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R.A DETAILS AND SAVINGS" sheetId="2" r:id="rId1"/>
    <sheet name="Transporter wise summary" sheetId="3" r:id="rId2"/>
    <sheet name="Transit times &amp; Kms" sheetId="4" r:id="rId3"/>
  </sheets>
  <definedNames>
    <definedName name="_xlnm._FilterDatabase" localSheetId="0" hidden="1">'R.A DETAILS AND SAVINGS'!$A$2:$AA$57</definedName>
  </definedNames>
  <calcPr calcId="14562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3" i="2"/>
  <c r="F55" i="4"/>
  <c r="G55" i="4" s="1"/>
  <c r="E55" i="4"/>
  <c r="E41" i="4"/>
  <c r="E8" i="4"/>
  <c r="G8" i="4"/>
  <c r="G3" i="4"/>
  <c r="G4" i="4"/>
  <c r="G5" i="4"/>
  <c r="G6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E3" i="4"/>
  <c r="E4" i="4"/>
  <c r="E5" i="4"/>
  <c r="E6" i="4"/>
  <c r="E7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1" i="4"/>
  <c r="E32" i="4"/>
  <c r="E33" i="4"/>
  <c r="E34" i="4"/>
  <c r="E35" i="4"/>
  <c r="E36" i="4"/>
  <c r="E37" i="4"/>
  <c r="E38" i="4"/>
  <c r="E39" i="4"/>
  <c r="E40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2" i="4"/>
  <c r="E5" i="3" l="1"/>
  <c r="F5" i="3"/>
  <c r="G5" i="3"/>
  <c r="H5" i="3"/>
  <c r="I5" i="3"/>
  <c r="J5" i="3"/>
  <c r="K5" i="3"/>
  <c r="L5" i="3"/>
  <c r="M5" i="3"/>
  <c r="N5" i="3"/>
  <c r="D5" i="3"/>
  <c r="L4" i="2" l="1"/>
  <c r="N4" i="2" s="1"/>
  <c r="O4" i="2" s="1"/>
  <c r="L5" i="2"/>
  <c r="N5" i="2" s="1"/>
  <c r="O5" i="2" s="1"/>
  <c r="L6" i="2"/>
  <c r="M6" i="2" s="1"/>
  <c r="L7" i="2"/>
  <c r="N7" i="2" s="1"/>
  <c r="O7" i="2" s="1"/>
  <c r="L8" i="2"/>
  <c r="N8" i="2" s="1"/>
  <c r="O8" i="2" s="1"/>
  <c r="L9" i="2"/>
  <c r="N9" i="2" s="1"/>
  <c r="O9" i="2" s="1"/>
  <c r="L10" i="2"/>
  <c r="N10" i="2" s="1"/>
  <c r="O10" i="2" s="1"/>
  <c r="L11" i="2"/>
  <c r="N11" i="2" s="1"/>
  <c r="O11" i="2" s="1"/>
  <c r="L12" i="2"/>
  <c r="N12" i="2" s="1"/>
  <c r="O12" i="2" s="1"/>
  <c r="L13" i="2"/>
  <c r="N13" i="2" s="1"/>
  <c r="O13" i="2" s="1"/>
  <c r="L14" i="2"/>
  <c r="N14" i="2" s="1"/>
  <c r="O14" i="2" s="1"/>
  <c r="L15" i="2"/>
  <c r="N15" i="2" s="1"/>
  <c r="O15" i="2" s="1"/>
  <c r="L16" i="2"/>
  <c r="N16" i="2" s="1"/>
  <c r="O16" i="2" s="1"/>
  <c r="L17" i="2"/>
  <c r="N17" i="2" s="1"/>
  <c r="O17" i="2" s="1"/>
  <c r="L18" i="2"/>
  <c r="N18" i="2" s="1"/>
  <c r="O18" i="2" s="1"/>
  <c r="L19" i="2"/>
  <c r="N19" i="2" s="1"/>
  <c r="O19" i="2" s="1"/>
  <c r="L20" i="2"/>
  <c r="N20" i="2" s="1"/>
  <c r="O20" i="2" s="1"/>
  <c r="L21" i="2"/>
  <c r="N21" i="2" s="1"/>
  <c r="O21" i="2" s="1"/>
  <c r="L22" i="2"/>
  <c r="N22" i="2" s="1"/>
  <c r="O22" i="2" s="1"/>
  <c r="L23" i="2"/>
  <c r="N23" i="2" s="1"/>
  <c r="O23" i="2" s="1"/>
  <c r="L24" i="2"/>
  <c r="N24" i="2" s="1"/>
  <c r="O24" i="2" s="1"/>
  <c r="L25" i="2"/>
  <c r="N25" i="2" s="1"/>
  <c r="O25" i="2" s="1"/>
  <c r="L26" i="2"/>
  <c r="N26" i="2" s="1"/>
  <c r="O26" i="2" s="1"/>
  <c r="L27" i="2"/>
  <c r="N27" i="2" s="1"/>
  <c r="O27" i="2" s="1"/>
  <c r="L28" i="2"/>
  <c r="N28" i="2" s="1"/>
  <c r="O28" i="2" s="1"/>
  <c r="L29" i="2"/>
  <c r="N29" i="2" s="1"/>
  <c r="O29" i="2" s="1"/>
  <c r="L30" i="2"/>
  <c r="N30" i="2" s="1"/>
  <c r="O30" i="2" s="1"/>
  <c r="L31" i="2"/>
  <c r="N31" i="2" s="1"/>
  <c r="O31" i="2" s="1"/>
  <c r="L32" i="2"/>
  <c r="N32" i="2" s="1"/>
  <c r="O32" i="2" s="1"/>
  <c r="L33" i="2"/>
  <c r="N33" i="2" s="1"/>
  <c r="O33" i="2" s="1"/>
  <c r="L34" i="2"/>
  <c r="M34" i="2" s="1"/>
  <c r="L35" i="2"/>
  <c r="N35" i="2" s="1"/>
  <c r="O35" i="2" s="1"/>
  <c r="L36" i="2"/>
  <c r="N36" i="2" s="1"/>
  <c r="O36" i="2" s="1"/>
  <c r="L37" i="2"/>
  <c r="N37" i="2" s="1"/>
  <c r="O37" i="2" s="1"/>
  <c r="L38" i="2"/>
  <c r="N38" i="2" s="1"/>
  <c r="O38" i="2" s="1"/>
  <c r="L39" i="2"/>
  <c r="N39" i="2" s="1"/>
  <c r="O39" i="2" s="1"/>
  <c r="L40" i="2"/>
  <c r="N40" i="2" s="1"/>
  <c r="O40" i="2" s="1"/>
  <c r="L41" i="2"/>
  <c r="N41" i="2" s="1"/>
  <c r="O41" i="2" s="1"/>
  <c r="L42" i="2"/>
  <c r="N42" i="2" s="1"/>
  <c r="O42" i="2" s="1"/>
  <c r="L43" i="2"/>
  <c r="N43" i="2" s="1"/>
  <c r="O43" i="2" s="1"/>
  <c r="L44" i="2"/>
  <c r="N44" i="2" s="1"/>
  <c r="O44" i="2" s="1"/>
  <c r="L45" i="2"/>
  <c r="N45" i="2" s="1"/>
  <c r="O45" i="2" s="1"/>
  <c r="L46" i="2"/>
  <c r="N46" i="2" s="1"/>
  <c r="O46" i="2" s="1"/>
  <c r="L47" i="2"/>
  <c r="N47" i="2" s="1"/>
  <c r="O47" i="2" s="1"/>
  <c r="L48" i="2"/>
  <c r="N48" i="2" s="1"/>
  <c r="O48" i="2" s="1"/>
  <c r="L49" i="2"/>
  <c r="N49" i="2" s="1"/>
  <c r="O49" i="2" s="1"/>
  <c r="L50" i="2"/>
  <c r="M50" i="2" s="1"/>
  <c r="L51" i="2"/>
  <c r="N51" i="2" s="1"/>
  <c r="O51" i="2" s="1"/>
  <c r="L52" i="2"/>
  <c r="N52" i="2" s="1"/>
  <c r="O52" i="2" s="1"/>
  <c r="L53" i="2"/>
  <c r="N53" i="2" s="1"/>
  <c r="O53" i="2" s="1"/>
  <c r="L54" i="2"/>
  <c r="N54" i="2" s="1"/>
  <c r="O54" i="2" s="1"/>
  <c r="L3" i="2"/>
  <c r="N3" i="2" s="1"/>
  <c r="O3" i="2" l="1"/>
  <c r="M46" i="2"/>
  <c r="M42" i="2"/>
  <c r="M30" i="2"/>
  <c r="M22" i="2"/>
  <c r="M14" i="2"/>
  <c r="N50" i="2"/>
  <c r="O50" i="2" s="1"/>
  <c r="N34" i="2"/>
  <c r="O34" i="2" s="1"/>
  <c r="M3" i="2"/>
  <c r="M51" i="2"/>
  <c r="M47" i="2"/>
  <c r="M43" i="2"/>
  <c r="M39" i="2"/>
  <c r="M35" i="2"/>
  <c r="M31" i="2"/>
  <c r="M27" i="2"/>
  <c r="M23" i="2"/>
  <c r="M19" i="2"/>
  <c r="M15" i="2"/>
  <c r="M11" i="2"/>
  <c r="M7" i="2"/>
  <c r="M54" i="2"/>
  <c r="M38" i="2"/>
  <c r="M26" i="2"/>
  <c r="M10" i="2"/>
  <c r="N6" i="2"/>
  <c r="O6" i="2" s="1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18" i="2"/>
  <c r="M52" i="2"/>
  <c r="M48" i="2"/>
  <c r="M44" i="2"/>
  <c r="M40" i="2"/>
  <c r="M36" i="2"/>
  <c r="M32" i="2"/>
  <c r="M28" i="2"/>
  <c r="M24" i="2"/>
  <c r="M20" i="2"/>
  <c r="M16" i="2"/>
  <c r="M12" i="2"/>
  <c r="M8" i="2"/>
  <c r="M4" i="2"/>
  <c r="N55" i="2" l="1"/>
  <c r="N57" i="2" s="1"/>
  <c r="N56" i="2" l="1"/>
  <c r="O56" i="2" s="1"/>
  <c r="O55" i="2"/>
  <c r="O57" i="2" s="1"/>
</calcChain>
</file>

<file path=xl/sharedStrings.xml><?xml version="1.0" encoding="utf-8"?>
<sst xmlns="http://schemas.openxmlformats.org/spreadsheetml/2006/main" count="171" uniqueCount="151">
  <si>
    <t>BHARUCH</t>
  </si>
  <si>
    <t>BHIWANDI</t>
  </si>
  <si>
    <t>KUTCH (Mundra)</t>
  </si>
  <si>
    <t>HAZIRA</t>
  </si>
  <si>
    <t>ROHA</t>
  </si>
  <si>
    <t>DAHEJ</t>
  </si>
  <si>
    <t>GODHRA</t>
  </si>
  <si>
    <t>DAMAN</t>
  </si>
  <si>
    <t>NAVIMUMBAI</t>
  </si>
  <si>
    <t>BADLAPUR</t>
  </si>
  <si>
    <t>VADODARA</t>
  </si>
  <si>
    <t>HYDERABAD</t>
  </si>
  <si>
    <t>GOA</t>
  </si>
  <si>
    <t>PATANCHERU</t>
  </si>
  <si>
    <t>PUNE</t>
  </si>
  <si>
    <t>RAIGAD (Pali)</t>
  </si>
  <si>
    <t>TALOJA</t>
  </si>
  <si>
    <t>DHAR</t>
  </si>
  <si>
    <t>SOLAN</t>
  </si>
  <si>
    <t>RAJKOT</t>
  </si>
  <si>
    <t>ANDHERI (E)</t>
  </si>
  <si>
    <t>BANGLORE</t>
  </si>
  <si>
    <t>PANVEL</t>
  </si>
  <si>
    <t>CHIPLUN</t>
  </si>
  <si>
    <t>VALSAD</t>
  </si>
  <si>
    <t>MAHAD</t>
  </si>
  <si>
    <t>SILVASSA</t>
  </si>
  <si>
    <t>HARIDWAR</t>
  </si>
  <si>
    <t>KHED</t>
  </si>
  <si>
    <t>VAPI</t>
  </si>
  <si>
    <t>WADA</t>
  </si>
  <si>
    <t>Ahmedabad</t>
  </si>
  <si>
    <t>Ahmednagar</t>
  </si>
  <si>
    <t>Ankleshwar</t>
  </si>
  <si>
    <t>Chennai</t>
  </si>
  <si>
    <t>Erod</t>
  </si>
  <si>
    <t>Faridabad</t>
  </si>
  <si>
    <t>Jammu</t>
  </si>
  <si>
    <t>Mehsana</t>
  </si>
  <si>
    <t>Noida</t>
  </si>
  <si>
    <t>Panoli</t>
  </si>
  <si>
    <t>Patalganga</t>
  </si>
  <si>
    <t>Pritampur</t>
  </si>
  <si>
    <t>Surajpur</t>
  </si>
  <si>
    <t xml:space="preserve">Tarapur </t>
  </si>
  <si>
    <t>Valia</t>
  </si>
  <si>
    <t>L1</t>
  </si>
  <si>
    <t>L2</t>
  </si>
  <si>
    <t xml:space="preserve">Sl No </t>
  </si>
  <si>
    <t>Destinations</t>
  </si>
  <si>
    <t xml:space="preserve">AMBERNATH </t>
  </si>
  <si>
    <t>MALUR (Belur, Hassan)</t>
  </si>
  <si>
    <t>NALAGARH (HP)</t>
  </si>
  <si>
    <t>PANIPAT (Hariyana)</t>
  </si>
  <si>
    <t>DERABASSI (Punjab)</t>
  </si>
  <si>
    <t>JIND (Hariyana)</t>
  </si>
  <si>
    <t>VVF'S current Rate/ton</t>
  </si>
  <si>
    <t>L3</t>
  </si>
  <si>
    <t>Savings (Existing-L1)</t>
  </si>
  <si>
    <t>%age savings</t>
  </si>
  <si>
    <t>Savings / Month</t>
  </si>
  <si>
    <t>Savings from Nov-16 to March-17</t>
  </si>
  <si>
    <t>Naresh Roadlines</t>
  </si>
  <si>
    <t>Pranay Roadlines</t>
  </si>
  <si>
    <t>Rajalaxmi</t>
  </si>
  <si>
    <t>Metalogix</t>
  </si>
  <si>
    <t>Bal Roadlines</t>
  </si>
  <si>
    <t>Associated Bulk Carriers</t>
  </si>
  <si>
    <t>OM Transport</t>
  </si>
  <si>
    <t>HS Roadlines</t>
  </si>
  <si>
    <t>No of tons/ Month (Volume conveyed for R.A)</t>
  </si>
  <si>
    <t>No of tankers /Month (Volume conveyed  for RA)</t>
  </si>
  <si>
    <t>YL</t>
  </si>
  <si>
    <t>VALSE</t>
  </si>
  <si>
    <t>Unicorn</t>
  </si>
  <si>
    <t>Transporters</t>
  </si>
  <si>
    <t xml:space="preserve">Savings on Volume </t>
  </si>
  <si>
    <t>Savings on Volume (Considering Actual Yearly volume= R.A Voume x2)</t>
  </si>
  <si>
    <t>Savings from Nov-16 to Oct -17</t>
  </si>
  <si>
    <t>A</t>
  </si>
  <si>
    <t>B</t>
  </si>
  <si>
    <t>C</t>
  </si>
  <si>
    <t xml:space="preserve">No of destinations with </t>
  </si>
  <si>
    <t>L1+L2+L3</t>
  </si>
  <si>
    <t xml:space="preserve">Total no of destinations </t>
  </si>
  <si>
    <t>-</t>
  </si>
  <si>
    <t>Pranay Logistics</t>
  </si>
  <si>
    <t xml:space="preserve">Rajlaxmi </t>
  </si>
  <si>
    <t>Om Transport</t>
  </si>
  <si>
    <t>H.S.Roadlines</t>
  </si>
  <si>
    <t>Y.L Roadlines</t>
  </si>
  <si>
    <t xml:space="preserve">Valse </t>
  </si>
  <si>
    <t xml:space="preserve">Unicorn </t>
  </si>
  <si>
    <t>Total destinations bid for</t>
  </si>
  <si>
    <t>Bid successful for No of destinations</t>
  </si>
  <si>
    <t>Destinations from Taloja</t>
  </si>
  <si>
    <t>Rate  for 20 Mt Tanker Rate Per Mt.</t>
  </si>
  <si>
    <t>Transit time (No of days)</t>
  </si>
  <si>
    <t xml:space="preserve">Kilometers (One way) </t>
  </si>
  <si>
    <t>Ahmadabad</t>
  </si>
  <si>
    <t>Baddi</t>
  </si>
  <si>
    <t xml:space="preserve">Ambernath / Badlapur  </t>
  </si>
  <si>
    <t>Baroda</t>
  </si>
  <si>
    <t>Chennai/ Ranipeth</t>
  </si>
  <si>
    <t>Dahej</t>
  </si>
  <si>
    <t>Delhi</t>
  </si>
  <si>
    <t>Derabassi</t>
  </si>
  <si>
    <t>Goa</t>
  </si>
  <si>
    <t>Godhra</t>
  </si>
  <si>
    <t>Haridwar</t>
  </si>
  <si>
    <t>Hydrabad</t>
  </si>
  <si>
    <t>Mahad</t>
  </si>
  <si>
    <t>Mehasana</t>
  </si>
  <si>
    <t>Panoli (Gujarat)</t>
  </si>
  <si>
    <t>Panoli (Maharshtra)</t>
  </si>
  <si>
    <t>Pune</t>
  </si>
  <si>
    <t>Panipat</t>
  </si>
  <si>
    <t>Roha</t>
  </si>
  <si>
    <r>
      <t>Surajpur(</t>
    </r>
    <r>
      <rPr>
        <sz val="9"/>
        <color rgb="FF000000"/>
        <rFont val="Bookman Old Style"/>
        <family val="1"/>
      </rPr>
      <t>UTTAR PRADESH</t>
    </r>
    <r>
      <rPr>
        <sz val="11"/>
        <color rgb="FF000000"/>
        <rFont val="Bookman Old Style"/>
        <family val="1"/>
      </rPr>
      <t>)</t>
    </r>
  </si>
  <si>
    <r>
      <t>Surajpur(</t>
    </r>
    <r>
      <rPr>
        <sz val="9"/>
        <color rgb="FF000000"/>
        <rFont val="Bookman Old Style"/>
        <family val="1"/>
      </rPr>
      <t>CHHATTISGARH)</t>
    </r>
  </si>
  <si>
    <t>Vasai/ Vikroli</t>
  </si>
  <si>
    <t>70/ 40</t>
  </si>
  <si>
    <t>Taloja</t>
  </si>
  <si>
    <t>Taloja ( Galaxy)</t>
  </si>
  <si>
    <t>Tarapur</t>
  </si>
  <si>
    <t>V V Nager</t>
  </si>
  <si>
    <t>Valsad</t>
  </si>
  <si>
    <t>Vapi/Silvassa / Daman</t>
  </si>
  <si>
    <t>Vikramgadh</t>
  </si>
  <si>
    <t>Wada</t>
  </si>
  <si>
    <t>Chiplun</t>
  </si>
  <si>
    <t>Gandhidham/Kutch / Mundra</t>
  </si>
  <si>
    <t>832/ 945 /885</t>
  </si>
  <si>
    <t>Hazira</t>
  </si>
  <si>
    <t>Bangalore</t>
  </si>
  <si>
    <t>Bharuch</t>
  </si>
  <si>
    <t>Bhiwandi</t>
  </si>
  <si>
    <t>Dhar</t>
  </si>
  <si>
    <t>Jind</t>
  </si>
  <si>
    <t>Khed</t>
  </si>
  <si>
    <t>Malur</t>
  </si>
  <si>
    <t>Nalagarh</t>
  </si>
  <si>
    <t>Panvel</t>
  </si>
  <si>
    <t>Patancheru</t>
  </si>
  <si>
    <t>Raigad</t>
  </si>
  <si>
    <t>Rajkot</t>
  </si>
  <si>
    <t>Milage</t>
  </si>
  <si>
    <t xml:space="preserve">Diff in Diesel rate </t>
  </si>
  <si>
    <t>Revised price as on 05.11.2016 (diesel @60.03/lit)</t>
  </si>
  <si>
    <t>VVF'S current Rate/ton as on 01/08/2016 (Diesel @55.87/lit)</t>
  </si>
  <si>
    <t>Rate increase due to Diesel price increase that needs to be alloted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</si>
</sst>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008000"/>
      <name val="Arial"/>
      <family val="2"/>
    </font>
    <font>
      <sz val="11"/>
      <color theme="1"/>
      <name val="Bookman Old Style"/>
      <family val="1"/>
    </font>
    <font>
      <sz val="11"/>
      <color rgb="FF000000"/>
      <name val="Bookman Old Style"/>
      <family val="1"/>
    </font>
    <font>
      <sz val="9"/>
      <color rgb="FF00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/>
    <xf numFmtId="1" fontId="4" fillId="0" borderId="1" xfId="0" applyNumberFormat="1" applyFont="1" applyBorder="1" applyAlignment="1">
      <alignment horizontal="center" vertical="top"/>
    </xf>
    <xf numFmtId="1" fontId="3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3" xfId="0" applyFont="1" applyBorder="1" applyAlignment="1"/>
    <xf numFmtId="1" fontId="4" fillId="0" borderId="3" xfId="0" applyNumberFormat="1" applyFont="1" applyBorder="1" applyAlignment="1">
      <alignment horizontal="center" vertical="top"/>
    </xf>
    <xf numFmtId="1" fontId="0" fillId="0" borderId="3" xfId="0" applyNumberFormat="1" applyBorder="1" applyAlignment="1">
      <alignment horizontal="center"/>
    </xf>
    <xf numFmtId="0" fontId="5" fillId="0" borderId="3" xfId="0" applyFont="1" applyBorder="1" applyAlignment="1"/>
    <xf numFmtId="1" fontId="3" fillId="0" borderId="3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/>
    <xf numFmtId="0" fontId="0" fillId="2" borderId="1" xfId="0" applyFill="1" applyBorder="1"/>
    <xf numFmtId="0" fontId="4" fillId="3" borderId="1" xfId="0" applyFont="1" applyFill="1" applyBorder="1" applyAlignment="1"/>
    <xf numFmtId="0" fontId="0" fillId="3" borderId="1" xfId="0" applyFill="1" applyBorder="1"/>
    <xf numFmtId="0" fontId="4" fillId="4" borderId="1" xfId="0" applyFont="1" applyFill="1" applyBorder="1" applyAlignment="1"/>
    <xf numFmtId="0" fontId="0" fillId="4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0" xfId="0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right" vertical="center" wrapText="1"/>
    </xf>
    <xf numFmtId="0" fontId="0" fillId="0" borderId="1" xfId="0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15" fillId="0" borderId="6" xfId="0" applyFont="1" applyFill="1" applyBorder="1" applyAlignment="1">
      <alignment vertical="center"/>
    </xf>
    <xf numFmtId="0" fontId="0" fillId="0" borderId="6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wrapText="1"/>
    </xf>
    <xf numFmtId="0" fontId="8" fillId="2" borderId="5" xfId="0" applyFont="1" applyFill="1" applyBorder="1"/>
    <xf numFmtId="0" fontId="8" fillId="2" borderId="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28" workbookViewId="0">
      <selection activeCell="C51" sqref="C51"/>
    </sheetView>
  </sheetViews>
  <sheetFormatPr defaultRowHeight="15" x14ac:dyDescent="0.25"/>
  <cols>
    <col min="1" max="1" width="6.5703125" customWidth="1"/>
    <col min="2" max="2" width="29.85546875" customWidth="1"/>
    <col min="3" max="3" width="10.7109375" style="58" customWidth="1"/>
    <col min="4" max="4" width="10.28515625" customWidth="1"/>
    <col min="5" max="5" width="11.85546875" customWidth="1"/>
    <col min="6" max="6" width="9.28515625" customWidth="1"/>
    <col min="7" max="7" width="12.42578125" customWidth="1"/>
    <col min="8" max="8" width="15.5703125" customWidth="1"/>
    <col min="9" max="9" width="6.28515625" style="58" customWidth="1"/>
    <col min="10" max="11" width="7" customWidth="1"/>
    <col min="12" max="12" width="10" customWidth="1"/>
    <col min="13" max="13" width="9.85546875" customWidth="1"/>
    <col min="14" max="14" width="15.28515625" customWidth="1"/>
    <col min="15" max="15" width="12.28515625" customWidth="1"/>
    <col min="16" max="16" width="10" customWidth="1"/>
    <col min="17" max="18" width="9.85546875" customWidth="1"/>
    <col min="21" max="21" width="9.85546875" style="4" customWidth="1"/>
    <col min="25" max="25" width="9.7109375" customWidth="1"/>
    <col min="26" max="26" width="9.85546875" customWidth="1"/>
  </cols>
  <sheetData>
    <row r="1" spans="1:26" ht="21" customHeight="1" x14ac:dyDescent="0.25">
      <c r="I1" s="60"/>
      <c r="J1" s="6"/>
      <c r="K1" s="6"/>
      <c r="L1" s="6"/>
      <c r="M1" s="6"/>
      <c r="N1" s="6"/>
      <c r="O1" s="6"/>
      <c r="P1" s="57" t="s">
        <v>75</v>
      </c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04.25" customHeight="1" x14ac:dyDescent="0.25">
      <c r="A2" s="16" t="s">
        <v>48</v>
      </c>
      <c r="B2" s="16" t="s">
        <v>49</v>
      </c>
      <c r="C2" s="59" t="s">
        <v>149</v>
      </c>
      <c r="D2" s="56" t="s">
        <v>150</v>
      </c>
      <c r="E2" s="56" t="s">
        <v>148</v>
      </c>
      <c r="F2" s="7" t="s">
        <v>56</v>
      </c>
      <c r="G2" s="7" t="s">
        <v>71</v>
      </c>
      <c r="H2" s="7" t="s">
        <v>70</v>
      </c>
      <c r="I2" s="61" t="s">
        <v>46</v>
      </c>
      <c r="J2" s="7" t="s">
        <v>47</v>
      </c>
      <c r="K2" s="7" t="s">
        <v>57</v>
      </c>
      <c r="L2" s="7" t="s">
        <v>58</v>
      </c>
      <c r="M2" s="7" t="s">
        <v>59</v>
      </c>
      <c r="N2" s="7" t="s">
        <v>76</v>
      </c>
      <c r="O2" s="7" t="s">
        <v>77</v>
      </c>
      <c r="P2" s="7" t="s">
        <v>63</v>
      </c>
      <c r="Q2" s="7" t="s">
        <v>62</v>
      </c>
      <c r="R2" s="7" t="s">
        <v>66</v>
      </c>
      <c r="S2" s="7" t="s">
        <v>67</v>
      </c>
      <c r="T2" s="7" t="s">
        <v>68</v>
      </c>
      <c r="U2" s="5" t="s">
        <v>69</v>
      </c>
      <c r="V2" s="7" t="s">
        <v>72</v>
      </c>
      <c r="W2" s="7" t="s">
        <v>73</v>
      </c>
      <c r="X2" s="7" t="s">
        <v>74</v>
      </c>
      <c r="Y2" s="7" t="s">
        <v>64</v>
      </c>
      <c r="Z2" s="7" t="s">
        <v>65</v>
      </c>
    </row>
    <row r="3" spans="1:26" x14ac:dyDescent="0.25">
      <c r="A3" s="8">
        <v>1</v>
      </c>
      <c r="B3" s="9" t="s">
        <v>50</v>
      </c>
      <c r="C3" s="30">
        <v>431</v>
      </c>
      <c r="D3" s="9">
        <v>1.78</v>
      </c>
      <c r="E3" s="9">
        <f>C3+D3</f>
        <v>432.78</v>
      </c>
      <c r="F3" s="1">
        <f>E3</f>
        <v>432.78</v>
      </c>
      <c r="G3" s="23">
        <v>11</v>
      </c>
      <c r="H3" s="24">
        <v>220</v>
      </c>
      <c r="I3" s="62">
        <v>305</v>
      </c>
      <c r="J3" s="17">
        <v>305</v>
      </c>
      <c r="K3" s="18">
        <v>325</v>
      </c>
      <c r="L3" s="1">
        <f>F3-I3</f>
        <v>127.77999999999997</v>
      </c>
      <c r="M3" s="3">
        <f>L3/F3*100</f>
        <v>29.525393964600948</v>
      </c>
      <c r="N3" s="1">
        <f>L3*H3</f>
        <v>28111.599999999995</v>
      </c>
      <c r="O3" s="1">
        <f>N3*2</f>
        <v>56223.19999999999</v>
      </c>
      <c r="P3" s="14">
        <v>305</v>
      </c>
      <c r="Q3" s="19">
        <v>305</v>
      </c>
      <c r="R3" s="15">
        <v>325</v>
      </c>
      <c r="S3" s="20">
        <v>360</v>
      </c>
      <c r="T3" s="20">
        <v>380</v>
      </c>
      <c r="U3" s="20">
        <v>375</v>
      </c>
      <c r="V3" s="20">
        <v>350</v>
      </c>
      <c r="W3" s="20">
        <v>400</v>
      </c>
      <c r="X3" s="20">
        <v>394</v>
      </c>
      <c r="Y3" s="20"/>
      <c r="Z3" s="20"/>
    </row>
    <row r="4" spans="1:26" x14ac:dyDescent="0.25">
      <c r="A4" s="8">
        <v>2</v>
      </c>
      <c r="B4" s="9" t="s">
        <v>1</v>
      </c>
      <c r="C4" s="30">
        <v>600</v>
      </c>
      <c r="D4" s="9">
        <v>2.5</v>
      </c>
      <c r="E4" s="9">
        <f t="shared" ref="E4:E57" si="0">C4+D4</f>
        <v>602.5</v>
      </c>
      <c r="F4" s="45">
        <f t="shared" ref="F4:F54" si="1">E4</f>
        <v>602.5</v>
      </c>
      <c r="G4" s="9">
        <v>5</v>
      </c>
      <c r="H4" s="11">
        <v>100</v>
      </c>
      <c r="I4" s="63">
        <v>440</v>
      </c>
      <c r="J4" s="17">
        <v>450</v>
      </c>
      <c r="K4" s="18">
        <v>490</v>
      </c>
      <c r="L4" s="1">
        <f t="shared" ref="L4:L54" si="2">F4-I4</f>
        <v>162.5</v>
      </c>
      <c r="M4" s="3">
        <f t="shared" ref="M4:M54" si="3">L4/F4*100</f>
        <v>26.970954356846473</v>
      </c>
      <c r="N4" s="1">
        <f t="shared" ref="N4:N54" si="4">L4*H4</f>
        <v>16250</v>
      </c>
      <c r="O4" s="1">
        <f t="shared" ref="O4:O56" si="5">N4*2</f>
        <v>32500</v>
      </c>
      <c r="P4" s="14">
        <v>440</v>
      </c>
      <c r="Q4" s="19">
        <v>450</v>
      </c>
      <c r="R4" s="15">
        <v>490</v>
      </c>
      <c r="S4" s="20">
        <v>525</v>
      </c>
      <c r="T4" s="20"/>
      <c r="U4" s="20">
        <v>600</v>
      </c>
      <c r="V4" s="20">
        <v>600</v>
      </c>
      <c r="W4" s="20">
        <v>580</v>
      </c>
      <c r="X4" s="20">
        <v>550</v>
      </c>
      <c r="Y4" s="20"/>
      <c r="Z4" s="20"/>
    </row>
    <row r="5" spans="1:26" x14ac:dyDescent="0.25">
      <c r="A5" s="8">
        <v>3</v>
      </c>
      <c r="B5" s="9" t="s">
        <v>4</v>
      </c>
      <c r="C5" s="30">
        <v>506</v>
      </c>
      <c r="D5" s="9">
        <v>6.54</v>
      </c>
      <c r="E5" s="9">
        <f t="shared" si="0"/>
        <v>512.54</v>
      </c>
      <c r="F5" s="45">
        <f t="shared" si="1"/>
        <v>512.54</v>
      </c>
      <c r="G5" s="9">
        <v>2</v>
      </c>
      <c r="H5" s="13">
        <v>40</v>
      </c>
      <c r="I5" s="63">
        <v>480</v>
      </c>
      <c r="J5" s="17">
        <v>505</v>
      </c>
      <c r="K5" s="18">
        <v>505</v>
      </c>
      <c r="L5" s="1">
        <f t="shared" si="2"/>
        <v>32.539999999999964</v>
      </c>
      <c r="M5" s="3">
        <f t="shared" si="3"/>
        <v>6.3487727787099475</v>
      </c>
      <c r="N5" s="1">
        <f t="shared" si="4"/>
        <v>1301.5999999999985</v>
      </c>
      <c r="O5" s="1">
        <f t="shared" si="5"/>
        <v>2603.1999999999971</v>
      </c>
      <c r="P5" s="19">
        <v>505</v>
      </c>
      <c r="Q5" s="20"/>
      <c r="R5" s="20"/>
      <c r="S5" s="15">
        <v>505</v>
      </c>
      <c r="T5" s="20"/>
      <c r="U5" s="20"/>
      <c r="V5" s="20"/>
      <c r="W5" s="20"/>
      <c r="X5" s="14">
        <v>480</v>
      </c>
      <c r="Y5" s="20"/>
      <c r="Z5" s="20"/>
    </row>
    <row r="6" spans="1:26" x14ac:dyDescent="0.25">
      <c r="A6" s="8">
        <v>4</v>
      </c>
      <c r="B6" s="9" t="s">
        <v>8</v>
      </c>
      <c r="C6" s="30">
        <v>430</v>
      </c>
      <c r="D6" s="9"/>
      <c r="E6" s="9">
        <f t="shared" si="0"/>
        <v>430</v>
      </c>
      <c r="F6" s="45">
        <f t="shared" si="1"/>
        <v>430</v>
      </c>
      <c r="G6" s="9">
        <v>2</v>
      </c>
      <c r="H6" s="13">
        <v>40</v>
      </c>
      <c r="I6" s="63">
        <v>340</v>
      </c>
      <c r="J6" s="17">
        <v>340</v>
      </c>
      <c r="K6" s="18">
        <v>345</v>
      </c>
      <c r="L6" s="1">
        <f t="shared" si="2"/>
        <v>90</v>
      </c>
      <c r="M6" s="3">
        <f t="shared" si="3"/>
        <v>20.930232558139537</v>
      </c>
      <c r="N6" s="1">
        <f t="shared" si="4"/>
        <v>3600</v>
      </c>
      <c r="O6" s="1">
        <f t="shared" si="5"/>
        <v>7200</v>
      </c>
      <c r="P6" s="14">
        <v>340</v>
      </c>
      <c r="Q6" s="15">
        <v>345</v>
      </c>
      <c r="R6" s="19">
        <v>340</v>
      </c>
      <c r="S6" s="20">
        <v>380</v>
      </c>
      <c r="T6" s="20">
        <v>385</v>
      </c>
      <c r="U6" s="20">
        <v>400</v>
      </c>
      <c r="V6" s="20">
        <v>400</v>
      </c>
      <c r="W6" s="20">
        <v>400</v>
      </c>
      <c r="X6" s="20">
        <v>400</v>
      </c>
      <c r="Y6" s="20"/>
      <c r="Z6" s="20"/>
    </row>
    <row r="7" spans="1:26" x14ac:dyDescent="0.25">
      <c r="A7" s="8">
        <v>5</v>
      </c>
      <c r="B7" s="9" t="s">
        <v>9</v>
      </c>
      <c r="C7" s="30">
        <v>431</v>
      </c>
      <c r="D7" s="9">
        <v>1.78</v>
      </c>
      <c r="E7" s="9">
        <f t="shared" si="0"/>
        <v>432.78</v>
      </c>
      <c r="F7" s="45">
        <f t="shared" si="1"/>
        <v>432.78</v>
      </c>
      <c r="G7" s="9">
        <v>1</v>
      </c>
      <c r="H7" s="13">
        <v>20</v>
      </c>
      <c r="I7" s="63">
        <v>340</v>
      </c>
      <c r="J7" s="17">
        <v>365</v>
      </c>
      <c r="K7" s="18">
        <v>375</v>
      </c>
      <c r="L7" s="1">
        <f t="shared" si="2"/>
        <v>92.779999999999973</v>
      </c>
      <c r="M7" s="3">
        <f t="shared" si="3"/>
        <v>21.438144091686301</v>
      </c>
      <c r="N7" s="1">
        <f t="shared" si="4"/>
        <v>1855.5999999999995</v>
      </c>
      <c r="O7" s="1">
        <f t="shared" si="5"/>
        <v>3711.1999999999989</v>
      </c>
      <c r="P7" s="14">
        <v>340</v>
      </c>
      <c r="Q7" s="19">
        <v>365</v>
      </c>
      <c r="R7" s="15">
        <v>375</v>
      </c>
      <c r="S7" s="20">
        <v>430</v>
      </c>
      <c r="T7" s="20">
        <v>395</v>
      </c>
      <c r="U7" s="20">
        <v>400</v>
      </c>
      <c r="V7" s="20">
        <v>390</v>
      </c>
      <c r="W7" s="20">
        <v>400</v>
      </c>
      <c r="X7" s="20">
        <v>398</v>
      </c>
      <c r="Y7" s="20"/>
      <c r="Z7" s="20"/>
    </row>
    <row r="8" spans="1:26" x14ac:dyDescent="0.25">
      <c r="A8" s="8">
        <v>6</v>
      </c>
      <c r="B8" s="9" t="s">
        <v>14</v>
      </c>
      <c r="C8" s="30">
        <v>1019</v>
      </c>
      <c r="D8" s="9">
        <v>7.73</v>
      </c>
      <c r="E8" s="9">
        <f t="shared" si="0"/>
        <v>1026.73</v>
      </c>
      <c r="F8" s="45">
        <f t="shared" si="1"/>
        <v>1026.73</v>
      </c>
      <c r="G8" s="9">
        <v>1</v>
      </c>
      <c r="H8" s="13">
        <v>20</v>
      </c>
      <c r="I8" s="63">
        <v>950</v>
      </c>
      <c r="J8" s="17">
        <v>955</v>
      </c>
      <c r="K8" s="18">
        <v>960</v>
      </c>
      <c r="L8" s="1">
        <f t="shared" si="2"/>
        <v>76.730000000000018</v>
      </c>
      <c r="M8" s="3">
        <f t="shared" si="3"/>
        <v>7.4732402871251464</v>
      </c>
      <c r="N8" s="1">
        <f t="shared" si="4"/>
        <v>1534.6000000000004</v>
      </c>
      <c r="O8" s="1">
        <f t="shared" si="5"/>
        <v>3069.2000000000007</v>
      </c>
      <c r="P8" s="14">
        <v>950</v>
      </c>
      <c r="Q8" s="20">
        <v>1000</v>
      </c>
      <c r="R8" s="19">
        <v>955</v>
      </c>
      <c r="S8" s="15">
        <v>960</v>
      </c>
      <c r="T8" s="20">
        <v>990</v>
      </c>
      <c r="U8" s="20">
        <v>985</v>
      </c>
      <c r="V8" s="20">
        <v>1000</v>
      </c>
      <c r="W8" s="20">
        <v>995</v>
      </c>
      <c r="X8" s="20">
        <v>973</v>
      </c>
      <c r="Y8" s="20">
        <v>1000</v>
      </c>
      <c r="Z8" s="20"/>
    </row>
    <row r="9" spans="1:26" x14ac:dyDescent="0.25">
      <c r="A9" s="8">
        <v>7</v>
      </c>
      <c r="B9" s="9" t="s">
        <v>15</v>
      </c>
      <c r="C9" s="30">
        <v>900</v>
      </c>
      <c r="D9" s="9">
        <v>4.99</v>
      </c>
      <c r="E9" s="9">
        <f t="shared" si="0"/>
        <v>904.99</v>
      </c>
      <c r="F9" s="45">
        <f t="shared" si="1"/>
        <v>904.99</v>
      </c>
      <c r="G9" s="23">
        <v>1</v>
      </c>
      <c r="H9" s="25">
        <v>20</v>
      </c>
      <c r="I9" s="62">
        <v>580</v>
      </c>
      <c r="J9" s="17">
        <v>600</v>
      </c>
      <c r="K9" s="18">
        <v>650</v>
      </c>
      <c r="L9" s="1">
        <f t="shared" si="2"/>
        <v>324.99</v>
      </c>
      <c r="M9" s="3">
        <f t="shared" si="3"/>
        <v>35.910894043028101</v>
      </c>
      <c r="N9" s="1">
        <f t="shared" si="4"/>
        <v>6499.8</v>
      </c>
      <c r="O9" s="1">
        <f t="shared" si="5"/>
        <v>12999.6</v>
      </c>
      <c r="P9" s="14">
        <v>580</v>
      </c>
      <c r="Q9" s="19">
        <v>600</v>
      </c>
      <c r="R9" s="15">
        <v>650</v>
      </c>
      <c r="S9" s="20">
        <v>700</v>
      </c>
      <c r="T9" s="20">
        <v>690</v>
      </c>
      <c r="U9" s="20">
        <v>700</v>
      </c>
      <c r="V9" s="20">
        <v>700</v>
      </c>
      <c r="W9" s="20">
        <v>695</v>
      </c>
      <c r="X9" s="20">
        <v>670</v>
      </c>
      <c r="Y9" s="20"/>
      <c r="Z9" s="20"/>
    </row>
    <row r="10" spans="1:26" x14ac:dyDescent="0.25">
      <c r="A10" s="8">
        <v>8</v>
      </c>
      <c r="B10" s="9" t="s">
        <v>16</v>
      </c>
      <c r="C10" s="30">
        <v>404</v>
      </c>
      <c r="D10" s="9"/>
      <c r="E10" s="9">
        <f t="shared" si="0"/>
        <v>404</v>
      </c>
      <c r="F10" s="45">
        <f t="shared" si="1"/>
        <v>404</v>
      </c>
      <c r="G10" s="9">
        <v>1</v>
      </c>
      <c r="H10" s="11">
        <v>20</v>
      </c>
      <c r="I10" s="63">
        <v>320</v>
      </c>
      <c r="J10" s="17">
        <v>325</v>
      </c>
      <c r="K10" s="18">
        <v>335</v>
      </c>
      <c r="L10" s="1">
        <f t="shared" si="2"/>
        <v>84</v>
      </c>
      <c r="M10" s="3">
        <f t="shared" si="3"/>
        <v>20.792079207920793</v>
      </c>
      <c r="N10" s="1">
        <f t="shared" si="4"/>
        <v>1680</v>
      </c>
      <c r="O10" s="1">
        <f t="shared" si="5"/>
        <v>3360</v>
      </c>
      <c r="P10" s="14">
        <v>320</v>
      </c>
      <c r="Q10" s="19">
        <v>325</v>
      </c>
      <c r="R10" s="15">
        <v>335</v>
      </c>
      <c r="S10" s="20">
        <v>350</v>
      </c>
      <c r="T10" s="20">
        <v>340</v>
      </c>
      <c r="U10" s="20">
        <v>400</v>
      </c>
      <c r="V10" s="20">
        <v>390</v>
      </c>
      <c r="W10" s="20">
        <v>395</v>
      </c>
      <c r="X10" s="20">
        <v>389</v>
      </c>
      <c r="Y10" s="20"/>
      <c r="Z10" s="20"/>
    </row>
    <row r="11" spans="1:26" x14ac:dyDescent="0.25">
      <c r="A11" s="8">
        <v>9</v>
      </c>
      <c r="B11" s="9" t="s">
        <v>20</v>
      </c>
      <c r="C11" s="30">
        <v>700</v>
      </c>
      <c r="D11" s="9"/>
      <c r="E11" s="9">
        <f t="shared" si="0"/>
        <v>700</v>
      </c>
      <c r="F11" s="45">
        <f t="shared" si="1"/>
        <v>700</v>
      </c>
      <c r="G11" s="9">
        <v>1</v>
      </c>
      <c r="H11" s="11">
        <v>20</v>
      </c>
      <c r="I11" s="63">
        <v>640</v>
      </c>
      <c r="J11" s="17">
        <v>650</v>
      </c>
      <c r="K11" s="18">
        <v>670</v>
      </c>
      <c r="L11" s="1">
        <f t="shared" si="2"/>
        <v>60</v>
      </c>
      <c r="M11" s="3">
        <f t="shared" si="3"/>
        <v>8.5714285714285712</v>
      </c>
      <c r="N11" s="1">
        <f t="shared" si="4"/>
        <v>1200</v>
      </c>
      <c r="O11" s="1">
        <f t="shared" si="5"/>
        <v>2400</v>
      </c>
      <c r="P11" s="20">
        <v>690</v>
      </c>
      <c r="Q11" s="20">
        <v>700</v>
      </c>
      <c r="R11" s="14">
        <v>640</v>
      </c>
      <c r="S11" s="19">
        <v>650</v>
      </c>
      <c r="T11" s="20"/>
      <c r="U11" s="20">
        <v>700</v>
      </c>
      <c r="V11" s="20">
        <v>690</v>
      </c>
      <c r="W11" s="20">
        <v>695</v>
      </c>
      <c r="X11" s="15">
        <v>670</v>
      </c>
      <c r="Y11" s="20"/>
      <c r="Z11" s="20"/>
    </row>
    <row r="12" spans="1:26" x14ac:dyDescent="0.25">
      <c r="A12" s="8">
        <v>10</v>
      </c>
      <c r="B12" s="9" t="s">
        <v>22</v>
      </c>
      <c r="C12" s="30">
        <v>450</v>
      </c>
      <c r="D12" s="9">
        <v>0.95</v>
      </c>
      <c r="E12" s="9">
        <f t="shared" si="0"/>
        <v>450.95</v>
      </c>
      <c r="F12" s="45">
        <f t="shared" si="1"/>
        <v>450.95</v>
      </c>
      <c r="G12" s="9">
        <v>1</v>
      </c>
      <c r="H12" s="11">
        <v>20</v>
      </c>
      <c r="I12" s="63">
        <v>360</v>
      </c>
      <c r="J12" s="17">
        <v>380</v>
      </c>
      <c r="K12" s="18">
        <v>390</v>
      </c>
      <c r="L12" s="1">
        <f t="shared" si="2"/>
        <v>90.949999999999989</v>
      </c>
      <c r="M12" s="3">
        <f t="shared" si="3"/>
        <v>20.168533096795652</v>
      </c>
      <c r="N12" s="1">
        <f t="shared" si="4"/>
        <v>1818.9999999999998</v>
      </c>
      <c r="O12" s="1">
        <f t="shared" si="5"/>
        <v>3637.9999999999995</v>
      </c>
      <c r="P12" s="14">
        <v>360</v>
      </c>
      <c r="Q12" s="20">
        <v>420</v>
      </c>
      <c r="R12" s="19">
        <v>380</v>
      </c>
      <c r="S12" s="20">
        <v>450</v>
      </c>
      <c r="T12" s="20"/>
      <c r="U12" s="20">
        <v>450</v>
      </c>
      <c r="V12" s="15">
        <v>390</v>
      </c>
      <c r="W12" s="20">
        <v>400</v>
      </c>
      <c r="X12" s="20"/>
      <c r="Y12" s="20"/>
      <c r="Z12" s="20"/>
    </row>
    <row r="13" spans="1:26" x14ac:dyDescent="0.25">
      <c r="A13" s="8">
        <v>11</v>
      </c>
      <c r="B13" s="9" t="s">
        <v>23</v>
      </c>
      <c r="C13" s="30">
        <v>1206</v>
      </c>
      <c r="D13" s="9">
        <v>20.98</v>
      </c>
      <c r="E13" s="9">
        <f t="shared" si="0"/>
        <v>1226.98</v>
      </c>
      <c r="F13" s="45">
        <f t="shared" si="1"/>
        <v>1226.98</v>
      </c>
      <c r="G13" s="9">
        <v>1</v>
      </c>
      <c r="H13" s="12">
        <v>20</v>
      </c>
      <c r="I13" s="63">
        <v>1065</v>
      </c>
      <c r="J13" s="17">
        <v>1100</v>
      </c>
      <c r="K13" s="18">
        <v>1175</v>
      </c>
      <c r="L13" s="1">
        <f t="shared" si="2"/>
        <v>161.98000000000002</v>
      </c>
      <c r="M13" s="3">
        <f t="shared" si="3"/>
        <v>13.201519177166704</v>
      </c>
      <c r="N13" s="1">
        <f t="shared" si="4"/>
        <v>3239.6000000000004</v>
      </c>
      <c r="O13" s="1">
        <f t="shared" si="5"/>
        <v>6479.2000000000007</v>
      </c>
      <c r="P13" s="14">
        <v>1065</v>
      </c>
      <c r="Q13" s="19">
        <v>1100</v>
      </c>
      <c r="R13" s="20">
        <v>1190</v>
      </c>
      <c r="S13" s="20">
        <v>1205</v>
      </c>
      <c r="T13" s="20">
        <v>1190</v>
      </c>
      <c r="U13" s="15">
        <v>1175</v>
      </c>
      <c r="V13" s="20">
        <v>1180</v>
      </c>
      <c r="W13" s="20">
        <v>1200</v>
      </c>
      <c r="X13" s="20">
        <v>1204</v>
      </c>
      <c r="Y13" s="20"/>
      <c r="Z13" s="20"/>
    </row>
    <row r="14" spans="1:26" x14ac:dyDescent="0.25">
      <c r="A14" s="8">
        <v>12</v>
      </c>
      <c r="B14" s="9" t="s">
        <v>25</v>
      </c>
      <c r="C14" s="30">
        <v>1092</v>
      </c>
      <c r="D14" s="9">
        <v>9.2100000000000009</v>
      </c>
      <c r="E14" s="9">
        <f t="shared" si="0"/>
        <v>1101.21</v>
      </c>
      <c r="F14" s="45">
        <f t="shared" si="1"/>
        <v>1101.21</v>
      </c>
      <c r="G14" s="9">
        <v>1</v>
      </c>
      <c r="H14" s="12">
        <v>20</v>
      </c>
      <c r="I14" s="63">
        <v>1025</v>
      </c>
      <c r="J14" s="17">
        <v>1040</v>
      </c>
      <c r="K14" s="18">
        <v>1050</v>
      </c>
      <c r="L14" s="1">
        <f t="shared" si="2"/>
        <v>76.210000000000036</v>
      </c>
      <c r="M14" s="3">
        <f t="shared" si="3"/>
        <v>6.9205691920705439</v>
      </c>
      <c r="N14" s="1">
        <f t="shared" si="4"/>
        <v>1524.2000000000007</v>
      </c>
      <c r="O14" s="1">
        <f t="shared" si="5"/>
        <v>3048.4000000000015</v>
      </c>
      <c r="P14" s="14">
        <v>1025</v>
      </c>
      <c r="Q14" s="21">
        <v>1090</v>
      </c>
      <c r="R14" s="21">
        <v>1090</v>
      </c>
      <c r="S14" s="21">
        <v>1090</v>
      </c>
      <c r="T14" s="21"/>
      <c r="U14" s="19">
        <v>1040</v>
      </c>
      <c r="V14" s="28">
        <v>1050</v>
      </c>
      <c r="W14" s="21">
        <v>1065</v>
      </c>
      <c r="X14" s="20">
        <v>1089</v>
      </c>
      <c r="Y14" s="20"/>
      <c r="Z14" s="21"/>
    </row>
    <row r="15" spans="1:26" x14ac:dyDescent="0.25">
      <c r="A15" s="8">
        <v>13</v>
      </c>
      <c r="B15" s="9" t="s">
        <v>28</v>
      </c>
      <c r="C15" s="30">
        <v>1100</v>
      </c>
      <c r="D15" s="9">
        <v>7.84</v>
      </c>
      <c r="E15" s="9">
        <f t="shared" si="0"/>
        <v>1107.8399999999999</v>
      </c>
      <c r="F15" s="45">
        <f t="shared" si="1"/>
        <v>1107.8399999999999</v>
      </c>
      <c r="G15" s="9">
        <v>1</v>
      </c>
      <c r="H15" s="12">
        <v>20</v>
      </c>
      <c r="I15" s="63">
        <v>1000</v>
      </c>
      <c r="J15" s="17">
        <v>1010</v>
      </c>
      <c r="K15" s="18">
        <v>1080</v>
      </c>
      <c r="L15" s="1">
        <f t="shared" si="2"/>
        <v>107.83999999999992</v>
      </c>
      <c r="M15" s="3">
        <f t="shared" si="3"/>
        <v>9.7342576545349448</v>
      </c>
      <c r="N15" s="1">
        <f t="shared" si="4"/>
        <v>2156.7999999999984</v>
      </c>
      <c r="O15" s="1">
        <f t="shared" si="5"/>
        <v>4313.5999999999967</v>
      </c>
      <c r="P15" s="19">
        <v>1010</v>
      </c>
      <c r="Q15" s="21">
        <v>1100</v>
      </c>
      <c r="R15" s="21">
        <v>1100</v>
      </c>
      <c r="S15" s="14">
        <v>1000</v>
      </c>
      <c r="T15" s="21"/>
      <c r="U15" s="21"/>
      <c r="V15" s="28">
        <v>1080</v>
      </c>
      <c r="W15" s="21">
        <v>1095</v>
      </c>
      <c r="X15" s="20"/>
      <c r="Y15" s="20"/>
      <c r="Z15" s="21"/>
    </row>
    <row r="16" spans="1:26" x14ac:dyDescent="0.25">
      <c r="A16" s="8">
        <v>14</v>
      </c>
      <c r="B16" s="9" t="s">
        <v>30</v>
      </c>
      <c r="C16" s="30">
        <v>894</v>
      </c>
      <c r="D16" s="9">
        <v>5.05</v>
      </c>
      <c r="E16" s="9">
        <f t="shared" si="0"/>
        <v>899.05</v>
      </c>
      <c r="F16" s="45">
        <f t="shared" si="1"/>
        <v>899.05</v>
      </c>
      <c r="G16" s="9">
        <v>5</v>
      </c>
      <c r="H16" s="12">
        <v>100</v>
      </c>
      <c r="I16" s="63">
        <v>790</v>
      </c>
      <c r="J16" s="17">
        <v>800</v>
      </c>
      <c r="K16" s="18">
        <v>800</v>
      </c>
      <c r="L16" s="1">
        <f t="shared" si="2"/>
        <v>109.04999999999995</v>
      </c>
      <c r="M16" s="3">
        <f t="shared" si="3"/>
        <v>12.129469996106998</v>
      </c>
      <c r="N16" s="1">
        <f t="shared" si="4"/>
        <v>10904.999999999996</v>
      </c>
      <c r="O16" s="1">
        <f t="shared" si="5"/>
        <v>21809.999999999993</v>
      </c>
      <c r="P16" s="15">
        <v>800</v>
      </c>
      <c r="Q16" s="21">
        <v>890</v>
      </c>
      <c r="R16" s="21">
        <v>870</v>
      </c>
      <c r="S16" s="14">
        <v>790</v>
      </c>
      <c r="T16" s="21">
        <v>850</v>
      </c>
      <c r="U16" s="21">
        <v>840</v>
      </c>
      <c r="V16" s="20">
        <v>850</v>
      </c>
      <c r="W16" s="19">
        <v>800</v>
      </c>
      <c r="X16" s="20">
        <v>890</v>
      </c>
      <c r="Y16" s="20"/>
      <c r="Z16" s="21"/>
    </row>
    <row r="17" spans="1:26" x14ac:dyDescent="0.25">
      <c r="A17" s="8">
        <v>15</v>
      </c>
      <c r="B17" s="10" t="s">
        <v>32</v>
      </c>
      <c r="C17" s="30">
        <v>1868</v>
      </c>
      <c r="D17" s="10">
        <v>14.26</v>
      </c>
      <c r="E17" s="9">
        <f t="shared" si="0"/>
        <v>1882.26</v>
      </c>
      <c r="F17" s="45">
        <f t="shared" si="1"/>
        <v>1882.26</v>
      </c>
      <c r="G17" s="10">
        <v>1</v>
      </c>
      <c r="H17" s="12">
        <v>20</v>
      </c>
      <c r="I17" s="63">
        <v>1750</v>
      </c>
      <c r="J17" s="17">
        <v>1765</v>
      </c>
      <c r="K17" s="18">
        <v>1800</v>
      </c>
      <c r="L17" s="1">
        <f t="shared" si="2"/>
        <v>132.26</v>
      </c>
      <c r="M17" s="3">
        <f t="shared" si="3"/>
        <v>7.0266594413099144</v>
      </c>
      <c r="N17" s="1">
        <f t="shared" si="4"/>
        <v>2645.2</v>
      </c>
      <c r="O17" s="1">
        <f t="shared" si="5"/>
        <v>5290.4</v>
      </c>
      <c r="P17" s="14">
        <v>1750</v>
      </c>
      <c r="Q17" s="21">
        <v>1810</v>
      </c>
      <c r="R17" s="19">
        <v>1765</v>
      </c>
      <c r="S17" s="21">
        <v>1865</v>
      </c>
      <c r="T17" s="21">
        <v>1825</v>
      </c>
      <c r="U17" s="21">
        <v>1865</v>
      </c>
      <c r="V17" s="28">
        <v>1800</v>
      </c>
      <c r="W17" s="21">
        <v>1860</v>
      </c>
      <c r="X17" s="20">
        <v>1860</v>
      </c>
      <c r="Y17" s="20"/>
      <c r="Z17" s="21"/>
    </row>
    <row r="18" spans="1:26" x14ac:dyDescent="0.25">
      <c r="A18" s="8">
        <v>16</v>
      </c>
      <c r="B18" s="10" t="s">
        <v>41</v>
      </c>
      <c r="C18" s="30">
        <v>568</v>
      </c>
      <c r="D18" s="10">
        <v>32.69</v>
      </c>
      <c r="E18" s="9">
        <f t="shared" si="0"/>
        <v>600.69000000000005</v>
      </c>
      <c r="F18" s="45">
        <f t="shared" si="1"/>
        <v>600.69000000000005</v>
      </c>
      <c r="G18" s="10">
        <v>3</v>
      </c>
      <c r="H18" s="12">
        <v>60</v>
      </c>
      <c r="I18" s="63">
        <v>480</v>
      </c>
      <c r="J18" s="17">
        <v>495</v>
      </c>
      <c r="K18" s="18">
        <v>545</v>
      </c>
      <c r="L18" s="1">
        <f t="shared" si="2"/>
        <v>120.69000000000005</v>
      </c>
      <c r="M18" s="3">
        <f t="shared" si="3"/>
        <v>20.091894321530248</v>
      </c>
      <c r="N18" s="1">
        <f t="shared" si="4"/>
        <v>7241.4000000000033</v>
      </c>
      <c r="O18" s="1">
        <f t="shared" si="5"/>
        <v>14482.800000000007</v>
      </c>
      <c r="P18" s="14">
        <v>480</v>
      </c>
      <c r="Q18" s="19">
        <v>495</v>
      </c>
      <c r="R18" s="15">
        <v>545</v>
      </c>
      <c r="S18" s="21"/>
      <c r="T18" s="21"/>
      <c r="U18" s="21">
        <v>565</v>
      </c>
      <c r="V18" s="20">
        <v>565</v>
      </c>
      <c r="W18" s="21">
        <v>560</v>
      </c>
      <c r="X18" s="20"/>
      <c r="Y18" s="20"/>
      <c r="Z18" s="21"/>
    </row>
    <row r="19" spans="1:26" x14ac:dyDescent="0.25">
      <c r="A19" s="8">
        <v>17</v>
      </c>
      <c r="B19" s="10" t="s">
        <v>44</v>
      </c>
      <c r="C19" s="30">
        <v>901</v>
      </c>
      <c r="D19" s="10">
        <v>8.08</v>
      </c>
      <c r="E19" s="9">
        <f t="shared" si="0"/>
        <v>909.08</v>
      </c>
      <c r="F19" s="45">
        <f t="shared" si="1"/>
        <v>909.08</v>
      </c>
      <c r="G19" s="10">
        <v>2</v>
      </c>
      <c r="H19" s="12">
        <v>40</v>
      </c>
      <c r="I19" s="63">
        <v>840</v>
      </c>
      <c r="J19" s="17">
        <v>860</v>
      </c>
      <c r="K19" s="18">
        <v>890</v>
      </c>
      <c r="L19" s="1">
        <f t="shared" si="2"/>
        <v>69.080000000000041</v>
      </c>
      <c r="M19" s="3">
        <f t="shared" si="3"/>
        <v>7.5988911866942441</v>
      </c>
      <c r="N19" s="1">
        <f t="shared" si="4"/>
        <v>2763.2000000000016</v>
      </c>
      <c r="O19" s="1">
        <f t="shared" si="5"/>
        <v>5526.4000000000033</v>
      </c>
      <c r="P19" s="20">
        <v>890</v>
      </c>
      <c r="Q19" s="21"/>
      <c r="R19" s="15">
        <v>890</v>
      </c>
      <c r="S19" s="21"/>
      <c r="T19" s="19">
        <v>860</v>
      </c>
      <c r="U19" s="14">
        <v>840</v>
      </c>
      <c r="V19" s="20">
        <v>900</v>
      </c>
      <c r="W19" s="21">
        <v>895</v>
      </c>
      <c r="X19" s="20">
        <v>900</v>
      </c>
      <c r="Y19" s="20"/>
      <c r="Z19" s="21"/>
    </row>
    <row r="20" spans="1:26" x14ac:dyDescent="0.25">
      <c r="A20" s="8">
        <v>18</v>
      </c>
      <c r="B20" s="10" t="s">
        <v>31</v>
      </c>
      <c r="C20" s="30">
        <v>2803</v>
      </c>
      <c r="D20" s="10">
        <v>32.69</v>
      </c>
      <c r="E20" s="9">
        <f t="shared" si="0"/>
        <v>2835.69</v>
      </c>
      <c r="F20" s="45">
        <f t="shared" si="1"/>
        <v>2835.69</v>
      </c>
      <c r="G20" s="10">
        <v>2</v>
      </c>
      <c r="H20" s="12">
        <v>40</v>
      </c>
      <c r="I20" s="63">
        <v>1890</v>
      </c>
      <c r="J20" s="17">
        <v>1900</v>
      </c>
      <c r="K20" s="18">
        <v>1930</v>
      </c>
      <c r="L20" s="1">
        <f t="shared" si="2"/>
        <v>945.69</v>
      </c>
      <c r="M20" s="3">
        <f t="shared" si="3"/>
        <v>33.349555134729115</v>
      </c>
      <c r="N20" s="1">
        <f t="shared" si="4"/>
        <v>37827.600000000006</v>
      </c>
      <c r="O20" s="1">
        <f t="shared" si="5"/>
        <v>75655.200000000012</v>
      </c>
      <c r="P20" s="14">
        <v>1890</v>
      </c>
      <c r="Q20" s="21">
        <v>2400</v>
      </c>
      <c r="R20" s="21">
        <v>2620</v>
      </c>
      <c r="S20" s="21">
        <v>2200</v>
      </c>
      <c r="T20" s="19">
        <v>1900</v>
      </c>
      <c r="U20" s="21"/>
      <c r="V20" s="20">
        <v>2650</v>
      </c>
      <c r="W20" s="21">
        <v>2490</v>
      </c>
      <c r="X20" s="20">
        <v>2670</v>
      </c>
      <c r="Y20" s="15">
        <v>1930</v>
      </c>
      <c r="Z20" s="21"/>
    </row>
    <row r="21" spans="1:26" x14ac:dyDescent="0.25">
      <c r="A21" s="8">
        <v>19</v>
      </c>
      <c r="B21" s="10" t="s">
        <v>33</v>
      </c>
      <c r="C21" s="30">
        <v>1708</v>
      </c>
      <c r="D21" s="10">
        <v>20.8</v>
      </c>
      <c r="E21" s="9">
        <f t="shared" si="0"/>
        <v>1728.8</v>
      </c>
      <c r="F21" s="45">
        <f t="shared" si="1"/>
        <v>1728.8</v>
      </c>
      <c r="G21" s="26">
        <v>5</v>
      </c>
      <c r="H21" s="27">
        <v>100</v>
      </c>
      <c r="I21" s="62">
        <v>1580</v>
      </c>
      <c r="J21" s="17">
        <v>1585</v>
      </c>
      <c r="K21" s="18">
        <v>1600</v>
      </c>
      <c r="L21" s="1">
        <f t="shared" si="2"/>
        <v>148.79999999999995</v>
      </c>
      <c r="M21" s="3">
        <f t="shared" si="3"/>
        <v>8.6071263304025898</v>
      </c>
      <c r="N21" s="1">
        <f t="shared" si="4"/>
        <v>14879.999999999996</v>
      </c>
      <c r="O21" s="1">
        <f t="shared" si="5"/>
        <v>29759.999999999993</v>
      </c>
      <c r="P21" s="14">
        <v>1580</v>
      </c>
      <c r="Q21" s="21">
        <v>1645</v>
      </c>
      <c r="R21" s="21"/>
      <c r="S21" s="15">
        <v>1600</v>
      </c>
      <c r="T21" s="19">
        <v>1585</v>
      </c>
      <c r="U21" s="21">
        <v>1660</v>
      </c>
      <c r="V21" s="20">
        <v>1600</v>
      </c>
      <c r="W21" s="21">
        <v>1700</v>
      </c>
      <c r="X21" s="20">
        <v>1684</v>
      </c>
      <c r="Y21" s="20"/>
      <c r="Z21" s="21"/>
    </row>
    <row r="22" spans="1:26" x14ac:dyDescent="0.25">
      <c r="A22" s="8">
        <v>20</v>
      </c>
      <c r="B22" s="9" t="s">
        <v>0</v>
      </c>
      <c r="C22" s="30">
        <v>1900</v>
      </c>
      <c r="D22" s="9">
        <v>21.1</v>
      </c>
      <c r="E22" s="9">
        <f t="shared" si="0"/>
        <v>1921.1</v>
      </c>
      <c r="F22" s="45">
        <f t="shared" si="1"/>
        <v>1921.1</v>
      </c>
      <c r="G22" s="9">
        <v>6</v>
      </c>
      <c r="H22" s="12">
        <v>120</v>
      </c>
      <c r="I22" s="63">
        <v>1700</v>
      </c>
      <c r="J22" s="17">
        <v>1740</v>
      </c>
      <c r="K22" s="18">
        <v>1770</v>
      </c>
      <c r="L22" s="1">
        <f t="shared" si="2"/>
        <v>221.09999999999991</v>
      </c>
      <c r="M22" s="3">
        <f t="shared" si="3"/>
        <v>11.509031284160113</v>
      </c>
      <c r="N22" s="1">
        <f t="shared" si="4"/>
        <v>26531.999999999989</v>
      </c>
      <c r="O22" s="1">
        <f t="shared" si="5"/>
        <v>53063.999999999978</v>
      </c>
      <c r="P22" s="15">
        <v>1770</v>
      </c>
      <c r="Q22" s="21">
        <v>1800</v>
      </c>
      <c r="R22" s="21"/>
      <c r="S22" s="21">
        <v>1790</v>
      </c>
      <c r="T22" s="19">
        <v>1740</v>
      </c>
      <c r="U22" s="21">
        <v>1800</v>
      </c>
      <c r="V22" s="14">
        <v>1700</v>
      </c>
      <c r="W22" s="21">
        <v>1895</v>
      </c>
      <c r="X22" s="20">
        <v>1900</v>
      </c>
      <c r="Y22" s="20"/>
      <c r="Z22" s="21"/>
    </row>
    <row r="23" spans="1:26" x14ac:dyDescent="0.25">
      <c r="A23" s="8">
        <v>21</v>
      </c>
      <c r="B23" s="9" t="s">
        <v>2</v>
      </c>
      <c r="C23" s="30">
        <v>3042</v>
      </c>
      <c r="D23" s="9">
        <v>56.16</v>
      </c>
      <c r="E23" s="9">
        <f t="shared" si="0"/>
        <v>3098.16</v>
      </c>
      <c r="F23" s="45">
        <f t="shared" si="1"/>
        <v>3098.16</v>
      </c>
      <c r="G23" s="9">
        <v>4</v>
      </c>
      <c r="H23" s="12">
        <v>80</v>
      </c>
      <c r="I23" s="63">
        <v>2795</v>
      </c>
      <c r="J23" s="17">
        <v>2800</v>
      </c>
      <c r="K23" s="18">
        <v>2800</v>
      </c>
      <c r="L23" s="1">
        <f t="shared" si="2"/>
        <v>303.15999999999985</v>
      </c>
      <c r="M23" s="3">
        <f t="shared" si="3"/>
        <v>9.7851628063108382</v>
      </c>
      <c r="N23" s="1">
        <f t="shared" si="4"/>
        <v>24252.799999999988</v>
      </c>
      <c r="O23" s="1">
        <f t="shared" si="5"/>
        <v>48505.599999999977</v>
      </c>
      <c r="P23" s="20">
        <v>3020</v>
      </c>
      <c r="Q23" s="21">
        <v>3040</v>
      </c>
      <c r="R23" s="21">
        <v>3040</v>
      </c>
      <c r="S23" s="15">
        <v>2800</v>
      </c>
      <c r="T23" s="14">
        <v>2795</v>
      </c>
      <c r="U23" s="21">
        <v>2950</v>
      </c>
      <c r="V23" s="19">
        <v>2800</v>
      </c>
      <c r="W23" s="21">
        <v>2890</v>
      </c>
      <c r="X23" s="20">
        <v>3040</v>
      </c>
      <c r="Y23" s="20"/>
      <c r="Z23" s="21"/>
    </row>
    <row r="24" spans="1:26" x14ac:dyDescent="0.25">
      <c r="A24" s="8">
        <v>22</v>
      </c>
      <c r="B24" s="9" t="s">
        <v>3</v>
      </c>
      <c r="C24" s="30">
        <v>2109</v>
      </c>
      <c r="D24" s="9">
        <v>18.72</v>
      </c>
      <c r="E24" s="9">
        <f t="shared" si="0"/>
        <v>2127.7199999999998</v>
      </c>
      <c r="F24" s="45">
        <f t="shared" si="1"/>
        <v>2127.7199999999998</v>
      </c>
      <c r="G24" s="9">
        <v>4</v>
      </c>
      <c r="H24" s="12">
        <v>80</v>
      </c>
      <c r="I24" s="63">
        <v>1690</v>
      </c>
      <c r="J24" s="17">
        <v>1705</v>
      </c>
      <c r="K24" s="18">
        <v>1755</v>
      </c>
      <c r="L24" s="1">
        <f t="shared" si="2"/>
        <v>437.7199999999998</v>
      </c>
      <c r="M24" s="3">
        <f t="shared" si="3"/>
        <v>20.572255747936751</v>
      </c>
      <c r="N24" s="1">
        <f t="shared" si="4"/>
        <v>35017.599999999984</v>
      </c>
      <c r="O24" s="1">
        <f t="shared" si="5"/>
        <v>70035.199999999968</v>
      </c>
      <c r="P24" s="14">
        <v>1690</v>
      </c>
      <c r="Q24" s="21">
        <v>1980</v>
      </c>
      <c r="R24" s="21">
        <v>2005</v>
      </c>
      <c r="S24" s="19">
        <v>1705</v>
      </c>
      <c r="T24" s="21">
        <v>1760</v>
      </c>
      <c r="U24" s="21">
        <v>2050</v>
      </c>
      <c r="V24" s="20">
        <v>1950</v>
      </c>
      <c r="W24" s="21">
        <v>2050</v>
      </c>
      <c r="X24" s="20"/>
      <c r="Y24" s="15">
        <v>1755</v>
      </c>
      <c r="Z24" s="21"/>
    </row>
    <row r="25" spans="1:26" x14ac:dyDescent="0.25">
      <c r="A25" s="8">
        <v>23</v>
      </c>
      <c r="B25" s="9" t="s">
        <v>5</v>
      </c>
      <c r="C25" s="30">
        <v>1703</v>
      </c>
      <c r="D25" s="9">
        <v>23.77</v>
      </c>
      <c r="E25" s="9">
        <f t="shared" si="0"/>
        <v>1726.77</v>
      </c>
      <c r="F25" s="45">
        <f t="shared" si="1"/>
        <v>1726.77</v>
      </c>
      <c r="G25" s="23">
        <v>2</v>
      </c>
      <c r="H25" s="27">
        <v>40</v>
      </c>
      <c r="I25" s="62">
        <v>1640</v>
      </c>
      <c r="J25" s="17">
        <v>1650</v>
      </c>
      <c r="K25" s="18">
        <v>1660</v>
      </c>
      <c r="L25" s="1">
        <f t="shared" si="2"/>
        <v>86.769999999999982</v>
      </c>
      <c r="M25" s="3">
        <f t="shared" si="3"/>
        <v>5.0249888520185078</v>
      </c>
      <c r="N25" s="1">
        <f t="shared" si="4"/>
        <v>3470.7999999999993</v>
      </c>
      <c r="O25" s="1">
        <f t="shared" si="5"/>
        <v>6941.5999999999985</v>
      </c>
      <c r="P25" s="20">
        <v>1660</v>
      </c>
      <c r="Q25" s="15">
        <v>1660</v>
      </c>
      <c r="R25" s="21"/>
      <c r="S25" s="19">
        <v>1650</v>
      </c>
      <c r="T25" s="14">
        <v>1640</v>
      </c>
      <c r="U25" s="21">
        <v>1680</v>
      </c>
      <c r="V25" s="20">
        <v>1675</v>
      </c>
      <c r="W25" s="21">
        <v>2085</v>
      </c>
      <c r="X25" s="20"/>
      <c r="Y25" s="20"/>
      <c r="Z25" s="21"/>
    </row>
    <row r="26" spans="1:26" x14ac:dyDescent="0.25">
      <c r="A26" s="8">
        <v>24</v>
      </c>
      <c r="B26" s="9" t="s">
        <v>6</v>
      </c>
      <c r="C26" s="30">
        <v>2119</v>
      </c>
      <c r="D26" s="9">
        <v>30.31</v>
      </c>
      <c r="E26" s="9">
        <f t="shared" si="0"/>
        <v>2149.31</v>
      </c>
      <c r="F26" s="45">
        <f t="shared" si="1"/>
        <v>2149.31</v>
      </c>
      <c r="G26" s="9">
        <v>2</v>
      </c>
      <c r="H26" s="12">
        <v>40</v>
      </c>
      <c r="I26" s="63">
        <v>1990</v>
      </c>
      <c r="J26" s="17">
        <v>2000</v>
      </c>
      <c r="K26" s="18">
        <v>2050</v>
      </c>
      <c r="L26" s="1">
        <f t="shared" si="2"/>
        <v>159.30999999999995</v>
      </c>
      <c r="M26" s="3">
        <f t="shared" si="3"/>
        <v>7.4121462236717814</v>
      </c>
      <c r="N26" s="1">
        <f t="shared" si="4"/>
        <v>6372.3999999999978</v>
      </c>
      <c r="O26" s="1">
        <f t="shared" si="5"/>
        <v>12744.799999999996</v>
      </c>
      <c r="P26" s="20">
        <v>2110</v>
      </c>
      <c r="Q26" s="21"/>
      <c r="R26" s="21"/>
      <c r="S26" s="21">
        <v>2050</v>
      </c>
      <c r="T26" s="14">
        <v>1990</v>
      </c>
      <c r="U26" s="15">
        <v>2050</v>
      </c>
      <c r="V26" s="19">
        <v>2000</v>
      </c>
      <c r="W26" s="21"/>
      <c r="X26" s="20">
        <v>2115</v>
      </c>
      <c r="Y26" s="20"/>
      <c r="Z26" s="21"/>
    </row>
    <row r="27" spans="1:26" x14ac:dyDescent="0.25">
      <c r="A27" s="8">
        <v>25</v>
      </c>
      <c r="B27" s="10" t="s">
        <v>38</v>
      </c>
      <c r="C27" s="30">
        <v>2802</v>
      </c>
      <c r="D27" s="10">
        <v>37.14</v>
      </c>
      <c r="E27" s="9">
        <f t="shared" si="0"/>
        <v>2839.14</v>
      </c>
      <c r="F27" s="45">
        <f t="shared" si="1"/>
        <v>2839.14</v>
      </c>
      <c r="G27" s="10">
        <v>2</v>
      </c>
      <c r="H27" s="12">
        <v>40</v>
      </c>
      <c r="I27" s="63">
        <v>2520</v>
      </c>
      <c r="J27" s="17">
        <v>2620</v>
      </c>
      <c r="K27" s="18">
        <v>2700</v>
      </c>
      <c r="L27" s="1">
        <f t="shared" si="2"/>
        <v>319.13999999999987</v>
      </c>
      <c r="M27" s="3">
        <f t="shared" si="3"/>
        <v>11.240727826031822</v>
      </c>
      <c r="N27" s="1">
        <f t="shared" si="4"/>
        <v>12765.599999999995</v>
      </c>
      <c r="O27" s="1">
        <f t="shared" si="5"/>
        <v>25531.19999999999</v>
      </c>
      <c r="P27" s="20">
        <v>2790</v>
      </c>
      <c r="Q27" s="21">
        <v>2800</v>
      </c>
      <c r="R27" s="21"/>
      <c r="S27" s="21">
        <v>2700</v>
      </c>
      <c r="T27" s="19">
        <v>2620</v>
      </c>
      <c r="U27" s="21">
        <v>2750</v>
      </c>
      <c r="V27" s="14">
        <v>2520</v>
      </c>
      <c r="W27" s="21">
        <v>2760</v>
      </c>
      <c r="X27" s="20">
        <v>2800</v>
      </c>
      <c r="Y27" s="20"/>
      <c r="Z27" s="21"/>
    </row>
    <row r="28" spans="1:26" x14ac:dyDescent="0.25">
      <c r="A28" s="8">
        <v>26</v>
      </c>
      <c r="B28" s="9" t="s">
        <v>7</v>
      </c>
      <c r="C28" s="30">
        <v>1165</v>
      </c>
      <c r="D28" s="9">
        <v>11.29</v>
      </c>
      <c r="E28" s="9">
        <f t="shared" si="0"/>
        <v>1176.29</v>
      </c>
      <c r="F28" s="45">
        <f t="shared" si="1"/>
        <v>1176.29</v>
      </c>
      <c r="G28" s="9">
        <v>2</v>
      </c>
      <c r="H28" s="12">
        <v>40</v>
      </c>
      <c r="I28" s="63">
        <v>1050</v>
      </c>
      <c r="J28" s="17">
        <v>1085</v>
      </c>
      <c r="K28" s="18">
        <v>1100</v>
      </c>
      <c r="L28" s="1">
        <f t="shared" si="2"/>
        <v>126.28999999999996</v>
      </c>
      <c r="M28" s="3">
        <f t="shared" si="3"/>
        <v>10.736298021746334</v>
      </c>
      <c r="N28" s="1">
        <f t="shared" si="4"/>
        <v>5051.5999999999985</v>
      </c>
      <c r="O28" s="1">
        <f t="shared" si="5"/>
        <v>10103.199999999997</v>
      </c>
      <c r="P28" s="20">
        <v>1150</v>
      </c>
      <c r="Q28" s="21">
        <v>1160</v>
      </c>
      <c r="R28" s="21">
        <v>1100</v>
      </c>
      <c r="S28" s="14">
        <v>1050</v>
      </c>
      <c r="T28" s="19">
        <v>1085</v>
      </c>
      <c r="U28" s="15">
        <v>1100</v>
      </c>
      <c r="V28" s="20">
        <v>1150</v>
      </c>
      <c r="W28" s="21">
        <v>1120</v>
      </c>
      <c r="X28" s="20">
        <v>1160</v>
      </c>
      <c r="Y28" s="20"/>
      <c r="Z28" s="21"/>
    </row>
    <row r="29" spans="1:26" x14ac:dyDescent="0.25">
      <c r="A29" s="8">
        <v>27</v>
      </c>
      <c r="B29" s="9" t="s">
        <v>10</v>
      </c>
      <c r="C29" s="30">
        <v>2199</v>
      </c>
      <c r="D29" s="9">
        <v>25.85</v>
      </c>
      <c r="E29" s="9">
        <f t="shared" si="0"/>
        <v>2224.85</v>
      </c>
      <c r="F29" s="45">
        <f t="shared" si="1"/>
        <v>2224.85</v>
      </c>
      <c r="G29" s="9">
        <v>2</v>
      </c>
      <c r="H29" s="12">
        <v>40</v>
      </c>
      <c r="I29" s="63">
        <v>1750</v>
      </c>
      <c r="J29" s="17">
        <v>1770</v>
      </c>
      <c r="K29" s="18">
        <v>1780</v>
      </c>
      <c r="L29" s="1">
        <f t="shared" si="2"/>
        <v>474.84999999999991</v>
      </c>
      <c r="M29" s="3">
        <f t="shared" si="3"/>
        <v>21.343011888441914</v>
      </c>
      <c r="N29" s="1">
        <f t="shared" si="4"/>
        <v>18993.999999999996</v>
      </c>
      <c r="O29" s="1">
        <f t="shared" si="5"/>
        <v>37987.999999999993</v>
      </c>
      <c r="P29" s="14">
        <v>1750</v>
      </c>
      <c r="Q29" s="21">
        <v>1945</v>
      </c>
      <c r="R29" s="21"/>
      <c r="S29" s="15">
        <v>1780</v>
      </c>
      <c r="T29" s="21">
        <v>1795</v>
      </c>
      <c r="U29" s="21">
        <v>2150</v>
      </c>
      <c r="V29" s="20">
        <v>2100</v>
      </c>
      <c r="W29" s="21">
        <v>2140</v>
      </c>
      <c r="X29" s="20"/>
      <c r="Y29" s="19">
        <v>1770</v>
      </c>
      <c r="Z29" s="21"/>
    </row>
    <row r="30" spans="1:26" x14ac:dyDescent="0.25">
      <c r="A30" s="8">
        <v>28</v>
      </c>
      <c r="B30" s="9" t="s">
        <v>19</v>
      </c>
      <c r="C30" s="30">
        <v>3200</v>
      </c>
      <c r="D30" s="9">
        <v>43.09</v>
      </c>
      <c r="E30" s="9">
        <f t="shared" si="0"/>
        <v>3243.09</v>
      </c>
      <c r="F30" s="45">
        <f t="shared" si="1"/>
        <v>3243.09</v>
      </c>
      <c r="G30" s="9">
        <v>1</v>
      </c>
      <c r="H30" s="12">
        <v>20</v>
      </c>
      <c r="I30" s="63">
        <v>2070</v>
      </c>
      <c r="J30" s="17">
        <v>2085</v>
      </c>
      <c r="K30" s="18">
        <v>2500</v>
      </c>
      <c r="L30" s="1">
        <f t="shared" si="2"/>
        <v>1173.0900000000001</v>
      </c>
      <c r="M30" s="3">
        <f t="shared" si="3"/>
        <v>36.171984126249967</v>
      </c>
      <c r="N30" s="1">
        <f t="shared" si="4"/>
        <v>23461.800000000003</v>
      </c>
      <c r="O30" s="1">
        <f t="shared" si="5"/>
        <v>46923.600000000006</v>
      </c>
      <c r="P30" s="19">
        <v>2085</v>
      </c>
      <c r="Q30" s="21">
        <v>2625</v>
      </c>
      <c r="R30" s="21">
        <v>3010</v>
      </c>
      <c r="S30" s="21">
        <v>2700</v>
      </c>
      <c r="T30" s="14">
        <v>2070</v>
      </c>
      <c r="U30" s="21">
        <v>2850</v>
      </c>
      <c r="V30" s="28">
        <v>2500</v>
      </c>
      <c r="W30" s="21">
        <v>2790</v>
      </c>
      <c r="X30" s="20"/>
      <c r="Y30" s="20">
        <v>2625</v>
      </c>
      <c r="Z30" s="21"/>
    </row>
    <row r="31" spans="1:26" x14ac:dyDescent="0.25">
      <c r="A31" s="8">
        <v>29</v>
      </c>
      <c r="B31" s="9" t="s">
        <v>24</v>
      </c>
      <c r="C31" s="30">
        <v>1321</v>
      </c>
      <c r="D31" s="9">
        <v>12.48</v>
      </c>
      <c r="E31" s="9">
        <f t="shared" si="0"/>
        <v>1333.48</v>
      </c>
      <c r="F31" s="45">
        <f t="shared" si="1"/>
        <v>1333.48</v>
      </c>
      <c r="G31" s="9">
        <v>3</v>
      </c>
      <c r="H31" s="12">
        <v>60</v>
      </c>
      <c r="I31" s="63">
        <v>1200</v>
      </c>
      <c r="J31" s="17">
        <v>1200</v>
      </c>
      <c r="K31" s="18">
        <v>1230</v>
      </c>
      <c r="L31" s="1">
        <f t="shared" si="2"/>
        <v>133.48000000000002</v>
      </c>
      <c r="M31" s="3">
        <f t="shared" si="3"/>
        <v>10.009898911119778</v>
      </c>
      <c r="N31" s="1">
        <f t="shared" si="4"/>
        <v>8008.8000000000011</v>
      </c>
      <c r="O31" s="1">
        <f t="shared" si="5"/>
        <v>16017.600000000002</v>
      </c>
      <c r="P31" s="14">
        <v>1200</v>
      </c>
      <c r="Q31" s="21"/>
      <c r="R31" s="19">
        <v>1200</v>
      </c>
      <c r="S31" s="21">
        <v>1285</v>
      </c>
      <c r="T31" s="21">
        <v>1260</v>
      </c>
      <c r="U31" s="21">
        <v>1320</v>
      </c>
      <c r="V31" s="20">
        <v>1300</v>
      </c>
      <c r="W31" s="21">
        <v>1295</v>
      </c>
      <c r="X31" s="20">
        <v>1320</v>
      </c>
      <c r="Y31" s="15">
        <v>1230</v>
      </c>
      <c r="Z31" s="21"/>
    </row>
    <row r="32" spans="1:26" x14ac:dyDescent="0.25">
      <c r="A32" s="8">
        <v>30</v>
      </c>
      <c r="B32" s="9" t="s">
        <v>26</v>
      </c>
      <c r="C32" s="30">
        <v>1165</v>
      </c>
      <c r="D32" s="9">
        <v>11.29</v>
      </c>
      <c r="E32" s="9">
        <f t="shared" si="0"/>
        <v>1176.29</v>
      </c>
      <c r="F32" s="45">
        <f t="shared" si="1"/>
        <v>1176.29</v>
      </c>
      <c r="G32" s="9">
        <v>1</v>
      </c>
      <c r="H32" s="12">
        <v>20</v>
      </c>
      <c r="I32" s="63">
        <v>1050</v>
      </c>
      <c r="J32" s="17">
        <v>1050</v>
      </c>
      <c r="K32" s="18">
        <v>1070</v>
      </c>
      <c r="L32" s="1">
        <f t="shared" si="2"/>
        <v>126.28999999999996</v>
      </c>
      <c r="M32" s="3">
        <f t="shared" si="3"/>
        <v>10.736298021746334</v>
      </c>
      <c r="N32" s="1">
        <f t="shared" si="4"/>
        <v>2525.7999999999993</v>
      </c>
      <c r="O32" s="1">
        <f t="shared" si="5"/>
        <v>5051.5999999999985</v>
      </c>
      <c r="P32" s="14">
        <v>1050</v>
      </c>
      <c r="Q32" s="15">
        <v>1070</v>
      </c>
      <c r="R32" s="21">
        <v>1100</v>
      </c>
      <c r="S32" s="19">
        <v>1050</v>
      </c>
      <c r="T32" s="21">
        <v>1100</v>
      </c>
      <c r="U32" s="21">
        <v>1130</v>
      </c>
      <c r="V32" s="20">
        <v>1160</v>
      </c>
      <c r="W32" s="21">
        <v>1150</v>
      </c>
      <c r="X32" s="20"/>
      <c r="Y32" s="20">
        <v>1085</v>
      </c>
      <c r="Z32" s="21"/>
    </row>
    <row r="33" spans="1:26" x14ac:dyDescent="0.25">
      <c r="A33" s="8">
        <v>31</v>
      </c>
      <c r="B33" s="9" t="s">
        <v>29</v>
      </c>
      <c r="C33" s="30">
        <v>1165</v>
      </c>
      <c r="D33" s="9">
        <v>11.29</v>
      </c>
      <c r="E33" s="9">
        <f t="shared" si="0"/>
        <v>1176.29</v>
      </c>
      <c r="F33" s="45">
        <f t="shared" si="1"/>
        <v>1176.29</v>
      </c>
      <c r="G33" s="9">
        <v>1</v>
      </c>
      <c r="H33" s="12">
        <v>20</v>
      </c>
      <c r="I33" s="63">
        <v>1040</v>
      </c>
      <c r="J33" s="17">
        <v>1050</v>
      </c>
      <c r="K33" s="18">
        <v>1085</v>
      </c>
      <c r="L33" s="1">
        <f t="shared" si="2"/>
        <v>136.28999999999996</v>
      </c>
      <c r="M33" s="3">
        <f t="shared" si="3"/>
        <v>11.586428516777323</v>
      </c>
      <c r="N33" s="1">
        <f t="shared" si="4"/>
        <v>2725.7999999999993</v>
      </c>
      <c r="O33" s="1">
        <f t="shared" si="5"/>
        <v>5451.5999999999985</v>
      </c>
      <c r="P33" s="14">
        <v>1040</v>
      </c>
      <c r="Q33" s="21">
        <v>1130</v>
      </c>
      <c r="R33" s="21">
        <v>1100</v>
      </c>
      <c r="S33" s="19">
        <v>1050</v>
      </c>
      <c r="T33" s="21">
        <v>1100</v>
      </c>
      <c r="U33" s="21">
        <v>1130</v>
      </c>
      <c r="V33" s="20">
        <v>1160</v>
      </c>
      <c r="W33" s="21">
        <v>1130</v>
      </c>
      <c r="X33" s="20"/>
      <c r="Y33" s="15">
        <v>1085</v>
      </c>
      <c r="Z33" s="21"/>
    </row>
    <row r="34" spans="1:26" x14ac:dyDescent="0.25">
      <c r="A34" s="8">
        <v>32</v>
      </c>
      <c r="B34" s="10" t="s">
        <v>45</v>
      </c>
      <c r="C34" s="30">
        <v>1777</v>
      </c>
      <c r="D34" s="10">
        <v>20.8</v>
      </c>
      <c r="E34" s="9">
        <f t="shared" si="0"/>
        <v>1797.8</v>
      </c>
      <c r="F34" s="45">
        <f t="shared" si="1"/>
        <v>1797.8</v>
      </c>
      <c r="G34" s="10">
        <v>3</v>
      </c>
      <c r="H34" s="12">
        <v>60</v>
      </c>
      <c r="I34" s="63">
        <v>1510</v>
      </c>
      <c r="J34" s="17">
        <v>1520</v>
      </c>
      <c r="K34" s="18">
        <v>1525</v>
      </c>
      <c r="L34" s="1">
        <f t="shared" si="2"/>
        <v>287.79999999999995</v>
      </c>
      <c r="M34" s="3">
        <f t="shared" si="3"/>
        <v>16.008454778062074</v>
      </c>
      <c r="N34" s="1">
        <f t="shared" si="4"/>
        <v>17267.999999999996</v>
      </c>
      <c r="O34" s="1">
        <f t="shared" si="5"/>
        <v>34535.999999999993</v>
      </c>
      <c r="P34" s="14">
        <v>1510</v>
      </c>
      <c r="Q34" s="15">
        <v>1525</v>
      </c>
      <c r="R34" s="21">
        <v>1615</v>
      </c>
      <c r="S34" s="21">
        <v>1690</v>
      </c>
      <c r="T34" s="19">
        <v>1520</v>
      </c>
      <c r="U34" s="21">
        <v>1750</v>
      </c>
      <c r="V34" s="20">
        <v>1700</v>
      </c>
      <c r="W34" s="21">
        <v>1775</v>
      </c>
      <c r="X34" s="20">
        <v>1775</v>
      </c>
      <c r="Y34" s="20">
        <v>1675</v>
      </c>
      <c r="Z34" s="21"/>
    </row>
    <row r="35" spans="1:26" x14ac:dyDescent="0.25">
      <c r="A35" s="8">
        <v>33</v>
      </c>
      <c r="B35" s="9" t="s">
        <v>11</v>
      </c>
      <c r="C35" s="30">
        <v>2924</v>
      </c>
      <c r="D35" s="9">
        <v>41.01</v>
      </c>
      <c r="E35" s="9">
        <f t="shared" si="0"/>
        <v>2965.01</v>
      </c>
      <c r="F35" s="45">
        <f t="shared" si="1"/>
        <v>2965.01</v>
      </c>
      <c r="G35" s="9">
        <v>1</v>
      </c>
      <c r="H35" s="12">
        <v>20</v>
      </c>
      <c r="I35" s="63">
        <v>2730</v>
      </c>
      <c r="J35" s="17">
        <v>2740</v>
      </c>
      <c r="K35" s="18">
        <v>2750</v>
      </c>
      <c r="L35" s="1">
        <f t="shared" si="2"/>
        <v>235.01000000000022</v>
      </c>
      <c r="M35" s="3">
        <f t="shared" si="3"/>
        <v>7.9261115476845001</v>
      </c>
      <c r="N35" s="1">
        <f t="shared" si="4"/>
        <v>4700.2000000000044</v>
      </c>
      <c r="O35" s="1">
        <f t="shared" si="5"/>
        <v>9400.4000000000087</v>
      </c>
      <c r="P35" s="14">
        <v>2730</v>
      </c>
      <c r="Q35" s="21"/>
      <c r="R35" s="21">
        <v>2800</v>
      </c>
      <c r="S35" s="21">
        <v>2830</v>
      </c>
      <c r="T35" s="21"/>
      <c r="U35" s="21">
        <v>2850</v>
      </c>
      <c r="V35" s="15">
        <v>2750</v>
      </c>
      <c r="W35" s="21">
        <v>2920</v>
      </c>
      <c r="X35" s="20"/>
      <c r="Y35" s="19">
        <v>2740</v>
      </c>
      <c r="Z35" s="21"/>
    </row>
    <row r="36" spans="1:26" x14ac:dyDescent="0.25">
      <c r="A36" s="8">
        <v>34</v>
      </c>
      <c r="B36" s="9" t="s">
        <v>13</v>
      </c>
      <c r="C36" s="30">
        <v>2900</v>
      </c>
      <c r="D36" s="9">
        <v>38.450000000000003</v>
      </c>
      <c r="E36" s="9">
        <f t="shared" si="0"/>
        <v>2938.45</v>
      </c>
      <c r="F36" s="45">
        <f t="shared" si="1"/>
        <v>2938.45</v>
      </c>
      <c r="G36" s="9">
        <v>1</v>
      </c>
      <c r="H36" s="12">
        <v>20</v>
      </c>
      <c r="I36" s="63">
        <v>2695</v>
      </c>
      <c r="J36" s="17">
        <v>2720</v>
      </c>
      <c r="K36" s="18">
        <v>2750</v>
      </c>
      <c r="L36" s="1">
        <f t="shared" si="2"/>
        <v>243.44999999999982</v>
      </c>
      <c r="M36" s="3">
        <f t="shared" si="3"/>
        <v>8.2849801766237245</v>
      </c>
      <c r="N36" s="1">
        <f t="shared" si="4"/>
        <v>4868.9999999999964</v>
      </c>
      <c r="O36" s="1">
        <f t="shared" si="5"/>
        <v>9737.9999999999927</v>
      </c>
      <c r="P36" s="14">
        <v>2695</v>
      </c>
      <c r="Q36" s="21"/>
      <c r="R36" s="21">
        <v>2780</v>
      </c>
      <c r="S36" s="21">
        <v>2870</v>
      </c>
      <c r="T36" s="21"/>
      <c r="U36" s="21">
        <v>2850</v>
      </c>
      <c r="V36" s="15">
        <v>2750</v>
      </c>
      <c r="W36" s="20">
        <v>2900</v>
      </c>
      <c r="X36" s="20">
        <v>2900</v>
      </c>
      <c r="Y36" s="19">
        <v>2720</v>
      </c>
      <c r="Z36" s="21"/>
    </row>
    <row r="37" spans="1:26" x14ac:dyDescent="0.25">
      <c r="A37" s="8">
        <v>35</v>
      </c>
      <c r="B37" s="10" t="s">
        <v>34</v>
      </c>
      <c r="C37" s="30">
        <v>4228</v>
      </c>
      <c r="D37" s="10">
        <v>78.45</v>
      </c>
      <c r="E37" s="9">
        <f t="shared" si="0"/>
        <v>4306.45</v>
      </c>
      <c r="F37" s="45">
        <f t="shared" si="1"/>
        <v>4306.45</v>
      </c>
      <c r="G37" s="10">
        <v>3</v>
      </c>
      <c r="H37" s="12">
        <v>60</v>
      </c>
      <c r="I37" s="63">
        <v>4000</v>
      </c>
      <c r="J37" s="17">
        <v>4045</v>
      </c>
      <c r="K37" s="18">
        <v>4090</v>
      </c>
      <c r="L37" s="1">
        <f t="shared" si="2"/>
        <v>306.44999999999982</v>
      </c>
      <c r="M37" s="3">
        <f t="shared" si="3"/>
        <v>7.1160700809251205</v>
      </c>
      <c r="N37" s="1">
        <f t="shared" si="4"/>
        <v>18386.999999999989</v>
      </c>
      <c r="O37" s="1">
        <f t="shared" si="5"/>
        <v>36773.999999999978</v>
      </c>
      <c r="P37" s="14">
        <v>4000</v>
      </c>
      <c r="Q37" s="15">
        <v>4090</v>
      </c>
      <c r="R37" s="21">
        <v>4225</v>
      </c>
      <c r="S37" s="21">
        <v>4225</v>
      </c>
      <c r="T37" s="21"/>
      <c r="U37" s="21">
        <v>4150</v>
      </c>
      <c r="V37" s="20">
        <v>4100</v>
      </c>
      <c r="W37" s="21">
        <v>4225</v>
      </c>
      <c r="X37" s="21">
        <v>4225</v>
      </c>
      <c r="Y37" s="19">
        <v>4045</v>
      </c>
      <c r="Z37" s="21"/>
    </row>
    <row r="38" spans="1:26" x14ac:dyDescent="0.25">
      <c r="A38" s="8">
        <v>36</v>
      </c>
      <c r="B38" s="10" t="s">
        <v>35</v>
      </c>
      <c r="C38" s="30">
        <v>4211</v>
      </c>
      <c r="D38" s="10">
        <v>73.989999999999995</v>
      </c>
      <c r="E38" s="9">
        <f t="shared" si="0"/>
        <v>4284.99</v>
      </c>
      <c r="F38" s="45">
        <f t="shared" si="1"/>
        <v>4284.99</v>
      </c>
      <c r="G38" s="10">
        <v>1</v>
      </c>
      <c r="H38" s="12">
        <v>20</v>
      </c>
      <c r="I38" s="63">
        <v>4005</v>
      </c>
      <c r="J38" s="17">
        <v>4100</v>
      </c>
      <c r="K38" s="18">
        <v>4150</v>
      </c>
      <c r="L38" s="1">
        <f t="shared" si="2"/>
        <v>279.98999999999978</v>
      </c>
      <c r="M38" s="3">
        <f t="shared" si="3"/>
        <v>6.5342042805234035</v>
      </c>
      <c r="N38" s="1">
        <f t="shared" si="4"/>
        <v>5599.7999999999956</v>
      </c>
      <c r="O38" s="1">
        <f t="shared" si="5"/>
        <v>11199.599999999991</v>
      </c>
      <c r="P38" s="14">
        <v>4005</v>
      </c>
      <c r="Q38" s="21"/>
      <c r="R38" s="21">
        <v>4205</v>
      </c>
      <c r="S38" s="21"/>
      <c r="T38" s="21"/>
      <c r="U38" s="15">
        <v>4150</v>
      </c>
      <c r="V38" s="19">
        <v>4100</v>
      </c>
      <c r="W38" s="21"/>
      <c r="X38" s="20">
        <v>4205</v>
      </c>
      <c r="Y38" s="20">
        <v>4160</v>
      </c>
      <c r="Z38" s="21"/>
    </row>
    <row r="39" spans="1:26" x14ac:dyDescent="0.25">
      <c r="A39" s="8">
        <v>37</v>
      </c>
      <c r="B39" s="9" t="s">
        <v>21</v>
      </c>
      <c r="C39" s="30">
        <v>3794</v>
      </c>
      <c r="D39" s="9">
        <v>57.35</v>
      </c>
      <c r="E39" s="9">
        <f t="shared" si="0"/>
        <v>3851.35</v>
      </c>
      <c r="F39" s="45">
        <f t="shared" si="1"/>
        <v>3851.35</v>
      </c>
      <c r="G39" s="9">
        <v>1</v>
      </c>
      <c r="H39" s="12">
        <v>20</v>
      </c>
      <c r="I39" s="63">
        <v>3560</v>
      </c>
      <c r="J39" s="17">
        <v>3590</v>
      </c>
      <c r="K39" s="18">
        <v>3630</v>
      </c>
      <c r="L39" s="1">
        <f t="shared" si="2"/>
        <v>291.34999999999991</v>
      </c>
      <c r="M39" s="3">
        <f t="shared" si="3"/>
        <v>7.5648798473262602</v>
      </c>
      <c r="N39" s="1">
        <f t="shared" si="4"/>
        <v>5826.9999999999982</v>
      </c>
      <c r="O39" s="1">
        <f t="shared" si="5"/>
        <v>11653.999999999996</v>
      </c>
      <c r="P39" s="14">
        <v>3560</v>
      </c>
      <c r="Q39" s="21"/>
      <c r="R39" s="15">
        <v>3630</v>
      </c>
      <c r="S39" s="21">
        <v>3720</v>
      </c>
      <c r="T39" s="21"/>
      <c r="U39" s="21">
        <v>3750</v>
      </c>
      <c r="V39" s="15">
        <v>3700</v>
      </c>
      <c r="W39" s="21">
        <v>3790</v>
      </c>
      <c r="X39" s="20"/>
      <c r="Y39" s="19">
        <v>3590</v>
      </c>
      <c r="Z39" s="21"/>
    </row>
    <row r="40" spans="1:26" x14ac:dyDescent="0.25">
      <c r="A40" s="8">
        <v>38</v>
      </c>
      <c r="B40" s="9" t="s">
        <v>51</v>
      </c>
      <c r="C40" s="30">
        <v>3900</v>
      </c>
      <c r="D40" s="9">
        <v>60.02</v>
      </c>
      <c r="E40" s="9">
        <f t="shared" si="0"/>
        <v>3960.02</v>
      </c>
      <c r="F40" s="45">
        <f t="shared" si="1"/>
        <v>3960.02</v>
      </c>
      <c r="G40" s="9">
        <v>1</v>
      </c>
      <c r="H40" s="12">
        <v>20</v>
      </c>
      <c r="I40" s="63">
        <v>3700</v>
      </c>
      <c r="J40" s="17">
        <v>3730</v>
      </c>
      <c r="K40" s="18">
        <v>3750</v>
      </c>
      <c r="L40" s="1">
        <f t="shared" si="2"/>
        <v>260.02</v>
      </c>
      <c r="M40" s="3">
        <f t="shared" si="3"/>
        <v>6.5661284538966971</v>
      </c>
      <c r="N40" s="1">
        <f t="shared" si="4"/>
        <v>5200.3999999999996</v>
      </c>
      <c r="O40" s="1">
        <f t="shared" si="5"/>
        <v>10400.799999999999</v>
      </c>
      <c r="P40" s="19">
        <v>3730</v>
      </c>
      <c r="Q40" s="21"/>
      <c r="R40" s="21">
        <v>3900</v>
      </c>
      <c r="S40" s="21">
        <v>3900</v>
      </c>
      <c r="T40" s="21"/>
      <c r="U40" s="21">
        <v>3900</v>
      </c>
      <c r="V40" s="15">
        <v>3750</v>
      </c>
      <c r="W40" s="21">
        <v>3860</v>
      </c>
      <c r="X40" s="20">
        <v>3900</v>
      </c>
      <c r="Y40" s="14">
        <v>3700</v>
      </c>
      <c r="Z40" s="21">
        <v>3880</v>
      </c>
    </row>
    <row r="41" spans="1:26" x14ac:dyDescent="0.25">
      <c r="A41" s="8">
        <v>39</v>
      </c>
      <c r="B41" s="10" t="s">
        <v>36</v>
      </c>
      <c r="C41" s="30">
        <v>4748</v>
      </c>
      <c r="D41" s="10">
        <v>85.28</v>
      </c>
      <c r="E41" s="9">
        <f t="shared" si="0"/>
        <v>4833.28</v>
      </c>
      <c r="F41" s="45">
        <f t="shared" si="1"/>
        <v>4833.28</v>
      </c>
      <c r="G41" s="10">
        <v>2</v>
      </c>
      <c r="H41" s="12">
        <v>40</v>
      </c>
      <c r="I41" s="63">
        <v>4540</v>
      </c>
      <c r="J41" s="17">
        <v>4540</v>
      </c>
      <c r="K41" s="18">
        <v>4690</v>
      </c>
      <c r="L41" s="1">
        <f t="shared" si="2"/>
        <v>293.27999999999975</v>
      </c>
      <c r="M41" s="3">
        <f t="shared" si="3"/>
        <v>6.0679290254237239</v>
      </c>
      <c r="N41" s="1">
        <f t="shared" si="4"/>
        <v>11731.19999999999</v>
      </c>
      <c r="O41" s="1">
        <f t="shared" si="5"/>
        <v>23462.39999999998</v>
      </c>
      <c r="P41" s="20">
        <v>4730</v>
      </c>
      <c r="Q41" s="21"/>
      <c r="R41" s="14">
        <v>4540</v>
      </c>
      <c r="S41" s="21">
        <v>4740</v>
      </c>
      <c r="T41" s="15">
        <v>4690</v>
      </c>
      <c r="U41" s="21">
        <v>4720</v>
      </c>
      <c r="V41" s="20">
        <v>4740</v>
      </c>
      <c r="W41" s="21">
        <v>4740</v>
      </c>
      <c r="X41" s="20"/>
      <c r="Y41" s="19">
        <v>4540</v>
      </c>
      <c r="Z41" s="21">
        <v>4720</v>
      </c>
    </row>
    <row r="42" spans="1:26" x14ac:dyDescent="0.25">
      <c r="A42" s="8">
        <v>40</v>
      </c>
      <c r="B42" s="10" t="s">
        <v>37</v>
      </c>
      <c r="C42" s="30">
        <v>6828</v>
      </c>
      <c r="D42" s="10">
        <v>120.64</v>
      </c>
      <c r="E42" s="9">
        <f t="shared" si="0"/>
        <v>6948.64</v>
      </c>
      <c r="F42" s="45">
        <f t="shared" si="1"/>
        <v>6948.64</v>
      </c>
      <c r="G42" s="10">
        <v>1</v>
      </c>
      <c r="H42" s="12">
        <v>20</v>
      </c>
      <c r="I42" s="63">
        <v>6400</v>
      </c>
      <c r="J42" s="17">
        <v>6430</v>
      </c>
      <c r="K42" s="18">
        <v>6470</v>
      </c>
      <c r="L42" s="1">
        <f t="shared" si="2"/>
        <v>548.64000000000033</v>
      </c>
      <c r="M42" s="3">
        <f t="shared" si="3"/>
        <v>7.8956457666536224</v>
      </c>
      <c r="N42" s="1">
        <f t="shared" si="4"/>
        <v>10972.800000000007</v>
      </c>
      <c r="O42" s="1">
        <f t="shared" si="5"/>
        <v>21945.600000000013</v>
      </c>
      <c r="P42" s="20">
        <v>6800</v>
      </c>
      <c r="Q42" s="21">
        <v>6820</v>
      </c>
      <c r="R42" s="14">
        <v>6400</v>
      </c>
      <c r="S42" s="21">
        <v>6820</v>
      </c>
      <c r="T42" s="21">
        <v>6680</v>
      </c>
      <c r="U42" s="21">
        <v>6820</v>
      </c>
      <c r="V42" s="19">
        <v>6430</v>
      </c>
      <c r="W42" s="21">
        <v>6820</v>
      </c>
      <c r="X42" s="20">
        <v>6820</v>
      </c>
      <c r="Y42" s="15">
        <v>6470</v>
      </c>
      <c r="Z42" s="21">
        <v>6800</v>
      </c>
    </row>
    <row r="43" spans="1:26" x14ac:dyDescent="0.25">
      <c r="A43" s="8">
        <v>41</v>
      </c>
      <c r="B43" s="10" t="s">
        <v>39</v>
      </c>
      <c r="C43" s="30">
        <v>4555</v>
      </c>
      <c r="D43" s="10">
        <v>85.87</v>
      </c>
      <c r="E43" s="9">
        <f t="shared" si="0"/>
        <v>4640.87</v>
      </c>
      <c r="F43" s="45">
        <f t="shared" si="1"/>
        <v>4640.87</v>
      </c>
      <c r="G43" s="10">
        <v>1</v>
      </c>
      <c r="H43" s="12">
        <v>20</v>
      </c>
      <c r="I43" s="63">
        <v>4305</v>
      </c>
      <c r="J43" s="17">
        <v>4355</v>
      </c>
      <c r="K43" s="18">
        <v>4355</v>
      </c>
      <c r="L43" s="1">
        <f t="shared" si="2"/>
        <v>335.86999999999989</v>
      </c>
      <c r="M43" s="3">
        <f t="shared" si="3"/>
        <v>7.2372206073430174</v>
      </c>
      <c r="N43" s="1">
        <f t="shared" si="4"/>
        <v>6717.3999999999978</v>
      </c>
      <c r="O43" s="1">
        <f t="shared" si="5"/>
        <v>13434.799999999996</v>
      </c>
      <c r="P43" s="20">
        <v>4535</v>
      </c>
      <c r="Q43" s="19">
        <v>4355</v>
      </c>
      <c r="R43" s="14">
        <v>4305</v>
      </c>
      <c r="S43" s="21">
        <v>4555</v>
      </c>
      <c r="T43" s="21"/>
      <c r="U43" s="21">
        <v>4530</v>
      </c>
      <c r="V43" s="21">
        <v>4555</v>
      </c>
      <c r="W43" s="21">
        <v>4555</v>
      </c>
      <c r="X43" s="20"/>
      <c r="Y43" s="15">
        <v>4355</v>
      </c>
      <c r="Z43" s="21">
        <v>4550</v>
      </c>
    </row>
    <row r="44" spans="1:26" x14ac:dyDescent="0.25">
      <c r="A44" s="8">
        <v>42</v>
      </c>
      <c r="B44" s="10" t="s">
        <v>40</v>
      </c>
      <c r="C44" s="30">
        <v>1709</v>
      </c>
      <c r="D44" s="10">
        <v>20.21</v>
      </c>
      <c r="E44" s="9">
        <f t="shared" si="0"/>
        <v>1729.21</v>
      </c>
      <c r="F44" s="45">
        <f t="shared" si="1"/>
        <v>1729.21</v>
      </c>
      <c r="G44" s="26">
        <v>2</v>
      </c>
      <c r="H44" s="27">
        <v>40</v>
      </c>
      <c r="I44" s="62">
        <v>1620</v>
      </c>
      <c r="J44" s="17">
        <v>1650</v>
      </c>
      <c r="K44" s="18">
        <v>1705</v>
      </c>
      <c r="L44" s="1">
        <f t="shared" si="2"/>
        <v>109.21000000000004</v>
      </c>
      <c r="M44" s="3">
        <f t="shared" si="3"/>
        <v>6.3156007656675612</v>
      </c>
      <c r="N44" s="1">
        <f t="shared" si="4"/>
        <v>4368.4000000000015</v>
      </c>
      <c r="O44" s="1">
        <f t="shared" si="5"/>
        <v>8736.8000000000029</v>
      </c>
      <c r="P44" s="14">
        <v>1620</v>
      </c>
      <c r="Q44" s="21"/>
      <c r="R44" s="20">
        <v>1705</v>
      </c>
      <c r="S44" s="20">
        <v>1705</v>
      </c>
      <c r="T44" s="21"/>
      <c r="U44" s="15">
        <v>1705</v>
      </c>
      <c r="V44" s="19">
        <v>1650</v>
      </c>
      <c r="W44" s="20">
        <v>1705</v>
      </c>
      <c r="X44" s="20">
        <v>1705</v>
      </c>
      <c r="Y44" s="20"/>
      <c r="Z44" s="21"/>
    </row>
    <row r="45" spans="1:26" x14ac:dyDescent="0.25">
      <c r="A45" s="8">
        <v>43</v>
      </c>
      <c r="B45" s="10" t="s">
        <v>42</v>
      </c>
      <c r="C45" s="30">
        <v>3133</v>
      </c>
      <c r="D45" s="10">
        <v>69.77</v>
      </c>
      <c r="E45" s="9">
        <f t="shared" si="0"/>
        <v>3202.77</v>
      </c>
      <c r="F45" s="45">
        <f t="shared" si="1"/>
        <v>3202.77</v>
      </c>
      <c r="G45" s="10">
        <v>5</v>
      </c>
      <c r="H45" s="12">
        <v>100</v>
      </c>
      <c r="I45" s="63">
        <v>2780</v>
      </c>
      <c r="J45" s="17">
        <v>2815</v>
      </c>
      <c r="K45" s="18">
        <v>2815</v>
      </c>
      <c r="L45" s="1">
        <f t="shared" si="2"/>
        <v>422.77</v>
      </c>
      <c r="M45" s="3">
        <f t="shared" si="3"/>
        <v>13.200136132160598</v>
      </c>
      <c r="N45" s="1">
        <f t="shared" si="4"/>
        <v>42277</v>
      </c>
      <c r="O45" s="1">
        <f t="shared" si="5"/>
        <v>84554</v>
      </c>
      <c r="P45" s="20">
        <v>3015</v>
      </c>
      <c r="Q45" s="21">
        <v>3095</v>
      </c>
      <c r="R45" s="15">
        <v>2815</v>
      </c>
      <c r="S45" s="21"/>
      <c r="T45" s="21"/>
      <c r="U45" s="21">
        <v>2900</v>
      </c>
      <c r="V45" s="20">
        <v>2850</v>
      </c>
      <c r="W45" s="14">
        <v>2780</v>
      </c>
      <c r="X45" s="20">
        <v>3130</v>
      </c>
      <c r="Y45" s="19">
        <v>2815</v>
      </c>
      <c r="Z45" s="21">
        <v>3110</v>
      </c>
    </row>
    <row r="46" spans="1:26" x14ac:dyDescent="0.25">
      <c r="A46" s="8">
        <v>44</v>
      </c>
      <c r="B46" s="10" t="s">
        <v>43</v>
      </c>
      <c r="C46" s="30">
        <v>4909</v>
      </c>
      <c r="D46" s="10">
        <v>86.17</v>
      </c>
      <c r="E46" s="9">
        <f t="shared" si="0"/>
        <v>4995.17</v>
      </c>
      <c r="F46" s="45">
        <f t="shared" si="1"/>
        <v>4995.17</v>
      </c>
      <c r="G46" s="26">
        <v>2</v>
      </c>
      <c r="H46" s="27">
        <v>40</v>
      </c>
      <c r="I46" s="62">
        <v>4655</v>
      </c>
      <c r="J46" s="17">
        <v>4805</v>
      </c>
      <c r="K46" s="18">
        <v>4900</v>
      </c>
      <c r="L46" s="1">
        <f t="shared" si="2"/>
        <v>340.17000000000007</v>
      </c>
      <c r="M46" s="3">
        <f t="shared" si="3"/>
        <v>6.8099784391722418</v>
      </c>
      <c r="N46" s="1">
        <f t="shared" si="4"/>
        <v>13606.800000000003</v>
      </c>
      <c r="O46" s="1">
        <f t="shared" si="5"/>
        <v>27213.600000000006</v>
      </c>
      <c r="P46" s="15">
        <v>4900</v>
      </c>
      <c r="Q46" s="21"/>
      <c r="R46" s="14">
        <v>4655</v>
      </c>
      <c r="S46" s="21">
        <v>4905</v>
      </c>
      <c r="T46" s="21"/>
      <c r="U46" s="21">
        <v>4905</v>
      </c>
      <c r="V46" s="20"/>
      <c r="W46" s="19">
        <v>4805</v>
      </c>
      <c r="X46" s="20">
        <v>4905</v>
      </c>
      <c r="Y46" s="20"/>
      <c r="Z46" s="21"/>
    </row>
    <row r="47" spans="1:26" x14ac:dyDescent="0.25">
      <c r="A47" s="8">
        <v>45</v>
      </c>
      <c r="B47" s="9" t="s">
        <v>17</v>
      </c>
      <c r="C47" s="30">
        <v>2600</v>
      </c>
      <c r="D47" s="9">
        <v>34.83</v>
      </c>
      <c r="E47" s="9">
        <f t="shared" si="0"/>
        <v>2634.83</v>
      </c>
      <c r="F47" s="45">
        <f t="shared" si="1"/>
        <v>2634.83</v>
      </c>
      <c r="G47" s="9">
        <v>1</v>
      </c>
      <c r="H47" s="12">
        <v>20</v>
      </c>
      <c r="I47" s="63">
        <v>2570</v>
      </c>
      <c r="J47" s="17">
        <v>2595</v>
      </c>
      <c r="K47" s="18">
        <v>2600</v>
      </c>
      <c r="L47" s="1">
        <f t="shared" si="2"/>
        <v>64.829999999999927</v>
      </c>
      <c r="M47" s="3">
        <f t="shared" si="3"/>
        <v>2.4605002979319321</v>
      </c>
      <c r="N47" s="1">
        <f t="shared" si="4"/>
        <v>1296.5999999999985</v>
      </c>
      <c r="O47" s="1">
        <f t="shared" si="5"/>
        <v>2593.1999999999971</v>
      </c>
      <c r="P47" s="19">
        <v>2595</v>
      </c>
      <c r="Q47" s="21"/>
      <c r="R47" s="15">
        <v>2600</v>
      </c>
      <c r="S47" s="21"/>
      <c r="T47" s="21"/>
      <c r="U47" s="21">
        <v>2600</v>
      </c>
      <c r="V47" s="20"/>
      <c r="W47" s="21"/>
      <c r="X47" s="20"/>
      <c r="Y47" s="14">
        <v>2570</v>
      </c>
      <c r="Z47" s="21"/>
    </row>
    <row r="48" spans="1:26" x14ac:dyDescent="0.25">
      <c r="A48" s="8">
        <v>46</v>
      </c>
      <c r="B48" s="9" t="s">
        <v>18</v>
      </c>
      <c r="C48" s="30">
        <v>5295</v>
      </c>
      <c r="D48" s="9">
        <v>102.69</v>
      </c>
      <c r="E48" s="9">
        <f t="shared" si="0"/>
        <v>5397.69</v>
      </c>
      <c r="F48" s="45">
        <f t="shared" si="1"/>
        <v>5397.69</v>
      </c>
      <c r="G48" s="9">
        <v>1</v>
      </c>
      <c r="H48" s="12">
        <v>20</v>
      </c>
      <c r="I48" s="63">
        <v>4745</v>
      </c>
      <c r="J48" s="17">
        <v>4745</v>
      </c>
      <c r="K48" s="18">
        <v>5035</v>
      </c>
      <c r="L48" s="1">
        <f t="shared" si="2"/>
        <v>652.6899999999996</v>
      </c>
      <c r="M48" s="3">
        <f t="shared" si="3"/>
        <v>12.092024551243211</v>
      </c>
      <c r="N48" s="1">
        <f t="shared" si="4"/>
        <v>13053.799999999992</v>
      </c>
      <c r="O48" s="1">
        <f t="shared" si="5"/>
        <v>26107.599999999984</v>
      </c>
      <c r="P48" s="20"/>
      <c r="Q48" s="21"/>
      <c r="R48" s="19">
        <v>4745</v>
      </c>
      <c r="S48" s="21">
        <v>5295</v>
      </c>
      <c r="T48" s="15">
        <v>5035</v>
      </c>
      <c r="U48" s="21">
        <v>5200</v>
      </c>
      <c r="V48" s="20">
        <v>5150</v>
      </c>
      <c r="W48" s="21">
        <v>5080</v>
      </c>
      <c r="X48" s="20"/>
      <c r="Y48" s="14">
        <v>4745</v>
      </c>
      <c r="Z48" s="21"/>
    </row>
    <row r="49" spans="1:26" x14ac:dyDescent="0.25">
      <c r="A49" s="8">
        <v>47</v>
      </c>
      <c r="B49" s="9" t="s">
        <v>52</v>
      </c>
      <c r="C49" s="30">
        <v>6000</v>
      </c>
      <c r="D49" s="9">
        <v>103.41</v>
      </c>
      <c r="E49" s="9">
        <f t="shared" si="0"/>
        <v>6103.41</v>
      </c>
      <c r="F49" s="45">
        <f t="shared" si="1"/>
        <v>6103.41</v>
      </c>
      <c r="G49" s="9">
        <v>1</v>
      </c>
      <c r="H49" s="12">
        <v>20</v>
      </c>
      <c r="I49" s="63">
        <v>4725</v>
      </c>
      <c r="J49" s="17">
        <v>4740</v>
      </c>
      <c r="K49" s="18">
        <v>5200</v>
      </c>
      <c r="L49" s="1">
        <f t="shared" si="2"/>
        <v>1378.4099999999999</v>
      </c>
      <c r="M49" s="3">
        <f t="shared" si="3"/>
        <v>22.5842602741746</v>
      </c>
      <c r="N49" s="1">
        <f t="shared" si="4"/>
        <v>27568.199999999997</v>
      </c>
      <c r="O49" s="1">
        <f t="shared" si="5"/>
        <v>55136.399999999994</v>
      </c>
      <c r="P49" s="20">
        <v>5530</v>
      </c>
      <c r="Q49" s="21"/>
      <c r="R49" s="19">
        <v>4740</v>
      </c>
      <c r="S49" s="21">
        <v>6000</v>
      </c>
      <c r="T49" s="21">
        <v>5265</v>
      </c>
      <c r="U49" s="21">
        <v>5500</v>
      </c>
      <c r="V49" s="15">
        <v>5200</v>
      </c>
      <c r="W49" s="21">
        <v>5300</v>
      </c>
      <c r="X49" s="20"/>
      <c r="Y49" s="14">
        <v>4725</v>
      </c>
      <c r="Z49" s="21"/>
    </row>
    <row r="50" spans="1:26" x14ac:dyDescent="0.25">
      <c r="A50" s="8">
        <v>48</v>
      </c>
      <c r="B50" s="9" t="s">
        <v>53</v>
      </c>
      <c r="C50" s="30">
        <v>5103</v>
      </c>
      <c r="D50" s="9">
        <v>90.33</v>
      </c>
      <c r="E50" s="9">
        <f t="shared" si="0"/>
        <v>5193.33</v>
      </c>
      <c r="F50" s="45">
        <f t="shared" si="1"/>
        <v>5193.33</v>
      </c>
      <c r="G50" s="9">
        <v>4</v>
      </c>
      <c r="H50" s="12">
        <v>80</v>
      </c>
      <c r="I50" s="63">
        <v>4495</v>
      </c>
      <c r="J50" s="17">
        <v>4515</v>
      </c>
      <c r="K50" s="18">
        <v>4675</v>
      </c>
      <c r="L50" s="1">
        <f t="shared" si="2"/>
        <v>698.32999999999993</v>
      </c>
      <c r="M50" s="3">
        <f t="shared" si="3"/>
        <v>13.446671018402451</v>
      </c>
      <c r="N50" s="1">
        <f t="shared" si="4"/>
        <v>55866.399999999994</v>
      </c>
      <c r="O50" s="1">
        <f t="shared" si="5"/>
        <v>111732.79999999999</v>
      </c>
      <c r="P50" s="19">
        <v>4515</v>
      </c>
      <c r="Q50" s="21"/>
      <c r="R50" s="14">
        <v>4495</v>
      </c>
      <c r="S50" s="21">
        <v>5100</v>
      </c>
      <c r="T50" s="21">
        <v>4740</v>
      </c>
      <c r="U50" s="21">
        <v>5000</v>
      </c>
      <c r="V50" s="20">
        <v>4750</v>
      </c>
      <c r="W50" s="21">
        <v>4825</v>
      </c>
      <c r="X50" s="20"/>
      <c r="Y50" s="15">
        <v>4675</v>
      </c>
      <c r="Z50" s="21"/>
    </row>
    <row r="51" spans="1:26" x14ac:dyDescent="0.25">
      <c r="A51" s="8">
        <v>49</v>
      </c>
      <c r="B51" s="9" t="s">
        <v>54</v>
      </c>
      <c r="C51" s="30">
        <v>5397</v>
      </c>
      <c r="D51" s="9">
        <v>99.25</v>
      </c>
      <c r="E51" s="9">
        <f t="shared" si="0"/>
        <v>5496.25</v>
      </c>
      <c r="F51" s="45">
        <f t="shared" si="1"/>
        <v>5496.25</v>
      </c>
      <c r="G51" s="9">
        <v>1</v>
      </c>
      <c r="H51" s="12">
        <v>20</v>
      </c>
      <c r="I51" s="63">
        <v>4745</v>
      </c>
      <c r="J51" s="17">
        <v>4770</v>
      </c>
      <c r="K51" s="18">
        <v>5000</v>
      </c>
      <c r="L51" s="1">
        <f t="shared" si="2"/>
        <v>751.25</v>
      </c>
      <c r="M51" s="3">
        <f t="shared" si="3"/>
        <v>13.668410279736184</v>
      </c>
      <c r="N51" s="1">
        <f t="shared" si="4"/>
        <v>15025</v>
      </c>
      <c r="O51" s="1">
        <f t="shared" si="5"/>
        <v>30050</v>
      </c>
      <c r="P51" s="20">
        <v>5100</v>
      </c>
      <c r="Q51" s="21"/>
      <c r="R51" s="14">
        <v>4745</v>
      </c>
      <c r="S51" s="21">
        <v>5395</v>
      </c>
      <c r="T51" s="21">
        <v>5090</v>
      </c>
      <c r="U51" s="21">
        <v>5250</v>
      </c>
      <c r="V51" s="15">
        <v>5000</v>
      </c>
      <c r="W51" s="21">
        <v>5230</v>
      </c>
      <c r="X51" s="20"/>
      <c r="Y51" s="19">
        <v>4770</v>
      </c>
      <c r="Z51" s="21"/>
    </row>
    <row r="52" spans="1:26" x14ac:dyDescent="0.25">
      <c r="A52" s="8">
        <v>50</v>
      </c>
      <c r="B52" s="9" t="s">
        <v>55</v>
      </c>
      <c r="C52" s="30">
        <v>5400</v>
      </c>
      <c r="D52" s="9">
        <v>88.85</v>
      </c>
      <c r="E52" s="9">
        <f t="shared" si="0"/>
        <v>5488.85</v>
      </c>
      <c r="F52" s="45">
        <f t="shared" si="1"/>
        <v>5488.85</v>
      </c>
      <c r="G52" s="9">
        <v>1</v>
      </c>
      <c r="H52" s="12">
        <v>20</v>
      </c>
      <c r="I52" s="63">
        <v>4350</v>
      </c>
      <c r="J52" s="17">
        <v>4360</v>
      </c>
      <c r="K52" s="18">
        <v>4390</v>
      </c>
      <c r="L52" s="1">
        <f t="shared" si="2"/>
        <v>1138.8500000000004</v>
      </c>
      <c r="M52" s="3">
        <f t="shared" si="3"/>
        <v>20.748426355247464</v>
      </c>
      <c r="N52" s="1">
        <f t="shared" si="4"/>
        <v>22777.000000000007</v>
      </c>
      <c r="O52" s="1">
        <f t="shared" si="5"/>
        <v>45554.000000000015</v>
      </c>
      <c r="P52" s="19">
        <v>4360</v>
      </c>
      <c r="Q52" s="21"/>
      <c r="R52" s="15">
        <v>4390</v>
      </c>
      <c r="S52" s="21">
        <v>5400</v>
      </c>
      <c r="T52" s="21">
        <v>5195</v>
      </c>
      <c r="U52" s="21">
        <v>5200</v>
      </c>
      <c r="V52" s="20">
        <v>5000</v>
      </c>
      <c r="W52" s="21">
        <v>4895</v>
      </c>
      <c r="X52" s="20"/>
      <c r="Y52" s="14">
        <v>4350</v>
      </c>
      <c r="Z52" s="21"/>
    </row>
    <row r="53" spans="1:26" x14ac:dyDescent="0.25">
      <c r="A53" s="8">
        <v>51</v>
      </c>
      <c r="B53" s="9" t="s">
        <v>27</v>
      </c>
      <c r="C53" s="30">
        <v>5124</v>
      </c>
      <c r="D53" s="9">
        <v>97.46</v>
      </c>
      <c r="E53" s="9">
        <f t="shared" si="0"/>
        <v>5221.46</v>
      </c>
      <c r="F53" s="45">
        <f t="shared" si="1"/>
        <v>5221.46</v>
      </c>
      <c r="G53" s="9">
        <v>1</v>
      </c>
      <c r="H53" s="12">
        <v>20</v>
      </c>
      <c r="I53" s="63">
        <v>4720</v>
      </c>
      <c r="J53" s="17">
        <v>4745</v>
      </c>
      <c r="K53" s="18">
        <v>4990</v>
      </c>
      <c r="L53" s="1">
        <f t="shared" si="2"/>
        <v>501.46000000000004</v>
      </c>
      <c r="M53" s="3">
        <f t="shared" si="3"/>
        <v>9.603827282024568</v>
      </c>
      <c r="N53" s="1">
        <f t="shared" si="4"/>
        <v>10029.200000000001</v>
      </c>
      <c r="O53" s="1">
        <f t="shared" si="5"/>
        <v>20058.400000000001</v>
      </c>
      <c r="P53" s="20">
        <v>5100</v>
      </c>
      <c r="Q53" s="21"/>
      <c r="R53" s="19">
        <v>4745</v>
      </c>
      <c r="S53" s="21">
        <v>5120</v>
      </c>
      <c r="T53" s="15">
        <v>4990</v>
      </c>
      <c r="U53" s="21">
        <v>5120</v>
      </c>
      <c r="V53" s="20">
        <v>5120</v>
      </c>
      <c r="W53" s="21">
        <v>5065</v>
      </c>
      <c r="X53" s="20"/>
      <c r="Y53" s="14">
        <v>4720</v>
      </c>
      <c r="Z53" s="21"/>
    </row>
    <row r="54" spans="1:26" x14ac:dyDescent="0.25">
      <c r="A54" s="8">
        <v>52</v>
      </c>
      <c r="B54" s="9" t="s">
        <v>12</v>
      </c>
      <c r="C54" s="30">
        <v>2784</v>
      </c>
      <c r="D54" s="9">
        <v>34.17</v>
      </c>
      <c r="E54" s="9">
        <f t="shared" si="0"/>
        <v>2818.17</v>
      </c>
      <c r="F54" s="45">
        <f t="shared" si="1"/>
        <v>2818.17</v>
      </c>
      <c r="G54" s="9">
        <v>1</v>
      </c>
      <c r="H54" s="12">
        <v>20</v>
      </c>
      <c r="I54" s="63">
        <v>2480</v>
      </c>
      <c r="J54" s="17">
        <v>2500</v>
      </c>
      <c r="K54" s="18">
        <v>2560</v>
      </c>
      <c r="L54" s="1">
        <f t="shared" si="2"/>
        <v>338.17000000000007</v>
      </c>
      <c r="M54" s="3">
        <f t="shared" si="3"/>
        <v>11.999630966194378</v>
      </c>
      <c r="N54" s="1">
        <f t="shared" si="4"/>
        <v>6763.4000000000015</v>
      </c>
      <c r="O54" s="1">
        <f t="shared" si="5"/>
        <v>13526.800000000003</v>
      </c>
      <c r="P54" s="14">
        <v>2480</v>
      </c>
      <c r="Q54" s="21"/>
      <c r="R54" s="21">
        <v>2720</v>
      </c>
      <c r="S54" s="19">
        <v>2500</v>
      </c>
      <c r="T54" s="22"/>
      <c r="U54" s="21">
        <v>2750</v>
      </c>
      <c r="V54" s="20">
        <v>2700</v>
      </c>
      <c r="W54" s="21"/>
      <c r="X54" s="20"/>
      <c r="Y54" s="15">
        <v>2560</v>
      </c>
      <c r="Z54" s="21"/>
    </row>
    <row r="55" spans="1:26" x14ac:dyDescent="0.25">
      <c r="A55" s="6" t="s">
        <v>79</v>
      </c>
      <c r="B55" s="29" t="s">
        <v>60</v>
      </c>
      <c r="C55" s="30"/>
      <c r="D55" s="29"/>
      <c r="E55" s="9">
        <f t="shared" si="0"/>
        <v>0</v>
      </c>
      <c r="F55" s="45"/>
      <c r="G55" s="30"/>
      <c r="H55" s="30"/>
      <c r="I55" s="30"/>
      <c r="J55" s="30"/>
      <c r="K55" s="30"/>
      <c r="L55" s="30"/>
      <c r="M55" s="30"/>
      <c r="N55" s="35">
        <f>SUM(N3:N54)</f>
        <v>620118.79999999993</v>
      </c>
      <c r="O55" s="35">
        <f t="shared" si="5"/>
        <v>1240237.5999999999</v>
      </c>
      <c r="P55" s="1"/>
      <c r="Q55" s="1"/>
      <c r="R55" s="1"/>
      <c r="S55" s="1"/>
      <c r="T55" s="1"/>
      <c r="U55" s="6"/>
      <c r="V55" s="1"/>
      <c r="W55" s="1"/>
      <c r="X55" s="1"/>
      <c r="Y55" s="1"/>
      <c r="Z55" s="1"/>
    </row>
    <row r="56" spans="1:26" x14ac:dyDescent="0.25">
      <c r="A56" s="6" t="s">
        <v>80</v>
      </c>
      <c r="B56" s="31" t="s">
        <v>61</v>
      </c>
      <c r="C56" s="30"/>
      <c r="D56" s="31"/>
      <c r="E56" s="9">
        <f t="shared" si="0"/>
        <v>0</v>
      </c>
      <c r="F56" s="45"/>
      <c r="G56" s="32"/>
      <c r="H56" s="32"/>
      <c r="I56" s="30"/>
      <c r="J56" s="32"/>
      <c r="K56" s="32"/>
      <c r="L56" s="32"/>
      <c r="M56" s="32"/>
      <c r="N56" s="36">
        <f>N55*5</f>
        <v>3100593.9999999995</v>
      </c>
      <c r="O56" s="36">
        <f t="shared" si="5"/>
        <v>6201187.9999999991</v>
      </c>
      <c r="P56" s="1"/>
      <c r="Q56" s="1"/>
      <c r="R56" s="1"/>
      <c r="S56" s="1"/>
      <c r="T56" s="1"/>
      <c r="U56" s="6"/>
      <c r="V56" s="1"/>
      <c r="W56" s="1"/>
      <c r="X56" s="1"/>
      <c r="Y56" s="1"/>
      <c r="Z56" s="1"/>
    </row>
    <row r="57" spans="1:26" x14ac:dyDescent="0.25">
      <c r="A57" s="6" t="s">
        <v>81</v>
      </c>
      <c r="B57" s="33" t="s">
        <v>78</v>
      </c>
      <c r="C57" s="30"/>
      <c r="D57" s="33"/>
      <c r="E57" s="9">
        <f t="shared" si="0"/>
        <v>0</v>
      </c>
      <c r="F57" s="45"/>
      <c r="G57" s="34"/>
      <c r="H57" s="34"/>
      <c r="I57" s="30"/>
      <c r="J57" s="34"/>
      <c r="K57" s="34"/>
      <c r="L57" s="34"/>
      <c r="M57" s="34"/>
      <c r="N57" s="37">
        <f>N55*12</f>
        <v>7441425.5999999996</v>
      </c>
      <c r="O57" s="37">
        <f>O55*12</f>
        <v>14882851.199999999</v>
      </c>
      <c r="P57" s="1"/>
      <c r="Q57" s="1"/>
      <c r="R57" s="1"/>
      <c r="S57" s="1"/>
      <c r="T57" s="1"/>
      <c r="U57" s="6"/>
      <c r="V57" s="1"/>
      <c r="W57" s="1"/>
      <c r="X57" s="1"/>
      <c r="Y57" s="1"/>
      <c r="Z57" s="1"/>
    </row>
  </sheetData>
  <autoFilter ref="A2:AA57"/>
  <mergeCells count="1">
    <mergeCell ref="P1:Z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B1" sqref="B1:N7"/>
    </sheetView>
  </sheetViews>
  <sheetFormatPr defaultRowHeight="15" x14ac:dyDescent="0.25"/>
  <cols>
    <col min="2" max="2" width="33.85546875" bestFit="1" customWidth="1"/>
    <col min="5" max="5" width="11.7109375" customWidth="1"/>
    <col min="7" max="7" width="9.85546875" bestFit="1" customWidth="1"/>
    <col min="8" max="8" width="12.85546875" bestFit="1" customWidth="1"/>
    <col min="9" max="9" width="10.85546875" customWidth="1"/>
    <col min="11" max="11" width="13.28515625" customWidth="1"/>
    <col min="12" max="12" width="10" customWidth="1"/>
  </cols>
  <sheetData>
    <row r="1" spans="2:14" ht="45" x14ac:dyDescent="0.25">
      <c r="B1" s="1"/>
      <c r="C1" s="1"/>
      <c r="D1" s="38" t="s">
        <v>86</v>
      </c>
      <c r="E1" s="38" t="s">
        <v>62</v>
      </c>
      <c r="F1" s="2" t="s">
        <v>87</v>
      </c>
      <c r="G1" s="2" t="s">
        <v>65</v>
      </c>
      <c r="H1" s="2" t="s">
        <v>66</v>
      </c>
      <c r="I1" s="38" t="s">
        <v>67</v>
      </c>
      <c r="J1" s="38" t="s">
        <v>88</v>
      </c>
      <c r="K1" s="38" t="s">
        <v>89</v>
      </c>
      <c r="L1" s="38" t="s">
        <v>90</v>
      </c>
      <c r="M1" s="38" t="s">
        <v>91</v>
      </c>
      <c r="N1" s="38" t="s">
        <v>92</v>
      </c>
    </row>
    <row r="2" spans="2:14" x14ac:dyDescent="0.25">
      <c r="B2" s="1" t="s">
        <v>82</v>
      </c>
      <c r="C2" s="1" t="s">
        <v>46</v>
      </c>
      <c r="D2" s="1">
        <v>27</v>
      </c>
      <c r="E2" s="6" t="s">
        <v>85</v>
      </c>
      <c r="F2" s="6">
        <v>6</v>
      </c>
      <c r="G2" s="6">
        <v>0</v>
      </c>
      <c r="H2" s="6">
        <v>7</v>
      </c>
      <c r="I2" s="6">
        <v>3</v>
      </c>
      <c r="J2" s="6">
        <v>4</v>
      </c>
      <c r="K2" s="6">
        <v>1</v>
      </c>
      <c r="L2" s="6">
        <v>2</v>
      </c>
      <c r="M2" s="6">
        <v>1</v>
      </c>
      <c r="N2" s="6">
        <v>1</v>
      </c>
    </row>
    <row r="3" spans="2:14" x14ac:dyDescent="0.25">
      <c r="B3" s="1" t="s">
        <v>82</v>
      </c>
      <c r="C3" s="1" t="s">
        <v>47</v>
      </c>
      <c r="D3" s="1">
        <v>7</v>
      </c>
      <c r="E3" s="6">
        <v>8</v>
      </c>
      <c r="F3" s="6">
        <v>8</v>
      </c>
      <c r="G3" s="6">
        <v>0</v>
      </c>
      <c r="H3" s="6">
        <v>8</v>
      </c>
      <c r="I3" s="6">
        <v>6</v>
      </c>
      <c r="J3" s="6">
        <v>7</v>
      </c>
      <c r="K3" s="6">
        <v>1</v>
      </c>
      <c r="L3" s="6">
        <v>5</v>
      </c>
      <c r="M3" s="6">
        <v>2</v>
      </c>
      <c r="N3" s="6" t="s">
        <v>85</v>
      </c>
    </row>
    <row r="4" spans="2:14" x14ac:dyDescent="0.25">
      <c r="B4" s="1" t="s">
        <v>82</v>
      </c>
      <c r="C4" s="1" t="s">
        <v>57</v>
      </c>
      <c r="D4" s="1">
        <v>3</v>
      </c>
      <c r="E4" s="6">
        <v>5</v>
      </c>
      <c r="F4" s="6">
        <v>8</v>
      </c>
      <c r="G4" s="6">
        <v>0</v>
      </c>
      <c r="H4" s="6">
        <v>11</v>
      </c>
      <c r="I4" s="6">
        <v>5</v>
      </c>
      <c r="J4" s="6">
        <v>3</v>
      </c>
      <c r="K4" s="6">
        <v>5</v>
      </c>
      <c r="L4" s="6">
        <v>11</v>
      </c>
      <c r="M4" s="6" t="s">
        <v>85</v>
      </c>
      <c r="N4" s="6">
        <v>1</v>
      </c>
    </row>
    <row r="5" spans="2:14" x14ac:dyDescent="0.25">
      <c r="B5" s="1" t="s">
        <v>94</v>
      </c>
      <c r="C5" s="1" t="s">
        <v>83</v>
      </c>
      <c r="D5" s="1">
        <f t="shared" ref="D5:N5" si="0">SUM(D2:D4)</f>
        <v>37</v>
      </c>
      <c r="E5" s="6">
        <f t="shared" si="0"/>
        <v>13</v>
      </c>
      <c r="F5" s="6">
        <f t="shared" si="0"/>
        <v>22</v>
      </c>
      <c r="G5" s="6">
        <f t="shared" si="0"/>
        <v>0</v>
      </c>
      <c r="H5" s="6">
        <f t="shared" si="0"/>
        <v>26</v>
      </c>
      <c r="I5" s="6">
        <f t="shared" si="0"/>
        <v>14</v>
      </c>
      <c r="J5" s="6">
        <f t="shared" si="0"/>
        <v>14</v>
      </c>
      <c r="K5" s="6">
        <f t="shared" si="0"/>
        <v>7</v>
      </c>
      <c r="L5" s="6">
        <f t="shared" si="0"/>
        <v>18</v>
      </c>
      <c r="M5" s="6">
        <f t="shared" si="0"/>
        <v>3</v>
      </c>
      <c r="N5" s="6">
        <f t="shared" si="0"/>
        <v>2</v>
      </c>
    </row>
    <row r="6" spans="2:14" x14ac:dyDescent="0.25">
      <c r="B6" s="1" t="s">
        <v>93</v>
      </c>
      <c r="C6" s="1"/>
      <c r="D6" s="1">
        <v>51</v>
      </c>
      <c r="E6" s="6">
        <v>32</v>
      </c>
      <c r="F6" s="6">
        <v>27</v>
      </c>
      <c r="G6" s="6">
        <v>5</v>
      </c>
      <c r="H6" s="6">
        <v>45</v>
      </c>
      <c r="I6" s="6">
        <v>47</v>
      </c>
      <c r="J6" s="6">
        <v>33</v>
      </c>
      <c r="K6" s="6">
        <v>49</v>
      </c>
      <c r="L6" s="6">
        <v>49</v>
      </c>
      <c r="M6" s="6">
        <v>47</v>
      </c>
      <c r="N6" s="6">
        <v>31</v>
      </c>
    </row>
    <row r="7" spans="2:14" x14ac:dyDescent="0.25">
      <c r="B7" s="1" t="s">
        <v>84</v>
      </c>
      <c r="C7" s="1"/>
      <c r="D7" s="1">
        <v>52</v>
      </c>
      <c r="E7" s="1">
        <v>52</v>
      </c>
      <c r="F7" s="1">
        <v>52</v>
      </c>
      <c r="G7" s="1">
        <v>52</v>
      </c>
      <c r="H7" s="1">
        <v>52</v>
      </c>
      <c r="I7" s="1">
        <v>52</v>
      </c>
      <c r="J7" s="1">
        <v>52</v>
      </c>
      <c r="K7" s="1">
        <v>52</v>
      </c>
      <c r="L7" s="1">
        <v>52</v>
      </c>
      <c r="M7" s="1">
        <v>52</v>
      </c>
      <c r="N7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7" sqref="F17"/>
    </sheetView>
  </sheetViews>
  <sheetFormatPr defaultRowHeight="15" x14ac:dyDescent="0.25"/>
  <cols>
    <col min="1" max="1" width="34.7109375" bestFit="1" customWidth="1"/>
    <col min="2" max="2" width="9" bestFit="1" customWidth="1"/>
    <col min="3" max="3" width="8.85546875" bestFit="1" customWidth="1"/>
    <col min="4" max="4" width="13.5703125" customWidth="1"/>
    <col min="9" max="9" width="12.5703125" bestFit="1" customWidth="1"/>
  </cols>
  <sheetData>
    <row r="1" spans="1:10" ht="90" x14ac:dyDescent="0.25">
      <c r="A1" s="40" t="s">
        <v>95</v>
      </c>
      <c r="B1" s="41" t="s">
        <v>96</v>
      </c>
      <c r="C1" s="50" t="s">
        <v>97</v>
      </c>
      <c r="D1" s="42" t="s">
        <v>98</v>
      </c>
      <c r="E1" t="s">
        <v>146</v>
      </c>
      <c r="F1" s="53" t="s">
        <v>147</v>
      </c>
    </row>
    <row r="2" spans="1:10" ht="30" x14ac:dyDescent="0.25">
      <c r="A2" s="43" t="s">
        <v>99</v>
      </c>
      <c r="B2" s="44"/>
      <c r="C2" s="51">
        <v>3</v>
      </c>
      <c r="D2" s="45">
        <v>550</v>
      </c>
      <c r="E2" s="52">
        <f>D2/3.5</f>
        <v>157.14285714285714</v>
      </c>
      <c r="F2">
        <f>60.03-55.87</f>
        <v>4.1600000000000037</v>
      </c>
      <c r="G2" s="52">
        <f>(E2*F2)/20</f>
        <v>32.685714285714312</v>
      </c>
    </row>
    <row r="3" spans="1:10" x14ac:dyDescent="0.25">
      <c r="A3" s="46" t="s">
        <v>32</v>
      </c>
      <c r="B3" s="47"/>
      <c r="C3" s="51">
        <v>2</v>
      </c>
      <c r="D3" s="45">
        <v>240</v>
      </c>
      <c r="E3" s="52">
        <f t="shared" ref="E3:E55" si="0">D3/3.5</f>
        <v>68.571428571428569</v>
      </c>
      <c r="F3" s="39">
        <f t="shared" ref="F3:F55" si="1">60.03-55.87</f>
        <v>4.1600000000000037</v>
      </c>
      <c r="G3" s="52">
        <f t="shared" ref="G3:G54" si="2">(E3*F3)/20</f>
        <v>14.262857142857154</v>
      </c>
    </row>
    <row r="4" spans="1:10" x14ac:dyDescent="0.25">
      <c r="A4" s="46" t="s">
        <v>33</v>
      </c>
      <c r="B4" s="47"/>
      <c r="C4" s="51">
        <v>2</v>
      </c>
      <c r="D4" s="45">
        <v>350</v>
      </c>
      <c r="E4" s="52">
        <f t="shared" si="0"/>
        <v>100</v>
      </c>
      <c r="F4" s="39">
        <f t="shared" si="1"/>
        <v>4.1600000000000037</v>
      </c>
      <c r="G4" s="52">
        <f t="shared" si="2"/>
        <v>20.800000000000018</v>
      </c>
    </row>
    <row r="5" spans="1:10" x14ac:dyDescent="0.25">
      <c r="A5" s="46" t="s">
        <v>100</v>
      </c>
      <c r="B5" s="47"/>
      <c r="C5" s="51">
        <v>5</v>
      </c>
      <c r="D5" s="45">
        <v>1728</v>
      </c>
      <c r="E5" s="52">
        <f t="shared" si="0"/>
        <v>493.71428571428572</v>
      </c>
      <c r="F5" s="39">
        <f t="shared" si="1"/>
        <v>4.1600000000000037</v>
      </c>
      <c r="G5" s="52">
        <f t="shared" si="2"/>
        <v>102.69257142857153</v>
      </c>
    </row>
    <row r="6" spans="1:10" x14ac:dyDescent="0.25">
      <c r="A6" s="43" t="s">
        <v>101</v>
      </c>
      <c r="B6" s="44"/>
      <c r="C6" s="51">
        <v>1</v>
      </c>
      <c r="D6" s="45">
        <v>30</v>
      </c>
      <c r="E6" s="52">
        <f t="shared" si="0"/>
        <v>8.5714285714285712</v>
      </c>
      <c r="F6" s="39">
        <f t="shared" si="1"/>
        <v>4.1600000000000037</v>
      </c>
      <c r="G6" s="52">
        <f t="shared" si="2"/>
        <v>1.7828571428571443</v>
      </c>
    </row>
    <row r="7" spans="1:10" x14ac:dyDescent="0.25">
      <c r="A7" s="48" t="s">
        <v>102</v>
      </c>
      <c r="B7" s="47"/>
      <c r="C7" s="51">
        <v>2</v>
      </c>
      <c r="D7" s="45">
        <v>435</v>
      </c>
      <c r="E7" s="52">
        <f t="shared" si="0"/>
        <v>124.28571428571429</v>
      </c>
      <c r="F7" s="39">
        <f t="shared" si="1"/>
        <v>4.1600000000000037</v>
      </c>
      <c r="G7" s="52">
        <f t="shared" si="2"/>
        <v>25.851428571428595</v>
      </c>
    </row>
    <row r="8" spans="1:10" x14ac:dyDescent="0.25">
      <c r="A8" s="48" t="s">
        <v>103</v>
      </c>
      <c r="B8" s="47"/>
      <c r="C8" s="51">
        <v>4</v>
      </c>
      <c r="D8" s="45">
        <v>1320</v>
      </c>
      <c r="E8" s="52">
        <f t="shared" si="0"/>
        <v>377.14285714285717</v>
      </c>
      <c r="F8" s="39">
        <f t="shared" si="1"/>
        <v>4.1600000000000037</v>
      </c>
      <c r="G8" s="52">
        <f t="shared" si="2"/>
        <v>78.445714285714359</v>
      </c>
      <c r="I8">
        <v>1320</v>
      </c>
      <c r="J8">
        <v>1210</v>
      </c>
    </row>
    <row r="9" spans="1:10" x14ac:dyDescent="0.25">
      <c r="A9" s="48" t="s">
        <v>104</v>
      </c>
      <c r="B9" s="47"/>
      <c r="C9" s="51">
        <v>1</v>
      </c>
      <c r="D9" s="45">
        <v>400</v>
      </c>
      <c r="E9" s="52">
        <f t="shared" si="0"/>
        <v>114.28571428571429</v>
      </c>
      <c r="F9" s="39">
        <f t="shared" si="1"/>
        <v>4.1600000000000037</v>
      </c>
      <c r="G9" s="52">
        <f t="shared" si="2"/>
        <v>23.771428571428594</v>
      </c>
    </row>
    <row r="10" spans="1:10" x14ac:dyDescent="0.25">
      <c r="A10" s="48" t="s">
        <v>105</v>
      </c>
      <c r="B10" s="47"/>
      <c r="C10" s="51">
        <v>5</v>
      </c>
      <c r="D10" s="45">
        <v>1425</v>
      </c>
      <c r="E10" s="52">
        <f t="shared" si="0"/>
        <v>407.14285714285717</v>
      </c>
      <c r="F10" s="39">
        <f t="shared" si="1"/>
        <v>4.1600000000000037</v>
      </c>
      <c r="G10" s="52">
        <f t="shared" si="2"/>
        <v>84.685714285714369</v>
      </c>
    </row>
    <row r="11" spans="1:10" x14ac:dyDescent="0.25">
      <c r="A11" s="46" t="s">
        <v>106</v>
      </c>
      <c r="B11" s="47"/>
      <c r="C11" s="51">
        <v>5</v>
      </c>
      <c r="D11" s="45">
        <v>1670</v>
      </c>
      <c r="E11" s="52">
        <f t="shared" si="0"/>
        <v>477.14285714285717</v>
      </c>
      <c r="F11" s="39">
        <f t="shared" si="1"/>
        <v>4.1600000000000037</v>
      </c>
      <c r="G11" s="52">
        <f t="shared" si="2"/>
        <v>99.245714285714385</v>
      </c>
    </row>
    <row r="12" spans="1:10" x14ac:dyDescent="0.25">
      <c r="A12" s="43" t="s">
        <v>35</v>
      </c>
      <c r="B12" s="44"/>
      <c r="C12" s="51">
        <v>3</v>
      </c>
      <c r="D12" s="45">
        <v>1245</v>
      </c>
      <c r="E12" s="52">
        <f t="shared" si="0"/>
        <v>355.71428571428572</v>
      </c>
      <c r="F12" s="39">
        <f t="shared" si="1"/>
        <v>4.1600000000000037</v>
      </c>
      <c r="G12" s="52">
        <f t="shared" si="2"/>
        <v>73.98857142857149</v>
      </c>
    </row>
    <row r="13" spans="1:10" x14ac:dyDescent="0.25">
      <c r="A13" s="46" t="s">
        <v>36</v>
      </c>
      <c r="B13" s="47"/>
      <c r="C13" s="51">
        <v>5</v>
      </c>
      <c r="D13" s="45">
        <v>1435</v>
      </c>
      <c r="E13" s="52">
        <f t="shared" si="0"/>
        <v>410</v>
      </c>
      <c r="F13" s="39">
        <f t="shared" si="1"/>
        <v>4.1600000000000037</v>
      </c>
      <c r="G13" s="52">
        <f t="shared" si="2"/>
        <v>85.280000000000072</v>
      </c>
    </row>
    <row r="14" spans="1:10" x14ac:dyDescent="0.25">
      <c r="A14" s="43" t="s">
        <v>107</v>
      </c>
      <c r="B14" s="44"/>
      <c r="C14" s="51">
        <v>2</v>
      </c>
      <c r="D14" s="45">
        <v>575</v>
      </c>
      <c r="E14" s="52">
        <f t="shared" si="0"/>
        <v>164.28571428571428</v>
      </c>
      <c r="F14" s="39">
        <f t="shared" si="1"/>
        <v>4.1600000000000037</v>
      </c>
      <c r="G14" s="52">
        <f t="shared" si="2"/>
        <v>34.171428571428599</v>
      </c>
    </row>
    <row r="15" spans="1:10" x14ac:dyDescent="0.25">
      <c r="A15" s="43" t="s">
        <v>108</v>
      </c>
      <c r="B15" s="44"/>
      <c r="C15" s="51">
        <v>2</v>
      </c>
      <c r="D15" s="45">
        <v>510</v>
      </c>
      <c r="E15" s="52">
        <f t="shared" si="0"/>
        <v>145.71428571428572</v>
      </c>
      <c r="F15" s="39">
        <f t="shared" si="1"/>
        <v>4.1600000000000037</v>
      </c>
      <c r="G15" s="52">
        <f t="shared" si="2"/>
        <v>30.308571428571458</v>
      </c>
    </row>
    <row r="16" spans="1:10" x14ac:dyDescent="0.25">
      <c r="A16" s="46" t="s">
        <v>109</v>
      </c>
      <c r="B16" s="47"/>
      <c r="C16" s="51">
        <v>5</v>
      </c>
      <c r="D16" s="45">
        <v>1640</v>
      </c>
      <c r="E16" s="52">
        <f t="shared" si="0"/>
        <v>468.57142857142856</v>
      </c>
      <c r="F16" s="39">
        <f t="shared" si="1"/>
        <v>4.1600000000000037</v>
      </c>
      <c r="G16" s="52">
        <f t="shared" si="2"/>
        <v>97.462857142857231</v>
      </c>
    </row>
    <row r="17" spans="1:7" x14ac:dyDescent="0.25">
      <c r="A17" s="46" t="s">
        <v>110</v>
      </c>
      <c r="B17" s="47"/>
      <c r="C17" s="51">
        <v>2</v>
      </c>
      <c r="D17" s="45">
        <v>690</v>
      </c>
      <c r="E17" s="52">
        <f t="shared" si="0"/>
        <v>197.14285714285714</v>
      </c>
      <c r="F17" s="39">
        <f t="shared" si="1"/>
        <v>4.1600000000000037</v>
      </c>
      <c r="G17" s="52">
        <f t="shared" si="2"/>
        <v>41.005714285714319</v>
      </c>
    </row>
    <row r="18" spans="1:7" x14ac:dyDescent="0.25">
      <c r="A18" s="46" t="s">
        <v>37</v>
      </c>
      <c r="B18" s="47"/>
      <c r="C18" s="51">
        <v>6</v>
      </c>
      <c r="D18" s="45">
        <v>2030</v>
      </c>
      <c r="E18" s="52">
        <f t="shared" si="0"/>
        <v>580</v>
      </c>
      <c r="F18" s="39">
        <f t="shared" si="1"/>
        <v>4.1600000000000037</v>
      </c>
      <c r="G18" s="52">
        <f t="shared" si="2"/>
        <v>120.6400000000001</v>
      </c>
    </row>
    <row r="19" spans="1:7" x14ac:dyDescent="0.25">
      <c r="A19" s="43" t="s">
        <v>111</v>
      </c>
      <c r="B19" s="44"/>
      <c r="C19" s="51">
        <v>1</v>
      </c>
      <c r="D19" s="45">
        <v>155</v>
      </c>
      <c r="E19" s="52">
        <f t="shared" si="0"/>
        <v>44.285714285714285</v>
      </c>
      <c r="F19" s="39">
        <f t="shared" si="1"/>
        <v>4.1600000000000037</v>
      </c>
      <c r="G19" s="52">
        <f t="shared" si="2"/>
        <v>9.2114285714285806</v>
      </c>
    </row>
    <row r="20" spans="1:7" x14ac:dyDescent="0.25">
      <c r="A20" s="46" t="s">
        <v>112</v>
      </c>
      <c r="B20" s="47"/>
      <c r="C20" s="51">
        <v>2</v>
      </c>
      <c r="D20" s="45">
        <v>625</v>
      </c>
      <c r="E20" s="52">
        <f t="shared" si="0"/>
        <v>178.57142857142858</v>
      </c>
      <c r="F20" s="39">
        <f t="shared" si="1"/>
        <v>4.1600000000000037</v>
      </c>
      <c r="G20" s="52">
        <f t="shared" si="2"/>
        <v>37.142857142857181</v>
      </c>
    </row>
    <row r="21" spans="1:7" x14ac:dyDescent="0.25">
      <c r="A21" s="46" t="s">
        <v>39</v>
      </c>
      <c r="B21" s="47"/>
      <c r="C21" s="51">
        <v>5</v>
      </c>
      <c r="D21" s="45">
        <v>1445</v>
      </c>
      <c r="E21" s="52">
        <f t="shared" si="0"/>
        <v>412.85714285714283</v>
      </c>
      <c r="F21" s="39">
        <f t="shared" si="1"/>
        <v>4.1600000000000037</v>
      </c>
      <c r="G21" s="52">
        <f t="shared" si="2"/>
        <v>85.874285714285776</v>
      </c>
    </row>
    <row r="22" spans="1:7" x14ac:dyDescent="0.25">
      <c r="A22" s="46" t="s">
        <v>113</v>
      </c>
      <c r="B22" s="47"/>
      <c r="C22" s="51">
        <v>2</v>
      </c>
      <c r="D22" s="45">
        <v>340</v>
      </c>
      <c r="E22" s="52">
        <f t="shared" si="0"/>
        <v>97.142857142857139</v>
      </c>
      <c r="F22" s="39">
        <f t="shared" si="1"/>
        <v>4.1600000000000037</v>
      </c>
      <c r="G22" s="52">
        <f t="shared" si="2"/>
        <v>20.205714285714301</v>
      </c>
    </row>
    <row r="23" spans="1:7" x14ac:dyDescent="0.25">
      <c r="A23" s="46" t="s">
        <v>114</v>
      </c>
      <c r="B23" s="47"/>
      <c r="C23" s="51">
        <v>2</v>
      </c>
      <c r="D23" s="45">
        <v>200</v>
      </c>
      <c r="E23" s="52">
        <f t="shared" si="0"/>
        <v>57.142857142857146</v>
      </c>
      <c r="F23" s="39">
        <f t="shared" si="1"/>
        <v>4.1600000000000037</v>
      </c>
      <c r="G23" s="52">
        <f t="shared" si="2"/>
        <v>11.885714285714297</v>
      </c>
    </row>
    <row r="24" spans="1:7" ht="30" x14ac:dyDescent="0.25">
      <c r="A24" s="43" t="s">
        <v>41</v>
      </c>
      <c r="B24" s="44"/>
      <c r="C24" s="51">
        <v>2</v>
      </c>
      <c r="D24" s="45">
        <v>550</v>
      </c>
      <c r="E24" s="52">
        <f t="shared" si="0"/>
        <v>157.14285714285714</v>
      </c>
      <c r="F24" s="39">
        <f t="shared" si="1"/>
        <v>4.1600000000000037</v>
      </c>
      <c r="G24" s="52">
        <f t="shared" si="2"/>
        <v>32.685714285714312</v>
      </c>
    </row>
    <row r="25" spans="1:7" x14ac:dyDescent="0.25">
      <c r="A25" s="43" t="s">
        <v>115</v>
      </c>
      <c r="B25" s="44"/>
      <c r="C25" s="51">
        <v>1</v>
      </c>
      <c r="D25" s="45">
        <v>130</v>
      </c>
      <c r="E25" s="52">
        <f t="shared" si="0"/>
        <v>37.142857142857146</v>
      </c>
      <c r="F25" s="39">
        <f t="shared" si="1"/>
        <v>4.1600000000000037</v>
      </c>
      <c r="G25" s="52">
        <f t="shared" si="2"/>
        <v>7.725714285714294</v>
      </c>
    </row>
    <row r="26" spans="1:7" ht="30" x14ac:dyDescent="0.25">
      <c r="A26" s="43" t="s">
        <v>116</v>
      </c>
      <c r="B26" s="44"/>
      <c r="C26" s="51">
        <v>5</v>
      </c>
      <c r="D26" s="45">
        <v>1520</v>
      </c>
      <c r="E26" s="52">
        <f t="shared" si="0"/>
        <v>434.28571428571428</v>
      </c>
      <c r="F26" s="39">
        <f t="shared" si="1"/>
        <v>4.1600000000000037</v>
      </c>
      <c r="G26" s="52">
        <f t="shared" si="2"/>
        <v>90.331428571428646</v>
      </c>
    </row>
    <row r="27" spans="1:7" x14ac:dyDescent="0.25">
      <c r="A27" s="43" t="s">
        <v>117</v>
      </c>
      <c r="B27" s="44"/>
      <c r="C27" s="51">
        <v>1</v>
      </c>
      <c r="D27" s="45">
        <v>110</v>
      </c>
      <c r="E27" s="52">
        <f t="shared" si="0"/>
        <v>31.428571428571427</v>
      </c>
      <c r="F27" s="39">
        <f t="shared" si="1"/>
        <v>4.1600000000000037</v>
      </c>
      <c r="G27" s="52">
        <f t="shared" si="2"/>
        <v>6.5371428571428627</v>
      </c>
    </row>
    <row r="28" spans="1:7" x14ac:dyDescent="0.25">
      <c r="A28" s="46" t="s">
        <v>118</v>
      </c>
      <c r="B28" s="47"/>
      <c r="C28" s="51">
        <v>5</v>
      </c>
      <c r="D28" s="45">
        <v>1455</v>
      </c>
      <c r="E28" s="52">
        <f t="shared" si="0"/>
        <v>415.71428571428572</v>
      </c>
      <c r="F28" s="39">
        <f t="shared" si="1"/>
        <v>4.1600000000000037</v>
      </c>
      <c r="G28" s="52">
        <f t="shared" si="2"/>
        <v>86.468571428571508</v>
      </c>
    </row>
    <row r="29" spans="1:7" x14ac:dyDescent="0.25">
      <c r="A29" s="46" t="s">
        <v>119</v>
      </c>
      <c r="B29" s="47"/>
      <c r="C29" s="51">
        <v>5</v>
      </c>
      <c r="D29" s="45">
        <v>1450</v>
      </c>
      <c r="E29" s="52">
        <f t="shared" si="0"/>
        <v>414.28571428571428</v>
      </c>
      <c r="F29" s="39">
        <f t="shared" si="1"/>
        <v>4.1600000000000037</v>
      </c>
      <c r="G29" s="52">
        <f t="shared" si="2"/>
        <v>86.171428571428649</v>
      </c>
    </row>
    <row r="30" spans="1:7" x14ac:dyDescent="0.25">
      <c r="A30" s="46" t="s">
        <v>120</v>
      </c>
      <c r="B30" s="47"/>
      <c r="C30" s="51">
        <v>1</v>
      </c>
      <c r="D30" s="49" t="s">
        <v>121</v>
      </c>
      <c r="E30" s="52"/>
      <c r="F30" s="39">
        <f t="shared" si="1"/>
        <v>4.1600000000000037</v>
      </c>
      <c r="G30" s="52">
        <f t="shared" si="2"/>
        <v>0</v>
      </c>
    </row>
    <row r="31" spans="1:7" x14ac:dyDescent="0.25">
      <c r="A31" s="46" t="s">
        <v>122</v>
      </c>
      <c r="B31" s="47"/>
      <c r="C31" s="51">
        <v>1</v>
      </c>
      <c r="D31" s="45"/>
      <c r="E31" s="52">
        <f t="shared" si="0"/>
        <v>0</v>
      </c>
      <c r="F31" s="39">
        <f t="shared" si="1"/>
        <v>4.1600000000000037</v>
      </c>
      <c r="G31" s="52">
        <f t="shared" si="2"/>
        <v>0</v>
      </c>
    </row>
    <row r="32" spans="1:7" x14ac:dyDescent="0.25">
      <c r="A32" s="46" t="s">
        <v>123</v>
      </c>
      <c r="B32" s="47"/>
      <c r="C32" s="51">
        <v>1</v>
      </c>
      <c r="D32" s="45">
        <v>6</v>
      </c>
      <c r="E32" s="52">
        <f t="shared" si="0"/>
        <v>1.7142857142857142</v>
      </c>
      <c r="F32" s="39">
        <f t="shared" si="1"/>
        <v>4.1600000000000037</v>
      </c>
      <c r="G32" s="52">
        <f t="shared" si="2"/>
        <v>0.35657142857142887</v>
      </c>
    </row>
    <row r="33" spans="1:9" x14ac:dyDescent="0.25">
      <c r="A33" s="46" t="s">
        <v>124</v>
      </c>
      <c r="B33" s="47"/>
      <c r="C33" s="51">
        <v>1</v>
      </c>
      <c r="D33" s="45">
        <v>136</v>
      </c>
      <c r="E33" s="52">
        <f t="shared" si="0"/>
        <v>38.857142857142854</v>
      </c>
      <c r="F33" s="39">
        <f t="shared" si="1"/>
        <v>4.1600000000000037</v>
      </c>
      <c r="G33" s="52">
        <f t="shared" si="2"/>
        <v>8.082285714285721</v>
      </c>
    </row>
    <row r="34" spans="1:9" x14ac:dyDescent="0.25">
      <c r="A34" s="46" t="s">
        <v>125</v>
      </c>
      <c r="B34" s="47"/>
      <c r="C34" s="51">
        <v>2</v>
      </c>
      <c r="D34" s="45">
        <v>480</v>
      </c>
      <c r="E34" s="52">
        <f t="shared" si="0"/>
        <v>137.14285714285714</v>
      </c>
      <c r="F34" s="39">
        <f t="shared" si="1"/>
        <v>4.1600000000000037</v>
      </c>
      <c r="G34" s="52">
        <f t="shared" si="2"/>
        <v>28.525714285714308</v>
      </c>
    </row>
    <row r="35" spans="1:9" x14ac:dyDescent="0.25">
      <c r="A35" s="46" t="s">
        <v>45</v>
      </c>
      <c r="B35" s="47"/>
      <c r="C35" s="51">
        <v>2</v>
      </c>
      <c r="D35" s="45">
        <v>350</v>
      </c>
      <c r="E35" s="52">
        <f t="shared" si="0"/>
        <v>100</v>
      </c>
      <c r="F35" s="39">
        <f t="shared" si="1"/>
        <v>4.1600000000000037</v>
      </c>
      <c r="G35" s="52">
        <f t="shared" si="2"/>
        <v>20.800000000000018</v>
      </c>
    </row>
    <row r="36" spans="1:9" x14ac:dyDescent="0.25">
      <c r="A36" s="43" t="s">
        <v>126</v>
      </c>
      <c r="B36" s="44"/>
      <c r="C36" s="51">
        <v>2</v>
      </c>
      <c r="D36" s="45">
        <v>210</v>
      </c>
      <c r="E36" s="52">
        <f t="shared" si="0"/>
        <v>60</v>
      </c>
      <c r="F36" s="39">
        <f t="shared" si="1"/>
        <v>4.1600000000000037</v>
      </c>
      <c r="G36" s="52">
        <f t="shared" si="2"/>
        <v>12.480000000000011</v>
      </c>
    </row>
    <row r="37" spans="1:9" ht="60" x14ac:dyDescent="0.25">
      <c r="A37" s="43" t="s">
        <v>127</v>
      </c>
      <c r="B37" s="44"/>
      <c r="C37" s="51">
        <v>2</v>
      </c>
      <c r="D37" s="45">
        <v>190</v>
      </c>
      <c r="E37" s="52">
        <f t="shared" si="0"/>
        <v>54.285714285714285</v>
      </c>
      <c r="F37" s="39">
        <f t="shared" si="1"/>
        <v>4.1600000000000037</v>
      </c>
      <c r="G37" s="52">
        <f t="shared" si="2"/>
        <v>11.291428571428581</v>
      </c>
    </row>
    <row r="38" spans="1:9" x14ac:dyDescent="0.25">
      <c r="A38" s="46" t="s">
        <v>128</v>
      </c>
      <c r="B38" s="47"/>
      <c r="C38" s="51">
        <v>1</v>
      </c>
      <c r="D38" s="45">
        <v>110</v>
      </c>
      <c r="E38" s="52">
        <f t="shared" si="0"/>
        <v>31.428571428571427</v>
      </c>
      <c r="F38" s="39">
        <f t="shared" si="1"/>
        <v>4.1600000000000037</v>
      </c>
      <c r="G38" s="52">
        <f t="shared" si="2"/>
        <v>6.5371428571428627</v>
      </c>
    </row>
    <row r="39" spans="1:9" x14ac:dyDescent="0.25">
      <c r="A39" s="46" t="s">
        <v>129</v>
      </c>
      <c r="B39" s="47"/>
      <c r="C39" s="51">
        <v>1</v>
      </c>
      <c r="D39" s="45">
        <v>85</v>
      </c>
      <c r="E39" s="52">
        <f t="shared" si="0"/>
        <v>24.285714285714285</v>
      </c>
      <c r="F39" s="39">
        <f t="shared" si="1"/>
        <v>4.1600000000000037</v>
      </c>
      <c r="G39" s="52">
        <f t="shared" si="2"/>
        <v>5.0514285714285752</v>
      </c>
    </row>
    <row r="40" spans="1:9" x14ac:dyDescent="0.25">
      <c r="A40" s="46" t="s">
        <v>130</v>
      </c>
      <c r="B40" s="47"/>
      <c r="C40" s="51">
        <v>2</v>
      </c>
      <c r="D40" s="45">
        <v>353</v>
      </c>
      <c r="E40" s="52">
        <f t="shared" si="0"/>
        <v>100.85714285714286</v>
      </c>
      <c r="F40" s="39">
        <f t="shared" si="1"/>
        <v>4.1600000000000037</v>
      </c>
      <c r="G40" s="52">
        <f t="shared" si="2"/>
        <v>20.978285714285732</v>
      </c>
    </row>
    <row r="41" spans="1:9" x14ac:dyDescent="0.25">
      <c r="A41" s="46" t="s">
        <v>131</v>
      </c>
      <c r="B41" s="47"/>
      <c r="C41" s="51">
        <v>3</v>
      </c>
      <c r="D41" s="45">
        <v>945</v>
      </c>
      <c r="E41" s="52">
        <f t="shared" si="0"/>
        <v>270</v>
      </c>
      <c r="F41" s="39">
        <f t="shared" si="1"/>
        <v>4.1600000000000037</v>
      </c>
      <c r="G41" s="52">
        <f t="shared" si="2"/>
        <v>56.160000000000046</v>
      </c>
      <c r="I41" s="45" t="s">
        <v>132</v>
      </c>
    </row>
    <row r="42" spans="1:9" x14ac:dyDescent="0.25">
      <c r="A42" s="46" t="s">
        <v>133</v>
      </c>
      <c r="B42" s="47"/>
      <c r="C42" s="51">
        <v>2</v>
      </c>
      <c r="D42" s="45">
        <v>315</v>
      </c>
      <c r="E42" s="52">
        <f t="shared" si="0"/>
        <v>90</v>
      </c>
      <c r="F42" s="39">
        <f t="shared" si="1"/>
        <v>4.1600000000000037</v>
      </c>
      <c r="G42" s="52">
        <f t="shared" si="2"/>
        <v>18.720000000000017</v>
      </c>
    </row>
    <row r="43" spans="1:9" x14ac:dyDescent="0.25">
      <c r="A43" s="48" t="s">
        <v>134</v>
      </c>
      <c r="B43" s="45"/>
      <c r="C43" s="51">
        <v>3</v>
      </c>
      <c r="D43" s="45">
        <v>965</v>
      </c>
      <c r="E43" s="52">
        <f t="shared" si="0"/>
        <v>275.71428571428572</v>
      </c>
      <c r="F43" s="39">
        <f t="shared" si="1"/>
        <v>4.1600000000000037</v>
      </c>
      <c r="G43" s="52">
        <f t="shared" si="2"/>
        <v>57.348571428571482</v>
      </c>
    </row>
    <row r="44" spans="1:9" x14ac:dyDescent="0.25">
      <c r="A44" s="48" t="s">
        <v>135</v>
      </c>
      <c r="B44" s="45"/>
      <c r="C44" s="51">
        <v>2</v>
      </c>
      <c r="D44" s="45">
        <v>355</v>
      </c>
      <c r="E44" s="52">
        <f t="shared" si="0"/>
        <v>101.42857142857143</v>
      </c>
      <c r="F44" s="39">
        <f t="shared" si="1"/>
        <v>4.1600000000000037</v>
      </c>
      <c r="G44" s="52">
        <f t="shared" si="2"/>
        <v>21.097142857142877</v>
      </c>
    </row>
    <row r="45" spans="1:9" x14ac:dyDescent="0.25">
      <c r="A45" s="48" t="s">
        <v>136</v>
      </c>
      <c r="B45" s="45"/>
      <c r="C45" s="51">
        <v>1</v>
      </c>
      <c r="D45" s="45">
        <v>42</v>
      </c>
      <c r="E45" s="52">
        <f t="shared" si="0"/>
        <v>12</v>
      </c>
      <c r="F45" s="39">
        <f t="shared" si="1"/>
        <v>4.1600000000000037</v>
      </c>
      <c r="G45" s="52">
        <f t="shared" si="2"/>
        <v>2.4960000000000022</v>
      </c>
    </row>
    <row r="46" spans="1:9" x14ac:dyDescent="0.25">
      <c r="A46" s="48" t="s">
        <v>137</v>
      </c>
      <c r="B46" s="45"/>
      <c r="C46" s="51">
        <v>3</v>
      </c>
      <c r="D46" s="45">
        <v>586</v>
      </c>
      <c r="E46" s="52">
        <f t="shared" si="0"/>
        <v>167.42857142857142</v>
      </c>
      <c r="F46" s="39">
        <f t="shared" si="1"/>
        <v>4.1600000000000037</v>
      </c>
      <c r="G46" s="52">
        <f t="shared" si="2"/>
        <v>34.825142857142886</v>
      </c>
    </row>
    <row r="47" spans="1:9" x14ac:dyDescent="0.25">
      <c r="A47" s="48" t="s">
        <v>138</v>
      </c>
      <c r="B47" s="45"/>
      <c r="C47" s="51">
        <v>5</v>
      </c>
      <c r="D47" s="45">
        <v>1495</v>
      </c>
      <c r="E47" s="52">
        <f t="shared" si="0"/>
        <v>427.14285714285717</v>
      </c>
      <c r="F47" s="39">
        <f t="shared" si="1"/>
        <v>4.1600000000000037</v>
      </c>
      <c r="G47" s="52">
        <f t="shared" si="2"/>
        <v>88.845714285714365</v>
      </c>
    </row>
    <row r="48" spans="1:9" x14ac:dyDescent="0.25">
      <c r="A48" s="48" t="s">
        <v>139</v>
      </c>
      <c r="B48" s="45"/>
      <c r="C48" s="51">
        <v>2</v>
      </c>
      <c r="D48" s="45">
        <v>132</v>
      </c>
      <c r="E48" s="52">
        <f t="shared" si="0"/>
        <v>37.714285714285715</v>
      </c>
      <c r="F48" s="39">
        <f t="shared" si="1"/>
        <v>4.1600000000000037</v>
      </c>
      <c r="G48" s="52">
        <f t="shared" si="2"/>
        <v>7.8445714285714363</v>
      </c>
    </row>
    <row r="49" spans="1:7" x14ac:dyDescent="0.25">
      <c r="A49" s="48" t="s">
        <v>140</v>
      </c>
      <c r="B49" s="45"/>
      <c r="C49" s="51">
        <v>4</v>
      </c>
      <c r="D49" s="45">
        <v>1010</v>
      </c>
      <c r="E49" s="52">
        <f t="shared" si="0"/>
        <v>288.57142857142856</v>
      </c>
      <c r="F49" s="39">
        <f t="shared" si="1"/>
        <v>4.1600000000000037</v>
      </c>
      <c r="G49" s="52">
        <f t="shared" si="2"/>
        <v>60.022857142857198</v>
      </c>
    </row>
    <row r="50" spans="1:7" x14ac:dyDescent="0.25">
      <c r="A50" s="48" t="s">
        <v>141</v>
      </c>
      <c r="B50" s="45"/>
      <c r="C50" s="51">
        <v>5</v>
      </c>
      <c r="D50" s="45">
        <v>1740</v>
      </c>
      <c r="E50" s="52">
        <f t="shared" si="0"/>
        <v>497.14285714285717</v>
      </c>
      <c r="F50" s="39">
        <f t="shared" si="1"/>
        <v>4.1600000000000037</v>
      </c>
      <c r="G50" s="52">
        <f t="shared" si="2"/>
        <v>103.40571428571438</v>
      </c>
    </row>
    <row r="51" spans="1:7" x14ac:dyDescent="0.25">
      <c r="A51" s="48" t="s">
        <v>142</v>
      </c>
      <c r="B51" s="45"/>
      <c r="C51" s="51">
        <v>1</v>
      </c>
      <c r="D51" s="45">
        <v>16</v>
      </c>
      <c r="E51" s="52">
        <f t="shared" si="0"/>
        <v>4.5714285714285712</v>
      </c>
      <c r="F51" s="39">
        <f t="shared" si="1"/>
        <v>4.1600000000000037</v>
      </c>
      <c r="G51" s="52">
        <f t="shared" si="2"/>
        <v>0.95085714285714362</v>
      </c>
    </row>
    <row r="52" spans="1:7" x14ac:dyDescent="0.25">
      <c r="A52" s="48" t="s">
        <v>143</v>
      </c>
      <c r="B52" s="45"/>
      <c r="C52" s="51">
        <v>3</v>
      </c>
      <c r="D52" s="45">
        <v>647</v>
      </c>
      <c r="E52" s="52">
        <f t="shared" si="0"/>
        <v>184.85714285714286</v>
      </c>
      <c r="F52" s="39">
        <f t="shared" si="1"/>
        <v>4.1600000000000037</v>
      </c>
      <c r="G52" s="52">
        <f t="shared" si="2"/>
        <v>38.450285714285748</v>
      </c>
    </row>
    <row r="53" spans="1:7" x14ac:dyDescent="0.25">
      <c r="A53" s="48" t="s">
        <v>144</v>
      </c>
      <c r="B53" s="45"/>
      <c r="C53" s="51">
        <v>1</v>
      </c>
      <c r="D53" s="45">
        <v>84</v>
      </c>
      <c r="E53" s="52">
        <f t="shared" si="0"/>
        <v>24</v>
      </c>
      <c r="F53" s="39">
        <f t="shared" si="1"/>
        <v>4.1600000000000037</v>
      </c>
      <c r="G53" s="52">
        <f t="shared" si="2"/>
        <v>4.9920000000000044</v>
      </c>
    </row>
    <row r="54" spans="1:7" x14ac:dyDescent="0.25">
      <c r="A54" s="48" t="s">
        <v>145</v>
      </c>
      <c r="B54" s="45"/>
      <c r="C54" s="51">
        <v>3</v>
      </c>
      <c r="D54" s="45">
        <v>725</v>
      </c>
      <c r="E54" s="52">
        <f t="shared" si="0"/>
        <v>207.14285714285714</v>
      </c>
      <c r="F54" s="39">
        <f t="shared" si="1"/>
        <v>4.1600000000000037</v>
      </c>
      <c r="G54" s="52">
        <f t="shared" si="2"/>
        <v>43.085714285714324</v>
      </c>
    </row>
    <row r="55" spans="1:7" x14ac:dyDescent="0.25">
      <c r="A55" s="54" t="s">
        <v>42</v>
      </c>
      <c r="D55" s="55">
        <v>1174</v>
      </c>
      <c r="E55" s="52">
        <f t="shared" si="0"/>
        <v>335.42857142857144</v>
      </c>
      <c r="F55" s="39">
        <f t="shared" si="1"/>
        <v>4.1600000000000037</v>
      </c>
      <c r="G55" s="52">
        <f t="shared" ref="G55" si="3">(E55*F55)/20</f>
        <v>69.769142857142924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R.A DETAILS AND SAVINGS</vt:lpstr>
      <vt:lpstr>Transporter wise summary</vt:lpstr>
      <vt:lpstr>Transit times &amp; Kms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2017-03-14T09:50:47Z</dcterms:modified>
</cp:coreProperties>
</file>