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ils32\Downloads\"/>
    </mc:Choice>
  </mc:AlternateContent>
  <bookViews>
    <workbookView xWindow="0" yWindow="0" windowWidth="24000" windowHeight="9735"/>
  </bookViews>
  <sheets>
    <sheet name="VVF (I) Ltd" sheetId="1" r:id="rId1"/>
    <sheet name="VVF Ltd" sheetId="2" r:id="rId2"/>
    <sheet name="Sheet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M19" i="2" l="1"/>
  <c r="N19" i="2" s="1"/>
  <c r="L19" i="2"/>
  <c r="M82" i="1" l="1"/>
  <c r="N82" i="1" s="1"/>
  <c r="L82" i="1"/>
  <c r="N66" i="1" l="1"/>
  <c r="G73" i="1"/>
  <c r="M96" i="1" l="1"/>
  <c r="N96" i="1" s="1"/>
  <c r="L96" i="1"/>
  <c r="M72" i="1" l="1"/>
  <c r="L73" i="1" l="1"/>
  <c r="M71" i="1"/>
  <c r="M70" i="1"/>
  <c r="M69" i="1"/>
  <c r="M73" i="1" l="1"/>
  <c r="L58" i="1"/>
  <c r="M58" i="1"/>
  <c r="N58" i="1" s="1"/>
  <c r="G7" i="2" l="1"/>
  <c r="N7" i="2" s="1"/>
  <c r="M9" i="1"/>
  <c r="L9" i="1"/>
  <c r="G9" i="1"/>
  <c r="N9" i="1" l="1"/>
  <c r="M63" i="1"/>
  <c r="N63" i="1" s="1"/>
  <c r="L63" i="1"/>
  <c r="J37" i="1" l="1"/>
  <c r="G35" i="1" l="1"/>
  <c r="G37" i="1" s="1"/>
  <c r="L41" i="1" l="1"/>
  <c r="G41" i="1"/>
  <c r="M40" i="1"/>
  <c r="M39" i="1"/>
  <c r="L37" i="1"/>
  <c r="M37" i="1"/>
  <c r="N37" i="1" s="1"/>
  <c r="G29" i="1"/>
  <c r="L29" i="1"/>
  <c r="M28" i="1"/>
  <c r="M27" i="1"/>
  <c r="M41" i="1" l="1"/>
  <c r="N41" i="1" s="1"/>
  <c r="M29" i="1"/>
  <c r="N29" i="1" s="1"/>
  <c r="N73" i="1" s="1"/>
  <c r="M21" i="1"/>
  <c r="N21" i="1" s="1"/>
  <c r="L21" i="1"/>
  <c r="M17" i="1" l="1"/>
  <c r="N17" i="1" s="1"/>
  <c r="L17" i="1"/>
  <c r="N23" i="1" l="1"/>
</calcChain>
</file>

<file path=xl/sharedStrings.xml><?xml version="1.0" encoding="utf-8"?>
<sst xmlns="http://schemas.openxmlformats.org/spreadsheetml/2006/main" count="184" uniqueCount="122">
  <si>
    <t>PO No.</t>
  </si>
  <si>
    <t>Party Name</t>
  </si>
  <si>
    <t>Product</t>
  </si>
  <si>
    <t>Qty</t>
  </si>
  <si>
    <t>Advance amt</t>
  </si>
  <si>
    <t>Requested On</t>
  </si>
  <si>
    <t xml:space="preserve">Paid On </t>
  </si>
  <si>
    <t>For Qty</t>
  </si>
  <si>
    <t>300/38300</t>
  </si>
  <si>
    <t>Adani Wilmar Ltd , Krishnapatnam</t>
  </si>
  <si>
    <t>PFAD</t>
  </si>
  <si>
    <t>24.01.17</t>
  </si>
  <si>
    <t>27.01.17</t>
  </si>
  <si>
    <t>25.01.17</t>
  </si>
  <si>
    <t>300/38267</t>
  </si>
  <si>
    <t>Adani Wilmar Ltd , Manglore</t>
  </si>
  <si>
    <t>30.01.17</t>
  </si>
  <si>
    <t>01.02.17</t>
  </si>
  <si>
    <t>02.02.17</t>
  </si>
  <si>
    <t>300/37285</t>
  </si>
  <si>
    <t>Liberty Oil Mills Ltd</t>
  </si>
  <si>
    <t>28.12.16</t>
  </si>
  <si>
    <t>Invoice No.</t>
  </si>
  <si>
    <t>Invoice Qty</t>
  </si>
  <si>
    <t>304-318</t>
  </si>
  <si>
    <t>Invoice Amount</t>
  </si>
  <si>
    <t>Balance to be Paid / Recovered</t>
  </si>
  <si>
    <t>300/38285</t>
  </si>
  <si>
    <t>SKM Animal Feeds</t>
  </si>
  <si>
    <t>SCO</t>
  </si>
  <si>
    <t>20.01.17</t>
  </si>
  <si>
    <t>23.01.17</t>
  </si>
  <si>
    <t>03.02.17</t>
  </si>
  <si>
    <t>300/36866</t>
  </si>
  <si>
    <t xml:space="preserve">Gokul refoils </t>
  </si>
  <si>
    <t>Plant</t>
  </si>
  <si>
    <t>Taloja</t>
  </si>
  <si>
    <t xml:space="preserve">Tiljala </t>
  </si>
  <si>
    <t>15.12.16</t>
  </si>
  <si>
    <t>16.12.16</t>
  </si>
  <si>
    <t>Baddi</t>
  </si>
  <si>
    <t>300/37344</t>
  </si>
  <si>
    <t>29.12.16</t>
  </si>
  <si>
    <t>30.12.16</t>
  </si>
  <si>
    <t>Advance payments made to Vendors :</t>
  </si>
  <si>
    <t>06.02.17</t>
  </si>
  <si>
    <t>07.02.17</t>
  </si>
  <si>
    <t>300/38281</t>
  </si>
  <si>
    <t>Frigorifico Allana Private Limited</t>
  </si>
  <si>
    <t>08.02.17</t>
  </si>
  <si>
    <t>13.02.17</t>
  </si>
  <si>
    <t>14.02.17</t>
  </si>
  <si>
    <t>300/38299</t>
  </si>
  <si>
    <t>Harkaran Dass Vedpal , Noida</t>
  </si>
  <si>
    <t>15.02.17</t>
  </si>
  <si>
    <t>E11/16-17/R-I/27893</t>
  </si>
  <si>
    <t>E11/16-17/R-I/27894</t>
  </si>
  <si>
    <t>E11/16-17/R-I/27902</t>
  </si>
  <si>
    <t>E11/16-17/R-I/28023</t>
  </si>
  <si>
    <t>E11/16-17/R-I/28372</t>
  </si>
  <si>
    <t>E11/16-17/R-I/28410</t>
  </si>
  <si>
    <t>E11/16-17/R-I/28420</t>
  </si>
  <si>
    <t>E11/16-17/R-I/28439</t>
  </si>
  <si>
    <t>STATUS</t>
  </si>
  <si>
    <t xml:space="preserve">Despatch  is still in process </t>
  </si>
  <si>
    <t>Srimadhi Agro Industries</t>
  </si>
  <si>
    <t>CNO</t>
  </si>
  <si>
    <t>300/36564</t>
  </si>
  <si>
    <t>25.11.16</t>
  </si>
  <si>
    <t>28.11.16</t>
  </si>
  <si>
    <t>07.12.16</t>
  </si>
  <si>
    <t>14.12.16</t>
  </si>
  <si>
    <t>03.01.17</t>
  </si>
  <si>
    <t>Po 300/38762</t>
  </si>
  <si>
    <t>Sion</t>
  </si>
  <si>
    <t>300/37434</t>
  </si>
  <si>
    <t>Frigoriffico Allana Pvt Ltd</t>
  </si>
  <si>
    <t>23.12.16</t>
  </si>
  <si>
    <t>E11/16-17/R-I/28729</t>
  </si>
  <si>
    <t>E11/16-17/R-I/28706</t>
  </si>
  <si>
    <t>E11/16-17/R-I/28696</t>
  </si>
  <si>
    <t>E11/16-17/R-I/28694</t>
  </si>
  <si>
    <t>300/39340</t>
  </si>
  <si>
    <t>23.02.17</t>
  </si>
  <si>
    <t xml:space="preserve">Recd ch.No. 050317 of Rs. 5,15,850.00 dtd. 14.03.2017 - Debit Note sent </t>
  </si>
  <si>
    <t>300/39708</t>
  </si>
  <si>
    <t>Jayant Agro -Organics Ltd</t>
  </si>
  <si>
    <t>Castor Oil Fatty Acid</t>
  </si>
  <si>
    <t>09.03.17</t>
  </si>
  <si>
    <t>300/39053</t>
  </si>
  <si>
    <t>Adani Wilmar Ltd , Mundra</t>
  </si>
  <si>
    <t>16.03.17</t>
  </si>
  <si>
    <t>17.03.17</t>
  </si>
  <si>
    <t>Po 300/39670</t>
  </si>
  <si>
    <t>E11/16-17/R-I/30487</t>
  </si>
  <si>
    <t>E11/16-17/R-I/30486</t>
  </si>
  <si>
    <t>Payment to be made to Allana</t>
  </si>
  <si>
    <t>23.03.17</t>
  </si>
  <si>
    <t>300/40356</t>
  </si>
  <si>
    <t>29.03.17</t>
  </si>
  <si>
    <t>300/40293</t>
  </si>
  <si>
    <t>Emami Agrotech Limited</t>
  </si>
  <si>
    <t>RBDPS</t>
  </si>
  <si>
    <t>27.03.17</t>
  </si>
  <si>
    <t>Adjusted against payment to be made against Adani, Mundra PO 300/39053</t>
  </si>
  <si>
    <t>Deducted from Gokul's Inv.No. 7567 against PO 300/38819</t>
  </si>
  <si>
    <t>Despatch is still in process</t>
  </si>
  <si>
    <t>Payment recd. From Vendor on 22.02.17</t>
  </si>
  <si>
    <t>03.04.17</t>
  </si>
  <si>
    <t>300/40523</t>
  </si>
  <si>
    <t>Khona Drug Agencies</t>
  </si>
  <si>
    <t>C20 Alcohol</t>
  </si>
  <si>
    <t>LOSH/FOL/403</t>
  </si>
  <si>
    <t>LOSH/FOL/405</t>
  </si>
  <si>
    <t>LOSH/FOL/404</t>
  </si>
  <si>
    <t>LOSH/FOL/400</t>
  </si>
  <si>
    <t>LOSH/FOL/401</t>
  </si>
  <si>
    <t>LOSH/FOL/402</t>
  </si>
  <si>
    <t>To be recovered from Liberty</t>
  </si>
  <si>
    <t>Received from Allana on 31.03.17</t>
  </si>
  <si>
    <t>05.04.17</t>
  </si>
  <si>
    <t>07.04.17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</si>
</sst>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;[Red]0"/>
    <numFmt numFmtId="166" formatCode="0.000"/>
    <numFmt numFmtId="167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1">
    <xf numFmtId="0" fontId="0" fillId="0" borderId="0" xfId="0"/>
    <xf numFmtId="0" fontId="2" fillId="0" borderId="0" xfId="0" applyFont="1" applyAlignment="1">
      <alignment horizontal="center" wrapText="1"/>
    </xf>
    <xf numFmtId="164" fontId="0" fillId="0" borderId="0" xfId="1" applyFont="1"/>
    <xf numFmtId="0" fontId="0" fillId="0" borderId="0" xfId="0" applyFont="1" applyAlignment="1">
      <alignment horizontal="center" wrapText="1"/>
    </xf>
    <xf numFmtId="0" fontId="0" fillId="0" borderId="0" xfId="0" applyBorder="1"/>
    <xf numFmtId="0" fontId="0" fillId="0" borderId="2" xfId="0" applyBorder="1"/>
    <xf numFmtId="0" fontId="0" fillId="0" borderId="4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164" fontId="1" fillId="0" borderId="0" xfId="1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164" fontId="2" fillId="0" borderId="7" xfId="1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164" fontId="0" fillId="0" borderId="2" xfId="1" applyFont="1" applyBorder="1"/>
    <xf numFmtId="164" fontId="0" fillId="0" borderId="0" xfId="1" applyFont="1" applyBorder="1"/>
    <xf numFmtId="0" fontId="2" fillId="0" borderId="0" xfId="0" applyFont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164" fontId="0" fillId="0" borderId="7" xfId="1" applyFont="1" applyBorder="1"/>
    <xf numFmtId="0" fontId="0" fillId="0" borderId="7" xfId="0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164" fontId="2" fillId="0" borderId="0" xfId="1" applyFont="1" applyBorder="1"/>
    <xf numFmtId="0" fontId="2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1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2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2" fillId="0" borderId="1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64" fontId="2" fillId="0" borderId="2" xfId="1" applyFont="1" applyBorder="1" applyAlignment="1">
      <alignment horizontal="center" wrapText="1"/>
    </xf>
    <xf numFmtId="164" fontId="2" fillId="0" borderId="3" xfId="1" applyFont="1" applyBorder="1" applyAlignment="1">
      <alignment horizontal="center" wrapText="1"/>
    </xf>
    <xf numFmtId="164" fontId="2" fillId="0" borderId="0" xfId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164" fontId="2" fillId="3" borderId="0" xfId="1" applyFont="1" applyFill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4" fontId="5" fillId="0" borderId="0" xfId="1" applyFont="1"/>
    <xf numFmtId="0" fontId="5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164" fontId="4" fillId="0" borderId="2" xfId="1" applyFont="1" applyBorder="1" applyAlignment="1">
      <alignment horizontal="center" wrapText="1"/>
    </xf>
    <xf numFmtId="164" fontId="4" fillId="0" borderId="3" xfId="1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164" fontId="5" fillId="0" borderId="0" xfId="1" applyFont="1" applyBorder="1" applyAlignment="1">
      <alignment horizontal="center" wrapText="1"/>
    </xf>
    <xf numFmtId="164" fontId="5" fillId="0" borderId="5" xfId="1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164" fontId="4" fillId="0" borderId="0" xfId="1" applyFont="1" applyBorder="1" applyAlignment="1">
      <alignment horizontal="center" wrapText="1"/>
    </xf>
    <xf numFmtId="164" fontId="4" fillId="2" borderId="5" xfId="1" applyFont="1" applyFill="1" applyBorder="1" applyAlignment="1">
      <alignment horizontal="center" wrapText="1"/>
    </xf>
    <xf numFmtId="0" fontId="4" fillId="0" borderId="11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164" fontId="4" fillId="0" borderId="7" xfId="1" applyFont="1" applyBorder="1" applyAlignment="1">
      <alignment horizontal="center" wrapText="1"/>
    </xf>
    <xf numFmtId="164" fontId="4" fillId="0" borderId="8" xfId="1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164" fontId="5" fillId="0" borderId="0" xfId="1" applyFont="1" applyBorder="1"/>
    <xf numFmtId="164" fontId="6" fillId="0" borderId="0" xfId="1" applyFont="1" applyFill="1" applyBorder="1" applyAlignment="1">
      <alignment vertical="top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164" fontId="5" fillId="0" borderId="7" xfId="1" applyFont="1" applyBorder="1" applyAlignment="1">
      <alignment horizontal="center" wrapText="1"/>
    </xf>
    <xf numFmtId="164" fontId="5" fillId="3" borderId="8" xfId="1" applyFont="1" applyFill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164" fontId="5" fillId="0" borderId="2" xfId="1" applyFont="1" applyBorder="1" applyAlignment="1">
      <alignment horizontal="center" wrapText="1"/>
    </xf>
    <xf numFmtId="164" fontId="5" fillId="0" borderId="3" xfId="1" applyFont="1" applyBorder="1" applyAlignment="1">
      <alignment horizontal="center" wrapText="1"/>
    </xf>
    <xf numFmtId="164" fontId="4" fillId="3" borderId="8" xfId="1" applyFont="1" applyFill="1" applyBorder="1" applyAlignment="1">
      <alignment horizontal="center" wrapText="1"/>
    </xf>
    <xf numFmtId="0" fontId="5" fillId="0" borderId="7" xfId="0" applyFont="1" applyBorder="1" applyAlignment="1">
      <alignment horizontal="left" wrapText="1"/>
    </xf>
    <xf numFmtId="0" fontId="5" fillId="0" borderId="0" xfId="0" applyFont="1" applyBorder="1"/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164" fontId="5" fillId="0" borderId="5" xfId="1" applyFont="1" applyBorder="1"/>
    <xf numFmtId="0" fontId="5" fillId="0" borderId="11" xfId="0" applyFont="1" applyBorder="1" applyAlignment="1">
      <alignment wrapText="1"/>
    </xf>
    <xf numFmtId="0" fontId="5" fillId="0" borderId="4" xfId="0" applyFont="1" applyBorder="1"/>
    <xf numFmtId="164" fontId="6" fillId="0" borderId="0" xfId="1" applyFont="1" applyFill="1" applyBorder="1" applyAlignment="1" applyProtection="1">
      <alignment horizontal="center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7" xfId="0" applyFont="1" applyBorder="1"/>
    <xf numFmtId="164" fontId="4" fillId="0" borderId="7" xfId="1" applyFont="1" applyBorder="1"/>
    <xf numFmtId="164" fontId="4" fillId="3" borderId="8" xfId="1" applyFont="1" applyFill="1" applyBorder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164" fontId="5" fillId="0" borderId="2" xfId="1" applyFont="1" applyBorder="1"/>
    <xf numFmtId="164" fontId="5" fillId="0" borderId="3" xfId="1" applyFont="1" applyBorder="1"/>
    <xf numFmtId="165" fontId="5" fillId="0" borderId="0" xfId="1" applyNumberFormat="1" applyFont="1" applyBorder="1" applyAlignment="1">
      <alignment horizontal="center"/>
    </xf>
    <xf numFmtId="164" fontId="5" fillId="0" borderId="11" xfId="0" applyNumberFormat="1" applyFont="1" applyBorder="1" applyAlignment="1">
      <alignment wrapText="1"/>
    </xf>
    <xf numFmtId="0" fontId="5" fillId="0" borderId="0" xfId="0" applyFont="1" applyFill="1" applyBorder="1"/>
    <xf numFmtId="164" fontId="4" fillId="0" borderId="7" xfId="0" applyNumberFormat="1" applyFont="1" applyBorder="1"/>
    <xf numFmtId="164" fontId="4" fillId="0" borderId="12" xfId="0" applyNumberFormat="1" applyFont="1" applyBorder="1" applyAlignment="1">
      <alignment wrapText="1"/>
    </xf>
    <xf numFmtId="164" fontId="5" fillId="0" borderId="10" xfId="0" applyNumberFormat="1" applyFont="1" applyBorder="1" applyAlignment="1">
      <alignment wrapText="1"/>
    </xf>
    <xf numFmtId="0" fontId="4" fillId="0" borderId="4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164" fontId="4" fillId="0" borderId="0" xfId="1" applyFont="1" applyBorder="1"/>
    <xf numFmtId="164" fontId="4" fillId="3" borderId="0" xfId="1" applyFont="1" applyFill="1" applyBorder="1"/>
    <xf numFmtId="0" fontId="5" fillId="0" borderId="6" xfId="0" applyFont="1" applyBorder="1"/>
    <xf numFmtId="0" fontId="5" fillId="0" borderId="7" xfId="0" applyFont="1" applyBorder="1" applyAlignment="1">
      <alignment horizontal="center"/>
    </xf>
    <xf numFmtId="0" fontId="5" fillId="0" borderId="7" xfId="0" applyFont="1" applyBorder="1"/>
    <xf numFmtId="164" fontId="5" fillId="0" borderId="7" xfId="1" applyFont="1" applyBorder="1"/>
    <xf numFmtId="0" fontId="5" fillId="0" borderId="12" xfId="0" applyFont="1" applyBorder="1" applyAlignment="1">
      <alignment wrapText="1"/>
    </xf>
    <xf numFmtId="164" fontId="4" fillId="4" borderId="5" xfId="1" applyFont="1" applyFill="1" applyBorder="1"/>
    <xf numFmtId="164" fontId="5" fillId="0" borderId="8" xfId="1" applyFont="1" applyBorder="1"/>
    <xf numFmtId="164" fontId="4" fillId="0" borderId="5" xfId="1" applyFont="1" applyBorder="1"/>
    <xf numFmtId="0" fontId="5" fillId="0" borderId="10" xfId="0" applyFont="1" applyBorder="1" applyAlignment="1">
      <alignment wrapText="1"/>
    </xf>
    <xf numFmtId="1" fontId="6" fillId="0" borderId="0" xfId="0" applyNumberFormat="1" applyFont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167" fontId="5" fillId="0" borderId="0" xfId="1" applyNumberFormat="1" applyFont="1" applyBorder="1"/>
    <xf numFmtId="1" fontId="8" fillId="0" borderId="0" xfId="0" applyNumberFormat="1" applyFont="1" applyBorder="1" applyAlignment="1">
      <alignment horizontal="center"/>
    </xf>
    <xf numFmtId="164" fontId="4" fillId="2" borderId="0" xfId="1" applyFont="1" applyFill="1" applyBorder="1"/>
    <xf numFmtId="0" fontId="5" fillId="0" borderId="12" xfId="0" applyNumberFormat="1" applyFont="1" applyFill="1" applyBorder="1" applyAlignment="1" applyProtection="1">
      <alignment horizontal="left" vertical="center" wrapText="1"/>
      <protection locked="0"/>
    </xf>
    <xf numFmtId="164" fontId="3" fillId="0" borderId="0" xfId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166" fontId="0" fillId="0" borderId="0" xfId="0" applyNumberFormat="1" applyBorder="1"/>
    <xf numFmtId="0" fontId="9" fillId="5" borderId="0" xfId="0" applyFont="1" applyFill="1" applyBorder="1" applyAlignment="1">
      <alignment horizontal="right" vertical="center"/>
    </xf>
    <xf numFmtId="166" fontId="9" fillId="5" borderId="0" xfId="0" applyNumberFormat="1" applyFont="1" applyFill="1" applyBorder="1" applyAlignment="1">
      <alignment horizontal="right" vertical="center"/>
    </xf>
    <xf numFmtId="164" fontId="0" fillId="0" borderId="0" xfId="1" applyFont="1" applyFill="1" applyBorder="1"/>
    <xf numFmtId="0" fontId="2" fillId="0" borderId="0" xfId="0" applyFont="1" applyFill="1" applyBorder="1"/>
    <xf numFmtId="0" fontId="0" fillId="0" borderId="7" xfId="0" applyFill="1" applyBorder="1"/>
    <xf numFmtId="164" fontId="2" fillId="3" borderId="0" xfId="1" applyFont="1" applyFill="1" applyBorder="1" applyAlignment="1">
      <alignment horizontal="center" wrapText="1"/>
    </xf>
    <xf numFmtId="164" fontId="4" fillId="0" borderId="8" xfId="1" applyFont="1" applyFill="1" applyBorder="1"/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oonam.ghune/AppData/Local/Microsoft/Windows/Temporary%20Internet%20Files/Content.Outlook/LI18BH9N/Outstanding%20Bill%20Register%2003%2001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 V F India Out Standing"/>
      <sheetName val="closed"/>
      <sheetName val="V V F LTD Out Standing "/>
      <sheetName val="VVF Ltd - closed"/>
      <sheetName val="31.01.2017 Allocation"/>
      <sheetName val="Maheshwari 7 crores For Navsar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1"/>
  <sheetViews>
    <sheetView tabSelected="1" topLeftCell="A79" workbookViewId="0">
      <selection activeCell="N97" sqref="N97"/>
    </sheetView>
  </sheetViews>
  <sheetFormatPr defaultRowHeight="12.75" x14ac:dyDescent="0.2"/>
  <cols>
    <col min="1" max="1" width="1.42578125" style="47" customWidth="1"/>
    <col min="2" max="2" width="8" style="47" customWidth="1"/>
    <col min="3" max="3" width="9.7109375" style="46" customWidth="1"/>
    <col min="4" max="4" width="24.42578125" style="47" customWidth="1"/>
    <col min="5" max="5" width="11" style="47" customWidth="1"/>
    <col min="6" max="6" width="9.28515625" style="48" bestFit="1" customWidth="1"/>
    <col min="7" max="7" width="14.7109375" style="48" customWidth="1"/>
    <col min="8" max="9" width="11.28515625" style="47" customWidth="1"/>
    <col min="10" max="10" width="9.28515625" style="48" customWidth="1"/>
    <col min="11" max="11" width="17.7109375" style="46" customWidth="1"/>
    <col min="12" max="12" width="9.28515625" style="48" bestFit="1" customWidth="1"/>
    <col min="13" max="13" width="16" style="48" bestFit="1" customWidth="1"/>
    <col min="14" max="14" width="16.5703125" style="48" customWidth="1"/>
    <col min="15" max="15" width="19.5703125" style="49" customWidth="1"/>
    <col min="16" max="16384" width="9.140625" style="47"/>
  </cols>
  <sheetData>
    <row r="2" spans="2:15" x14ac:dyDescent="0.2">
      <c r="B2" s="45" t="s">
        <v>44</v>
      </c>
    </row>
    <row r="3" spans="2:15" s="55" customFormat="1" ht="25.5" x14ac:dyDescent="0.2">
      <c r="B3" s="50" t="s">
        <v>35</v>
      </c>
      <c r="C3" s="51" t="s">
        <v>0</v>
      </c>
      <c r="D3" s="51" t="s">
        <v>1</v>
      </c>
      <c r="E3" s="51" t="s">
        <v>2</v>
      </c>
      <c r="F3" s="52" t="s">
        <v>3</v>
      </c>
      <c r="G3" s="52" t="s">
        <v>4</v>
      </c>
      <c r="H3" s="51" t="s">
        <v>5</v>
      </c>
      <c r="I3" s="51" t="s">
        <v>6</v>
      </c>
      <c r="J3" s="52" t="s">
        <v>7</v>
      </c>
      <c r="K3" s="51" t="s">
        <v>22</v>
      </c>
      <c r="L3" s="52" t="s">
        <v>23</v>
      </c>
      <c r="M3" s="52" t="s">
        <v>25</v>
      </c>
      <c r="N3" s="53" t="s">
        <v>26</v>
      </c>
      <c r="O3" s="54" t="s">
        <v>63</v>
      </c>
    </row>
    <row r="4" spans="2:15" s="55" customFormat="1" x14ac:dyDescent="0.2">
      <c r="B4" s="50"/>
      <c r="C4" s="51"/>
      <c r="D4" s="51"/>
      <c r="E4" s="51"/>
      <c r="F4" s="52"/>
      <c r="G4" s="52"/>
      <c r="H4" s="51"/>
      <c r="I4" s="51"/>
      <c r="J4" s="52"/>
      <c r="K4" s="51"/>
      <c r="L4" s="52"/>
      <c r="M4" s="52"/>
      <c r="N4" s="53"/>
      <c r="O4" s="56"/>
    </row>
    <row r="5" spans="2:15" s="62" customFormat="1" x14ac:dyDescent="0.2">
      <c r="B5" s="57" t="s">
        <v>36</v>
      </c>
      <c r="C5" s="58" t="s">
        <v>67</v>
      </c>
      <c r="D5" s="58" t="s">
        <v>65</v>
      </c>
      <c r="E5" s="58" t="s">
        <v>66</v>
      </c>
      <c r="F5" s="59">
        <v>60</v>
      </c>
      <c r="G5" s="59">
        <v>1856000</v>
      </c>
      <c r="H5" s="58" t="s">
        <v>68</v>
      </c>
      <c r="I5" s="58" t="s">
        <v>69</v>
      </c>
      <c r="J5" s="59"/>
      <c r="K5" s="58">
        <v>2</v>
      </c>
      <c r="L5" s="59">
        <v>20.6</v>
      </c>
      <c r="M5" s="59">
        <v>2389805.9</v>
      </c>
      <c r="N5" s="60" t="s">
        <v>73</v>
      </c>
      <c r="O5" s="61"/>
    </row>
    <row r="6" spans="2:15" s="62" customFormat="1" x14ac:dyDescent="0.2">
      <c r="B6" s="57"/>
      <c r="C6" s="58"/>
      <c r="D6" s="58"/>
      <c r="E6" s="58"/>
      <c r="F6" s="59"/>
      <c r="G6" s="59">
        <v>1856000</v>
      </c>
      <c r="H6" s="58" t="s">
        <v>70</v>
      </c>
      <c r="I6" s="58" t="s">
        <v>71</v>
      </c>
      <c r="J6" s="59"/>
      <c r="K6" s="58">
        <v>5</v>
      </c>
      <c r="L6" s="59">
        <v>20.53</v>
      </c>
      <c r="M6" s="59">
        <v>1884654</v>
      </c>
      <c r="N6" s="60" t="s">
        <v>93</v>
      </c>
      <c r="O6" s="61"/>
    </row>
    <row r="7" spans="2:15" s="62" customFormat="1" x14ac:dyDescent="0.2">
      <c r="B7" s="57"/>
      <c r="C7" s="58"/>
      <c r="D7" s="58"/>
      <c r="E7" s="58"/>
      <c r="F7" s="59"/>
      <c r="G7" s="59">
        <v>1024000</v>
      </c>
      <c r="H7" s="58" t="s">
        <v>21</v>
      </c>
      <c r="I7" s="58" t="s">
        <v>42</v>
      </c>
      <c r="J7" s="59"/>
      <c r="K7" s="58">
        <v>7</v>
      </c>
      <c r="L7" s="59">
        <v>13.04</v>
      </c>
      <c r="M7" s="59">
        <v>1197072</v>
      </c>
      <c r="N7" s="60" t="s">
        <v>93</v>
      </c>
      <c r="O7" s="61"/>
    </row>
    <row r="8" spans="2:15" s="62" customFormat="1" x14ac:dyDescent="0.2">
      <c r="B8" s="57"/>
      <c r="C8" s="58"/>
      <c r="D8" s="58"/>
      <c r="E8" s="58"/>
      <c r="F8" s="59"/>
      <c r="G8" s="59">
        <v>1380000</v>
      </c>
      <c r="H8" s="58" t="s">
        <v>43</v>
      </c>
      <c r="I8" s="58" t="s">
        <v>72</v>
      </c>
      <c r="J8" s="59"/>
      <c r="K8" s="58"/>
      <c r="L8" s="59"/>
      <c r="M8" s="59"/>
      <c r="N8" s="60"/>
      <c r="O8" s="61"/>
    </row>
    <row r="9" spans="2:15" s="55" customFormat="1" ht="25.5" x14ac:dyDescent="0.2">
      <c r="B9" s="63"/>
      <c r="C9" s="64"/>
      <c r="D9" s="64"/>
      <c r="E9" s="64"/>
      <c r="F9" s="65"/>
      <c r="G9" s="65">
        <f>SUM(G5:G8)</f>
        <v>6116000</v>
      </c>
      <c r="H9" s="64"/>
      <c r="I9" s="64"/>
      <c r="J9" s="65"/>
      <c r="K9" s="64"/>
      <c r="L9" s="65">
        <f>SUM(L5:L8)</f>
        <v>54.17</v>
      </c>
      <c r="M9" s="65">
        <f>SUM(M5:M8)</f>
        <v>5471531.9000000004</v>
      </c>
      <c r="N9" s="66">
        <f>G9-M9</f>
        <v>644468.09999999963</v>
      </c>
      <c r="O9" s="67" t="s">
        <v>64</v>
      </c>
    </row>
    <row r="10" spans="2:15" s="55" customFormat="1" x14ac:dyDescent="0.2">
      <c r="B10" s="68"/>
      <c r="C10" s="69"/>
      <c r="D10" s="69"/>
      <c r="E10" s="69"/>
      <c r="F10" s="70"/>
      <c r="G10" s="70"/>
      <c r="H10" s="69"/>
      <c r="I10" s="69"/>
      <c r="J10" s="70"/>
      <c r="K10" s="69"/>
      <c r="L10" s="70"/>
      <c r="M10" s="70"/>
      <c r="N10" s="71"/>
      <c r="O10" s="72"/>
    </row>
    <row r="11" spans="2:15" s="62" customFormat="1" x14ac:dyDescent="0.2">
      <c r="B11" s="57" t="s">
        <v>37</v>
      </c>
      <c r="C11" s="58" t="s">
        <v>33</v>
      </c>
      <c r="D11" s="58" t="s">
        <v>34</v>
      </c>
      <c r="E11" s="58" t="s">
        <v>10</v>
      </c>
      <c r="F11" s="59">
        <v>120</v>
      </c>
      <c r="G11" s="59">
        <v>6307875</v>
      </c>
      <c r="H11" s="58" t="s">
        <v>38</v>
      </c>
      <c r="I11" s="58" t="s">
        <v>39</v>
      </c>
      <c r="J11" s="59">
        <v>120</v>
      </c>
      <c r="K11" s="73">
        <v>62865004</v>
      </c>
      <c r="L11" s="74">
        <v>19.77</v>
      </c>
      <c r="M11" s="75">
        <v>1039222</v>
      </c>
      <c r="N11" s="60"/>
      <c r="O11" s="76"/>
    </row>
    <row r="12" spans="2:15" s="62" customFormat="1" x14ac:dyDescent="0.2">
      <c r="B12" s="57"/>
      <c r="C12" s="58"/>
      <c r="D12" s="58"/>
      <c r="E12" s="58"/>
      <c r="F12" s="59"/>
      <c r="G12" s="59"/>
      <c r="H12" s="58"/>
      <c r="I12" s="58"/>
      <c r="J12" s="59"/>
      <c r="K12" s="73">
        <v>62864958</v>
      </c>
      <c r="L12" s="74">
        <v>19.82</v>
      </c>
      <c r="M12" s="75">
        <v>1041851</v>
      </c>
      <c r="N12" s="60"/>
      <c r="O12" s="76"/>
    </row>
    <row r="13" spans="2:15" s="62" customFormat="1" x14ac:dyDescent="0.2">
      <c r="B13" s="57"/>
      <c r="C13" s="58"/>
      <c r="D13" s="58"/>
      <c r="E13" s="58"/>
      <c r="F13" s="59"/>
      <c r="G13" s="59"/>
      <c r="H13" s="58"/>
      <c r="I13" s="58"/>
      <c r="J13" s="59"/>
      <c r="K13" s="73">
        <v>62865135</v>
      </c>
      <c r="L13" s="74">
        <v>19.760000000000002</v>
      </c>
      <c r="M13" s="75">
        <v>1038697</v>
      </c>
      <c r="N13" s="60"/>
      <c r="O13" s="76"/>
    </row>
    <row r="14" spans="2:15" s="62" customFormat="1" x14ac:dyDescent="0.2">
      <c r="B14" s="57"/>
      <c r="C14" s="58"/>
      <c r="D14" s="58"/>
      <c r="E14" s="58"/>
      <c r="F14" s="59"/>
      <c r="G14" s="59"/>
      <c r="H14" s="58"/>
      <c r="I14" s="58"/>
      <c r="J14" s="59"/>
      <c r="K14" s="73">
        <v>62865986</v>
      </c>
      <c r="L14" s="74">
        <v>19.899999999999999</v>
      </c>
      <c r="M14" s="75">
        <v>1046056</v>
      </c>
      <c r="N14" s="60"/>
      <c r="O14" s="76"/>
    </row>
    <row r="15" spans="2:15" s="62" customFormat="1" x14ac:dyDescent="0.2">
      <c r="B15" s="57"/>
      <c r="C15" s="58"/>
      <c r="D15" s="58"/>
      <c r="E15" s="58"/>
      <c r="F15" s="59"/>
      <c r="G15" s="59"/>
      <c r="H15" s="58"/>
      <c r="I15" s="58"/>
      <c r="J15" s="59"/>
      <c r="K15" s="73">
        <v>62866010</v>
      </c>
      <c r="L15" s="74">
        <v>19.850000000000001</v>
      </c>
      <c r="M15" s="75">
        <v>1043428</v>
      </c>
      <c r="N15" s="60"/>
      <c r="O15" s="76"/>
    </row>
    <row r="16" spans="2:15" s="62" customFormat="1" x14ac:dyDescent="0.2">
      <c r="B16" s="57"/>
      <c r="C16" s="58"/>
      <c r="D16" s="58"/>
      <c r="E16" s="58"/>
      <c r="F16" s="59"/>
      <c r="G16" s="59"/>
      <c r="H16" s="58"/>
      <c r="I16" s="58"/>
      <c r="J16" s="59"/>
      <c r="K16" s="73">
        <v>62866103</v>
      </c>
      <c r="L16" s="74">
        <v>19.97</v>
      </c>
      <c r="M16" s="75">
        <v>1049736</v>
      </c>
      <c r="N16" s="60"/>
      <c r="O16" s="76"/>
    </row>
    <row r="17" spans="2:15" s="62" customFormat="1" ht="38.25" x14ac:dyDescent="0.2">
      <c r="B17" s="77"/>
      <c r="C17" s="78"/>
      <c r="D17" s="79"/>
      <c r="E17" s="78"/>
      <c r="F17" s="80"/>
      <c r="G17" s="80"/>
      <c r="H17" s="78"/>
      <c r="I17" s="78"/>
      <c r="J17" s="80"/>
      <c r="K17" s="78"/>
      <c r="L17" s="70">
        <f>SUM(L11:L16)</f>
        <v>119.07</v>
      </c>
      <c r="M17" s="70">
        <f>SUM(M11:M16)</f>
        <v>6258990</v>
      </c>
      <c r="N17" s="81">
        <f>G11-M17</f>
        <v>48885</v>
      </c>
      <c r="O17" s="82" t="s">
        <v>105</v>
      </c>
    </row>
    <row r="18" spans="2:15" s="62" customFormat="1" x14ac:dyDescent="0.2">
      <c r="B18" s="83"/>
      <c r="C18" s="84"/>
      <c r="D18" s="84"/>
      <c r="E18" s="84"/>
      <c r="F18" s="85"/>
      <c r="G18" s="85"/>
      <c r="H18" s="84"/>
      <c r="I18" s="84"/>
      <c r="J18" s="85"/>
      <c r="K18" s="84"/>
      <c r="L18" s="85"/>
      <c r="M18" s="85"/>
      <c r="N18" s="86"/>
      <c r="O18" s="76"/>
    </row>
    <row r="19" spans="2:15" s="62" customFormat="1" x14ac:dyDescent="0.2">
      <c r="B19" s="57" t="s">
        <v>40</v>
      </c>
      <c r="C19" s="58" t="s">
        <v>41</v>
      </c>
      <c r="D19" s="58" t="s">
        <v>28</v>
      </c>
      <c r="E19" s="58" t="s">
        <v>29</v>
      </c>
      <c r="F19" s="59">
        <v>40</v>
      </c>
      <c r="G19" s="59">
        <v>4440000</v>
      </c>
      <c r="H19" s="58" t="s">
        <v>42</v>
      </c>
      <c r="I19" s="58" t="s">
        <v>43</v>
      </c>
      <c r="J19" s="59">
        <v>40</v>
      </c>
      <c r="K19" s="58">
        <v>1600769</v>
      </c>
      <c r="L19" s="59">
        <v>19.920000000000002</v>
      </c>
      <c r="M19" s="59">
        <v>2211120</v>
      </c>
      <c r="N19" s="60"/>
      <c r="O19" s="76"/>
    </row>
    <row r="20" spans="2:15" s="62" customFormat="1" x14ac:dyDescent="0.2">
      <c r="B20" s="57"/>
      <c r="C20" s="58"/>
      <c r="D20" s="58"/>
      <c r="E20" s="58"/>
      <c r="F20" s="59"/>
      <c r="G20" s="59"/>
      <c r="H20" s="58"/>
      <c r="I20" s="58"/>
      <c r="J20" s="59"/>
      <c r="K20" s="58">
        <v>1600770</v>
      </c>
      <c r="L20" s="59">
        <v>20.03</v>
      </c>
      <c r="M20" s="59">
        <v>2223330</v>
      </c>
      <c r="N20" s="60"/>
      <c r="O20" s="76"/>
    </row>
    <row r="21" spans="2:15" s="55" customFormat="1" ht="25.5" x14ac:dyDescent="0.2">
      <c r="B21" s="68"/>
      <c r="C21" s="69"/>
      <c r="D21" s="69"/>
      <c r="E21" s="69"/>
      <c r="F21" s="70"/>
      <c r="G21" s="70"/>
      <c r="H21" s="69"/>
      <c r="I21" s="69"/>
      <c r="J21" s="70"/>
      <c r="K21" s="69"/>
      <c r="L21" s="70">
        <f>SUM(L19:L20)</f>
        <v>39.950000000000003</v>
      </c>
      <c r="M21" s="70">
        <f>SUM(M19:M20)</f>
        <v>4434450</v>
      </c>
      <c r="N21" s="87">
        <f>G19-M21</f>
        <v>5550</v>
      </c>
      <c r="O21" s="72" t="s">
        <v>107</v>
      </c>
    </row>
    <row r="22" spans="2:15" s="62" customFormat="1" x14ac:dyDescent="0.2">
      <c r="B22" s="83"/>
      <c r="C22" s="84"/>
      <c r="D22" s="84"/>
      <c r="E22" s="84"/>
      <c r="F22" s="85"/>
      <c r="G22" s="85"/>
      <c r="H22" s="84"/>
      <c r="I22" s="84"/>
      <c r="J22" s="85"/>
      <c r="K22" s="84"/>
      <c r="L22" s="85"/>
      <c r="M22" s="85"/>
      <c r="N22" s="86"/>
      <c r="O22" s="76"/>
    </row>
    <row r="23" spans="2:15" s="62" customFormat="1" ht="51" x14ac:dyDescent="0.2">
      <c r="B23" s="77" t="s">
        <v>36</v>
      </c>
      <c r="C23" s="78" t="s">
        <v>19</v>
      </c>
      <c r="D23" s="88" t="s">
        <v>20</v>
      </c>
      <c r="E23" s="88" t="s">
        <v>10</v>
      </c>
      <c r="F23" s="80">
        <v>300</v>
      </c>
      <c r="G23" s="80">
        <v>17100450</v>
      </c>
      <c r="H23" s="78" t="s">
        <v>21</v>
      </c>
      <c r="I23" s="78" t="s">
        <v>21</v>
      </c>
      <c r="J23" s="80">
        <v>300</v>
      </c>
      <c r="K23" s="78" t="s">
        <v>24</v>
      </c>
      <c r="L23" s="80">
        <v>290.95</v>
      </c>
      <c r="M23" s="80">
        <v>16584587</v>
      </c>
      <c r="N23" s="87">
        <f>G23-M23</f>
        <v>515863</v>
      </c>
      <c r="O23" s="82" t="s">
        <v>84</v>
      </c>
    </row>
    <row r="24" spans="2:15" s="62" customFormat="1" x14ac:dyDescent="0.2">
      <c r="B24" s="83"/>
      <c r="C24" s="84"/>
      <c r="D24" s="84"/>
      <c r="E24" s="84"/>
      <c r="F24" s="85"/>
      <c r="G24" s="85"/>
      <c r="H24" s="84"/>
      <c r="I24" s="84"/>
      <c r="J24" s="85"/>
      <c r="K24" s="84"/>
      <c r="L24" s="85"/>
      <c r="M24" s="85"/>
      <c r="N24" s="86"/>
      <c r="O24" s="76"/>
    </row>
    <row r="25" spans="2:15" x14ac:dyDescent="0.2">
      <c r="B25" s="57" t="s">
        <v>36</v>
      </c>
      <c r="C25" s="73" t="s">
        <v>8</v>
      </c>
      <c r="D25" s="89" t="s">
        <v>9</v>
      </c>
      <c r="E25" s="89" t="s">
        <v>10</v>
      </c>
      <c r="F25" s="74">
        <v>100</v>
      </c>
      <c r="G25" s="74">
        <v>1016685</v>
      </c>
      <c r="H25" s="89" t="s">
        <v>11</v>
      </c>
      <c r="I25" s="89" t="s">
        <v>12</v>
      </c>
      <c r="J25" s="74">
        <v>20</v>
      </c>
      <c r="K25" s="90">
        <v>1622102313</v>
      </c>
      <c r="L25" s="74">
        <v>19.77</v>
      </c>
      <c r="M25" s="74">
        <v>1004993.12</v>
      </c>
      <c r="N25" s="91"/>
      <c r="O25" s="92"/>
    </row>
    <row r="26" spans="2:15" x14ac:dyDescent="0.2">
      <c r="B26" s="93"/>
      <c r="C26" s="73"/>
      <c r="D26" s="89"/>
      <c r="E26" s="89"/>
      <c r="F26" s="74"/>
      <c r="G26" s="74">
        <v>3558397.5</v>
      </c>
      <c r="H26" s="89" t="s">
        <v>13</v>
      </c>
      <c r="I26" s="89" t="s">
        <v>12</v>
      </c>
      <c r="J26" s="74">
        <v>70</v>
      </c>
      <c r="K26" s="90">
        <v>1622102335</v>
      </c>
      <c r="L26" s="94">
        <v>23.929999999999996</v>
      </c>
      <c r="M26" s="74">
        <v>1216463.6000000001</v>
      </c>
      <c r="N26" s="91"/>
      <c r="O26" s="92"/>
    </row>
    <row r="27" spans="2:15" x14ac:dyDescent="0.2">
      <c r="B27" s="93"/>
      <c r="C27" s="73"/>
      <c r="D27" s="89"/>
      <c r="E27" s="89"/>
      <c r="F27" s="74"/>
      <c r="G27" s="74"/>
      <c r="H27" s="89"/>
      <c r="I27" s="89"/>
      <c r="J27" s="74"/>
      <c r="K27" s="90">
        <v>1622102332</v>
      </c>
      <c r="L27" s="94">
        <v>20.34</v>
      </c>
      <c r="M27" s="74">
        <f>L27*50834.25</f>
        <v>1033968.645</v>
      </c>
      <c r="N27" s="91"/>
      <c r="O27" s="92"/>
    </row>
    <row r="28" spans="2:15" x14ac:dyDescent="0.2">
      <c r="B28" s="93"/>
      <c r="C28" s="73"/>
      <c r="D28" s="89"/>
      <c r="E28" s="89"/>
      <c r="F28" s="74"/>
      <c r="G28" s="74"/>
      <c r="H28" s="89"/>
      <c r="I28" s="89"/>
      <c r="J28" s="74"/>
      <c r="K28" s="90">
        <v>1622102336</v>
      </c>
      <c r="L28" s="94">
        <v>24.860000000000003</v>
      </c>
      <c r="M28" s="74">
        <f>L28*50834.25</f>
        <v>1263739.4550000001</v>
      </c>
      <c r="N28" s="91"/>
      <c r="O28" s="92"/>
    </row>
    <row r="29" spans="2:15" s="45" customFormat="1" ht="51" x14ac:dyDescent="0.2">
      <c r="B29" s="95"/>
      <c r="C29" s="96"/>
      <c r="D29" s="97"/>
      <c r="E29" s="97"/>
      <c r="F29" s="98"/>
      <c r="G29" s="98">
        <f>SUM(G25:G28)</f>
        <v>4575082.5</v>
      </c>
      <c r="H29" s="97"/>
      <c r="I29" s="97"/>
      <c r="J29" s="98"/>
      <c r="K29" s="96"/>
      <c r="L29" s="98">
        <f>SUM(L25:L28)</f>
        <v>88.899999999999991</v>
      </c>
      <c r="M29" s="98">
        <f>SUM(M25:M28)</f>
        <v>4519164.82</v>
      </c>
      <c r="N29" s="99">
        <f>G29-M29</f>
        <v>55917.679999999702</v>
      </c>
      <c r="O29" s="130" t="s">
        <v>104</v>
      </c>
    </row>
    <row r="30" spans="2:15" x14ac:dyDescent="0.2">
      <c r="B30" s="100"/>
      <c r="C30" s="101"/>
      <c r="D30" s="102"/>
      <c r="E30" s="102"/>
      <c r="F30" s="103"/>
      <c r="G30" s="103"/>
      <c r="H30" s="102"/>
      <c r="I30" s="102"/>
      <c r="J30" s="103"/>
      <c r="K30" s="101"/>
      <c r="L30" s="103"/>
      <c r="M30" s="103"/>
      <c r="N30" s="104"/>
      <c r="O30" s="92"/>
    </row>
    <row r="31" spans="2:15" x14ac:dyDescent="0.2">
      <c r="B31" s="57" t="s">
        <v>36</v>
      </c>
      <c r="C31" s="73" t="s">
        <v>14</v>
      </c>
      <c r="D31" s="89" t="s">
        <v>15</v>
      </c>
      <c r="E31" s="89" t="s">
        <v>10</v>
      </c>
      <c r="F31" s="74">
        <v>100</v>
      </c>
      <c r="G31" s="74">
        <v>2033370</v>
      </c>
      <c r="H31" s="89" t="s">
        <v>12</v>
      </c>
      <c r="I31" s="89" t="s">
        <v>16</v>
      </c>
      <c r="J31" s="74">
        <v>40</v>
      </c>
      <c r="K31" s="105">
        <v>1611610620</v>
      </c>
      <c r="L31" s="74">
        <v>20.02</v>
      </c>
      <c r="M31" s="74">
        <v>1017702</v>
      </c>
      <c r="N31" s="91"/>
      <c r="O31" s="92"/>
    </row>
    <row r="32" spans="2:15" x14ac:dyDescent="0.2">
      <c r="B32" s="57"/>
      <c r="C32" s="73"/>
      <c r="D32" s="89"/>
      <c r="E32" s="89"/>
      <c r="F32" s="74"/>
      <c r="G32" s="74"/>
      <c r="H32" s="89"/>
      <c r="I32" s="89"/>
      <c r="J32" s="74"/>
      <c r="K32" s="105">
        <v>1611610621</v>
      </c>
      <c r="L32" s="74">
        <v>19.920000000000002</v>
      </c>
      <c r="M32" s="74">
        <v>1012618</v>
      </c>
      <c r="N32" s="91"/>
      <c r="O32" s="106"/>
    </row>
    <row r="33" spans="2:15" x14ac:dyDescent="0.2">
      <c r="B33" s="93"/>
      <c r="C33" s="73"/>
      <c r="D33" s="89"/>
      <c r="E33" s="89"/>
      <c r="F33" s="74"/>
      <c r="G33" s="74">
        <v>1016685</v>
      </c>
      <c r="H33" s="89" t="s">
        <v>17</v>
      </c>
      <c r="I33" s="89" t="s">
        <v>18</v>
      </c>
      <c r="J33" s="74">
        <v>20</v>
      </c>
      <c r="K33" s="73">
        <v>1611610683</v>
      </c>
      <c r="L33" s="74">
        <v>20.41</v>
      </c>
      <c r="M33" s="74">
        <v>1037527</v>
      </c>
      <c r="N33" s="91"/>
      <c r="O33" s="106"/>
    </row>
    <row r="34" spans="2:15" x14ac:dyDescent="0.2">
      <c r="B34" s="93"/>
      <c r="C34" s="73"/>
      <c r="D34" s="89"/>
      <c r="E34" s="89"/>
      <c r="F34" s="74"/>
      <c r="G34" s="74">
        <v>1016685</v>
      </c>
      <c r="H34" s="89" t="s">
        <v>32</v>
      </c>
      <c r="I34" s="89" t="s">
        <v>45</v>
      </c>
      <c r="J34" s="74">
        <v>20</v>
      </c>
      <c r="K34" s="73">
        <v>1611610756</v>
      </c>
      <c r="L34" s="74">
        <v>22.65</v>
      </c>
      <c r="M34" s="74">
        <v>1151396</v>
      </c>
      <c r="N34" s="91"/>
      <c r="O34" s="106"/>
    </row>
    <row r="35" spans="2:15" x14ac:dyDescent="0.2">
      <c r="B35" s="93"/>
      <c r="C35" s="73"/>
      <c r="D35" s="89"/>
      <c r="E35" s="89"/>
      <c r="F35" s="74"/>
      <c r="G35" s="74">
        <f>864182-86068</f>
        <v>778114</v>
      </c>
      <c r="H35" s="107" t="s">
        <v>46</v>
      </c>
      <c r="I35" s="107" t="s">
        <v>49</v>
      </c>
      <c r="J35" s="74">
        <v>17</v>
      </c>
      <c r="K35" s="73">
        <v>1611610822</v>
      </c>
      <c r="L35" s="74">
        <v>16.760000000000002</v>
      </c>
      <c r="M35" s="74">
        <v>851982</v>
      </c>
      <c r="N35" s="91"/>
      <c r="O35" s="106"/>
    </row>
    <row r="36" spans="2:15" x14ac:dyDescent="0.2">
      <c r="B36" s="93"/>
      <c r="C36" s="73"/>
      <c r="D36" s="89"/>
      <c r="E36" s="89"/>
      <c r="F36" s="74"/>
      <c r="G36" s="74">
        <v>140303</v>
      </c>
      <c r="H36" s="107" t="s">
        <v>50</v>
      </c>
      <c r="I36" s="107" t="s">
        <v>51</v>
      </c>
      <c r="J36" s="74">
        <v>2.76</v>
      </c>
      <c r="K36" s="73"/>
      <c r="L36" s="74"/>
      <c r="M36" s="74"/>
      <c r="N36" s="91"/>
      <c r="O36" s="106"/>
    </row>
    <row r="37" spans="2:15" s="45" customFormat="1" x14ac:dyDescent="0.2">
      <c r="B37" s="95"/>
      <c r="C37" s="96"/>
      <c r="D37" s="97"/>
      <c r="E37" s="97"/>
      <c r="F37" s="98"/>
      <c r="G37" s="98">
        <f>SUM(G31:G36)</f>
        <v>4985157</v>
      </c>
      <c r="H37" s="108"/>
      <c r="I37" s="97"/>
      <c r="J37" s="98">
        <f>SUM(J31:J36)</f>
        <v>99.76</v>
      </c>
      <c r="K37" s="96"/>
      <c r="L37" s="98">
        <f>SUM(L31:L35)</f>
        <v>99.76</v>
      </c>
      <c r="M37" s="98">
        <f>SUM(M31:M35)</f>
        <v>5071225</v>
      </c>
      <c r="N37" s="140">
        <f>M37-G37-86068</f>
        <v>0</v>
      </c>
      <c r="O37" s="109"/>
    </row>
    <row r="38" spans="2:15" x14ac:dyDescent="0.2">
      <c r="B38" s="100"/>
      <c r="C38" s="101"/>
      <c r="D38" s="102"/>
      <c r="E38" s="102"/>
      <c r="F38" s="103"/>
      <c r="G38" s="103"/>
      <c r="H38" s="102"/>
      <c r="I38" s="102"/>
      <c r="J38" s="103"/>
      <c r="K38" s="101"/>
      <c r="L38" s="103"/>
      <c r="M38" s="103"/>
      <c r="N38" s="103"/>
      <c r="O38" s="110"/>
    </row>
    <row r="39" spans="2:15" x14ac:dyDescent="0.2">
      <c r="B39" s="93" t="s">
        <v>36</v>
      </c>
      <c r="C39" s="73" t="s">
        <v>27</v>
      </c>
      <c r="D39" s="89" t="s">
        <v>28</v>
      </c>
      <c r="E39" s="89" t="s">
        <v>29</v>
      </c>
      <c r="F39" s="74">
        <v>40</v>
      </c>
      <c r="G39" s="74">
        <v>4759999.7300000004</v>
      </c>
      <c r="H39" s="89" t="s">
        <v>30</v>
      </c>
      <c r="I39" s="89" t="s">
        <v>31</v>
      </c>
      <c r="J39" s="74">
        <v>40</v>
      </c>
      <c r="K39" s="73">
        <v>1600807</v>
      </c>
      <c r="L39" s="74">
        <v>19.989999999999998</v>
      </c>
      <c r="M39" s="74">
        <f>L39*119000</f>
        <v>2378810</v>
      </c>
      <c r="N39" s="74"/>
      <c r="O39" s="92"/>
    </row>
    <row r="40" spans="2:15" x14ac:dyDescent="0.2">
      <c r="B40" s="93"/>
      <c r="C40" s="73"/>
      <c r="D40" s="89"/>
      <c r="E40" s="89"/>
      <c r="F40" s="74"/>
      <c r="G40" s="74"/>
      <c r="H40" s="89"/>
      <c r="I40" s="89"/>
      <c r="J40" s="74"/>
      <c r="K40" s="73">
        <v>1600803</v>
      </c>
      <c r="L40" s="74">
        <v>19.95</v>
      </c>
      <c r="M40" s="74">
        <f>L40*119000</f>
        <v>2374050</v>
      </c>
      <c r="N40" s="74"/>
      <c r="O40" s="92"/>
    </row>
    <row r="41" spans="2:15" s="45" customFormat="1" ht="25.5" x14ac:dyDescent="0.2">
      <c r="B41" s="111"/>
      <c r="C41" s="112"/>
      <c r="D41" s="113"/>
      <c r="E41" s="113"/>
      <c r="F41" s="114"/>
      <c r="G41" s="114">
        <f>SUM(G39:G40)</f>
        <v>4759999.7300000004</v>
      </c>
      <c r="H41" s="113"/>
      <c r="I41" s="113"/>
      <c r="J41" s="114"/>
      <c r="K41" s="112"/>
      <c r="L41" s="114">
        <f>SUM(L39:L40)</f>
        <v>39.94</v>
      </c>
      <c r="M41" s="114">
        <f>SUM(M39:M40)</f>
        <v>4752860</v>
      </c>
      <c r="N41" s="115">
        <f>G41-M41</f>
        <v>7139.730000000447</v>
      </c>
      <c r="O41" s="72" t="s">
        <v>107</v>
      </c>
    </row>
    <row r="42" spans="2:15" x14ac:dyDescent="0.2">
      <c r="B42" s="116"/>
      <c r="C42" s="117"/>
      <c r="D42" s="118"/>
      <c r="E42" s="118"/>
      <c r="F42" s="119"/>
      <c r="G42" s="119"/>
      <c r="H42" s="118"/>
      <c r="I42" s="118"/>
      <c r="J42" s="119"/>
      <c r="K42" s="117"/>
      <c r="L42" s="119"/>
      <c r="M42" s="119"/>
      <c r="N42" s="119"/>
      <c r="O42" s="120"/>
    </row>
    <row r="43" spans="2:15" x14ac:dyDescent="0.2">
      <c r="B43" s="100"/>
      <c r="C43" s="101"/>
      <c r="D43" s="102"/>
      <c r="E43" s="102"/>
      <c r="F43" s="103"/>
      <c r="G43" s="103"/>
      <c r="H43" s="102"/>
      <c r="I43" s="102"/>
      <c r="J43" s="103"/>
      <c r="K43" s="101"/>
      <c r="L43" s="103"/>
      <c r="M43" s="103"/>
      <c r="N43" s="104"/>
      <c r="O43" s="92"/>
    </row>
    <row r="44" spans="2:15" x14ac:dyDescent="0.2">
      <c r="B44" s="93" t="s">
        <v>36</v>
      </c>
      <c r="C44" s="73" t="s">
        <v>47</v>
      </c>
      <c r="D44" s="89" t="s">
        <v>48</v>
      </c>
      <c r="E44" s="89" t="s">
        <v>10</v>
      </c>
      <c r="F44" s="74">
        <v>300</v>
      </c>
      <c r="G44" s="74">
        <v>5735925</v>
      </c>
      <c r="H44" s="89" t="s">
        <v>46</v>
      </c>
      <c r="I44" s="89" t="s">
        <v>49</v>
      </c>
      <c r="J44" s="74">
        <v>100</v>
      </c>
      <c r="K44" s="73" t="s">
        <v>55</v>
      </c>
      <c r="L44" s="74">
        <v>23.48</v>
      </c>
      <c r="M44" s="74">
        <v>1346795</v>
      </c>
      <c r="N44" s="91"/>
      <c r="O44" s="92"/>
    </row>
    <row r="45" spans="2:15" x14ac:dyDescent="0.2">
      <c r="B45" s="93"/>
      <c r="C45" s="73"/>
      <c r="D45" s="89"/>
      <c r="E45" s="89"/>
      <c r="F45" s="74"/>
      <c r="G45" s="74"/>
      <c r="H45" s="89"/>
      <c r="I45" s="89"/>
      <c r="J45" s="74"/>
      <c r="K45" s="73" t="s">
        <v>56</v>
      </c>
      <c r="L45" s="74">
        <v>25</v>
      </c>
      <c r="M45" s="74">
        <v>1433981</v>
      </c>
      <c r="N45" s="91"/>
      <c r="O45" s="92"/>
    </row>
    <row r="46" spans="2:15" x14ac:dyDescent="0.2">
      <c r="B46" s="93"/>
      <c r="C46" s="73"/>
      <c r="D46" s="89"/>
      <c r="E46" s="89"/>
      <c r="F46" s="74"/>
      <c r="G46" s="74"/>
      <c r="H46" s="89"/>
      <c r="I46" s="89"/>
      <c r="J46" s="74"/>
      <c r="K46" s="73" t="s">
        <v>57</v>
      </c>
      <c r="L46" s="74">
        <v>23.95</v>
      </c>
      <c r="M46" s="74">
        <v>1373754</v>
      </c>
      <c r="N46" s="91"/>
      <c r="O46" s="92"/>
    </row>
    <row r="47" spans="2:15" x14ac:dyDescent="0.2">
      <c r="B47" s="93"/>
      <c r="C47" s="73"/>
      <c r="D47" s="89"/>
      <c r="E47" s="89"/>
      <c r="F47" s="74"/>
      <c r="G47" s="74"/>
      <c r="H47" s="89"/>
      <c r="I47" s="89"/>
      <c r="J47" s="74"/>
      <c r="K47" s="73" t="s">
        <v>58</v>
      </c>
      <c r="L47" s="74">
        <v>24.97</v>
      </c>
      <c r="M47" s="74">
        <v>1432260</v>
      </c>
      <c r="N47" s="91"/>
      <c r="O47" s="92"/>
    </row>
    <row r="48" spans="2:15" x14ac:dyDescent="0.2">
      <c r="B48" s="93"/>
      <c r="C48" s="73"/>
      <c r="D48" s="89"/>
      <c r="E48" s="89"/>
      <c r="F48" s="74"/>
      <c r="G48" s="74">
        <v>11471850</v>
      </c>
      <c r="H48" s="89" t="s">
        <v>50</v>
      </c>
      <c r="I48" s="89" t="s">
        <v>51</v>
      </c>
      <c r="J48" s="74">
        <v>200</v>
      </c>
      <c r="K48" s="73" t="s">
        <v>59</v>
      </c>
      <c r="L48" s="74">
        <v>24.3</v>
      </c>
      <c r="M48" s="74">
        <v>1393830</v>
      </c>
      <c r="N48" s="91"/>
      <c r="O48" s="92"/>
    </row>
    <row r="49" spans="2:15" x14ac:dyDescent="0.2">
      <c r="B49" s="93"/>
      <c r="C49" s="73"/>
      <c r="D49" s="89"/>
      <c r="E49" s="89"/>
      <c r="F49" s="74"/>
      <c r="G49" s="74"/>
      <c r="H49" s="89"/>
      <c r="I49" s="89"/>
      <c r="J49" s="74"/>
      <c r="K49" s="73" t="s">
        <v>60</v>
      </c>
      <c r="L49" s="74">
        <v>21.86</v>
      </c>
      <c r="M49" s="74">
        <v>1253873</v>
      </c>
      <c r="N49" s="91"/>
      <c r="O49" s="92"/>
    </row>
    <row r="50" spans="2:15" x14ac:dyDescent="0.2">
      <c r="B50" s="93"/>
      <c r="C50" s="73"/>
      <c r="D50" s="89"/>
      <c r="E50" s="89"/>
      <c r="F50" s="74"/>
      <c r="G50" s="74"/>
      <c r="H50" s="89"/>
      <c r="I50" s="89"/>
      <c r="J50" s="74"/>
      <c r="K50" s="73" t="s">
        <v>61</v>
      </c>
      <c r="L50" s="74">
        <v>25.55</v>
      </c>
      <c r="M50" s="74">
        <v>1465529</v>
      </c>
      <c r="N50" s="91"/>
      <c r="O50" s="92"/>
    </row>
    <row r="51" spans="2:15" x14ac:dyDescent="0.2">
      <c r="B51" s="93"/>
      <c r="C51" s="73"/>
      <c r="D51" s="89"/>
      <c r="E51" s="89"/>
      <c r="F51" s="74"/>
      <c r="G51" s="74"/>
      <c r="H51" s="89"/>
      <c r="I51" s="89"/>
      <c r="J51" s="74"/>
      <c r="K51" s="73" t="s">
        <v>62</v>
      </c>
      <c r="L51" s="74">
        <v>19.8</v>
      </c>
      <c r="M51" s="74">
        <v>1135713</v>
      </c>
      <c r="N51" s="91"/>
      <c r="O51" s="92"/>
    </row>
    <row r="52" spans="2:15" x14ac:dyDescent="0.2">
      <c r="B52" s="93"/>
      <c r="C52" s="73"/>
      <c r="D52" s="89"/>
      <c r="E52" s="89"/>
      <c r="F52" s="74"/>
      <c r="G52" s="74"/>
      <c r="H52" s="89"/>
      <c r="I52" s="89"/>
      <c r="J52" s="74"/>
      <c r="K52" s="73" t="s">
        <v>78</v>
      </c>
      <c r="L52" s="74">
        <v>19.350000000000001</v>
      </c>
      <c r="M52" s="74">
        <v>1109901</v>
      </c>
      <c r="N52" s="91"/>
      <c r="O52" s="92"/>
    </row>
    <row r="53" spans="2:15" x14ac:dyDescent="0.2">
      <c r="B53" s="93"/>
      <c r="C53" s="73"/>
      <c r="D53" s="89"/>
      <c r="E53" s="89"/>
      <c r="F53" s="74"/>
      <c r="G53" s="74"/>
      <c r="H53" s="89"/>
      <c r="I53" s="89"/>
      <c r="J53" s="74"/>
      <c r="K53" s="73" t="s">
        <v>79</v>
      </c>
      <c r="L53" s="74">
        <v>19.84</v>
      </c>
      <c r="M53" s="74">
        <v>1138008</v>
      </c>
      <c r="N53" s="91"/>
      <c r="O53" s="92"/>
    </row>
    <row r="54" spans="2:15" x14ac:dyDescent="0.2">
      <c r="B54" s="93"/>
      <c r="C54" s="73"/>
      <c r="D54" s="89"/>
      <c r="E54" s="89"/>
      <c r="F54" s="74"/>
      <c r="G54" s="74"/>
      <c r="H54" s="89"/>
      <c r="I54" s="89"/>
      <c r="J54" s="74"/>
      <c r="K54" s="73" t="s">
        <v>80</v>
      </c>
      <c r="L54" s="74">
        <v>22.13</v>
      </c>
      <c r="M54" s="74">
        <v>1269360</v>
      </c>
      <c r="N54" s="91"/>
      <c r="O54" s="92"/>
    </row>
    <row r="55" spans="2:15" x14ac:dyDescent="0.2">
      <c r="B55" s="93"/>
      <c r="C55" s="73"/>
      <c r="D55" s="89"/>
      <c r="E55" s="89"/>
      <c r="F55" s="74"/>
      <c r="G55" s="74"/>
      <c r="H55" s="89"/>
      <c r="I55" s="89"/>
      <c r="J55" s="74"/>
      <c r="K55" s="73" t="s">
        <v>81</v>
      </c>
      <c r="L55" s="74">
        <v>24.51</v>
      </c>
      <c r="M55" s="74">
        <v>1405875</v>
      </c>
      <c r="N55" s="91"/>
      <c r="O55" s="92"/>
    </row>
    <row r="56" spans="2:15" x14ac:dyDescent="0.2">
      <c r="B56" s="93"/>
      <c r="C56" s="73"/>
      <c r="D56" s="89"/>
      <c r="E56" s="89"/>
      <c r="F56" s="74"/>
      <c r="G56" s="74"/>
      <c r="H56" s="89"/>
      <c r="I56" s="89"/>
      <c r="J56" s="74"/>
      <c r="K56" s="73" t="s">
        <v>94</v>
      </c>
      <c r="L56" s="74">
        <v>19</v>
      </c>
      <c r="M56" s="74">
        <v>1089826</v>
      </c>
      <c r="N56" s="91"/>
      <c r="O56" s="92"/>
    </row>
    <row r="57" spans="2:15" x14ac:dyDescent="0.2">
      <c r="B57" s="93"/>
      <c r="C57" s="73"/>
      <c r="D57" s="89"/>
      <c r="E57" s="89"/>
      <c r="F57" s="74"/>
      <c r="G57" s="74"/>
      <c r="H57" s="89"/>
      <c r="I57" s="89"/>
      <c r="J57" s="74"/>
      <c r="K57" s="73" t="s">
        <v>95</v>
      </c>
      <c r="L57" s="74">
        <v>6.37</v>
      </c>
      <c r="M57" s="74">
        <v>365378</v>
      </c>
      <c r="N57" s="91"/>
      <c r="O57" s="92"/>
    </row>
    <row r="58" spans="2:15" s="45" customFormat="1" ht="25.5" x14ac:dyDescent="0.2">
      <c r="B58" s="111"/>
      <c r="C58" s="112"/>
      <c r="D58" s="113"/>
      <c r="E58" s="113"/>
      <c r="F58" s="114"/>
      <c r="G58" s="114"/>
      <c r="H58" s="113"/>
      <c r="I58" s="113"/>
      <c r="J58" s="114"/>
      <c r="K58" s="112"/>
      <c r="L58" s="114">
        <f>SUM(L44:L57)</f>
        <v>300.11</v>
      </c>
      <c r="M58" s="114">
        <f>SUM(M44:M57)</f>
        <v>17214083</v>
      </c>
      <c r="N58" s="121">
        <f>G44+G48-M58</f>
        <v>-6308</v>
      </c>
      <c r="O58" s="67" t="s">
        <v>96</v>
      </c>
    </row>
    <row r="59" spans="2:15" x14ac:dyDescent="0.2">
      <c r="B59" s="116"/>
      <c r="C59" s="117"/>
      <c r="D59" s="118"/>
      <c r="E59" s="118"/>
      <c r="F59" s="119"/>
      <c r="G59" s="119"/>
      <c r="H59" s="118"/>
      <c r="I59" s="118"/>
      <c r="J59" s="119"/>
      <c r="K59" s="117"/>
      <c r="L59" s="119"/>
      <c r="M59" s="119"/>
      <c r="N59" s="122"/>
      <c r="O59" s="120"/>
    </row>
    <row r="60" spans="2:15" x14ac:dyDescent="0.2">
      <c r="B60" s="100"/>
      <c r="C60" s="101"/>
      <c r="D60" s="102"/>
      <c r="E60" s="102"/>
      <c r="F60" s="103"/>
      <c r="G60" s="103"/>
      <c r="H60" s="102"/>
      <c r="I60" s="102"/>
      <c r="J60" s="103"/>
      <c r="K60" s="101"/>
      <c r="L60" s="103"/>
      <c r="M60" s="103"/>
      <c r="N60" s="104"/>
      <c r="O60" s="92"/>
    </row>
    <row r="61" spans="2:15" x14ac:dyDescent="0.2">
      <c r="B61" s="93" t="s">
        <v>36</v>
      </c>
      <c r="C61" s="73" t="s">
        <v>52</v>
      </c>
      <c r="D61" s="89" t="s">
        <v>53</v>
      </c>
      <c r="E61" s="89" t="s">
        <v>10</v>
      </c>
      <c r="F61" s="74">
        <v>100</v>
      </c>
      <c r="G61" s="74">
        <v>2764468</v>
      </c>
      <c r="H61" s="89" t="s">
        <v>54</v>
      </c>
      <c r="I61" s="89" t="s">
        <v>54</v>
      </c>
      <c r="J61" s="74">
        <v>50.12</v>
      </c>
      <c r="K61" s="73">
        <v>143</v>
      </c>
      <c r="L61" s="74">
        <v>24.71</v>
      </c>
      <c r="M61" s="74">
        <v>1363065</v>
      </c>
      <c r="N61" s="91"/>
      <c r="O61" s="92"/>
    </row>
    <row r="62" spans="2:15" x14ac:dyDescent="0.2">
      <c r="B62" s="93"/>
      <c r="C62" s="73"/>
      <c r="D62" s="89"/>
      <c r="E62" s="89"/>
      <c r="F62" s="74"/>
      <c r="G62" s="74"/>
      <c r="H62" s="89"/>
      <c r="I62" s="89"/>
      <c r="J62" s="74"/>
      <c r="K62" s="73">
        <v>144</v>
      </c>
      <c r="L62" s="74">
        <v>25.405000000000001</v>
      </c>
      <c r="M62" s="74">
        <v>1401403</v>
      </c>
      <c r="N62" s="91"/>
      <c r="O62" s="92"/>
    </row>
    <row r="63" spans="2:15" s="45" customFormat="1" x14ac:dyDescent="0.2">
      <c r="B63" s="111"/>
      <c r="C63" s="112"/>
      <c r="D63" s="113"/>
      <c r="E63" s="113"/>
      <c r="F63" s="114"/>
      <c r="G63" s="74"/>
      <c r="H63" s="89"/>
      <c r="I63" s="89"/>
      <c r="J63" s="74"/>
      <c r="K63" s="112"/>
      <c r="L63" s="114">
        <f>SUM(L61:L62)</f>
        <v>50.115000000000002</v>
      </c>
      <c r="M63" s="114">
        <f>SUM(M61:M62)</f>
        <v>2764468</v>
      </c>
      <c r="N63" s="123">
        <f>G61-M63</f>
        <v>0</v>
      </c>
      <c r="O63" s="67"/>
    </row>
    <row r="64" spans="2:15" x14ac:dyDescent="0.2">
      <c r="B64" s="116"/>
      <c r="C64" s="117"/>
      <c r="D64" s="118"/>
      <c r="E64" s="118"/>
      <c r="F64" s="119"/>
      <c r="G64" s="119"/>
      <c r="H64" s="118"/>
      <c r="I64" s="118"/>
      <c r="J64" s="119"/>
      <c r="K64" s="117"/>
      <c r="L64" s="119"/>
      <c r="M64" s="119"/>
      <c r="N64" s="119"/>
      <c r="O64" s="120"/>
    </row>
    <row r="65" spans="2:15" x14ac:dyDescent="0.2">
      <c r="B65" s="100"/>
      <c r="C65" s="101"/>
      <c r="D65" s="102"/>
      <c r="E65" s="102"/>
      <c r="F65" s="103"/>
      <c r="G65" s="103"/>
      <c r="H65" s="102"/>
      <c r="I65" s="102"/>
      <c r="J65" s="103"/>
      <c r="K65" s="101"/>
      <c r="L65" s="103"/>
      <c r="M65" s="103"/>
      <c r="N65" s="103"/>
      <c r="O65" s="124"/>
    </row>
    <row r="66" spans="2:15" x14ac:dyDescent="0.2">
      <c r="B66" s="93" t="s">
        <v>40</v>
      </c>
      <c r="C66" s="73" t="s">
        <v>85</v>
      </c>
      <c r="D66" s="89" t="s">
        <v>86</v>
      </c>
      <c r="E66" s="89" t="s">
        <v>87</v>
      </c>
      <c r="F66" s="74">
        <v>0.4</v>
      </c>
      <c r="G66" s="74">
        <v>55080</v>
      </c>
      <c r="H66" s="89" t="s">
        <v>88</v>
      </c>
      <c r="I66" s="107" t="s">
        <v>92</v>
      </c>
      <c r="J66" s="74">
        <v>0.4</v>
      </c>
      <c r="K66" s="73">
        <v>1613011353</v>
      </c>
      <c r="L66" s="74">
        <v>0.4</v>
      </c>
      <c r="M66" s="74">
        <v>55080</v>
      </c>
      <c r="N66" s="74">
        <f>G66-M66</f>
        <v>0</v>
      </c>
      <c r="O66" s="92"/>
    </row>
    <row r="67" spans="2:15" x14ac:dyDescent="0.2">
      <c r="B67" s="116"/>
      <c r="C67" s="117"/>
      <c r="D67" s="118"/>
      <c r="E67" s="118"/>
      <c r="F67" s="119"/>
      <c r="G67" s="119"/>
      <c r="H67" s="118"/>
      <c r="I67" s="118"/>
      <c r="J67" s="119"/>
      <c r="K67" s="117"/>
      <c r="L67" s="119"/>
      <c r="M67" s="119"/>
      <c r="N67" s="119"/>
      <c r="O67" s="120"/>
    </row>
    <row r="68" spans="2:15" x14ac:dyDescent="0.2">
      <c r="B68" s="100"/>
      <c r="C68" s="101"/>
      <c r="D68" s="102"/>
      <c r="E68" s="102"/>
      <c r="F68" s="103"/>
      <c r="G68" s="103"/>
      <c r="H68" s="102"/>
      <c r="I68" s="102"/>
      <c r="J68" s="103"/>
      <c r="K68" s="101"/>
      <c r="L68" s="103"/>
      <c r="M68" s="103"/>
      <c r="N68" s="103"/>
      <c r="O68" s="124"/>
    </row>
    <row r="69" spans="2:15" x14ac:dyDescent="0.2">
      <c r="B69" s="93" t="s">
        <v>36</v>
      </c>
      <c r="C69" s="73" t="s">
        <v>89</v>
      </c>
      <c r="D69" s="89" t="s">
        <v>90</v>
      </c>
      <c r="E69" s="89" t="s">
        <v>10</v>
      </c>
      <c r="F69" s="74">
        <v>100</v>
      </c>
      <c r="G69" s="74">
        <v>5565375</v>
      </c>
      <c r="H69" s="89" t="s">
        <v>91</v>
      </c>
      <c r="I69" s="107" t="s">
        <v>92</v>
      </c>
      <c r="J69" s="74">
        <v>100</v>
      </c>
      <c r="K69" s="125">
        <v>1004337304</v>
      </c>
      <c r="L69" s="126">
        <v>20.69</v>
      </c>
      <c r="M69" s="127">
        <f>L69*55653.75</f>
        <v>1151476.0875000001</v>
      </c>
      <c r="N69" s="74"/>
      <c r="O69" s="92"/>
    </row>
    <row r="70" spans="2:15" x14ac:dyDescent="0.2">
      <c r="B70" s="93"/>
      <c r="C70" s="73"/>
      <c r="D70" s="89"/>
      <c r="E70" s="89"/>
      <c r="F70" s="74"/>
      <c r="G70" s="74">
        <v>43146</v>
      </c>
      <c r="H70" s="89" t="s">
        <v>97</v>
      </c>
      <c r="I70" s="89"/>
      <c r="J70" s="74"/>
      <c r="K70" s="125">
        <v>1004337331</v>
      </c>
      <c r="L70" s="126">
        <v>27.19</v>
      </c>
      <c r="M70" s="127">
        <f t="shared" ref="M70:M71" si="0">L70*55653.75</f>
        <v>1513225.4625000001</v>
      </c>
      <c r="N70" s="74"/>
      <c r="O70" s="106"/>
    </row>
    <row r="71" spans="2:15" x14ac:dyDescent="0.2">
      <c r="B71" s="93"/>
      <c r="C71" s="73"/>
      <c r="D71" s="89"/>
      <c r="E71" s="89"/>
      <c r="F71" s="74"/>
      <c r="G71" s="74"/>
      <c r="H71" s="89"/>
      <c r="I71" s="89"/>
      <c r="J71" s="74"/>
      <c r="K71" s="125">
        <v>1004337332</v>
      </c>
      <c r="L71" s="126">
        <v>27.18</v>
      </c>
      <c r="M71" s="127">
        <f t="shared" si="0"/>
        <v>1512668.925</v>
      </c>
      <c r="N71" s="74"/>
      <c r="O71" s="106"/>
    </row>
    <row r="72" spans="2:15" x14ac:dyDescent="0.2">
      <c r="B72" s="93"/>
      <c r="C72" s="73"/>
      <c r="D72" s="89"/>
      <c r="E72" s="89"/>
      <c r="F72" s="74"/>
      <c r="G72" s="74"/>
      <c r="H72" s="89"/>
      <c r="I72" s="89"/>
      <c r="J72" s="74"/>
      <c r="K72" s="125"/>
      <c r="L72" s="126">
        <v>26.72</v>
      </c>
      <c r="M72" s="127">
        <f>L72*55653.75</f>
        <v>1487068.2</v>
      </c>
      <c r="N72" s="74"/>
      <c r="O72" s="92"/>
    </row>
    <row r="73" spans="2:15" s="45" customFormat="1" x14ac:dyDescent="0.2">
      <c r="B73" s="111"/>
      <c r="C73" s="112"/>
      <c r="D73" s="113"/>
      <c r="E73" s="113"/>
      <c r="F73" s="114"/>
      <c r="G73" s="114">
        <f>SUM(G69:G72)</f>
        <v>5608521</v>
      </c>
      <c r="H73" s="113"/>
      <c r="I73" s="113"/>
      <c r="J73" s="114"/>
      <c r="K73" s="128"/>
      <c r="L73" s="114">
        <f>SUM(L69:L72)</f>
        <v>101.78</v>
      </c>
      <c r="M73" s="114">
        <f>SUM(M69:M72)</f>
        <v>5664438.6750000007</v>
      </c>
      <c r="N73" s="114">
        <f>G73+N29-M73</f>
        <v>4.9999989569187164E-3</v>
      </c>
      <c r="O73" s="67"/>
    </row>
    <row r="74" spans="2:15" x14ac:dyDescent="0.2">
      <c r="B74" s="116"/>
      <c r="C74" s="117"/>
      <c r="D74" s="118"/>
      <c r="E74" s="118"/>
      <c r="F74" s="119"/>
      <c r="G74" s="119"/>
      <c r="H74" s="118"/>
      <c r="I74" s="118"/>
      <c r="J74" s="119"/>
      <c r="K74" s="117"/>
      <c r="L74" s="119"/>
      <c r="M74" s="119"/>
      <c r="N74" s="119"/>
      <c r="O74" s="120"/>
    </row>
    <row r="75" spans="2:15" x14ac:dyDescent="0.2">
      <c r="B75" s="100"/>
      <c r="C75" s="101"/>
      <c r="D75" s="102"/>
      <c r="E75" s="102"/>
      <c r="F75" s="103"/>
      <c r="G75" s="103"/>
      <c r="H75" s="102"/>
      <c r="I75" s="102"/>
      <c r="J75" s="103"/>
      <c r="K75" s="101"/>
      <c r="L75" s="103"/>
      <c r="M75" s="103"/>
      <c r="N75" s="103"/>
      <c r="O75" s="124"/>
    </row>
    <row r="76" spans="2:15" x14ac:dyDescent="0.2">
      <c r="B76" s="93" t="s">
        <v>36</v>
      </c>
      <c r="C76" s="73" t="s">
        <v>98</v>
      </c>
      <c r="D76" s="89" t="s">
        <v>20</v>
      </c>
      <c r="E76" s="89" t="s">
        <v>10</v>
      </c>
      <c r="F76" s="74">
        <v>125</v>
      </c>
      <c r="G76" s="74">
        <v>7080469</v>
      </c>
      <c r="H76" s="89" t="s">
        <v>99</v>
      </c>
      <c r="I76" s="89" t="s">
        <v>99</v>
      </c>
      <c r="J76" s="74">
        <v>125</v>
      </c>
      <c r="K76" s="73" t="s">
        <v>112</v>
      </c>
      <c r="L76" s="74">
        <v>19.72</v>
      </c>
      <c r="M76" s="74">
        <v>1117015</v>
      </c>
      <c r="N76" s="74"/>
      <c r="O76" s="92"/>
    </row>
    <row r="77" spans="2:15" x14ac:dyDescent="0.2">
      <c r="B77" s="93"/>
      <c r="C77" s="73"/>
      <c r="D77" s="89"/>
      <c r="E77" s="89"/>
      <c r="F77" s="74"/>
      <c r="G77" s="74"/>
      <c r="H77" s="89"/>
      <c r="I77" s="89"/>
      <c r="J77" s="74"/>
      <c r="K77" s="73" t="s">
        <v>113</v>
      </c>
      <c r="L77" s="74">
        <v>18.75</v>
      </c>
      <c r="M77" s="74">
        <v>1062070</v>
      </c>
      <c r="N77" s="74"/>
      <c r="O77" s="92"/>
    </row>
    <row r="78" spans="2:15" x14ac:dyDescent="0.2">
      <c r="B78" s="93"/>
      <c r="C78" s="73"/>
      <c r="D78" s="89"/>
      <c r="E78" s="89"/>
      <c r="F78" s="74"/>
      <c r="G78" s="74"/>
      <c r="H78" s="89"/>
      <c r="I78" s="89"/>
      <c r="J78" s="74"/>
      <c r="K78" s="73" t="s">
        <v>114</v>
      </c>
      <c r="L78" s="74">
        <v>19.809999999999999</v>
      </c>
      <c r="M78" s="74">
        <v>1122113</v>
      </c>
      <c r="N78" s="74"/>
      <c r="O78" s="92"/>
    </row>
    <row r="79" spans="2:15" x14ac:dyDescent="0.2">
      <c r="B79" s="93"/>
      <c r="C79" s="73"/>
      <c r="D79" s="89"/>
      <c r="E79" s="89"/>
      <c r="F79" s="74"/>
      <c r="G79" s="74"/>
      <c r="H79" s="89"/>
      <c r="I79" s="89"/>
      <c r="J79" s="74"/>
      <c r="K79" s="73" t="s">
        <v>115</v>
      </c>
      <c r="L79" s="74">
        <v>19.329999999999998</v>
      </c>
      <c r="M79" s="74">
        <v>1094924</v>
      </c>
      <c r="N79" s="74"/>
      <c r="O79" s="92"/>
    </row>
    <row r="80" spans="2:15" x14ac:dyDescent="0.2">
      <c r="B80" s="93"/>
      <c r="C80" s="73"/>
      <c r="D80" s="89"/>
      <c r="E80" s="89"/>
      <c r="F80" s="74"/>
      <c r="G80" s="74"/>
      <c r="H80" s="89"/>
      <c r="I80" s="89"/>
      <c r="J80" s="74"/>
      <c r="K80" s="73" t="s">
        <v>116</v>
      </c>
      <c r="L80" s="74">
        <v>24.49</v>
      </c>
      <c r="M80" s="74">
        <v>1387205</v>
      </c>
      <c r="N80" s="74"/>
      <c r="O80" s="92"/>
    </row>
    <row r="81" spans="2:15" x14ac:dyDescent="0.2">
      <c r="B81" s="93"/>
      <c r="C81" s="73"/>
      <c r="D81" s="89"/>
      <c r="E81" s="89"/>
      <c r="F81" s="74"/>
      <c r="G81" s="74"/>
      <c r="H81" s="89"/>
      <c r="I81" s="89"/>
      <c r="J81" s="74"/>
      <c r="K81" s="73" t="s">
        <v>117</v>
      </c>
      <c r="L81" s="74">
        <v>22.32</v>
      </c>
      <c r="M81" s="74">
        <v>1264289</v>
      </c>
      <c r="N81" s="74"/>
      <c r="O81" s="92"/>
    </row>
    <row r="82" spans="2:15" s="45" customFormat="1" ht="25.5" x14ac:dyDescent="0.2">
      <c r="B82" s="111"/>
      <c r="C82" s="112"/>
      <c r="D82" s="113"/>
      <c r="E82" s="113"/>
      <c r="F82" s="114"/>
      <c r="G82" s="114"/>
      <c r="H82" s="113"/>
      <c r="I82" s="113"/>
      <c r="J82" s="114"/>
      <c r="K82" s="112"/>
      <c r="L82" s="114">
        <f>SUM(L76:L81)</f>
        <v>124.41999999999999</v>
      </c>
      <c r="M82" s="114">
        <f>SUM(M76:M81)</f>
        <v>7047616</v>
      </c>
      <c r="N82" s="129">
        <f>G76-M82</f>
        <v>32853</v>
      </c>
      <c r="O82" s="67" t="s">
        <v>118</v>
      </c>
    </row>
    <row r="83" spans="2:15" x14ac:dyDescent="0.2">
      <c r="B83" s="116"/>
      <c r="C83" s="117"/>
      <c r="D83" s="118"/>
      <c r="E83" s="118"/>
      <c r="F83" s="119"/>
      <c r="G83" s="119"/>
      <c r="H83" s="118"/>
      <c r="I83" s="118"/>
      <c r="J83" s="119"/>
      <c r="K83" s="117"/>
      <c r="L83" s="119"/>
      <c r="M83" s="119"/>
      <c r="N83" s="119"/>
      <c r="O83" s="120"/>
    </row>
    <row r="84" spans="2:15" x14ac:dyDescent="0.2">
      <c r="B84" s="100"/>
      <c r="C84" s="101"/>
      <c r="D84" s="102"/>
      <c r="E84" s="102"/>
      <c r="F84" s="103"/>
      <c r="G84" s="103"/>
      <c r="H84" s="102"/>
      <c r="I84" s="102"/>
      <c r="J84" s="103"/>
      <c r="K84" s="101"/>
      <c r="L84" s="103"/>
      <c r="M84" s="103"/>
      <c r="N84" s="103"/>
      <c r="O84" s="124"/>
    </row>
    <row r="85" spans="2:15" x14ac:dyDescent="0.2">
      <c r="B85" s="93" t="s">
        <v>36</v>
      </c>
      <c r="C85" s="73" t="s">
        <v>100</v>
      </c>
      <c r="D85" s="89" t="s">
        <v>101</v>
      </c>
      <c r="E85" s="89" t="s">
        <v>102</v>
      </c>
      <c r="F85" s="74">
        <v>200</v>
      </c>
      <c r="G85" s="74">
        <v>11589750</v>
      </c>
      <c r="H85" s="89" t="s">
        <v>103</v>
      </c>
      <c r="I85" s="89" t="s">
        <v>99</v>
      </c>
      <c r="J85" s="74">
        <v>200</v>
      </c>
      <c r="K85" s="73">
        <v>9221610374</v>
      </c>
      <c r="L85" s="74">
        <v>19.43</v>
      </c>
      <c r="M85" s="74">
        <v>1125944</v>
      </c>
      <c r="N85" s="74"/>
      <c r="O85" s="92"/>
    </row>
    <row r="86" spans="2:15" x14ac:dyDescent="0.2">
      <c r="B86" s="93"/>
      <c r="C86" s="73"/>
      <c r="D86" s="89"/>
      <c r="E86" s="89"/>
      <c r="F86" s="74"/>
      <c r="G86" s="74"/>
      <c r="H86" s="89"/>
      <c r="I86" s="89"/>
      <c r="J86" s="74"/>
      <c r="K86" s="73">
        <v>9221610355</v>
      </c>
      <c r="L86" s="74">
        <v>20.65</v>
      </c>
      <c r="M86" s="74">
        <v>1196642</v>
      </c>
      <c r="N86" s="74"/>
      <c r="O86" s="92"/>
    </row>
    <row r="87" spans="2:15" x14ac:dyDescent="0.2">
      <c r="B87" s="93"/>
      <c r="C87" s="73"/>
      <c r="D87" s="89"/>
      <c r="E87" s="89"/>
      <c r="F87" s="74"/>
      <c r="G87" s="74"/>
      <c r="H87" s="89"/>
      <c r="I87" s="89"/>
      <c r="J87" s="74"/>
      <c r="K87" s="73">
        <v>9221610367</v>
      </c>
      <c r="L87" s="74">
        <v>24.42</v>
      </c>
      <c r="M87" s="74">
        <v>1415108</v>
      </c>
      <c r="N87" s="74"/>
      <c r="O87" s="92"/>
    </row>
    <row r="88" spans="2:15" x14ac:dyDescent="0.2">
      <c r="B88" s="93"/>
      <c r="C88" s="73"/>
      <c r="D88" s="89"/>
      <c r="E88" s="89"/>
      <c r="F88" s="74"/>
      <c r="G88" s="74"/>
      <c r="H88" s="89"/>
      <c r="I88" s="89"/>
      <c r="J88" s="74"/>
      <c r="K88" s="73">
        <v>9221610370</v>
      </c>
      <c r="L88" s="74">
        <v>24.3</v>
      </c>
      <c r="M88" s="74">
        <v>1408155</v>
      </c>
      <c r="N88" s="74"/>
      <c r="O88" s="92"/>
    </row>
    <row r="89" spans="2:15" x14ac:dyDescent="0.2">
      <c r="B89" s="93"/>
      <c r="C89" s="73"/>
      <c r="D89" s="89"/>
      <c r="E89" s="89"/>
      <c r="F89" s="74"/>
      <c r="G89" s="74"/>
      <c r="H89" s="89"/>
      <c r="I89" s="89"/>
      <c r="J89" s="74"/>
      <c r="K89" s="73">
        <v>9221610371</v>
      </c>
      <c r="L89" s="74">
        <v>19.559999999999999</v>
      </c>
      <c r="M89" s="74">
        <v>1133478</v>
      </c>
      <c r="N89" s="74"/>
      <c r="O89" s="92"/>
    </row>
    <row r="90" spans="2:15" x14ac:dyDescent="0.2">
      <c r="B90" s="93"/>
      <c r="C90" s="73"/>
      <c r="D90" s="89"/>
      <c r="E90" s="89"/>
      <c r="F90" s="74"/>
      <c r="G90" s="74"/>
      <c r="H90" s="89"/>
      <c r="I90" s="89"/>
      <c r="J90" s="74"/>
      <c r="K90" s="73">
        <v>9221610372</v>
      </c>
      <c r="L90" s="74">
        <v>20.079999999999998</v>
      </c>
      <c r="M90" s="74">
        <v>1163611</v>
      </c>
      <c r="N90" s="74"/>
      <c r="O90" s="92"/>
    </row>
    <row r="91" spans="2:15" x14ac:dyDescent="0.2">
      <c r="B91" s="93"/>
      <c r="C91" s="73"/>
      <c r="D91" s="89"/>
      <c r="E91" s="89"/>
      <c r="F91" s="74"/>
      <c r="G91" s="74">
        <v>17384625</v>
      </c>
      <c r="H91" s="89" t="s">
        <v>108</v>
      </c>
      <c r="I91" s="89" t="s">
        <v>120</v>
      </c>
      <c r="J91" s="74">
        <v>300</v>
      </c>
      <c r="K91" s="73">
        <v>9221610373</v>
      </c>
      <c r="L91" s="74">
        <v>20.47</v>
      </c>
      <c r="M91" s="74">
        <v>1186211</v>
      </c>
      <c r="N91" s="74"/>
      <c r="O91" s="92"/>
    </row>
    <row r="92" spans="2:15" x14ac:dyDescent="0.2">
      <c r="B92" s="93"/>
      <c r="C92" s="73"/>
      <c r="D92" s="89"/>
      <c r="E92" s="89"/>
      <c r="F92" s="74"/>
      <c r="G92" s="74"/>
      <c r="H92" s="89"/>
      <c r="I92" s="89"/>
      <c r="J92" s="74"/>
      <c r="K92" s="73">
        <v>9221610363</v>
      </c>
      <c r="L92" s="74">
        <v>20.72</v>
      </c>
      <c r="M92" s="74">
        <v>1200698</v>
      </c>
      <c r="N92" s="74"/>
      <c r="O92" s="92"/>
    </row>
    <row r="93" spans="2:15" x14ac:dyDescent="0.2">
      <c r="B93" s="93"/>
      <c r="C93" s="73"/>
      <c r="D93" s="89"/>
      <c r="E93" s="89"/>
      <c r="F93" s="74"/>
      <c r="G93" s="74"/>
      <c r="H93" s="89"/>
      <c r="I93" s="89"/>
      <c r="J93" s="74"/>
      <c r="K93" s="73">
        <v>9221610464</v>
      </c>
      <c r="L93" s="74">
        <v>25.11</v>
      </c>
      <c r="M93" s="74">
        <v>1455093</v>
      </c>
      <c r="N93" s="74"/>
      <c r="O93" s="92"/>
    </row>
    <row r="94" spans="2:15" x14ac:dyDescent="0.2">
      <c r="B94" s="93"/>
      <c r="C94" s="73"/>
      <c r="D94" s="89"/>
      <c r="E94" s="89"/>
      <c r="F94" s="74"/>
      <c r="G94" s="74">
        <v>660960</v>
      </c>
      <c r="H94" s="89" t="s">
        <v>121</v>
      </c>
      <c r="I94" s="89"/>
      <c r="J94" s="74">
        <v>12</v>
      </c>
      <c r="K94" s="73"/>
      <c r="L94" s="74"/>
      <c r="M94" s="74"/>
      <c r="N94" s="74"/>
      <c r="O94" s="92"/>
    </row>
    <row r="95" spans="2:15" x14ac:dyDescent="0.2">
      <c r="B95" s="93"/>
      <c r="C95" s="73"/>
      <c r="D95" s="89"/>
      <c r="E95" s="89"/>
      <c r="F95" s="74"/>
      <c r="G95" s="74"/>
      <c r="H95" s="89"/>
      <c r="I95" s="89"/>
      <c r="J95" s="74"/>
      <c r="K95" s="73"/>
      <c r="L95" s="74"/>
      <c r="M95" s="74"/>
      <c r="N95" s="74"/>
      <c r="O95" s="92"/>
    </row>
    <row r="96" spans="2:15" s="45" customFormat="1" ht="25.5" x14ac:dyDescent="0.2">
      <c r="B96" s="111"/>
      <c r="C96" s="112"/>
      <c r="D96" s="113"/>
      <c r="E96" s="113"/>
      <c r="F96" s="114"/>
      <c r="G96" s="114"/>
      <c r="H96" s="113"/>
      <c r="I96" s="113"/>
      <c r="J96" s="114"/>
      <c r="K96" s="112"/>
      <c r="L96" s="114">
        <f>SUM(L85:L95)</f>
        <v>194.74</v>
      </c>
      <c r="M96" s="114">
        <f>SUM(M85:M95)</f>
        <v>11284940</v>
      </c>
      <c r="N96" s="129">
        <f>G85+G91+G94-M96</f>
        <v>18350395</v>
      </c>
      <c r="O96" s="67" t="s">
        <v>106</v>
      </c>
    </row>
    <row r="97" spans="2:15" x14ac:dyDescent="0.2">
      <c r="B97" s="116"/>
      <c r="C97" s="117"/>
      <c r="D97" s="118"/>
      <c r="E97" s="118"/>
      <c r="F97" s="119"/>
      <c r="G97" s="119"/>
      <c r="H97" s="118"/>
      <c r="I97" s="118"/>
      <c r="J97" s="119"/>
      <c r="K97" s="117"/>
      <c r="L97" s="119"/>
      <c r="M97" s="119"/>
      <c r="N97" s="119"/>
      <c r="O97" s="120"/>
    </row>
    <row r="98" spans="2:15" x14ac:dyDescent="0.2">
      <c r="B98" s="100"/>
      <c r="C98" s="101"/>
      <c r="D98" s="102"/>
      <c r="E98" s="102"/>
      <c r="F98" s="103"/>
      <c r="G98" s="103"/>
      <c r="H98" s="102"/>
      <c r="I98" s="102"/>
      <c r="J98" s="103"/>
      <c r="K98" s="101"/>
      <c r="L98" s="103"/>
      <c r="M98" s="103"/>
      <c r="N98" s="103"/>
      <c r="O98" s="124"/>
    </row>
    <row r="99" spans="2:15" x14ac:dyDescent="0.2">
      <c r="B99" s="93" t="s">
        <v>36</v>
      </c>
      <c r="C99" s="73" t="s">
        <v>109</v>
      </c>
      <c r="D99" s="89" t="s">
        <v>110</v>
      </c>
      <c r="E99" s="89" t="s">
        <v>111</v>
      </c>
      <c r="F99" s="74">
        <v>0.375</v>
      </c>
      <c r="G99" s="74">
        <v>2996157</v>
      </c>
      <c r="H99" s="89" t="s">
        <v>108</v>
      </c>
      <c r="I99" s="89"/>
      <c r="J99" s="74">
        <v>0.375</v>
      </c>
      <c r="K99" s="73"/>
      <c r="L99" s="74"/>
      <c r="M99" s="74"/>
      <c r="N99" s="74"/>
      <c r="O99" s="92"/>
    </row>
    <row r="100" spans="2:15" x14ac:dyDescent="0.2">
      <c r="B100" s="93"/>
      <c r="C100" s="73"/>
      <c r="D100" s="89"/>
      <c r="E100" s="89"/>
      <c r="F100" s="74"/>
      <c r="G100" s="74"/>
      <c r="H100" s="89"/>
      <c r="I100" s="89"/>
      <c r="J100" s="74"/>
      <c r="K100" s="73"/>
      <c r="L100" s="74"/>
      <c r="M100" s="74"/>
      <c r="N100" s="74"/>
      <c r="O100" s="92"/>
    </row>
    <row r="101" spans="2:15" x14ac:dyDescent="0.2">
      <c r="B101" s="116"/>
      <c r="C101" s="117"/>
      <c r="D101" s="118"/>
      <c r="E101" s="118"/>
      <c r="F101" s="119"/>
      <c r="G101" s="119"/>
      <c r="H101" s="118"/>
      <c r="I101" s="118"/>
      <c r="J101" s="119"/>
      <c r="K101" s="117"/>
      <c r="L101" s="119"/>
      <c r="M101" s="119"/>
      <c r="N101" s="119"/>
      <c r="O101" s="12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lessThan" id="{30837FD4-9323-4B5C-8F6D-C0EFD4787FFE}">
            <xm:f>'\Users\poonam.ghune\AppData\Local\Microsoft\Windows\Temporary Internet Files\Content.Outlook\LI18BH9N\[Outstanding Bill Register 03 01 2017.xlsx]V V F India Out Standing'!#REF!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M11:M13</xm:sqref>
        </x14:conditionalFormatting>
        <x14:conditionalFormatting xmlns:xm="http://schemas.microsoft.com/office/excel/2006/main">
          <x14:cfRule type="cellIs" priority="2" operator="lessThan" id="{18B56937-2BEF-4F5D-9912-083D43440ACD}">
            <xm:f>'\Users\poonam.ghune\AppData\Local\Microsoft\Windows\Temporary Internet Files\Content.Outlook\LI18BH9N\[Outstanding Bill Register 03 01 2017.xlsx]V V F India Out Standing'!#REF!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M14</xm:sqref>
        </x14:conditionalFormatting>
        <x14:conditionalFormatting xmlns:xm="http://schemas.microsoft.com/office/excel/2006/main">
          <x14:cfRule type="cellIs" priority="1" operator="lessThan" id="{C4B1DE97-AB34-464E-A71E-FF708C4652CC}">
            <xm:f>'\Users\poonam.ghune\AppData\Local\Microsoft\Windows\Temporary Internet Files\Content.Outlook\LI18BH9N\[Outstanding Bill Register 03 01 2017.xlsx]V V F India Out Standing'!#REF!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M15:M16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topLeftCell="A5" workbookViewId="0">
      <selection activeCell="N24" sqref="N24"/>
    </sheetView>
  </sheetViews>
  <sheetFormatPr defaultRowHeight="15" x14ac:dyDescent="0.25"/>
  <cols>
    <col min="1" max="1" width="2.28515625" customWidth="1"/>
    <col min="2" max="2" width="8" customWidth="1"/>
    <col min="3" max="3" width="10.85546875" style="18" customWidth="1"/>
    <col min="4" max="4" width="27.85546875" customWidth="1"/>
    <col min="5" max="5" width="13.28515625" customWidth="1"/>
    <col min="6" max="6" width="9.140625" style="2"/>
    <col min="7" max="7" width="15.85546875" style="2" customWidth="1"/>
    <col min="8" max="8" width="13.28515625" customWidth="1"/>
    <col min="9" max="9" width="14.7109375" customWidth="1"/>
    <col min="10" max="10" width="10.5703125" style="2" customWidth="1"/>
    <col min="11" max="11" width="19.140625" style="18" customWidth="1"/>
    <col min="12" max="12" width="9.140625" style="2"/>
    <col min="13" max="13" width="14.28515625" style="2" bestFit="1" customWidth="1"/>
    <col min="14" max="14" width="16.5703125" style="2" customWidth="1"/>
    <col min="15" max="15" width="19.5703125" style="31" customWidth="1"/>
  </cols>
  <sheetData>
    <row r="2" spans="2:15" x14ac:dyDescent="0.25">
      <c r="B2" s="14" t="s">
        <v>44</v>
      </c>
    </row>
    <row r="3" spans="2:15" s="1" customFormat="1" ht="30" x14ac:dyDescent="0.25">
      <c r="B3" s="37" t="s">
        <v>35</v>
      </c>
      <c r="C3" s="38" t="s">
        <v>0</v>
      </c>
      <c r="D3" s="38" t="s">
        <v>1</v>
      </c>
      <c r="E3" s="38" t="s">
        <v>2</v>
      </c>
      <c r="F3" s="39" t="s">
        <v>3</v>
      </c>
      <c r="G3" s="39" t="s">
        <v>4</v>
      </c>
      <c r="H3" s="38" t="s">
        <v>5</v>
      </c>
      <c r="I3" s="38" t="s">
        <v>6</v>
      </c>
      <c r="J3" s="39" t="s">
        <v>7</v>
      </c>
      <c r="K3" s="38" t="s">
        <v>22</v>
      </c>
      <c r="L3" s="39" t="s">
        <v>23</v>
      </c>
      <c r="M3" s="39" t="s">
        <v>25</v>
      </c>
      <c r="N3" s="40" t="s">
        <v>26</v>
      </c>
      <c r="O3" s="30" t="s">
        <v>63</v>
      </c>
    </row>
    <row r="4" spans="2:15" s="1" customFormat="1" x14ac:dyDescent="0.25">
      <c r="B4" s="37"/>
      <c r="C4" s="38"/>
      <c r="D4" s="38"/>
      <c r="E4" s="38"/>
      <c r="F4" s="39"/>
      <c r="G4" s="39"/>
      <c r="H4" s="38"/>
      <c r="I4" s="38"/>
      <c r="J4" s="39"/>
      <c r="K4" s="38"/>
      <c r="L4" s="39"/>
      <c r="M4" s="39"/>
      <c r="N4" s="39"/>
      <c r="O4" s="132"/>
    </row>
    <row r="5" spans="2:15" s="3" customFormat="1" x14ac:dyDescent="0.25">
      <c r="B5" s="6" t="s">
        <v>74</v>
      </c>
      <c r="C5" s="7" t="s">
        <v>75</v>
      </c>
      <c r="D5" s="7" t="s">
        <v>76</v>
      </c>
      <c r="E5" s="7" t="s">
        <v>66</v>
      </c>
      <c r="F5" s="8">
        <v>400</v>
      </c>
      <c r="G5" s="8">
        <v>28813416.550000001</v>
      </c>
      <c r="H5" s="7" t="s">
        <v>77</v>
      </c>
      <c r="I5" s="7" t="s">
        <v>77</v>
      </c>
      <c r="J5" s="8">
        <v>250</v>
      </c>
      <c r="K5" s="7"/>
      <c r="L5" s="8"/>
      <c r="M5" s="8"/>
      <c r="N5" s="131"/>
      <c r="O5" s="29"/>
    </row>
    <row r="6" spans="2:15" s="3" customFormat="1" x14ac:dyDescent="0.25">
      <c r="B6" s="6"/>
      <c r="C6" s="7"/>
      <c r="D6" s="7"/>
      <c r="E6" s="7"/>
      <c r="F6" s="8"/>
      <c r="G6" s="8">
        <v>19577279.469999999</v>
      </c>
      <c r="H6" s="7" t="s">
        <v>21</v>
      </c>
      <c r="I6" s="7" t="s">
        <v>42</v>
      </c>
      <c r="J6" s="8">
        <v>150</v>
      </c>
      <c r="K6" s="7"/>
      <c r="L6" s="8"/>
      <c r="M6" s="8"/>
      <c r="N6" s="8"/>
      <c r="O6" s="29"/>
    </row>
    <row r="7" spans="2:15" s="1" customFormat="1" ht="30" x14ac:dyDescent="0.25">
      <c r="B7" s="42"/>
      <c r="C7" s="36"/>
      <c r="D7" s="36"/>
      <c r="E7" s="36"/>
      <c r="F7" s="41"/>
      <c r="G7" s="41">
        <f>SUM(G5:G6)</f>
        <v>48390696.019999996</v>
      </c>
      <c r="H7" s="36"/>
      <c r="I7" s="36"/>
      <c r="J7" s="41"/>
      <c r="K7" s="36"/>
      <c r="L7" s="41">
        <v>391.77</v>
      </c>
      <c r="M7" s="41">
        <v>47395057.43</v>
      </c>
      <c r="N7" s="139">
        <f>G7-M7</f>
        <v>995638.58999999613</v>
      </c>
      <c r="O7" s="33" t="s">
        <v>119</v>
      </c>
    </row>
    <row r="8" spans="2:15" s="1" customFormat="1" x14ac:dyDescent="0.25">
      <c r="B8" s="11"/>
      <c r="C8" s="9"/>
      <c r="D8" s="9"/>
      <c r="E8" s="9"/>
      <c r="F8" s="10"/>
      <c r="G8" s="10"/>
      <c r="H8" s="9"/>
      <c r="I8" s="9"/>
      <c r="J8" s="10"/>
      <c r="K8" s="9"/>
      <c r="L8" s="10"/>
      <c r="M8" s="10"/>
      <c r="N8" s="10"/>
      <c r="O8" s="35"/>
    </row>
    <row r="9" spans="2:15" x14ac:dyDescent="0.25">
      <c r="B9" s="19"/>
      <c r="C9" s="16"/>
      <c r="D9" s="5"/>
      <c r="E9" s="5"/>
      <c r="F9" s="12"/>
      <c r="G9" s="12"/>
      <c r="H9" s="5"/>
      <c r="I9" s="5"/>
      <c r="J9" s="12"/>
      <c r="K9" s="16"/>
      <c r="L9" s="12"/>
      <c r="M9" s="12"/>
      <c r="N9" s="12"/>
      <c r="O9" s="43"/>
    </row>
    <row r="10" spans="2:15" x14ac:dyDescent="0.25">
      <c r="B10" s="15" t="s">
        <v>74</v>
      </c>
      <c r="C10" s="17" t="s">
        <v>82</v>
      </c>
      <c r="D10" s="4" t="s">
        <v>76</v>
      </c>
      <c r="E10" s="4" t="s">
        <v>66</v>
      </c>
      <c r="F10" s="13">
        <v>200</v>
      </c>
      <c r="G10" s="13">
        <v>25970000</v>
      </c>
      <c r="H10" s="4" t="s">
        <v>83</v>
      </c>
      <c r="I10" s="28" t="s">
        <v>83</v>
      </c>
      <c r="J10" s="13">
        <v>200</v>
      </c>
      <c r="K10" s="4">
        <v>29751</v>
      </c>
      <c r="L10" s="133">
        <v>27.32</v>
      </c>
      <c r="M10" s="136">
        <v>3547502</v>
      </c>
      <c r="N10" s="13"/>
      <c r="O10" s="32"/>
    </row>
    <row r="11" spans="2:15" x14ac:dyDescent="0.25">
      <c r="B11" s="15"/>
      <c r="C11" s="17"/>
      <c r="D11" s="4"/>
      <c r="E11" s="4"/>
      <c r="F11" s="13"/>
      <c r="G11" s="13"/>
      <c r="H11" s="4"/>
      <c r="I11" s="28"/>
      <c r="J11" s="13"/>
      <c r="K11" s="4">
        <v>29767</v>
      </c>
      <c r="L11" s="133">
        <v>19.809999999999999</v>
      </c>
      <c r="M11" s="136">
        <v>2572328.5</v>
      </c>
      <c r="N11" s="13"/>
      <c r="O11" s="32"/>
    </row>
    <row r="12" spans="2:15" x14ac:dyDescent="0.25">
      <c r="B12" s="15"/>
      <c r="C12" s="17"/>
      <c r="D12" s="4"/>
      <c r="E12" s="4"/>
      <c r="F12" s="13"/>
      <c r="G12" s="13"/>
      <c r="H12" s="4"/>
      <c r="I12" s="28"/>
      <c r="J12" s="13"/>
      <c r="K12" s="4">
        <v>29768</v>
      </c>
      <c r="L12" s="133">
        <v>19.88</v>
      </c>
      <c r="M12" s="136">
        <v>2581418</v>
      </c>
      <c r="N12" s="13"/>
      <c r="O12" s="32"/>
    </row>
    <row r="13" spans="2:15" x14ac:dyDescent="0.25">
      <c r="B13" s="15"/>
      <c r="C13" s="17"/>
      <c r="D13" s="4"/>
      <c r="E13" s="4"/>
      <c r="F13" s="13"/>
      <c r="G13" s="13"/>
      <c r="H13" s="4"/>
      <c r="I13" s="28"/>
      <c r="J13" s="13"/>
      <c r="K13" s="4">
        <v>29774</v>
      </c>
      <c r="L13" s="133">
        <v>19.59</v>
      </c>
      <c r="M13" s="136">
        <v>2543761.5</v>
      </c>
      <c r="N13" s="13"/>
      <c r="O13" s="32"/>
    </row>
    <row r="14" spans="2:15" x14ac:dyDescent="0.25">
      <c r="B14" s="15"/>
      <c r="C14" s="17"/>
      <c r="D14" s="4"/>
      <c r="E14" s="4"/>
      <c r="F14" s="13"/>
      <c r="G14" s="13"/>
      <c r="H14" s="4"/>
      <c r="I14" s="28"/>
      <c r="J14" s="13"/>
      <c r="K14" s="4">
        <v>29870</v>
      </c>
      <c r="L14" s="133">
        <v>20</v>
      </c>
      <c r="M14" s="136">
        <v>2597000</v>
      </c>
      <c r="N14" s="13"/>
      <c r="O14" s="32"/>
    </row>
    <row r="15" spans="2:15" x14ac:dyDescent="0.25">
      <c r="B15" s="15"/>
      <c r="C15" s="17"/>
      <c r="D15" s="4"/>
      <c r="E15" s="4"/>
      <c r="F15" s="13"/>
      <c r="G15" s="13"/>
      <c r="H15" s="4"/>
      <c r="I15" s="28"/>
      <c r="J15" s="13"/>
      <c r="K15" s="134">
        <v>30044</v>
      </c>
      <c r="L15" s="135">
        <v>19.989999999999998</v>
      </c>
      <c r="M15" s="136">
        <v>2595701.5</v>
      </c>
      <c r="N15" s="13"/>
      <c r="O15" s="32"/>
    </row>
    <row r="16" spans="2:15" x14ac:dyDescent="0.25">
      <c r="B16" s="15"/>
      <c r="C16" s="17"/>
      <c r="D16" s="4"/>
      <c r="E16" s="4"/>
      <c r="F16" s="13"/>
      <c r="G16" s="13"/>
      <c r="H16" s="4"/>
      <c r="I16" s="28"/>
      <c r="J16" s="13"/>
      <c r="K16" s="134">
        <v>30049</v>
      </c>
      <c r="L16" s="135">
        <v>27.92</v>
      </c>
      <c r="M16" s="136">
        <v>3625412</v>
      </c>
      <c r="N16" s="13"/>
      <c r="O16" s="32"/>
    </row>
    <row r="17" spans="2:15" x14ac:dyDescent="0.25">
      <c r="B17" s="15"/>
      <c r="C17" s="17"/>
      <c r="D17" s="4"/>
      <c r="E17" s="4"/>
      <c r="F17" s="13"/>
      <c r="G17" s="13"/>
      <c r="H17" s="4"/>
      <c r="I17" s="28"/>
      <c r="J17" s="13"/>
      <c r="K17" s="4">
        <v>30612</v>
      </c>
      <c r="L17" s="133">
        <v>22.97</v>
      </c>
      <c r="M17" s="136">
        <v>2982654.5</v>
      </c>
      <c r="N17" s="13"/>
      <c r="O17" s="32"/>
    </row>
    <row r="18" spans="2:15" x14ac:dyDescent="0.25">
      <c r="B18" s="15"/>
      <c r="C18" s="17"/>
      <c r="D18" s="4"/>
      <c r="E18" s="4"/>
      <c r="F18" s="13"/>
      <c r="G18" s="13"/>
      <c r="H18" s="4"/>
      <c r="I18" s="28"/>
      <c r="J18" s="13"/>
      <c r="K18" s="4">
        <v>30596</v>
      </c>
      <c r="L18" s="133">
        <v>21.82</v>
      </c>
      <c r="M18" s="136">
        <v>2833327</v>
      </c>
      <c r="N18" s="13"/>
      <c r="O18" s="32"/>
    </row>
    <row r="19" spans="2:15" s="14" customFormat="1" ht="30" x14ac:dyDescent="0.25">
      <c r="B19" s="24"/>
      <c r="C19" s="27"/>
      <c r="D19" s="25"/>
      <c r="E19" s="25"/>
      <c r="F19" s="26"/>
      <c r="G19" s="26"/>
      <c r="H19" s="25"/>
      <c r="I19" s="137"/>
      <c r="J19" s="26"/>
      <c r="K19" s="27"/>
      <c r="L19" s="26">
        <f>SUM(L10:L18)</f>
        <v>199.29999999999998</v>
      </c>
      <c r="M19" s="26">
        <f>SUM(M10:M18)</f>
        <v>25879105</v>
      </c>
      <c r="N19" s="44">
        <f>G10-M19</f>
        <v>90895</v>
      </c>
      <c r="O19" s="33" t="s">
        <v>119</v>
      </c>
    </row>
    <row r="20" spans="2:15" x14ac:dyDescent="0.25">
      <c r="B20" s="20"/>
      <c r="C20" s="23"/>
      <c r="D20" s="21"/>
      <c r="E20" s="21"/>
      <c r="F20" s="22"/>
      <c r="G20" s="22"/>
      <c r="H20" s="21"/>
      <c r="I20" s="138"/>
      <c r="J20" s="22"/>
      <c r="K20" s="23"/>
      <c r="L20" s="22"/>
      <c r="M20" s="22"/>
      <c r="N20" s="22"/>
      <c r="O2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VVF (I) Ltd</vt:lpstr>
      <vt:lpstr>VVF Ltd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 Ghune</dc:creator>
  <cp:lastModifiedBy>Patil, Supriya</cp:lastModifiedBy>
  <dcterms:created xsi:type="dcterms:W3CDTF">2017-02-01T05:51:49Z</dcterms:created>
  <dcterms:modified xsi:type="dcterms:W3CDTF">2017-04-22T09:57:19Z</dcterms:modified>
</cp:coreProperties>
</file>