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G53" i="1" l="1"/>
  <c r="G43" i="1" l="1"/>
  <c r="L39" i="1" l="1"/>
  <c r="K39" i="1"/>
  <c r="H39" i="1"/>
  <c r="G39" i="1"/>
  <c r="H34" i="1" l="1"/>
  <c r="L33" i="1"/>
  <c r="G34" i="1" s="1"/>
  <c r="K33" i="1"/>
  <c r="G26" i="1" l="1"/>
  <c r="G29" i="1" s="1"/>
  <c r="L28" i="1"/>
  <c r="K28" i="1"/>
  <c r="H29" i="1" s="1"/>
  <c r="L23" i="1" l="1"/>
  <c r="G24" i="1" s="1"/>
  <c r="K23" i="1"/>
  <c r="H24" i="1" s="1"/>
  <c r="K14" i="1" l="1"/>
  <c r="K17" i="1"/>
  <c r="K9" i="1"/>
  <c r="H10" i="1" s="1"/>
  <c r="H5" i="1"/>
  <c r="H18" i="1" l="1"/>
  <c r="G5" i="1" l="1"/>
  <c r="L17" i="1" l="1"/>
  <c r="L14" i="1"/>
  <c r="G18" i="1" l="1"/>
  <c r="L9" i="1"/>
  <c r="G10" i="1" s="1"/>
</calcChain>
</file>

<file path=xl/comments1.xml><?xml version="1.0" encoding="utf-8"?>
<comments xmlns="http://schemas.openxmlformats.org/spreadsheetml/2006/main">
  <authors>
    <author>Poonam  Ghune</author>
  </authors>
  <commentList>
    <comment ref="S4" authorId="0">
      <text>
        <r>
          <rPr>
            <b/>
            <sz val="9"/>
            <color indexed="81"/>
            <rFont val="Tahoma"/>
            <family val="2"/>
          </rPr>
          <t>Poonam  Ghune:</t>
        </r>
        <r>
          <rPr>
            <sz val="9"/>
            <color indexed="81"/>
            <rFont val="Tahoma"/>
            <family val="2"/>
          </rPr>
          <t xml:space="preserve">
Revised covering sent on 13.12.16</t>
        </r>
      </text>
    </comment>
    <comment ref="S27" authorId="0">
      <text>
        <r>
          <rPr>
            <b/>
            <sz val="9"/>
            <color indexed="81"/>
            <rFont val="Tahoma"/>
            <family val="2"/>
          </rPr>
          <t>Poonam  Ghune:</t>
        </r>
        <r>
          <rPr>
            <sz val="9"/>
            <color indexed="81"/>
            <rFont val="Tahoma"/>
            <family val="2"/>
          </rPr>
          <t xml:space="preserve">
Revised covering sent on 13.12.16</t>
        </r>
      </text>
    </comment>
    <comment ref="F37" authorId="0">
      <text>
        <r>
          <rPr>
            <b/>
            <sz val="9"/>
            <color indexed="81"/>
            <rFont val="Tahoma"/>
            <charset val="1"/>
          </rPr>
          <t>Poonam  Ghune:</t>
        </r>
        <r>
          <rPr>
            <sz val="9"/>
            <color indexed="81"/>
            <rFont val="Tahoma"/>
            <charset val="1"/>
          </rPr>
          <t xml:space="preserve">
Amended on 17.01.17
</t>
        </r>
      </text>
    </comment>
    <comment ref="F38" authorId="0">
      <text>
        <r>
          <rPr>
            <b/>
            <sz val="9"/>
            <color indexed="81"/>
            <rFont val="Tahoma"/>
            <charset val="1"/>
          </rPr>
          <t>Poonam  Ghune:</t>
        </r>
        <r>
          <rPr>
            <sz val="9"/>
            <color indexed="81"/>
            <rFont val="Tahoma"/>
            <charset val="1"/>
          </rPr>
          <t xml:space="preserve">
amended on 17.2.17</t>
        </r>
      </text>
    </comment>
    <comment ref="G43" authorId="0">
      <text>
        <r>
          <rPr>
            <b/>
            <sz val="9"/>
            <color indexed="81"/>
            <rFont val="Tahoma"/>
            <family val="2"/>
          </rPr>
          <t>Poonam  Ghune:</t>
        </r>
        <r>
          <rPr>
            <sz val="9"/>
            <color indexed="81"/>
            <rFont val="Tahoma"/>
            <family val="2"/>
          </rPr>
          <t xml:space="preserve">
added 2% tolerance</t>
        </r>
      </text>
    </comment>
    <comment ref="G53" authorId="0">
      <text>
        <r>
          <rPr>
            <b/>
            <sz val="9"/>
            <color indexed="81"/>
            <rFont val="Tahoma"/>
            <family val="2"/>
          </rPr>
          <t>Poonam  Ghune:</t>
        </r>
        <r>
          <rPr>
            <sz val="9"/>
            <color indexed="81"/>
            <rFont val="Tahoma"/>
            <family val="2"/>
          </rPr>
          <t xml:space="preserve">
Added 5% Tolerance
</t>
        </r>
      </text>
    </comment>
  </commentList>
</comments>
</file>

<file path=xl/sharedStrings.xml><?xml version="1.0" encoding="utf-8"?>
<sst xmlns="http://schemas.openxmlformats.org/spreadsheetml/2006/main" count="283" uniqueCount="142">
  <si>
    <t>LC Bank</t>
  </si>
  <si>
    <t xml:space="preserve">LC No. </t>
  </si>
  <si>
    <t>LC Value</t>
  </si>
  <si>
    <t>PO No.</t>
  </si>
  <si>
    <t xml:space="preserve">Qty </t>
  </si>
  <si>
    <t>BOE Value</t>
  </si>
  <si>
    <t>IDBI</t>
  </si>
  <si>
    <t>Vendor Name</t>
  </si>
  <si>
    <t>Gujarat Ambuja</t>
  </si>
  <si>
    <t>BOI</t>
  </si>
  <si>
    <t>Suruchi Refinery</t>
  </si>
  <si>
    <t>Kumaran Oil Products</t>
  </si>
  <si>
    <t>Raha Oils (P) Ltd</t>
  </si>
  <si>
    <t>300/35706</t>
  </si>
  <si>
    <t>Sent for Franking</t>
  </si>
  <si>
    <t>Recd Franked</t>
  </si>
  <si>
    <t>Sent for Sign</t>
  </si>
  <si>
    <t>Recd Signed</t>
  </si>
  <si>
    <t>Sent for Accounts</t>
  </si>
  <si>
    <t>22.11.16</t>
  </si>
  <si>
    <t>300/35474</t>
  </si>
  <si>
    <t>300/35573</t>
  </si>
  <si>
    <t>18.11.16</t>
  </si>
  <si>
    <t>300/35187</t>
  </si>
  <si>
    <t>300/35230</t>
  </si>
  <si>
    <t>300/35566</t>
  </si>
  <si>
    <t>300/36032</t>
  </si>
  <si>
    <t>28.11.16</t>
  </si>
  <si>
    <t>300/35894</t>
  </si>
  <si>
    <t>LC qty</t>
  </si>
  <si>
    <t>Balance</t>
  </si>
  <si>
    <t>300/35795</t>
  </si>
  <si>
    <t>300/35896</t>
  </si>
  <si>
    <t>300/36066</t>
  </si>
  <si>
    <t>300/35401</t>
  </si>
  <si>
    <t>300/35563</t>
  </si>
  <si>
    <t>300/35707</t>
  </si>
  <si>
    <t>29.11.16</t>
  </si>
  <si>
    <t>30.11.16</t>
  </si>
  <si>
    <t xml:space="preserve">Suruchi Refinery </t>
  </si>
  <si>
    <t>01.12.16</t>
  </si>
  <si>
    <t>05.12.16</t>
  </si>
  <si>
    <t xml:space="preserve">Payment made on </t>
  </si>
  <si>
    <t>06.12.16</t>
  </si>
  <si>
    <t>07.12.16</t>
  </si>
  <si>
    <t>08.12.16</t>
  </si>
  <si>
    <t>09.12.16</t>
  </si>
  <si>
    <t>14.12.16</t>
  </si>
  <si>
    <t>15.12.16</t>
  </si>
  <si>
    <t>23.12.16</t>
  </si>
  <si>
    <t>Reasons for Delay</t>
  </si>
  <si>
    <t>Initially Revised covering letter was an issue thereafter our Bank gave acceptance on 15.12.2016 which discounting bank recd on 23.12.16</t>
  </si>
  <si>
    <t>Revised covering recd on23.12.16</t>
  </si>
  <si>
    <t>19.12.16</t>
  </si>
  <si>
    <t>02.01.17</t>
  </si>
  <si>
    <t>LC Date</t>
  </si>
  <si>
    <t>LC Expiry Date</t>
  </si>
  <si>
    <t>LC Applied Date</t>
  </si>
  <si>
    <t>10.11.16</t>
  </si>
  <si>
    <t>16.11.16</t>
  </si>
  <si>
    <t>19.11.16</t>
  </si>
  <si>
    <t>03.11.16</t>
  </si>
  <si>
    <t>0160ILCDA161219</t>
  </si>
  <si>
    <t xml:space="preserve">160004ILCU00999 </t>
  </si>
  <si>
    <t>160004ILCU01009</t>
  </si>
  <si>
    <t xml:space="preserve">0160ILCDA161289 </t>
  </si>
  <si>
    <t xml:space="preserve"> 0160ILCDA161291 </t>
  </si>
  <si>
    <t>0160ILCDA161271</t>
  </si>
  <si>
    <t>160004ILCU00931</t>
  </si>
  <si>
    <t>21.12.16</t>
  </si>
  <si>
    <t>21.01.17</t>
  </si>
  <si>
    <t>300/36068</t>
  </si>
  <si>
    <t>06.01.17</t>
  </si>
  <si>
    <t>Recd BOE on Letterhead</t>
  </si>
  <si>
    <t>09.01.17</t>
  </si>
  <si>
    <t>Dena</t>
  </si>
  <si>
    <t>116217ILCU0018</t>
  </si>
  <si>
    <t>03.01.17</t>
  </si>
  <si>
    <t>116217ILCU0019</t>
  </si>
  <si>
    <t>28.12.16</t>
  </si>
  <si>
    <t>05.01.17</t>
  </si>
  <si>
    <t>21.02.17</t>
  </si>
  <si>
    <t>Adani Wilmar Ltd</t>
  </si>
  <si>
    <t>300/37148</t>
  </si>
  <si>
    <t>116217ILCU0032</t>
  </si>
  <si>
    <t>11.01.17</t>
  </si>
  <si>
    <t>300/37196</t>
  </si>
  <si>
    <t>Kumaran Oil Mill</t>
  </si>
  <si>
    <t>116217ILCU0033</t>
  </si>
  <si>
    <t>Kumaran Oil Industries</t>
  </si>
  <si>
    <t>300/36978</t>
  </si>
  <si>
    <t>116217ILCU0034</t>
  </si>
  <si>
    <t>Suruchi Refinery Pvt Ltd</t>
  </si>
  <si>
    <t>300/37376</t>
  </si>
  <si>
    <t>116217ILCU0031</t>
  </si>
  <si>
    <t>29.12.16</t>
  </si>
  <si>
    <t>Namratha Oil Refineries Pvt Ltd</t>
  </si>
  <si>
    <t>300/37336</t>
  </si>
  <si>
    <t>Asked for BOE on Letterhead</t>
  </si>
  <si>
    <t>12.01.17</t>
  </si>
  <si>
    <t>300/37641</t>
  </si>
  <si>
    <t>17.01.17</t>
  </si>
  <si>
    <t>19.01.17</t>
  </si>
  <si>
    <t>20.01.17</t>
  </si>
  <si>
    <t>23.01.17</t>
  </si>
  <si>
    <t>27.01.17</t>
  </si>
  <si>
    <t>31.01.17</t>
  </si>
  <si>
    <t>30.01.17</t>
  </si>
  <si>
    <t>02.02.17</t>
  </si>
  <si>
    <t>07.02.17</t>
  </si>
  <si>
    <t>LC enhanced</t>
  </si>
  <si>
    <t>21.03.17</t>
  </si>
  <si>
    <t>09.02.17</t>
  </si>
  <si>
    <t>10.02.17</t>
  </si>
  <si>
    <t>13.02.17</t>
  </si>
  <si>
    <t>14.02.17</t>
  </si>
  <si>
    <t>20.02.17</t>
  </si>
  <si>
    <t>OBC</t>
  </si>
  <si>
    <t>23.02.17</t>
  </si>
  <si>
    <t>300/39214</t>
  </si>
  <si>
    <t>300/36120</t>
  </si>
  <si>
    <t>24.02.17</t>
  </si>
  <si>
    <t>27.02.17</t>
  </si>
  <si>
    <t>05.04.17</t>
  </si>
  <si>
    <t>0902950006417</t>
  </si>
  <si>
    <t>01.03.17</t>
  </si>
  <si>
    <t>03.03.17</t>
  </si>
  <si>
    <t>07.03.17</t>
  </si>
  <si>
    <t>28.02.17</t>
  </si>
  <si>
    <t>10.03.17</t>
  </si>
  <si>
    <t>SBOP</t>
  </si>
  <si>
    <t>21.04.17</t>
  </si>
  <si>
    <t>300/39469</t>
  </si>
  <si>
    <t>17.03.17</t>
  </si>
  <si>
    <t>5031317LC0000047</t>
  </si>
  <si>
    <t>22.03.17</t>
  </si>
  <si>
    <t>14.03.17</t>
  </si>
  <si>
    <t>20.03.17</t>
  </si>
  <si>
    <t>24.03.17</t>
  </si>
  <si>
    <t>27.03.17</t>
  </si>
  <si>
    <t>04.04.17</t>
  </si>
  <si>
    <t>The BOE was pending due to decision of rebate deduction since 22.03.17, finally on 03.04.17 Madhavan took call to pay without dedcution for received qty and short close the contract for balance qty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</si>
</sst>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4"/>
      <name val="Calibri"/>
      <family val="2"/>
      <scheme val="minor"/>
    </font>
    <font>
      <b/>
      <sz val="11"/>
      <color theme="4"/>
      <name val="Calibri"/>
      <family val="2"/>
      <scheme val="minor"/>
    </font>
    <font>
      <sz val="11"/>
      <color rgb="FFFF0000"/>
      <name val="Calibri"/>
      <family val="2"/>
      <scheme val="minor"/>
    </font>
    <font>
      <sz val="11"/>
      <color theme="4" tint="-0.249977111117893"/>
      <name val="Calibri"/>
      <family val="2"/>
      <scheme val="minor"/>
    </font>
    <font>
      <sz val="11"/>
      <color theme="3"/>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41">
    <xf numFmtId="0" fontId="0" fillId="0" borderId="0" xfId="0"/>
    <xf numFmtId="164" fontId="0" fillId="0" borderId="0" xfId="1" applyFont="1"/>
    <xf numFmtId="164" fontId="2" fillId="0" borderId="0" xfId="1" applyFont="1"/>
    <xf numFmtId="164" fontId="2" fillId="0" borderId="0" xfId="1" applyFont="1" applyAlignment="1">
      <alignment horizontal="center" wrapText="1"/>
    </xf>
    <xf numFmtId="0" fontId="2" fillId="0" borderId="0" xfId="0" applyFont="1"/>
    <xf numFmtId="0" fontId="0" fillId="0" borderId="1" xfId="0" applyBorder="1"/>
    <xf numFmtId="164" fontId="0" fillId="0" borderId="1" xfId="1" applyFont="1" applyBorder="1"/>
    <xf numFmtId="164" fontId="2" fillId="0" borderId="1" xfId="1" applyFont="1" applyBorder="1"/>
    <xf numFmtId="0" fontId="5" fillId="0" borderId="0" xfId="0" applyFont="1" applyFill="1"/>
    <xf numFmtId="0" fontId="6" fillId="0" borderId="0" xfId="0" applyFont="1" applyFill="1"/>
    <xf numFmtId="164" fontId="6" fillId="0" borderId="0" xfId="1" applyFont="1" applyFill="1"/>
    <xf numFmtId="164" fontId="5" fillId="0" borderId="0" xfId="1" applyFont="1" applyFill="1"/>
    <xf numFmtId="0" fontId="5" fillId="0" borderId="0" xfId="0" applyFont="1"/>
    <xf numFmtId="0" fontId="5" fillId="0" borderId="1" xfId="0" applyFont="1" applyBorder="1"/>
    <xf numFmtId="164" fontId="5" fillId="0" borderId="1" xfId="1" applyFont="1" applyBorder="1"/>
    <xf numFmtId="0" fontId="6" fillId="0" borderId="0" xfId="0" applyFont="1"/>
    <xf numFmtId="164" fontId="6" fillId="2" borderId="0" xfId="1" applyFont="1" applyFill="1"/>
    <xf numFmtId="164" fontId="5" fillId="0" borderId="0" xfId="1" applyFont="1"/>
    <xf numFmtId="0" fontId="5" fillId="0" borderId="0" xfId="0" applyFont="1" applyFill="1" applyBorder="1"/>
    <xf numFmtId="164" fontId="5" fillId="0" borderId="0" xfId="1" applyFont="1" applyFill="1" applyBorder="1"/>
    <xf numFmtId="164" fontId="6" fillId="0" borderId="0" xfId="1" applyFont="1" applyFill="1" applyBorder="1"/>
    <xf numFmtId="164" fontId="6" fillId="0" borderId="0" xfId="1" applyFont="1"/>
    <xf numFmtId="0" fontId="5" fillId="0" borderId="0" xfId="0" applyFont="1" applyFill="1" applyAlignment="1">
      <alignment horizontal="center"/>
    </xf>
    <xf numFmtId="0" fontId="5" fillId="0" borderId="1" xfId="0" applyFont="1" applyBorder="1" applyAlignment="1">
      <alignment horizontal="center"/>
    </xf>
    <xf numFmtId="0" fontId="5" fillId="0" borderId="0" xfId="0" applyFont="1" applyAlignment="1">
      <alignment horizontal="center"/>
    </xf>
    <xf numFmtId="0" fontId="5" fillId="0" borderId="0"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7" fillId="0" borderId="0" xfId="0" applyFont="1"/>
    <xf numFmtId="164" fontId="7" fillId="0" borderId="0" xfId="1" applyFont="1"/>
    <xf numFmtId="164" fontId="5" fillId="0" borderId="0" xfId="1" applyFont="1" applyAlignment="1">
      <alignment horizontal="center"/>
    </xf>
    <xf numFmtId="164" fontId="5" fillId="0" borderId="0" xfId="1" applyFont="1" applyFill="1" applyAlignment="1">
      <alignment horizontal="center"/>
    </xf>
    <xf numFmtId="0" fontId="8" fillId="0" borderId="0" xfId="0" applyFont="1"/>
    <xf numFmtId="164" fontId="8" fillId="0" borderId="0" xfId="1" applyFont="1"/>
    <xf numFmtId="0" fontId="8" fillId="0" borderId="0" xfId="0" applyFont="1" applyAlignment="1">
      <alignment horizontal="center"/>
    </xf>
    <xf numFmtId="0" fontId="7" fillId="0" borderId="0" xfId="0" applyFont="1" applyAlignment="1">
      <alignment horizontal="center"/>
    </xf>
    <xf numFmtId="0" fontId="9" fillId="0" borderId="0" xfId="0" applyFont="1"/>
    <xf numFmtId="0" fontId="9" fillId="0" borderId="0" xfId="0" quotePrefix="1" applyFont="1"/>
    <xf numFmtId="164" fontId="9" fillId="0" borderId="0" xfId="1" applyFont="1"/>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U57"/>
  <sheetViews>
    <sheetView tabSelected="1" topLeftCell="F1" workbookViewId="0">
      <pane ySplit="3" topLeftCell="A19" activePane="bottomLeft" state="frozen"/>
      <selection pane="bottomLeft" activeCell="J32" sqref="J32"/>
    </sheetView>
  </sheetViews>
  <sheetFormatPr defaultRowHeight="15" x14ac:dyDescent="0.25"/>
  <cols>
    <col min="1" max="1" width="4.28515625" customWidth="1"/>
    <col min="2" max="2" width="6" customWidth="1"/>
    <col min="3" max="3" width="18.7109375" customWidth="1"/>
    <col min="4" max="4" width="10.85546875" customWidth="1"/>
    <col min="5" max="5" width="11.5703125" customWidth="1"/>
    <col min="6" max="6" width="11.85546875" customWidth="1"/>
    <col min="7" max="7" width="14.85546875" style="1" customWidth="1"/>
    <col min="8" max="8" width="10.42578125" style="1" customWidth="1"/>
    <col min="9" max="9" width="21.5703125" style="1" customWidth="1"/>
    <col min="10" max="10" width="11.85546875" style="26" customWidth="1"/>
    <col min="11" max="11" width="10.7109375" style="1" customWidth="1"/>
    <col min="12" max="12" width="16.28515625" style="1" customWidth="1"/>
    <col min="13" max="13" width="11.42578125" style="1" customWidth="1"/>
    <col min="14" max="14" width="9.28515625" style="1" customWidth="1"/>
    <col min="15" max="19" width="11" style="1" customWidth="1"/>
    <col min="20" max="20" width="14.140625" customWidth="1"/>
    <col min="21" max="21" width="39.28515625" customWidth="1"/>
  </cols>
  <sheetData>
    <row r="3" spans="1:21" s="3" customFormat="1" ht="41.25" customHeight="1" x14ac:dyDescent="0.25">
      <c r="B3" s="3" t="s">
        <v>0</v>
      </c>
      <c r="C3" s="3" t="s">
        <v>1</v>
      </c>
      <c r="D3" s="3" t="s">
        <v>57</v>
      </c>
      <c r="E3" s="3" t="s">
        <v>55</v>
      </c>
      <c r="F3" s="3" t="s">
        <v>56</v>
      </c>
      <c r="G3" s="3" t="s">
        <v>2</v>
      </c>
      <c r="H3" s="3" t="s">
        <v>29</v>
      </c>
      <c r="I3" s="3" t="s">
        <v>7</v>
      </c>
      <c r="J3" s="3" t="s">
        <v>3</v>
      </c>
      <c r="K3" s="3" t="s">
        <v>4</v>
      </c>
      <c r="L3" s="3" t="s">
        <v>5</v>
      </c>
      <c r="M3" s="3" t="s">
        <v>98</v>
      </c>
      <c r="N3" s="3" t="s">
        <v>73</v>
      </c>
      <c r="O3" s="3" t="s">
        <v>14</v>
      </c>
      <c r="P3" s="3" t="s">
        <v>15</v>
      </c>
      <c r="Q3" s="3" t="s">
        <v>16</v>
      </c>
      <c r="R3" s="3" t="s">
        <v>17</v>
      </c>
      <c r="S3" s="3" t="s">
        <v>18</v>
      </c>
      <c r="T3" s="3" t="s">
        <v>42</v>
      </c>
      <c r="U3" s="3" t="s">
        <v>50</v>
      </c>
    </row>
    <row r="4" spans="1:21" s="8" customFormat="1" x14ac:dyDescent="0.25">
      <c r="A4" s="8">
        <v>1</v>
      </c>
      <c r="B4" s="9" t="s">
        <v>6</v>
      </c>
      <c r="C4" s="9" t="s">
        <v>68</v>
      </c>
      <c r="D4" s="9"/>
      <c r="E4" s="9" t="s">
        <v>58</v>
      </c>
      <c r="F4" s="9" t="s">
        <v>69</v>
      </c>
      <c r="G4" s="10">
        <v>6104700</v>
      </c>
      <c r="H4" s="10">
        <v>105</v>
      </c>
      <c r="I4" s="11" t="s">
        <v>8</v>
      </c>
      <c r="J4" s="22" t="s">
        <v>28</v>
      </c>
      <c r="K4" s="10">
        <v>104.13500000000001</v>
      </c>
      <c r="L4" s="10">
        <v>6054409</v>
      </c>
      <c r="M4" s="10"/>
      <c r="N4" s="10"/>
      <c r="O4" s="11" t="s">
        <v>27</v>
      </c>
      <c r="P4" s="11" t="s">
        <v>38</v>
      </c>
      <c r="Q4" s="11" t="s">
        <v>38</v>
      </c>
      <c r="R4" s="11" t="s">
        <v>41</v>
      </c>
      <c r="S4" s="11" t="s">
        <v>41</v>
      </c>
      <c r="T4" s="11" t="s">
        <v>53</v>
      </c>
    </row>
    <row r="5" spans="1:21" s="12" customFormat="1" x14ac:dyDescent="0.25">
      <c r="B5" s="13"/>
      <c r="C5" s="13" t="s">
        <v>30</v>
      </c>
      <c r="D5" s="13"/>
      <c r="E5" s="13"/>
      <c r="F5" s="13"/>
      <c r="G5" s="14">
        <f>G4-L4</f>
        <v>50291</v>
      </c>
      <c r="H5" s="14">
        <f>H4-K4</f>
        <v>0.86499999999999488</v>
      </c>
      <c r="I5" s="14"/>
      <c r="J5" s="23"/>
      <c r="K5" s="14"/>
      <c r="L5" s="14"/>
      <c r="M5" s="14"/>
      <c r="N5" s="14"/>
      <c r="O5" s="14"/>
      <c r="P5" s="14"/>
      <c r="Q5" s="14"/>
      <c r="R5" s="14"/>
      <c r="S5" s="14"/>
      <c r="T5" s="14"/>
    </row>
    <row r="7" spans="1:21" s="12" customFormat="1" x14ac:dyDescent="0.25">
      <c r="A7" s="12">
        <v>2</v>
      </c>
      <c r="B7" s="15" t="s">
        <v>9</v>
      </c>
      <c r="C7" s="15" t="s">
        <v>67</v>
      </c>
      <c r="D7" s="15"/>
      <c r="E7" s="15" t="s">
        <v>59</v>
      </c>
      <c r="F7" s="15" t="s">
        <v>69</v>
      </c>
      <c r="G7" s="16">
        <v>12980000</v>
      </c>
      <c r="H7" s="17">
        <v>140</v>
      </c>
      <c r="I7" s="17" t="s">
        <v>10</v>
      </c>
      <c r="J7" s="24" t="s">
        <v>20</v>
      </c>
      <c r="K7" s="17">
        <v>100.07</v>
      </c>
      <c r="L7" s="17">
        <v>9206432</v>
      </c>
      <c r="M7" s="17"/>
      <c r="N7" s="17"/>
      <c r="O7" s="17"/>
      <c r="P7" s="17"/>
      <c r="Q7" s="17"/>
      <c r="R7" s="17"/>
      <c r="S7" s="17"/>
    </row>
    <row r="8" spans="1:21" s="12" customFormat="1" x14ac:dyDescent="0.25">
      <c r="G8" s="17"/>
      <c r="H8" s="17"/>
      <c r="I8" s="17"/>
      <c r="J8" s="24" t="s">
        <v>21</v>
      </c>
      <c r="K8" s="17">
        <v>39.57</v>
      </c>
      <c r="L8" s="17">
        <v>3739363</v>
      </c>
      <c r="M8" s="17"/>
      <c r="N8" s="17"/>
      <c r="O8" s="17"/>
      <c r="P8" s="17"/>
      <c r="Q8" s="17"/>
      <c r="R8" s="17"/>
      <c r="S8" s="17"/>
    </row>
    <row r="9" spans="1:21" s="8" customFormat="1" x14ac:dyDescent="0.25">
      <c r="B9" s="18"/>
      <c r="C9" s="18"/>
      <c r="D9" s="18"/>
      <c r="E9" s="18"/>
      <c r="F9" s="18"/>
      <c r="G9" s="19"/>
      <c r="H9" s="19"/>
      <c r="I9" s="19"/>
      <c r="J9" s="25"/>
      <c r="K9" s="20">
        <f>SUM(K7:K8)</f>
        <v>139.63999999999999</v>
      </c>
      <c r="L9" s="20">
        <f>SUM(L7:L8)</f>
        <v>12945795</v>
      </c>
      <c r="M9" s="20"/>
      <c r="N9" s="20"/>
      <c r="O9" s="19" t="s">
        <v>22</v>
      </c>
      <c r="P9" s="19" t="s">
        <v>19</v>
      </c>
      <c r="Q9" s="19" t="s">
        <v>19</v>
      </c>
      <c r="R9" s="19" t="s">
        <v>27</v>
      </c>
      <c r="S9" s="19" t="s">
        <v>27</v>
      </c>
      <c r="T9" s="19" t="s">
        <v>43</v>
      </c>
    </row>
    <row r="10" spans="1:21" s="12" customFormat="1" x14ac:dyDescent="0.25">
      <c r="B10" s="13"/>
      <c r="C10" s="13" t="s">
        <v>30</v>
      </c>
      <c r="D10" s="13"/>
      <c r="E10" s="13"/>
      <c r="F10" s="13"/>
      <c r="G10" s="14">
        <f>G7-L9</f>
        <v>34205</v>
      </c>
      <c r="H10" s="14">
        <f>H7-K9</f>
        <v>0.36000000000001364</v>
      </c>
      <c r="I10" s="14"/>
      <c r="J10" s="23"/>
      <c r="K10" s="14"/>
      <c r="L10" s="14"/>
      <c r="M10" s="14"/>
      <c r="N10" s="14"/>
      <c r="O10" s="14"/>
      <c r="P10" s="14"/>
      <c r="Q10" s="14"/>
      <c r="R10" s="14"/>
      <c r="S10" s="14"/>
      <c r="T10" s="13"/>
    </row>
    <row r="12" spans="1:21" s="12" customFormat="1" x14ac:dyDescent="0.25">
      <c r="A12" s="12">
        <v>3</v>
      </c>
      <c r="B12" s="15" t="s">
        <v>9</v>
      </c>
      <c r="C12" s="15" t="s">
        <v>66</v>
      </c>
      <c r="D12" s="15"/>
      <c r="E12" s="15" t="s">
        <v>60</v>
      </c>
      <c r="F12" s="15" t="s">
        <v>69</v>
      </c>
      <c r="G12" s="16">
        <v>21601640</v>
      </c>
      <c r="H12" s="21">
        <v>222</v>
      </c>
      <c r="I12" s="17" t="s">
        <v>11</v>
      </c>
      <c r="J12" s="24" t="s">
        <v>23</v>
      </c>
      <c r="K12" s="17">
        <v>100.19</v>
      </c>
      <c r="L12" s="17">
        <v>9843664</v>
      </c>
      <c r="M12" s="17"/>
      <c r="N12" s="17"/>
      <c r="O12" s="17"/>
      <c r="P12" s="17"/>
      <c r="Q12" s="17"/>
      <c r="R12" s="17"/>
      <c r="S12" s="17"/>
    </row>
    <row r="13" spans="1:21" s="12" customFormat="1" x14ac:dyDescent="0.25">
      <c r="G13" s="17"/>
      <c r="H13" s="17"/>
      <c r="I13" s="17"/>
      <c r="J13" s="24" t="s">
        <v>24</v>
      </c>
      <c r="K13" s="17">
        <v>16.739999999999998</v>
      </c>
      <c r="L13" s="17">
        <v>1640520</v>
      </c>
      <c r="M13" s="17"/>
      <c r="N13" s="17"/>
      <c r="O13" s="17"/>
      <c r="P13" s="17"/>
      <c r="Q13" s="17"/>
      <c r="R13" s="17"/>
      <c r="S13" s="17"/>
    </row>
    <row r="14" spans="1:21" s="8" customFormat="1" x14ac:dyDescent="0.25">
      <c r="G14" s="11"/>
      <c r="H14" s="11"/>
      <c r="I14" s="11"/>
      <c r="J14" s="22"/>
      <c r="K14" s="10">
        <f>SUM(K12:K13)</f>
        <v>116.92999999999999</v>
      </c>
      <c r="L14" s="10">
        <f>SUM(L12:L13)</f>
        <v>11484184</v>
      </c>
      <c r="M14" s="10"/>
      <c r="N14" s="10"/>
      <c r="O14" s="11" t="s">
        <v>27</v>
      </c>
      <c r="P14" s="11" t="s">
        <v>38</v>
      </c>
      <c r="Q14" s="11" t="s">
        <v>38</v>
      </c>
      <c r="R14" s="11" t="s">
        <v>47</v>
      </c>
      <c r="S14" s="11" t="s">
        <v>47</v>
      </c>
      <c r="T14" s="11" t="s">
        <v>54</v>
      </c>
    </row>
    <row r="15" spans="1:21" s="12" customFormat="1" x14ac:dyDescent="0.25">
      <c r="G15" s="17"/>
      <c r="H15" s="17"/>
      <c r="I15" s="17"/>
      <c r="J15" s="24" t="s">
        <v>25</v>
      </c>
      <c r="K15" s="17">
        <v>99.23</v>
      </c>
      <c r="L15" s="17">
        <v>9526079</v>
      </c>
      <c r="M15" s="17"/>
      <c r="N15" s="17"/>
      <c r="O15" s="17"/>
      <c r="P15" s="17"/>
      <c r="Q15" s="17"/>
      <c r="R15" s="17"/>
      <c r="S15" s="17"/>
    </row>
    <row r="16" spans="1:21" s="12" customFormat="1" x14ac:dyDescent="0.25">
      <c r="G16" s="17"/>
      <c r="H16" s="17"/>
      <c r="I16" s="17"/>
      <c r="J16" s="24" t="s">
        <v>26</v>
      </c>
      <c r="K16" s="17">
        <v>6.34</v>
      </c>
      <c r="L16" s="17">
        <v>608640</v>
      </c>
      <c r="M16" s="17"/>
      <c r="N16" s="17"/>
      <c r="O16" s="17"/>
      <c r="P16" s="17"/>
      <c r="Q16" s="17"/>
      <c r="R16" s="17"/>
      <c r="S16" s="17"/>
    </row>
    <row r="17" spans="1:21" s="12" customFormat="1" x14ac:dyDescent="0.25">
      <c r="G17" s="17"/>
      <c r="H17" s="17"/>
      <c r="I17" s="17"/>
      <c r="J17" s="24"/>
      <c r="K17" s="21">
        <f>SUM(K15:K16)</f>
        <v>105.57000000000001</v>
      </c>
      <c r="L17" s="21">
        <f>SUM(L15:L16)</f>
        <v>10134719</v>
      </c>
      <c r="M17" s="21"/>
      <c r="N17" s="21"/>
      <c r="O17" s="17" t="s">
        <v>27</v>
      </c>
      <c r="P17" s="17" t="s">
        <v>38</v>
      </c>
      <c r="Q17" s="17" t="s">
        <v>38</v>
      </c>
      <c r="R17" s="17" t="s">
        <v>47</v>
      </c>
      <c r="S17" s="17" t="s">
        <v>47</v>
      </c>
      <c r="T17" s="12" t="s">
        <v>101</v>
      </c>
    </row>
    <row r="18" spans="1:21" x14ac:dyDescent="0.25">
      <c r="B18" s="5"/>
      <c r="C18" s="5" t="s">
        <v>30</v>
      </c>
      <c r="D18" s="5"/>
      <c r="E18" s="5"/>
      <c r="F18" s="5"/>
      <c r="G18" s="6">
        <f>G12-L14-L17</f>
        <v>-17263</v>
      </c>
      <c r="H18" s="6">
        <f>H12-K14-K17</f>
        <v>-0.5</v>
      </c>
      <c r="I18" s="6"/>
      <c r="J18" s="27"/>
      <c r="K18" s="6"/>
      <c r="L18" s="7"/>
      <c r="M18" s="7"/>
      <c r="N18" s="7"/>
      <c r="O18" s="6"/>
      <c r="P18" s="6"/>
      <c r="Q18" s="6"/>
      <c r="R18" s="6"/>
      <c r="S18" s="6"/>
      <c r="T18" s="5"/>
    </row>
    <row r="20" spans="1:21" s="12" customFormat="1" x14ac:dyDescent="0.25">
      <c r="A20" s="12">
        <v>4</v>
      </c>
      <c r="B20" s="15" t="s">
        <v>9</v>
      </c>
      <c r="C20" s="15" t="s">
        <v>65</v>
      </c>
      <c r="D20" s="15"/>
      <c r="E20" s="15" t="s">
        <v>60</v>
      </c>
      <c r="F20" s="15" t="s">
        <v>69</v>
      </c>
      <c r="G20" s="16">
        <v>12273000</v>
      </c>
      <c r="H20" s="21">
        <v>126</v>
      </c>
      <c r="I20" s="17" t="s">
        <v>12</v>
      </c>
      <c r="J20" s="24" t="s">
        <v>31</v>
      </c>
      <c r="K20" s="17">
        <v>89.49</v>
      </c>
      <c r="L20" s="17">
        <v>8680709</v>
      </c>
      <c r="M20" s="17"/>
      <c r="N20" s="17"/>
      <c r="O20" s="17"/>
      <c r="P20" s="17"/>
      <c r="Q20" s="17"/>
      <c r="R20" s="17"/>
      <c r="S20" s="17"/>
    </row>
    <row r="21" spans="1:21" s="12" customFormat="1" x14ac:dyDescent="0.25">
      <c r="G21" s="17"/>
      <c r="H21" s="17"/>
      <c r="I21" s="17"/>
      <c r="J21" s="24" t="s">
        <v>32</v>
      </c>
      <c r="K21" s="17">
        <v>19.96</v>
      </c>
      <c r="L21" s="17">
        <v>1996016</v>
      </c>
      <c r="M21" s="17"/>
      <c r="N21" s="17"/>
      <c r="O21" s="17"/>
      <c r="P21" s="17"/>
      <c r="Q21" s="17"/>
      <c r="R21" s="17"/>
      <c r="S21" s="17"/>
    </row>
    <row r="22" spans="1:21" s="12" customFormat="1" x14ac:dyDescent="0.25">
      <c r="G22" s="17"/>
      <c r="H22" s="17"/>
      <c r="I22" s="17"/>
      <c r="J22" s="24" t="s">
        <v>33</v>
      </c>
      <c r="K22" s="17">
        <v>4.1100000000000003</v>
      </c>
      <c r="L22" s="17">
        <v>392516</v>
      </c>
      <c r="M22" s="17"/>
      <c r="N22" s="17"/>
      <c r="O22" s="17"/>
      <c r="P22" s="17"/>
      <c r="Q22" s="17"/>
      <c r="R22" s="17"/>
      <c r="S22" s="17"/>
    </row>
    <row r="23" spans="1:21" s="8" customFormat="1" x14ac:dyDescent="0.25">
      <c r="G23" s="11"/>
      <c r="H23" s="11"/>
      <c r="I23" s="11"/>
      <c r="J23" s="22"/>
      <c r="K23" s="10">
        <f>SUM(K20:K22)</f>
        <v>113.55999999999999</v>
      </c>
      <c r="L23" s="10">
        <f>SUM(L20:L22)</f>
        <v>11069241</v>
      </c>
      <c r="M23" s="10"/>
      <c r="N23" s="10"/>
      <c r="O23" s="11" t="s">
        <v>27</v>
      </c>
      <c r="P23" s="11" t="s">
        <v>40</v>
      </c>
      <c r="Q23" s="11" t="s">
        <v>40</v>
      </c>
      <c r="R23" s="11" t="s">
        <v>43</v>
      </c>
      <c r="S23" s="11" t="s">
        <v>43</v>
      </c>
      <c r="T23" s="11" t="s">
        <v>54</v>
      </c>
    </row>
    <row r="24" spans="1:21" s="12" customFormat="1" x14ac:dyDescent="0.25">
      <c r="B24" s="13"/>
      <c r="C24" s="13" t="s">
        <v>30</v>
      </c>
      <c r="D24" s="13"/>
      <c r="E24" s="13"/>
      <c r="F24" s="13"/>
      <c r="G24" s="14">
        <f>G20-L23</f>
        <v>1203759</v>
      </c>
      <c r="H24" s="14">
        <f>H20-K23</f>
        <v>12.440000000000012</v>
      </c>
      <c r="I24" s="14"/>
      <c r="J24" s="23"/>
      <c r="K24" s="14"/>
      <c r="L24" s="14"/>
      <c r="M24" s="14"/>
      <c r="N24" s="14"/>
      <c r="O24" s="14"/>
      <c r="P24" s="14"/>
      <c r="Q24" s="14"/>
      <c r="R24" s="14"/>
      <c r="S24" s="14"/>
      <c r="T24" s="13"/>
    </row>
    <row r="26" spans="1:21" s="8" customFormat="1" x14ac:dyDescent="0.25">
      <c r="A26" s="8">
        <v>5</v>
      </c>
      <c r="B26" s="9" t="s">
        <v>9</v>
      </c>
      <c r="C26" s="9" t="s">
        <v>62</v>
      </c>
      <c r="D26" s="9"/>
      <c r="E26" s="9" t="s">
        <v>61</v>
      </c>
      <c r="F26" s="9"/>
      <c r="G26" s="10">
        <f>14870000*101%</f>
        <v>15018700</v>
      </c>
      <c r="H26" s="11">
        <v>160</v>
      </c>
      <c r="I26" s="11" t="s">
        <v>10</v>
      </c>
      <c r="J26" s="22" t="s">
        <v>13</v>
      </c>
      <c r="K26" s="11">
        <v>59.72</v>
      </c>
      <c r="L26" s="10">
        <v>5643536</v>
      </c>
      <c r="M26" s="10"/>
      <c r="N26" s="10"/>
      <c r="O26" s="11" t="s">
        <v>22</v>
      </c>
      <c r="P26" s="11" t="s">
        <v>19</v>
      </c>
      <c r="Q26" s="11" t="s">
        <v>19</v>
      </c>
      <c r="R26" s="11" t="s">
        <v>27</v>
      </c>
      <c r="S26" s="11" t="s">
        <v>27</v>
      </c>
      <c r="T26" s="11" t="s">
        <v>43</v>
      </c>
    </row>
    <row r="27" spans="1:21" s="8" customFormat="1" x14ac:dyDescent="0.25">
      <c r="G27" s="11"/>
      <c r="H27" s="11"/>
      <c r="I27" s="11"/>
      <c r="J27" s="22" t="s">
        <v>36</v>
      </c>
      <c r="K27" s="11">
        <v>100.63</v>
      </c>
      <c r="L27" s="11">
        <v>9257952</v>
      </c>
      <c r="M27" s="11"/>
      <c r="N27" s="11"/>
      <c r="O27" s="11" t="s">
        <v>37</v>
      </c>
      <c r="P27" s="11" t="s">
        <v>40</v>
      </c>
      <c r="Q27" s="11" t="s">
        <v>40</v>
      </c>
      <c r="R27" s="11" t="s">
        <v>41</v>
      </c>
      <c r="S27" s="11" t="s">
        <v>41</v>
      </c>
      <c r="T27" s="11" t="s">
        <v>49</v>
      </c>
      <c r="U27" s="11" t="s">
        <v>51</v>
      </c>
    </row>
    <row r="28" spans="1:21" s="12" customFormat="1" x14ac:dyDescent="0.25">
      <c r="G28" s="17"/>
      <c r="H28" s="17"/>
      <c r="I28" s="17"/>
      <c r="J28" s="24"/>
      <c r="K28" s="21">
        <f>SUM(K26:K27)</f>
        <v>160.35</v>
      </c>
      <c r="L28" s="21">
        <f>SUM(L26:L27)</f>
        <v>14901488</v>
      </c>
      <c r="M28" s="21"/>
      <c r="N28" s="21"/>
      <c r="O28" s="17"/>
      <c r="P28" s="17"/>
      <c r="Q28" s="17"/>
      <c r="R28" s="17"/>
      <c r="S28" s="17"/>
    </row>
    <row r="29" spans="1:21" s="12" customFormat="1" x14ac:dyDescent="0.25">
      <c r="B29" s="13"/>
      <c r="C29" s="13" t="s">
        <v>30</v>
      </c>
      <c r="D29" s="13"/>
      <c r="E29" s="13"/>
      <c r="F29" s="13"/>
      <c r="G29" s="14">
        <f>G26-L28</f>
        <v>117212</v>
      </c>
      <c r="H29" s="14">
        <f>H26-K28</f>
        <v>-0.34999999999999432</v>
      </c>
      <c r="I29" s="14"/>
      <c r="J29" s="23"/>
      <c r="K29" s="14"/>
      <c r="L29" s="14"/>
      <c r="M29" s="14"/>
      <c r="N29" s="14"/>
      <c r="O29" s="14"/>
      <c r="P29" s="14"/>
      <c r="Q29" s="14"/>
      <c r="R29" s="14"/>
      <c r="S29" s="14"/>
      <c r="T29" s="13"/>
    </row>
    <row r="31" spans="1:21" s="12" customFormat="1" x14ac:dyDescent="0.25">
      <c r="A31" s="12">
        <v>6</v>
      </c>
      <c r="B31" s="12" t="s">
        <v>6</v>
      </c>
      <c r="C31" s="15" t="s">
        <v>63</v>
      </c>
      <c r="D31" s="15"/>
      <c r="E31" s="15" t="s">
        <v>27</v>
      </c>
      <c r="F31" s="15" t="s">
        <v>70</v>
      </c>
      <c r="G31" s="21">
        <v>19050000</v>
      </c>
      <c r="H31" s="17">
        <v>200</v>
      </c>
      <c r="I31" s="17" t="s">
        <v>12</v>
      </c>
      <c r="J31" s="24" t="s">
        <v>34</v>
      </c>
      <c r="K31" s="17">
        <v>99.28</v>
      </c>
      <c r="L31" s="17">
        <v>9431878</v>
      </c>
      <c r="M31" s="17"/>
      <c r="N31" s="17"/>
      <c r="O31" s="17" t="s">
        <v>38</v>
      </c>
      <c r="P31" s="17" t="s">
        <v>45</v>
      </c>
      <c r="Q31" s="17" t="s">
        <v>45</v>
      </c>
      <c r="R31" s="17" t="s">
        <v>48</v>
      </c>
      <c r="S31" s="17" t="s">
        <v>48</v>
      </c>
      <c r="T31" s="17" t="s">
        <v>72</v>
      </c>
      <c r="U31" s="17" t="s">
        <v>52</v>
      </c>
    </row>
    <row r="32" spans="1:21" s="12" customFormat="1" x14ac:dyDescent="0.25">
      <c r="G32" s="17"/>
      <c r="H32" s="17"/>
      <c r="I32" s="17"/>
      <c r="J32" s="24" t="s">
        <v>35</v>
      </c>
      <c r="K32" s="17">
        <v>89.04</v>
      </c>
      <c r="L32" s="17">
        <v>8503552</v>
      </c>
      <c r="M32" s="17"/>
      <c r="N32" s="17"/>
      <c r="O32" s="17" t="s">
        <v>44</v>
      </c>
      <c r="P32" s="17" t="s">
        <v>46</v>
      </c>
      <c r="Q32" s="17" t="s">
        <v>46</v>
      </c>
      <c r="R32" s="17" t="s">
        <v>49</v>
      </c>
      <c r="S32" s="17" t="s">
        <v>49</v>
      </c>
      <c r="T32" s="17" t="s">
        <v>72</v>
      </c>
      <c r="U32" s="17" t="s">
        <v>52</v>
      </c>
    </row>
    <row r="33" spans="1:20" x14ac:dyDescent="0.25">
      <c r="K33" s="2">
        <f>SUM(K31:K32)</f>
        <v>188.32</v>
      </c>
      <c r="L33" s="2">
        <f>SUM(L31:L32)</f>
        <v>17935430</v>
      </c>
      <c r="M33" s="2"/>
      <c r="N33" s="2"/>
    </row>
    <row r="34" spans="1:20" x14ac:dyDescent="0.25">
      <c r="B34" s="5"/>
      <c r="C34" s="5" t="s">
        <v>30</v>
      </c>
      <c r="D34" s="5"/>
      <c r="E34" s="5"/>
      <c r="F34" s="5"/>
      <c r="G34" s="6">
        <f>G31-L33</f>
        <v>1114570</v>
      </c>
      <c r="H34" s="6">
        <f>H31-K33</f>
        <v>11.680000000000007</v>
      </c>
      <c r="I34" s="6"/>
      <c r="J34" s="27"/>
      <c r="K34" s="6"/>
      <c r="L34" s="6"/>
      <c r="M34" s="6"/>
      <c r="N34" s="6"/>
      <c r="O34" s="6"/>
      <c r="P34" s="6"/>
      <c r="Q34" s="6"/>
      <c r="R34" s="6"/>
      <c r="S34" s="6"/>
      <c r="T34" s="5"/>
    </row>
    <row r="36" spans="1:20" s="8" customFormat="1" x14ac:dyDescent="0.25">
      <c r="A36" s="8">
        <v>7</v>
      </c>
      <c r="B36" s="8" t="s">
        <v>6</v>
      </c>
      <c r="C36" s="8" t="s">
        <v>64</v>
      </c>
      <c r="E36" s="8" t="s">
        <v>37</v>
      </c>
      <c r="F36" s="8" t="s">
        <v>70</v>
      </c>
      <c r="G36" s="11">
        <v>18600000</v>
      </c>
      <c r="H36" s="11">
        <v>200</v>
      </c>
      <c r="I36" s="11" t="s">
        <v>39</v>
      </c>
      <c r="J36" s="32" t="s">
        <v>71</v>
      </c>
      <c r="K36" s="11">
        <v>100.99</v>
      </c>
      <c r="L36" s="11">
        <v>9493060</v>
      </c>
      <c r="M36" s="11"/>
      <c r="N36" s="11" t="s">
        <v>74</v>
      </c>
      <c r="O36" s="11" t="s">
        <v>74</v>
      </c>
      <c r="P36" s="11" t="s">
        <v>99</v>
      </c>
      <c r="Q36" s="11"/>
      <c r="R36" s="11"/>
      <c r="S36" s="11" t="s">
        <v>99</v>
      </c>
      <c r="T36" s="8" t="s">
        <v>104</v>
      </c>
    </row>
    <row r="37" spans="1:20" s="12" customFormat="1" x14ac:dyDescent="0.25">
      <c r="F37" s="12" t="s">
        <v>81</v>
      </c>
      <c r="G37" s="17"/>
      <c r="H37" s="17"/>
      <c r="I37" s="17"/>
      <c r="J37" s="24" t="s">
        <v>120</v>
      </c>
      <c r="K37" s="17">
        <v>58.58</v>
      </c>
      <c r="L37" s="17">
        <v>5389361</v>
      </c>
      <c r="M37" s="17" t="s">
        <v>121</v>
      </c>
      <c r="N37" s="17" t="s">
        <v>128</v>
      </c>
      <c r="O37" s="17" t="s">
        <v>128</v>
      </c>
      <c r="P37" s="17" t="s">
        <v>126</v>
      </c>
      <c r="Q37" s="17" t="s">
        <v>126</v>
      </c>
      <c r="R37" s="17" t="s">
        <v>126</v>
      </c>
      <c r="S37" s="17" t="s">
        <v>126</v>
      </c>
      <c r="T37" s="12" t="s">
        <v>136</v>
      </c>
    </row>
    <row r="38" spans="1:20" s="29" customFormat="1" x14ac:dyDescent="0.25">
      <c r="F38" s="29" t="s">
        <v>111</v>
      </c>
      <c r="G38" s="30"/>
      <c r="H38" s="30"/>
      <c r="I38" s="30"/>
      <c r="J38" s="36" t="s">
        <v>120</v>
      </c>
      <c r="K38" s="30">
        <v>39.5</v>
      </c>
      <c r="L38" s="30">
        <v>3634001</v>
      </c>
      <c r="M38" s="30" t="s">
        <v>129</v>
      </c>
      <c r="N38" s="30" t="s">
        <v>137</v>
      </c>
      <c r="O38" s="30" t="s">
        <v>137</v>
      </c>
      <c r="P38" s="30" t="s">
        <v>138</v>
      </c>
      <c r="Q38" s="30" t="s">
        <v>138</v>
      </c>
      <c r="R38" s="30" t="s">
        <v>138</v>
      </c>
      <c r="S38" s="30" t="s">
        <v>138</v>
      </c>
    </row>
    <row r="39" spans="1:20" s="4" customFormat="1" x14ac:dyDescent="0.25">
      <c r="G39" s="2">
        <f>SUM(G36:G37)</f>
        <v>18600000</v>
      </c>
      <c r="H39" s="2">
        <f>SUM(H36:H37)</f>
        <v>200</v>
      </c>
      <c r="I39" s="2"/>
      <c r="J39" s="28"/>
      <c r="K39" s="2">
        <f>SUM(K36:K37)</f>
        <v>159.57</v>
      </c>
      <c r="L39" s="2">
        <f>SUM(L36:L37)</f>
        <v>14882421</v>
      </c>
      <c r="M39" s="2"/>
      <c r="N39" s="2"/>
      <c r="O39" s="2"/>
      <c r="P39" s="2"/>
      <c r="Q39" s="2"/>
      <c r="R39" s="2"/>
      <c r="S39" s="2"/>
    </row>
    <row r="41" spans="1:20" s="12" customFormat="1" x14ac:dyDescent="0.25">
      <c r="A41" s="12">
        <v>8</v>
      </c>
      <c r="B41" s="12" t="s">
        <v>75</v>
      </c>
      <c r="C41" s="12" t="s">
        <v>76</v>
      </c>
      <c r="D41" s="12" t="s">
        <v>77</v>
      </c>
      <c r="E41" s="12" t="s">
        <v>72</v>
      </c>
      <c r="F41" s="12" t="s">
        <v>81</v>
      </c>
      <c r="G41" s="17">
        <v>1710923</v>
      </c>
      <c r="H41" s="17">
        <v>21</v>
      </c>
      <c r="I41" s="17" t="s">
        <v>82</v>
      </c>
      <c r="J41" s="24" t="s">
        <v>100</v>
      </c>
      <c r="K41" s="17">
        <v>21</v>
      </c>
      <c r="L41" s="17">
        <v>1710923</v>
      </c>
      <c r="M41" s="17" t="s">
        <v>99</v>
      </c>
      <c r="N41" s="17" t="s">
        <v>102</v>
      </c>
      <c r="O41" s="17" t="s">
        <v>103</v>
      </c>
      <c r="P41" s="17" t="s">
        <v>106</v>
      </c>
      <c r="Q41" s="17" t="s">
        <v>106</v>
      </c>
      <c r="R41" s="17" t="s">
        <v>106</v>
      </c>
      <c r="S41" s="17" t="s">
        <v>108</v>
      </c>
      <c r="T41" s="12" t="s">
        <v>113</v>
      </c>
    </row>
    <row r="43" spans="1:20" s="12" customFormat="1" x14ac:dyDescent="0.25">
      <c r="A43" s="12">
        <v>9</v>
      </c>
      <c r="B43" s="12" t="s">
        <v>75</v>
      </c>
      <c r="C43" s="12" t="s">
        <v>78</v>
      </c>
      <c r="D43" s="12" t="s">
        <v>79</v>
      </c>
      <c r="E43" s="12" t="s">
        <v>80</v>
      </c>
      <c r="F43" s="12" t="s">
        <v>81</v>
      </c>
      <c r="G43" s="17">
        <f>10671750+213435</f>
        <v>10885185</v>
      </c>
      <c r="H43" s="17">
        <v>150</v>
      </c>
      <c r="I43" s="17" t="s">
        <v>82</v>
      </c>
      <c r="J43" s="31" t="s">
        <v>83</v>
      </c>
      <c r="K43" s="17">
        <v>152.01</v>
      </c>
      <c r="L43" s="17">
        <v>10814752</v>
      </c>
      <c r="M43" s="17" t="s">
        <v>99</v>
      </c>
      <c r="N43" s="17" t="s">
        <v>102</v>
      </c>
      <c r="O43" s="17" t="s">
        <v>103</v>
      </c>
      <c r="P43" s="17" t="s">
        <v>106</v>
      </c>
      <c r="Q43" s="17" t="s">
        <v>106</v>
      </c>
      <c r="R43" s="17" t="s">
        <v>106</v>
      </c>
      <c r="S43" s="17" t="s">
        <v>106</v>
      </c>
      <c r="T43" s="12" t="s">
        <v>113</v>
      </c>
    </row>
    <row r="44" spans="1:20" s="12" customFormat="1" x14ac:dyDescent="0.25">
      <c r="C44" s="12" t="s">
        <v>110</v>
      </c>
      <c r="D44" s="12" t="s">
        <v>109</v>
      </c>
      <c r="F44" s="12" t="s">
        <v>111</v>
      </c>
      <c r="G44" s="17">
        <v>21343500</v>
      </c>
      <c r="H44" s="17">
        <v>150</v>
      </c>
      <c r="I44" s="17" t="s">
        <v>82</v>
      </c>
      <c r="J44" s="31" t="s">
        <v>83</v>
      </c>
      <c r="K44" s="17">
        <v>146.38999999999999</v>
      </c>
      <c r="L44" s="17">
        <v>10414917</v>
      </c>
      <c r="M44" s="17" t="s">
        <v>122</v>
      </c>
      <c r="N44" s="17" t="s">
        <v>126</v>
      </c>
      <c r="O44" s="17" t="s">
        <v>126</v>
      </c>
      <c r="P44" s="17" t="s">
        <v>127</v>
      </c>
      <c r="Q44" s="17" t="s">
        <v>127</v>
      </c>
      <c r="R44" s="17" t="s">
        <v>127</v>
      </c>
      <c r="S44" s="17" t="s">
        <v>127</v>
      </c>
      <c r="T44" s="12" t="s">
        <v>111</v>
      </c>
    </row>
    <row r="46" spans="1:20" s="12" customFormat="1" x14ac:dyDescent="0.25">
      <c r="A46" s="12">
        <v>10</v>
      </c>
      <c r="B46" s="12" t="s">
        <v>75</v>
      </c>
      <c r="C46" s="12" t="s">
        <v>84</v>
      </c>
      <c r="D46" s="12" t="s">
        <v>79</v>
      </c>
      <c r="E46" s="12" t="s">
        <v>85</v>
      </c>
      <c r="F46" s="12" t="s">
        <v>81</v>
      </c>
      <c r="G46" s="17">
        <v>11000000</v>
      </c>
      <c r="H46" s="17">
        <v>100</v>
      </c>
      <c r="I46" s="17" t="s">
        <v>87</v>
      </c>
      <c r="J46" s="24" t="s">
        <v>86</v>
      </c>
      <c r="K46" s="17">
        <v>98.21</v>
      </c>
      <c r="L46" s="17">
        <v>10803098</v>
      </c>
      <c r="M46" s="17" t="s">
        <v>99</v>
      </c>
      <c r="N46" s="17" t="s">
        <v>101</v>
      </c>
      <c r="O46" s="17" t="s">
        <v>101</v>
      </c>
      <c r="P46" s="17" t="s">
        <v>104</v>
      </c>
      <c r="Q46" s="17" t="s">
        <v>104</v>
      </c>
      <c r="R46" s="17" t="s">
        <v>104</v>
      </c>
      <c r="S46" s="17" t="s">
        <v>104</v>
      </c>
      <c r="T46" s="12" t="s">
        <v>108</v>
      </c>
    </row>
    <row r="49" spans="1:21" s="12" customFormat="1" x14ac:dyDescent="0.25">
      <c r="A49" s="12">
        <v>11</v>
      </c>
      <c r="B49" s="12" t="s">
        <v>75</v>
      </c>
      <c r="C49" s="12" t="s">
        <v>88</v>
      </c>
      <c r="D49" s="12" t="s">
        <v>79</v>
      </c>
      <c r="E49" s="12" t="s">
        <v>85</v>
      </c>
      <c r="F49" s="12" t="s">
        <v>81</v>
      </c>
      <c r="G49" s="17">
        <v>10700000</v>
      </c>
      <c r="H49" s="17">
        <v>100</v>
      </c>
      <c r="I49" s="17" t="s">
        <v>89</v>
      </c>
      <c r="J49" s="31" t="s">
        <v>90</v>
      </c>
      <c r="K49" s="17">
        <v>99.96</v>
      </c>
      <c r="L49" s="17">
        <v>10695721</v>
      </c>
      <c r="M49" s="17" t="s">
        <v>99</v>
      </c>
      <c r="N49" s="17" t="s">
        <v>101</v>
      </c>
      <c r="O49" s="17" t="s">
        <v>101</v>
      </c>
      <c r="P49" s="17" t="s">
        <v>104</v>
      </c>
      <c r="Q49" s="17" t="s">
        <v>104</v>
      </c>
      <c r="R49" s="17" t="s">
        <v>104</v>
      </c>
      <c r="S49" s="17" t="s">
        <v>104</v>
      </c>
      <c r="T49" s="12" t="s">
        <v>108</v>
      </c>
    </row>
    <row r="51" spans="1:21" s="33" customFormat="1" x14ac:dyDescent="0.25">
      <c r="A51" s="33">
        <v>12</v>
      </c>
      <c r="B51" s="33" t="s">
        <v>75</v>
      </c>
      <c r="C51" s="33" t="s">
        <v>91</v>
      </c>
      <c r="D51" s="33" t="s">
        <v>79</v>
      </c>
      <c r="E51" s="33" t="s">
        <v>85</v>
      </c>
      <c r="F51" s="33" t="s">
        <v>81</v>
      </c>
      <c r="G51" s="34">
        <v>11300000</v>
      </c>
      <c r="H51" s="34">
        <v>100</v>
      </c>
      <c r="I51" s="34" t="s">
        <v>92</v>
      </c>
      <c r="J51" s="35" t="s">
        <v>93</v>
      </c>
      <c r="K51" s="34">
        <v>98.57</v>
      </c>
      <c r="L51" s="34">
        <v>11138409</v>
      </c>
      <c r="M51" s="34" t="s">
        <v>109</v>
      </c>
      <c r="N51" s="34" t="s">
        <v>112</v>
      </c>
      <c r="O51" s="34" t="s">
        <v>113</v>
      </c>
      <c r="P51" s="34" t="s">
        <v>115</v>
      </c>
      <c r="Q51" s="34" t="s">
        <v>115</v>
      </c>
      <c r="R51" s="34" t="s">
        <v>115</v>
      </c>
      <c r="S51" s="34" t="s">
        <v>115</v>
      </c>
      <c r="T51" s="33" t="s">
        <v>116</v>
      </c>
    </row>
    <row r="53" spans="1:21" s="12" customFormat="1" x14ac:dyDescent="0.25">
      <c r="A53" s="12">
        <v>13</v>
      </c>
      <c r="B53" s="12" t="s">
        <v>75</v>
      </c>
      <c r="C53" s="12" t="s">
        <v>94</v>
      </c>
      <c r="D53" s="12" t="s">
        <v>95</v>
      </c>
      <c r="E53" s="12" t="s">
        <v>85</v>
      </c>
      <c r="F53" s="12" t="s">
        <v>81</v>
      </c>
      <c r="G53" s="17">
        <f>10600000+530000</f>
        <v>11130000</v>
      </c>
      <c r="H53" s="17">
        <v>100</v>
      </c>
      <c r="I53" s="17" t="s">
        <v>96</v>
      </c>
      <c r="J53" s="24" t="s">
        <v>97</v>
      </c>
      <c r="K53" s="17">
        <v>103.15</v>
      </c>
      <c r="L53" s="17">
        <v>10933898</v>
      </c>
      <c r="M53" s="17" t="s">
        <v>99</v>
      </c>
      <c r="N53" s="17" t="s">
        <v>103</v>
      </c>
      <c r="O53" s="17" t="s">
        <v>103</v>
      </c>
      <c r="P53" s="17" t="s">
        <v>105</v>
      </c>
      <c r="Q53" s="17" t="s">
        <v>105</v>
      </c>
      <c r="R53" s="17" t="s">
        <v>105</v>
      </c>
      <c r="S53" s="17" t="s">
        <v>107</v>
      </c>
      <c r="T53" s="12" t="s">
        <v>114</v>
      </c>
    </row>
    <row r="55" spans="1:21" s="37" customFormat="1" x14ac:dyDescent="0.25">
      <c r="A55" s="37">
        <v>14</v>
      </c>
      <c r="B55" s="37" t="s">
        <v>117</v>
      </c>
      <c r="C55" s="38" t="s">
        <v>124</v>
      </c>
      <c r="D55" s="37" t="s">
        <v>118</v>
      </c>
      <c r="E55" s="37" t="s">
        <v>125</v>
      </c>
      <c r="F55" s="37" t="s">
        <v>123</v>
      </c>
      <c r="G55" s="39">
        <v>18503438</v>
      </c>
      <c r="H55" s="39">
        <v>250</v>
      </c>
      <c r="I55" s="39" t="s">
        <v>82</v>
      </c>
      <c r="J55" s="40" t="s">
        <v>119</v>
      </c>
      <c r="K55" s="39">
        <v>243.45</v>
      </c>
      <c r="L55" s="39">
        <v>18018647</v>
      </c>
      <c r="M55" s="39" t="s">
        <v>126</v>
      </c>
      <c r="N55" s="39" t="s">
        <v>133</v>
      </c>
      <c r="O55" s="39" t="s">
        <v>133</v>
      </c>
      <c r="P55" s="39" t="s">
        <v>135</v>
      </c>
      <c r="Q55" s="39" t="s">
        <v>135</v>
      </c>
      <c r="R55" s="39" t="s">
        <v>135</v>
      </c>
      <c r="S55" s="39" t="s">
        <v>135</v>
      </c>
      <c r="T55" s="37" t="s">
        <v>139</v>
      </c>
    </row>
    <row r="57" spans="1:21" s="29" customFormat="1" x14ac:dyDescent="0.25">
      <c r="A57" s="29">
        <v>15</v>
      </c>
      <c r="B57" s="29" t="s">
        <v>130</v>
      </c>
      <c r="C57" s="29" t="s">
        <v>134</v>
      </c>
      <c r="D57" s="29" t="s">
        <v>129</v>
      </c>
      <c r="E57" s="29" t="s">
        <v>133</v>
      </c>
      <c r="F57" s="29" t="s">
        <v>131</v>
      </c>
      <c r="G57" s="30">
        <v>13080000</v>
      </c>
      <c r="H57" s="30">
        <v>120</v>
      </c>
      <c r="I57" s="30" t="s">
        <v>96</v>
      </c>
      <c r="J57" s="36" t="s">
        <v>132</v>
      </c>
      <c r="K57" s="30">
        <v>59.85</v>
      </c>
      <c r="L57" s="30">
        <v>6523593</v>
      </c>
      <c r="M57" s="30" t="s">
        <v>140</v>
      </c>
      <c r="N57" s="30"/>
      <c r="O57" s="30"/>
      <c r="P57" s="30"/>
      <c r="Q57" s="30"/>
      <c r="R57" s="30"/>
      <c r="S57" s="30"/>
      <c r="U57" s="29" t="s">
        <v>141</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Poonam  Ghune</dc:creator>
  <cp:lastModifiedBy>Poonam  Ghune</cp:lastModifiedBy>
  <dcterms:created xsi:type="dcterms:W3CDTF">2016-11-23T12:34:51Z</dcterms:created>
  <dcterms:modified xsi:type="dcterms:W3CDTF">2017-04-10T12:24:45Z</dcterms:modified>
</cp:coreProperties>
</file>