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<sst xmlns="http://schemas.openxmlformats.org/spreadsheetml/2006/main" count="5269" uniqueCount="890">
  <si>
    <t>File opened</t>
  </si>
  <si>
    <t>2025-01-23 13:27:47</t>
  </si>
  <si>
    <t>Console s/n</t>
  </si>
  <si>
    <t>68C-811793</t>
  </si>
  <si>
    <t>Console ver</t>
  </si>
  <si>
    <t>Bluestem v.2.1.11</t>
  </si>
  <si>
    <t>Scripts ver</t>
  </si>
  <si>
    <t>2023.02  2.1.11, Jun 2023</t>
  </si>
  <si>
    <t>Head s/n</t>
  </si>
  <si>
    <t>68H-891793</t>
  </si>
  <si>
    <t>Head ver</t>
  </si>
  <si>
    <t>1.4.23</t>
  </si>
  <si>
    <t>Head cal</t>
  </si>
  <si>
    <t>{"h2obzero": "1.08483", "h2obspan2a": "0.0661043", "h2oaspan2a": "0.0654748", "co2aspanconc1": "2513", "flowmeterzero": "2.48611", "h2oaspan2b": "0.0656712", "co2aspan2a": "0.296643", "co2aspanconc2": "301.5", "h2oazero": "1.09376", "ssb_ref": "30719.7", "h2oaspanconc1": "11.54", "co2bspan1": "1.00142", "tazero": "0.473269", "h2obspan2b": "0.0660369", "h2oaspan2": "0", "co2bzero": "0.932032", "co2aspan2": "-0.0314514", "co2bspanconc2": "301.5", "chamberpressurezero": "2.66764", "tbzero": "0.707254", "flowbzero": "0.31242", "co2bspan2": "-0.032419", "co2aspan2b": "0.294279", "h2obspanconc1": "11.54", "co2bspan2b": "0.296486", "co2aspan1": "1.00136", "oxygen": "21", "h2obspan1": "0.998981", "h2obspanconc2": "0", "flowazero": "0.303", "h2oaspanconc2": "0", "co2bspanconc1": "2513", "ssa_ref": "33075.3", "co2azero": "0.953567", "h2obspan2": "0", "co2bspan2a": "0.298958", "h2oaspan1": "1.003"}</t>
  </si>
  <si>
    <t>Factory cal date</t>
  </si>
  <si>
    <t>28 Nov 2023</t>
  </si>
  <si>
    <t>CO2 rangematch</t>
  </si>
  <si>
    <t>Thu Jan 23 12:51</t>
  </si>
  <si>
    <t>H2O rangematch</t>
  </si>
  <si>
    <t>Thu Jan 23 12:54</t>
  </si>
  <si>
    <t>Chamber type</t>
  </si>
  <si>
    <t>6800-12A</t>
  </si>
  <si>
    <t>Chamber s/n</t>
  </si>
  <si>
    <t>CHM-10626</t>
  </si>
  <si>
    <t>Chamber rev</t>
  </si>
  <si>
    <t>0</t>
  </si>
  <si>
    <t>Chamber cal</t>
  </si>
  <si>
    <t>8.33</t>
  </si>
  <si>
    <t>HeadLS type</t>
  </si>
  <si>
    <t>6800-02</t>
  </si>
  <si>
    <t>HeadLS s/n</t>
  </si>
  <si>
    <t>391316</t>
  </si>
  <si>
    <t>HeadLS f</t>
  </si>
  <si>
    <t>0.0492 0.069</t>
  </si>
  <si>
    <t>HeadLS u0</t>
  </si>
  <si>
    <t>523 1409</t>
  </si>
  <si>
    <t>13:27:47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</si>
  <si>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</si>
  <si>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</si>
  <si>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</si>
  <si>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</si>
  <si>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</si>
  <si>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</si>
  <si>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</si>
  <si>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2x3 FB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</si>
  <si>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</si>
  <si>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</si>
  <si>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</si>
  <si>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</si>
  <si>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</si>
  <si>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</si>
  <si>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</si>
  <si>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</si>
  <si>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</si>
  <si>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</si>
  <si>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</si>
  <si>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</si>
  <si>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</si>
  <si>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</si>
  <si>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</si>
  <si>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</si>
  <si>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</si>
  <si>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</si>
  <si>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</si>
  <si>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</si>
  <si>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</si>
  <si>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</si>
  <si>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</si>
  <si>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</si>
  <si>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</si>
  <si>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</si>
  <si>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</si>
  <si>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</si>
  <si>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</si>
  <si>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</si>
  <si>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</si>
  <si>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</si>
  <si>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</si>
  <si>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</si>
  <si>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</si>
  <si>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</si>
  <si>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</si>
  <si>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</si>
  <si>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</si>
  <si>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</si>
  <si>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</si>
  <si>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</si>
  <si>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</si>
  <si>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</si>
  <si>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6.50854 189.766 334.316 560.763 843.468 1053.14 1216.57 1278.34</t>
  </si>
  <si>
    <t>Fs_true</t>
  </si>
  <si>
    <t>-2.22392 228.472 380.157 579.31 811.128 1001.6 1201.85 1401.07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</si>
  <si>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</si>
  <si>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</si>
  <si>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</si>
  <si>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</si>
  <si>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</si>
  <si>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</si>
  <si>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</si>
  <si>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</si>
  <si>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</si>
  <si>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</si>
  <si>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</si>
  <si>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</si>
  <si>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</si>
  <si>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</si>
  <si>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</si>
  <si>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</si>
  <si>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</si>
  <si>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</si>
  <si>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</si>
  <si>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</si>
  <si>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</si>
  <si>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</si>
  <si>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</si>
  <si>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</si>
  <si>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</si>
  <si>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</si>
  <si>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</si>
  <si>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</si>
  <si>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</si>
  <si>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</si>
  <si>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</si>
  <si>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</si>
  <si>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</si>
  <si>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</si>
  <si>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</si>
  <si>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</si>
  <si>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</si>
  <si>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</si>
  <si>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</si>
  <si>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</si>
  <si>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</si>
  <si>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</si>
  <si>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</si>
  <si>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</si>
  <si>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</si>
  <si>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</si>
  <si>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</si>
  <si>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</si>
  <si>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</si>
  <si>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</si>
  <si>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</si>
  <si>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</si>
  <si>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</si>
  <si>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</si>
  <si>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</si>
  <si>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</si>
  <si>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</si>
  <si>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</si>
  <si>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</si>
  <si>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</si>
  <si>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</si>
  <si>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</si>
  <si>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</si>
  <si>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</si>
  <si>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</si>
  <si>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</si>
  <si>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</si>
  <si>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</si>
  <si>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</si>
  <si>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</si>
  <si>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</si>
  <si>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</si>
  <si>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</si>
  <si>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</si>
  <si>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</si>
  <si>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</si>
  <si>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</si>
  <si>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</si>
  <si>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</si>
  <si>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</si>
  <si>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</si>
  <si>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</si>
  <si>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</si>
  <si>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</si>
  <si>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</si>
  <si>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</si>
  <si>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</si>
  <si>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</si>
  <si>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</si>
  <si>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</si>
  <si>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</si>
  <si>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</si>
  <si>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</si>
  <si>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</si>
  <si>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</si>
  <si>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</si>
  <si>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</si>
  <si>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</si>
  <si>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</si>
  <si>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</si>
  <si>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</si>
  <si>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</si>
  <si>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</si>
  <si>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</si>
  <si>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</si>
  <si>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</si>
  <si>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</si>
  <si>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</si>
  <si>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</si>
  <si>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</si>
  <si>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</si>
  <si>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</si>
  <si>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</si>
  <si>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</si>
  <si>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</si>
  <si>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</si>
  <si>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</si>
  <si>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</si>
  <si>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</si>
  <si>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</si>
  <si>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</si>
  <si>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</si>
  <si>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</si>
  <si>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</si>
  <si>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</si>
  <si>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</si>
  <si>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</si>
  <si>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</si>
  <si>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</si>
  <si>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</si>
  <si>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</si>
  <si>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</si>
  <si>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</si>
  <si>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</si>
  <si>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</si>
  <si>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</si>
  <si>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</si>
  <si>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</si>
  <si>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</si>
  <si>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</si>
  <si>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</si>
  <si>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</si>
  <si>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</si>
  <si>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</si>
  <si>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</si>
  <si>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</si>
  <si>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</si>
  <si>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</si>
  <si>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</si>
  <si>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</si>
  <si>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</si>
  <si>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</si>
  <si>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</si>
  <si>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</si>
  <si>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</si>
  <si>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</si>
  <si>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</si>
  <si>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</si>
  <si>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</si>
  <si>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</si>
  <si>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</si>
  <si>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</si>
  <si>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</si>
  <si>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</si>
  <si>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</si>
  <si>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</si>
  <si>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</si>
  <si>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</si>
  <si>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</si>
  <si>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</si>
  <si>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</si>
  <si>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</si>
  <si>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</si>
  <si>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</si>
  <si>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</si>
  <si>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</si>
  <si>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</si>
  <si>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</si>
  <si>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</si>
  <si>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</si>
  <si>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</si>
  <si>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</si>
  <si>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</si>
  <si>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</si>
  <si>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</si>
  <si>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</si>
  <si>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</si>
  <si>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</si>
  <si>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</si>
  <si>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</si>
  <si>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</si>
  <si>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</si>
  <si>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</si>
  <si>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</si>
  <si>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</si>
  <si>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</si>
  <si>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</si>
  <si>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</si>
  <si>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</si>
  <si>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</si>
  <si>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</si>
  <si>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</si>
  <si>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</si>
  <si>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</si>
  <si>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</si>
  <si>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</si>
  <si>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</si>
  <si>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</si>
  <si>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</si>
  <si>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</si>
  <si>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</si>
  <si>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</si>
  <si>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</si>
  <si>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</si>
  <si>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</si>
  <si>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</si>
  <si>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</si>
  <si>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</si>
  <si>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</si>
  <si>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</si>
  <si>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</si>
  <si>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</si>
  <si>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</si>
  <si>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</si>
  <si>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</si>
  <si>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</si>
  <si>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</si>
  <si>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</si>
  <si>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</si>
  <si>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</si>
  <si>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</si>
  <si>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</si>
  <si>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</si>
  <si>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</si>
  <si>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</si>
  <si>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</si>
  <si>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</si>
  <si>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</si>
  <si>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</si>
  <si>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</si>
  <si>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</si>
  <si>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</si>
  <si>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</si>
  <si>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</si>
  <si>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</si>
  <si>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</si>
  <si>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</si>
  <si>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</si>
  <si>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</si>
  <si>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</si>
  <si>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</si>
  <si>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20250123 13:29:01</t>
  </si>
  <si>
    <t>13:29:01</t>
  </si>
  <si>
    <t>0: Broadleaf</t>
  </si>
  <si>
    <t>12:45:28</t>
  </si>
  <si>
    <t>1/2</t>
  </si>
  <si>
    <t>11111111</t>
  </si>
  <si>
    <t>oooooooo</t>
  </si>
  <si>
    <t>off</t>
  </si>
  <si>
    <t>20250123 13:29:04</t>
  </si>
  <si>
    <t>13:29:04</t>
  </si>
  <si>
    <t>20250123 13:29:05</t>
  </si>
  <si>
    <t>13:29:05</t>
  </si>
  <si>
    <t>20250123 13:29:07</t>
  </si>
  <si>
    <t>13:29:07</t>
  </si>
  <si>
    <t>20250123 13:29:09</t>
  </si>
  <si>
    <t>13:29:09</t>
  </si>
  <si>
    <t>20250123 13:29:11</t>
  </si>
  <si>
    <t>13:29:11</t>
  </si>
  <si>
    <t>20250123 13:29:13</t>
  </si>
  <si>
    <t>13:29:13</t>
  </si>
  <si>
    <t>20250123 13:29:15</t>
  </si>
  <si>
    <t>13:29:15</t>
  </si>
  <si>
    <t>20250123 13:29:17</t>
  </si>
  <si>
    <t>13:29:17</t>
  </si>
  <si>
    <t>20250123 13:29:19</t>
  </si>
  <si>
    <t>13:29:19</t>
  </si>
  <si>
    <t>20250123 13:29:21</t>
  </si>
  <si>
    <t>13:29:21</t>
  </si>
  <si>
    <t>20250123 13:29:23</t>
  </si>
  <si>
    <t>13:29:23</t>
  </si>
  <si>
    <t>20250123 13:29:25</t>
  </si>
  <si>
    <t>13:29:25</t>
  </si>
  <si>
    <t>20250123 13:29:27</t>
  </si>
  <si>
    <t>13:29:27</t>
  </si>
  <si>
    <t>20250123 13:29:29</t>
  </si>
  <si>
    <t>13:29:29</t>
  </si>
  <si>
    <t>20250123 13:29:31</t>
  </si>
  <si>
    <t>13:29:31</t>
  </si>
  <si>
    <t>20250123 13:29:33</t>
  </si>
  <si>
    <t>13:29:33</t>
  </si>
  <si>
    <t>20250123 13:29:35</t>
  </si>
  <si>
    <t>13:29:35</t>
  </si>
  <si>
    <t>20250123 13:29:37</t>
  </si>
  <si>
    <t>13:29:37</t>
  </si>
  <si>
    <t>20250123 13:29:39</t>
  </si>
  <si>
    <t>13:29:39</t>
  </si>
  <si>
    <t>20250123 13:29:41</t>
  </si>
  <si>
    <t>13:29:41</t>
  </si>
  <si>
    <t>20250123 13:29:43</t>
  </si>
  <si>
    <t>13:29:43</t>
  </si>
  <si>
    <t>20250123 13:29:45</t>
  </si>
  <si>
    <t>13:29:45</t>
  </si>
  <si>
    <t>20250123 13:29:47</t>
  </si>
  <si>
    <t>13:29:47</t>
  </si>
  <si>
    <t>20250123 13:29:49</t>
  </si>
  <si>
    <t>13:29:49</t>
  </si>
  <si>
    <t>20250123 13:29:51</t>
  </si>
  <si>
    <t>13:29:51</t>
  </si>
  <si>
    <t>20250123 13:29:53</t>
  </si>
  <si>
    <t>13:29:53</t>
  </si>
  <si>
    <t>20250123 13:29:55</t>
  </si>
  <si>
    <t>13:29:55</t>
  </si>
  <si>
    <t>20250123 13:29:57</t>
  </si>
  <si>
    <t>13:29:57</t>
  </si>
  <si>
    <t>20250123 13:29:59</t>
  </si>
  <si>
    <t>13:29:59</t>
  </si>
  <si>
    <t>20250123 13:30:01</t>
  </si>
  <si>
    <t>13:30:01</t>
  </si>
  <si>
    <t>20250123 13:30:03</t>
  </si>
  <si>
    <t>13:30:03</t>
  </si>
  <si>
    <t>20250123 13:30:05</t>
  </si>
  <si>
    <t>13:30:05</t>
  </si>
  <si>
    <t>20250123 13:30:07</t>
  </si>
  <si>
    <t>13:30:07</t>
  </si>
  <si>
    <t>20250123 13:30:09</t>
  </si>
  <si>
    <t>13:30:09</t>
  </si>
  <si>
    <t>20250123 13:30:11</t>
  </si>
  <si>
    <t>13:30:11</t>
  </si>
  <si>
    <t>20250123 13:30:13</t>
  </si>
  <si>
    <t>13:30:13</t>
  </si>
  <si>
    <t>20250123 13:30:15</t>
  </si>
  <si>
    <t>13:30:15</t>
  </si>
  <si>
    <t>20250123 13:30:17</t>
  </si>
  <si>
    <t>13:30:17</t>
  </si>
  <si>
    <t>20250123 13:30:19</t>
  </si>
  <si>
    <t>13:30:19</t>
  </si>
  <si>
    <t>20250123 13:30:21</t>
  </si>
  <si>
    <t>13:30:21</t>
  </si>
  <si>
    <t>20250123 13:30:23</t>
  </si>
  <si>
    <t>13:30:23</t>
  </si>
  <si>
    <t>20250123 13:30:25</t>
  </si>
  <si>
    <t>13:30:25</t>
  </si>
  <si>
    <t>20250123 13:30:27</t>
  </si>
  <si>
    <t>13:30:27</t>
  </si>
  <si>
    <t>20250123 13:30:29</t>
  </si>
  <si>
    <t>13:30:29</t>
  </si>
  <si>
    <t>20250123 13:30:31</t>
  </si>
  <si>
    <t>13:30:31</t>
  </si>
  <si>
    <t>20250123 13:30:33</t>
  </si>
  <si>
    <t>13:30:33</t>
  </si>
  <si>
    <t>20250123 13:30:35</t>
  </si>
  <si>
    <t>13:30:35</t>
  </si>
  <si>
    <t>20250123 13:30:37</t>
  </si>
  <si>
    <t>13:30:37</t>
  </si>
  <si>
    <t>20250123 13:30:39</t>
  </si>
  <si>
    <t>13:30:39</t>
  </si>
  <si>
    <t>20250123 13:30:41</t>
  </si>
  <si>
    <t>13:30:41</t>
  </si>
  <si>
    <t>20250123 13:30:43</t>
  </si>
  <si>
    <t>13:30:43</t>
  </si>
  <si>
    <t>20250123 13:30:45</t>
  </si>
  <si>
    <t>13:30:45</t>
  </si>
  <si>
    <t>20250123 13:30:47</t>
  </si>
  <si>
    <t>13:30:47</t>
  </si>
  <si>
    <t>20250123 13:30:49</t>
  </si>
  <si>
    <t>13:30:49</t>
  </si>
  <si>
    <t>20250123 13:30:51</t>
  </si>
  <si>
    <t>13:30:51</t>
  </si>
  <si>
    <t>20250123 13:30:53</t>
  </si>
  <si>
    <t>13:30:53</t>
  </si>
  <si>
    <t>20250123 13:30:55</t>
  </si>
  <si>
    <t>13:30:55</t>
  </si>
  <si>
    <t>20250123 13:30:57</t>
  </si>
  <si>
    <t>13:30:57</t>
  </si>
  <si>
    <t>20250123 13:30:59</t>
  </si>
  <si>
    <t>13:30:59</t>
  </si>
  <si>
    <t>20250123 13:31:01</t>
  </si>
  <si>
    <t>13:31:01</t>
  </si>
  <si>
    <t>20250123 13:31:03</t>
  </si>
  <si>
    <t>13:31:03</t>
  </si>
  <si>
    <t>20250123 13:31:05</t>
  </si>
  <si>
    <t>13:31:05</t>
  </si>
  <si>
    <t>20250123 13:31:07</t>
  </si>
  <si>
    <t>13:31:07</t>
  </si>
  <si>
    <t>20250123 13:31:09</t>
  </si>
  <si>
    <t>13:31:09</t>
  </si>
  <si>
    <t>20250123 13:31:11</t>
  </si>
  <si>
    <t>13:31:11</t>
  </si>
  <si>
    <t>20250123 13:31:13</t>
  </si>
  <si>
    <t>13:31:13</t>
  </si>
  <si>
    <t>20250123 13:31:15</t>
  </si>
  <si>
    <t>13:31:15</t>
  </si>
  <si>
    <t>20250123 13:31:17</t>
  </si>
  <si>
    <t>13:31:17</t>
  </si>
  <si>
    <t>20250123 13:31:19</t>
  </si>
  <si>
    <t>13:31:19</t>
  </si>
  <si>
    <t>20250123 13:31:21</t>
  </si>
  <si>
    <t>13:31:21</t>
  </si>
  <si>
    <t>20250123 13:31:23</t>
  </si>
  <si>
    <t>13:31:23</t>
  </si>
  <si>
    <t>20250123 13:31:25</t>
  </si>
  <si>
    <t>13:31:25</t>
  </si>
  <si>
    <t>20250123 13:31:27</t>
  </si>
  <si>
    <t>13:31:27</t>
  </si>
  <si>
    <t>20250123 13:31:29</t>
  </si>
  <si>
    <t>13:31:29</t>
  </si>
  <si>
    <t>20250123 13:31:31</t>
  </si>
  <si>
    <t>13:31:31</t>
  </si>
  <si>
    <t>20250123 13:31:33</t>
  </si>
  <si>
    <t>13:31:33</t>
  </si>
  <si>
    <t>20250123 13:31:35</t>
  </si>
  <si>
    <t>13:31:35</t>
  </si>
  <si>
    <t>20250123 13:31:37</t>
  </si>
  <si>
    <t>13:31:37</t>
  </si>
  <si>
    <t>20250123 13:31:39</t>
  </si>
  <si>
    <t>13:31:39</t>
  </si>
  <si>
    <t>20250123 13:31:41</t>
  </si>
  <si>
    <t>13:31:41</t>
  </si>
  <si>
    <t>20250123 13:31:43</t>
  </si>
  <si>
    <t>13:31:43</t>
  </si>
  <si>
    <t>20250123 13:31:45</t>
  </si>
  <si>
    <t>13:31:45</t>
  </si>
  <si>
    <t>20250123 13:31:47</t>
  </si>
  <si>
    <t>13:31:47</t>
  </si>
  <si>
    <t>20250123 13:31:49</t>
  </si>
  <si>
    <t>13:31:49</t>
  </si>
  <si>
    <t>20250123 13:31:51</t>
  </si>
  <si>
    <t>13:31:51</t>
  </si>
  <si>
    <t>20250123 13:31:53</t>
  </si>
  <si>
    <t>13:31:53</t>
  </si>
  <si>
    <t>20250123 13:31:55</t>
  </si>
  <si>
    <t>13:31:55</t>
  </si>
  <si>
    <t>20250123 13:31:57</t>
  </si>
  <si>
    <t>13:31:57</t>
  </si>
  <si>
    <t>20250123 13:31:59</t>
  </si>
  <si>
    <t>13:31:59</t>
  </si>
  <si>
    <t>20250123 13:32:01</t>
  </si>
  <si>
    <t>13:32:01</t>
  </si>
  <si>
    <t>20250123 13:32:03</t>
  </si>
  <si>
    <t>13:32:03</t>
  </si>
  <si>
    <t>20250123 13:32:05</t>
  </si>
  <si>
    <t>13:32:05</t>
  </si>
  <si>
    <t>20250123 13:32:07</t>
  </si>
  <si>
    <t>13:32:07</t>
  </si>
  <si>
    <t>20250123 13:32:09</t>
  </si>
  <si>
    <t>13:32:09</t>
  </si>
  <si>
    <t>20250123 13:32:11</t>
  </si>
  <si>
    <t>13:32:11</t>
  </si>
  <si>
    <t>20250123 13:32:13</t>
  </si>
  <si>
    <t>13:32:13</t>
  </si>
  <si>
    <t>20250123 13:32:15</t>
  </si>
  <si>
    <t>13:32:15</t>
  </si>
  <si>
    <t>20250123 13:32:17</t>
  </si>
  <si>
    <t>13:32:17</t>
  </si>
  <si>
    <t>20250123 13:32:19</t>
  </si>
  <si>
    <t>13:32:19</t>
  </si>
  <si>
    <t>20250123 13:32:21</t>
  </si>
  <si>
    <t>13:32:21</t>
  </si>
  <si>
    <t>20250123 13:32:23</t>
  </si>
  <si>
    <t>13:32:23</t>
  </si>
  <si>
    <t>20250123 13:32:25</t>
  </si>
  <si>
    <t>13:32:25</t>
  </si>
  <si>
    <t>20250123 13:32:27</t>
  </si>
  <si>
    <t>13:32:27</t>
  </si>
  <si>
    <t>20250123 13:32:29</t>
  </si>
  <si>
    <t>13:32:29</t>
  </si>
  <si>
    <t>20250123 13:32:31</t>
  </si>
  <si>
    <t>13:32:31</t>
  </si>
  <si>
    <t>20250123 13:32:33</t>
  </si>
  <si>
    <t>13:32:33</t>
  </si>
  <si>
    <t>20250123 13:32:35</t>
  </si>
  <si>
    <t>13:32:35</t>
  </si>
  <si>
    <t>20250123 13:32:37</t>
  </si>
  <si>
    <t>13:32:37</t>
  </si>
  <si>
    <t>20250123 13:32:39</t>
  </si>
  <si>
    <t>13:32:39</t>
  </si>
  <si>
    <t>20250123 13:32:41</t>
  </si>
  <si>
    <t>13:32:41</t>
  </si>
  <si>
    <t>20250123 13:32:43</t>
  </si>
  <si>
    <t>13:32:43</t>
  </si>
  <si>
    <t>20250123 13:32:45</t>
  </si>
  <si>
    <t>13:32:45</t>
  </si>
  <si>
    <t>20250123 13:32:47</t>
  </si>
  <si>
    <t>13:32:47</t>
  </si>
  <si>
    <t>20250123 13:32:49</t>
  </si>
  <si>
    <t>13:32:49</t>
  </si>
  <si>
    <t>20250123 13:32:51</t>
  </si>
  <si>
    <t>13:32:51</t>
  </si>
  <si>
    <t>20250123 13:32:53</t>
  </si>
  <si>
    <t>13:32:53</t>
  </si>
  <si>
    <t>20250123 13:32:55</t>
  </si>
  <si>
    <t>13:32:55</t>
  </si>
  <si>
    <t>20250123 13:32:57</t>
  </si>
  <si>
    <t>13:32:57</t>
  </si>
  <si>
    <t>20250123 13:32:59</t>
  </si>
  <si>
    <t>13:32:59</t>
  </si>
  <si>
    <t>20250123 13:33:01</t>
  </si>
  <si>
    <t>13:33:01</t>
  </si>
  <si>
    <t>20250123 13:33:03</t>
  </si>
  <si>
    <t>13:33:03</t>
  </si>
  <si>
    <t>20250123 13:33:05</t>
  </si>
  <si>
    <t>13:33:05</t>
  </si>
  <si>
    <t>20250123 13:33:07</t>
  </si>
  <si>
    <t>13:33:07</t>
  </si>
  <si>
    <t>20250123 13:33:09</t>
  </si>
  <si>
    <t>13:33:09</t>
  </si>
  <si>
    <t>20250123 13:33:11</t>
  </si>
  <si>
    <t>13:33:11</t>
  </si>
  <si>
    <t>20250123 13:33:13</t>
  </si>
  <si>
    <t>13:33:13</t>
  </si>
  <si>
    <t>20250123 13:33:15</t>
  </si>
  <si>
    <t>13:33:15</t>
  </si>
  <si>
    <t>20250123 13:33:17</t>
  </si>
  <si>
    <t>13:33:17</t>
  </si>
  <si>
    <t>20250123 13:33:19</t>
  </si>
  <si>
    <t>13:33:19</t>
  </si>
  <si>
    <t>20250123 13:33:21</t>
  </si>
  <si>
    <t>13:33:21</t>
  </si>
  <si>
    <t>20250123 13:33:23</t>
  </si>
  <si>
    <t>13:33:23</t>
  </si>
  <si>
    <t>20250123 13:33:25</t>
  </si>
  <si>
    <t>13:33:25</t>
  </si>
  <si>
    <t>20250123 13:33:27</t>
  </si>
  <si>
    <t>13:33:27</t>
  </si>
  <si>
    <t>20250123 13:33:29</t>
  </si>
  <si>
    <t>13:33:29</t>
  </si>
  <si>
    <t>20250123 13:33:31</t>
  </si>
  <si>
    <t>13:33:31</t>
  </si>
  <si>
    <t>20250123 13:33:33</t>
  </si>
  <si>
    <t>13:33:33</t>
  </si>
  <si>
    <t>20250123 13:33:35</t>
  </si>
  <si>
    <t>13:33:35</t>
  </si>
  <si>
    <t>20250123 13:33:37</t>
  </si>
  <si>
    <t>13:33:37</t>
  </si>
  <si>
    <t>20250123 13:33:39</t>
  </si>
  <si>
    <t>13:33:39</t>
  </si>
  <si>
    <t>20250123 13:33:41</t>
  </si>
  <si>
    <t>13:33:41</t>
  </si>
  <si>
    <t>20250123 13:33:43</t>
  </si>
  <si>
    <t>13:33:43</t>
  </si>
  <si>
    <t>20250123 13:33:45</t>
  </si>
  <si>
    <t>13:33:45</t>
  </si>
  <si>
    <t>20250123 13:33:47</t>
  </si>
  <si>
    <t>13:33:47</t>
  </si>
  <si>
    <t>20250123 13:33:49</t>
  </si>
  <si>
    <t>13:33:49</t>
  </si>
  <si>
    <t>20250123 13:33:51</t>
  </si>
  <si>
    <t>13:33:51</t>
  </si>
  <si>
    <t>20250123 13:33:53</t>
  </si>
  <si>
    <t>13:33:53</t>
  </si>
  <si>
    <t>20250123 13:33:55</t>
  </si>
  <si>
    <t>13:33:55</t>
  </si>
  <si>
    <t>20250123 13:33:57</t>
  </si>
  <si>
    <t>13:33:57</t>
  </si>
  <si>
    <t>20250123 13:33:59</t>
  </si>
  <si>
    <t>13:33:59</t>
  </si>
  <si>
    <t>20250123 13:34:01</t>
  </si>
  <si>
    <t>13:34:01</t>
  </si>
  <si>
    <t>20250123 13:34:03</t>
  </si>
  <si>
    <t>13:34:03</t>
  </si>
  <si>
    <t>20250123 13:34:05</t>
  </si>
  <si>
    <t>13:34:05</t>
  </si>
  <si>
    <t>20250123 13:34:07</t>
  </si>
  <si>
    <t>13:34:07</t>
  </si>
  <si>
    <t>20250123 13:34:09</t>
  </si>
  <si>
    <t>13:34:09</t>
  </si>
  <si>
    <t>20250123 13:34:11</t>
  </si>
  <si>
    <t>13:34:11</t>
  </si>
  <si>
    <t>20250123 13:34:13</t>
  </si>
  <si>
    <t>13:34:13</t>
  </si>
  <si>
    <t>20250123 13:34:15</t>
  </si>
  <si>
    <t>13:34:15</t>
  </si>
  <si>
    <t>20250123 13:34:17</t>
  </si>
  <si>
    <t>13:34:17</t>
  </si>
  <si>
    <t>20250123 13:34:19</t>
  </si>
  <si>
    <t>13:34:19</t>
  </si>
  <si>
    <t>20250123 13:34:21</t>
  </si>
  <si>
    <t>13:34:21</t>
  </si>
  <si>
    <t>20250123 13:34:23</t>
  </si>
  <si>
    <t>13:34:23</t>
  </si>
  <si>
    <t>20250123 13:34:25</t>
  </si>
  <si>
    <t>13:34:25</t>
  </si>
  <si>
    <t>20250123 13:34:27</t>
  </si>
  <si>
    <t>13:34:27</t>
  </si>
  <si>
    <t>20250123 13:34:29</t>
  </si>
  <si>
    <t>13:34:29</t>
  </si>
  <si>
    <t>20250123 13:34:31</t>
  </si>
  <si>
    <t>13:34:31</t>
  </si>
  <si>
    <t>20250123 13:34:33</t>
  </si>
  <si>
    <t>13:34:33</t>
  </si>
  <si>
    <t>20250123 13:34:35</t>
  </si>
  <si>
    <t>13:34:35</t>
  </si>
  <si>
    <t>20250123 13:34:37</t>
  </si>
  <si>
    <t>13:34:37</t>
  </si>
  <si>
    <t>20250123 13:34:39</t>
  </si>
  <si>
    <t>13:34:39</t>
  </si>
  <si>
    <t>20250123 13:34:41</t>
  </si>
  <si>
    <t>13:34:41</t>
  </si>
  <si>
    <t>20250123 13:34:43</t>
  </si>
  <si>
    <t>13:34:43</t>
  </si>
  <si>
    <t>20250123 13:34:45</t>
  </si>
  <si>
    <t>13:34:45</t>
  </si>
  <si>
    <t>2/2</t>
  </si>
  <si>
    <t>20250123 13:34:47</t>
  </si>
  <si>
    <t>13:34:47</t>
  </si>
  <si>
    <t>20250123 13:34:49</t>
  </si>
  <si>
    <t>13:34:49</t>
  </si>
  <si>
    <t>20250123 13:34:51</t>
  </si>
  <si>
    <t>13:34:51</t>
  </si>
  <si>
    <t>20250123 13:34:53</t>
  </si>
  <si>
    <t>13:34:53</t>
  </si>
  <si>
    <t>20250123 13:34:55</t>
  </si>
  <si>
    <t>13:34:55</t>
  </si>
  <si>
    <t>20250123 13:34:57</t>
  </si>
  <si>
    <t>13:34:57</t>
  </si>
  <si>
    <t>20250123 13:34:59</t>
  </si>
  <si>
    <t>13:34:59</t>
  </si>
  <si>
    <t>20250123 13:35:01</t>
  </si>
  <si>
    <t>13:35:01</t>
  </si>
  <si>
    <t>20250123 13:35:03</t>
  </si>
  <si>
    <t>13:35:03</t>
  </si>
  <si>
    <t>20250123 13:35:05</t>
  </si>
  <si>
    <t>13:35:05</t>
  </si>
  <si>
    <t>20250123 13:35:07</t>
  </si>
  <si>
    <t>13:35:07</t>
  </si>
  <si>
    <t>20250123 13:35:09</t>
  </si>
  <si>
    <t>13:35:09</t>
  </si>
  <si>
    <t>20250123 13:35:11</t>
  </si>
  <si>
    <t>13:35:11</t>
  </si>
  <si>
    <t>20250123 13:35:13</t>
  </si>
  <si>
    <t>13:35:13</t>
  </si>
  <si>
    <t>20250123 13:35:15</t>
  </si>
  <si>
    <t>13:35:15</t>
  </si>
  <si>
    <t>20250123 13:35:17</t>
  </si>
  <si>
    <t>13:35:17</t>
  </si>
  <si>
    <t>20250123 13:35:19</t>
  </si>
  <si>
    <t>13:35:19</t>
  </si>
  <si>
    <t>20250123 13:35:21</t>
  </si>
  <si>
    <t>13:35:21</t>
  </si>
  <si>
    <t>20250123 13:35:23</t>
  </si>
  <si>
    <t>13:35:23</t>
  </si>
  <si>
    <t>20250123 13:35:25</t>
  </si>
  <si>
    <t>13:35:25</t>
  </si>
  <si>
    <t>20250123 13:35:27</t>
  </si>
  <si>
    <t>13:35:27</t>
  </si>
  <si>
    <t>20250123 13:35:29</t>
  </si>
  <si>
    <t>13:35:29</t>
  </si>
  <si>
    <t>20250123 13:35:31</t>
  </si>
  <si>
    <t>13:35:31</t>
  </si>
  <si>
    <t>20250123 13:35:33</t>
  </si>
  <si>
    <t>13:35:33</t>
  </si>
  <si>
    <t>20250123 13:35:35</t>
  </si>
  <si>
    <t>13:35:35</t>
  </si>
  <si>
    <t>20250123 13:35:37</t>
  </si>
  <si>
    <t>13:35:37</t>
  </si>
  <si>
    <t>20250123 13:35:39</t>
  </si>
  <si>
    <t>13:35:39</t>
  </si>
  <si>
    <t>20250123 13:35:41</t>
  </si>
  <si>
    <t>13:35:41</t>
  </si>
  <si>
    <t>20250123 13:35:43</t>
  </si>
  <si>
    <t>13:35:43</t>
  </si>
  <si>
    <t>20250123 13:35:45</t>
  </si>
  <si>
    <t>13:35:45</t>
  </si>
  <si>
    <t>20250123 13:35:47</t>
  </si>
  <si>
    <t>13:35:47</t>
  </si>
  <si>
    <t>20250123 13:35:49</t>
  </si>
  <si>
    <t>13:35:49</t>
  </si>
  <si>
    <t>20250123 13:35:51</t>
  </si>
  <si>
    <t>13:35:51</t>
  </si>
  <si>
    <t>20250123 13:35:53</t>
  </si>
  <si>
    <t>13:35:53</t>
  </si>
  <si>
    <t>20250123 13:35:55</t>
  </si>
  <si>
    <t>13:35:55</t>
  </si>
  <si>
    <t>20250123 13:35:57</t>
  </si>
  <si>
    <t>13:35:57</t>
  </si>
  <si>
    <t>20250123 13:35:59</t>
  </si>
  <si>
    <t>13:35:59</t>
  </si>
  <si>
    <t>20250123 13:36:01</t>
  </si>
  <si>
    <t>13:36:01</t>
  </si>
  <si>
    <t>20250123 13:36:03</t>
  </si>
  <si>
    <t>13:36:03</t>
  </si>
  <si>
    <t>20250123 13:36:05</t>
  </si>
  <si>
    <t>13:36:05</t>
  </si>
  <si>
    <t>20250123 13:36:07</t>
  </si>
  <si>
    <t>13:36:07</t>
  </si>
  <si>
    <t>20250123 13:36:09</t>
  </si>
  <si>
    <t>13:36:09</t>
  </si>
  <si>
    <t>20250123 13:36:11</t>
  </si>
  <si>
    <t>13:36:11</t>
  </si>
  <si>
    <t>20250123 13:36:13</t>
  </si>
  <si>
    <t>13:36:13</t>
  </si>
  <si>
    <t>20250123 13:36:15</t>
  </si>
  <si>
    <t>13:36:15</t>
  </si>
  <si>
    <t>20250123 13:36:17</t>
  </si>
  <si>
    <t>13:36:17</t>
  </si>
  <si>
    <t>20250123 13:36:19</t>
  </si>
  <si>
    <t>13:36:19</t>
  </si>
  <si>
    <t>20250123 13:36:21</t>
  </si>
  <si>
    <t>13:36:21</t>
  </si>
  <si>
    <t>20250123 13:36:23</t>
  </si>
  <si>
    <t>13:36:23</t>
  </si>
  <si>
    <t>20250123 13:36:25</t>
  </si>
  <si>
    <t>13:36:25</t>
  </si>
  <si>
    <t>20250123 13:36:27</t>
  </si>
  <si>
    <t>13:36:27</t>
  </si>
  <si>
    <t>20250123 13:36:29</t>
  </si>
  <si>
    <t>13:36:29</t>
  </si>
  <si>
    <t>20250123 13:36:31</t>
  </si>
  <si>
    <t>13:36:31</t>
  </si>
  <si>
    <t>20250123 13:36:33</t>
  </si>
  <si>
    <t>13:36:33</t>
  </si>
  <si>
    <t>20250123 13:36:35</t>
  </si>
  <si>
    <t>13:36:35</t>
  </si>
  <si>
    <t>20250123 13:36:37</t>
  </si>
  <si>
    <t>13:36:37</t>
  </si>
  <si>
    <t>20250123 13:36:39</t>
  </si>
  <si>
    <t>13:36:39</t>
  </si>
  <si>
    <t>20250123 13:36:41</t>
  </si>
  <si>
    <t>13:36:41</t>
  </si>
  <si>
    <t>20250123 13:36:43</t>
  </si>
  <si>
    <t>13:36:43</t>
  </si>
  <si>
    <t>20250123 13:36:45</t>
  </si>
  <si>
    <t>13:36:45</t>
  </si>
  <si>
    <t>20250123 13:36:47</t>
  </si>
  <si>
    <t>13:36:47</t>
  </si>
  <si>
    <t>20250123 13:36:49</t>
  </si>
  <si>
    <t>13:36:49</t>
  </si>
  <si>
    <t>20250123 13:36:51</t>
  </si>
  <si>
    <t>13:36:51</t>
  </si>
  <si>
    <t>20250123 13:36:53</t>
  </si>
  <si>
    <t>13:36:53</t>
  </si>
  <si>
    <t>20250123 13:36:55</t>
  </si>
  <si>
    <t>13:36:55</t>
  </si>
  <si>
    <t>20250123 13:36:57</t>
  </si>
  <si>
    <t>13:36:57</t>
  </si>
  <si>
    <t>20250123 13:36:59</t>
  </si>
  <si>
    <t>13:36:59</t>
  </si>
  <si>
    <t>20250123 13:37:01</t>
  </si>
  <si>
    <t>13:37:01</t>
  </si>
  <si>
    <t>20250123 13:37:03</t>
  </si>
  <si>
    <t>13:37:03</t>
  </si>
  <si>
    <t>20250123 13:37:05</t>
  </si>
  <si>
    <t>13:37:05</t>
  </si>
  <si>
    <t>20250123 13:37:07</t>
  </si>
  <si>
    <t>13:37:07</t>
  </si>
  <si>
    <t>20250123 13:37:09</t>
  </si>
  <si>
    <t>13:37:09</t>
  </si>
  <si>
    <t>20250123 13:37:11</t>
  </si>
  <si>
    <t>13:37:11</t>
  </si>
  <si>
    <t>20250123 13:37:13</t>
  </si>
  <si>
    <t>13:37:13</t>
  </si>
  <si>
    <t>20250123 13:37:15</t>
  </si>
  <si>
    <t>13:37:15</t>
  </si>
  <si>
    <t>20250123 13:37:17</t>
  </si>
  <si>
    <t>13:37:17</t>
  </si>
  <si>
    <t>20250123 13:37:19</t>
  </si>
  <si>
    <t>13:37:19</t>
  </si>
  <si>
    <t>20250123 13:37:21</t>
  </si>
  <si>
    <t>13:37:21</t>
  </si>
  <si>
    <t>20250123 13:37:23</t>
  </si>
  <si>
    <t>13:37:23</t>
  </si>
  <si>
    <t>20250123 13:37:25</t>
  </si>
  <si>
    <t>13:37:25</t>
  </si>
  <si>
    <t>20250123 13:37:27</t>
  </si>
  <si>
    <t>13:37:27</t>
  </si>
  <si>
    <t>20250123 13:37:29</t>
  </si>
  <si>
    <t>13:37:29</t>
  </si>
  <si>
    <t>20250123 13:37:31</t>
  </si>
  <si>
    <t>13:37:31</t>
  </si>
  <si>
    <t>20250123 13:37:33</t>
  </si>
  <si>
    <t>13:37:33</t>
  </si>
  <si>
    <t>20250123 13:37:35</t>
  </si>
  <si>
    <t>13:37:35</t>
  </si>
  <si>
    <t>20250123 13:37:37</t>
  </si>
  <si>
    <t>13:37:37</t>
  </si>
  <si>
    <t>20250123 13:37:39</t>
  </si>
  <si>
    <t>13:37:39</t>
  </si>
  <si>
    <t>20250123 13:37:41</t>
  </si>
  <si>
    <t>13:37:41</t>
  </si>
  <si>
    <t>20250123 13:37:43</t>
  </si>
  <si>
    <t>13:37:43</t>
  </si>
  <si>
    <t>20250123 13:37:45</t>
  </si>
  <si>
    <t>13:37:45</t>
  </si>
  <si>
    <t>20250123 13:37:47</t>
  </si>
  <si>
    <t>13:37:47</t>
  </si>
  <si>
    <t>20250123 13:37:49</t>
  </si>
  <si>
    <t>13:37:49</t>
  </si>
  <si>
    <t>20250123 13:37:51</t>
  </si>
  <si>
    <t>13:37:51</t>
  </si>
  <si>
    <t>20250123 13:37:53</t>
  </si>
  <si>
    <t>13:37:53</t>
  </si>
  <si>
    <t>20250123 13:37:55</t>
  </si>
  <si>
    <t>13:37:55</t>
  </si>
  <si>
    <t>20250123 13:37:57</t>
  </si>
  <si>
    <t>13:37:57</t>
  </si>
  <si>
    <t>20250123 13:37:59</t>
  </si>
  <si>
    <t>13:37:59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</si>
</sst>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C286"/>
  <sheetViews>
    <sheetView tabSelected="1" workbookViewId="0"/>
  </sheetViews>
  <sheetFormatPr defaultRowHeight="15"/>
  <sheetData>
    <row r="2" spans="1:211">
      <c r="A2" t="s">
        <v>38</v>
      </c>
      <c r="B2" t="s">
        <v>39</v>
      </c>
      <c r="C2" t="s">
        <v>40</v>
      </c>
    </row>
    <row r="3" spans="1:211">
      <c r="B3">
        <v>4</v>
      </c>
      <c r="C3">
        <v>21</v>
      </c>
    </row>
    <row r="4" spans="1:211">
      <c r="A4" t="s">
        <v>41</v>
      </c>
      <c r="B4" t="s">
        <v>42</v>
      </c>
      <c r="C4" t="s">
        <v>43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</row>
    <row r="5" spans="1:211">
      <c r="B5" t="s">
        <v>21</v>
      </c>
      <c r="C5" t="s">
        <v>44</v>
      </c>
      <c r="D5">
        <v>0.345</v>
      </c>
      <c r="E5">
        <v>0.552336</v>
      </c>
      <c r="F5">
        <v>-0.0047985</v>
      </c>
      <c r="G5">
        <v>0</v>
      </c>
      <c r="H5">
        <v>-0.0073557</v>
      </c>
      <c r="I5">
        <v>1</v>
      </c>
      <c r="J5">
        <v>6</v>
      </c>
      <c r="K5">
        <v>96.7</v>
      </c>
    </row>
    <row r="6" spans="1:211">
      <c r="A6" t="s">
        <v>53</v>
      </c>
      <c r="B6" t="s">
        <v>54</v>
      </c>
      <c r="C6" t="s">
        <v>55</v>
      </c>
      <c r="D6" t="s">
        <v>56</v>
      </c>
      <c r="E6" t="s">
        <v>57</v>
      </c>
    </row>
    <row r="7" spans="1:211">
      <c r="B7">
        <v>0</v>
      </c>
      <c r="C7">
        <v>0</v>
      </c>
      <c r="D7">
        <v>0</v>
      </c>
      <c r="E7">
        <v>1</v>
      </c>
    </row>
    <row r="8" spans="1:211">
      <c r="A8" t="s">
        <v>58</v>
      </c>
      <c r="B8" t="s">
        <v>59</v>
      </c>
      <c r="C8" t="s">
        <v>61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211">
      <c r="B9" t="s">
        <v>60</v>
      </c>
      <c r="C9" t="s">
        <v>62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11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</row>
    <row r="11" spans="1:211">
      <c r="B11">
        <v>0</v>
      </c>
      <c r="C11">
        <v>0</v>
      </c>
      <c r="D11">
        <v>1</v>
      </c>
      <c r="E11">
        <v>0</v>
      </c>
      <c r="F11">
        <v>0</v>
      </c>
    </row>
    <row r="12" spans="1:211">
      <c r="A12" t="s">
        <v>83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90</v>
      </c>
      <c r="H12" t="s">
        <v>92</v>
      </c>
    </row>
    <row r="13" spans="1:211">
      <c r="B13">
        <v>-6276</v>
      </c>
      <c r="C13">
        <v>6.6</v>
      </c>
      <c r="D13">
        <v>1.709e-05</v>
      </c>
      <c r="E13">
        <v>3.11</v>
      </c>
      <c r="F13" t="s">
        <v>89</v>
      </c>
      <c r="G13" t="s">
        <v>91</v>
      </c>
      <c r="H13">
        <v>0</v>
      </c>
    </row>
    <row r="14" spans="1:211">
      <c r="A14" t="s">
        <v>93</v>
      </c>
      <c r="B14" t="s">
        <v>93</v>
      </c>
      <c r="C14" t="s">
        <v>93</v>
      </c>
      <c r="D14" t="s">
        <v>93</v>
      </c>
      <c r="E14" t="s">
        <v>93</v>
      </c>
      <c r="F14" t="s">
        <v>93</v>
      </c>
      <c r="G14" t="s">
        <v>94</v>
      </c>
      <c r="H14" t="s">
        <v>94</v>
      </c>
      <c r="I14" t="s">
        <v>94</v>
      </c>
      <c r="J14" t="s">
        <v>94</v>
      </c>
      <c r="K14" t="s">
        <v>94</v>
      </c>
      <c r="L14" t="s">
        <v>94</v>
      </c>
      <c r="M14" t="s">
        <v>94</v>
      </c>
      <c r="N14" t="s">
        <v>94</v>
      </c>
      <c r="O14" t="s">
        <v>94</v>
      </c>
      <c r="P14" t="s">
        <v>94</v>
      </c>
      <c r="Q14" t="s">
        <v>94</v>
      </c>
      <c r="R14" t="s">
        <v>94</v>
      </c>
      <c r="S14" t="s">
        <v>94</v>
      </c>
      <c r="T14" t="s">
        <v>94</v>
      </c>
      <c r="U14" t="s">
        <v>94</v>
      </c>
      <c r="V14" t="s">
        <v>94</v>
      </c>
      <c r="W14" t="s">
        <v>94</v>
      </c>
      <c r="X14" t="s">
        <v>94</v>
      </c>
      <c r="Y14" t="s">
        <v>94</v>
      </c>
      <c r="Z14" t="s">
        <v>94</v>
      </c>
      <c r="AA14" t="s">
        <v>94</v>
      </c>
      <c r="AB14" t="s">
        <v>94</v>
      </c>
      <c r="AC14" t="s">
        <v>94</v>
      </c>
      <c r="AD14" t="s">
        <v>94</v>
      </c>
      <c r="AE14" t="s">
        <v>94</v>
      </c>
      <c r="AF14" t="s">
        <v>94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97</v>
      </c>
      <c r="AW14" t="s">
        <v>97</v>
      </c>
      <c r="AX14" t="s">
        <v>97</v>
      </c>
      <c r="AY14" t="s">
        <v>97</v>
      </c>
      <c r="AZ14" t="s">
        <v>98</v>
      </c>
      <c r="BA14" t="s">
        <v>98</v>
      </c>
      <c r="BB14" t="s">
        <v>98</v>
      </c>
      <c r="BC14" t="s">
        <v>98</v>
      </c>
      <c r="BD14" t="s">
        <v>98</v>
      </c>
      <c r="BE14" t="s">
        <v>99</v>
      </c>
      <c r="BF14" t="s">
        <v>99</v>
      </c>
      <c r="BG14" t="s">
        <v>99</v>
      </c>
      <c r="BH14" t="s">
        <v>99</v>
      </c>
      <c r="BI14" t="s">
        <v>99</v>
      </c>
      <c r="BJ14" t="s">
        <v>99</v>
      </c>
      <c r="BK14" t="s">
        <v>99</v>
      </c>
      <c r="BL14" t="s">
        <v>99</v>
      </c>
      <c r="BM14" t="s">
        <v>99</v>
      </c>
      <c r="BN14" t="s">
        <v>99</v>
      </c>
      <c r="BO14" t="s">
        <v>99</v>
      </c>
      <c r="BP14" t="s">
        <v>99</v>
      </c>
      <c r="BQ14" t="s">
        <v>99</v>
      </c>
      <c r="BR14" t="s">
        <v>99</v>
      </c>
      <c r="BS14" t="s">
        <v>99</v>
      </c>
      <c r="BT14" t="s">
        <v>99</v>
      </c>
      <c r="BU14" t="s">
        <v>99</v>
      </c>
      <c r="BV14" t="s">
        <v>99</v>
      </c>
      <c r="BW14" t="s">
        <v>100</v>
      </c>
      <c r="BX14" t="s">
        <v>100</v>
      </c>
      <c r="BY14" t="s">
        <v>100</v>
      </c>
      <c r="BZ14" t="s">
        <v>100</v>
      </c>
      <c r="CA14" t="s">
        <v>100</v>
      </c>
      <c r="CB14" t="s">
        <v>100</v>
      </c>
      <c r="CC14" t="s">
        <v>100</v>
      </c>
      <c r="CD14" t="s">
        <v>100</v>
      </c>
      <c r="CE14" t="s">
        <v>100</v>
      </c>
      <c r="CF14" t="s">
        <v>100</v>
      </c>
      <c r="CG14" t="s">
        <v>101</v>
      </c>
      <c r="CH14" t="s">
        <v>101</v>
      </c>
      <c r="CI14" t="s">
        <v>101</v>
      </c>
      <c r="CJ14" t="s">
        <v>101</v>
      </c>
      <c r="CK14" t="s">
        <v>101</v>
      </c>
      <c r="CL14" t="s">
        <v>102</v>
      </c>
      <c r="CM14" t="s">
        <v>102</v>
      </c>
      <c r="CN14" t="s">
        <v>102</v>
      </c>
      <c r="CO14" t="s">
        <v>102</v>
      </c>
      <c r="CP14" t="s">
        <v>102</v>
      </c>
      <c r="CQ14" t="s">
        <v>102</v>
      </c>
      <c r="CR14" t="s">
        <v>102</v>
      </c>
      <c r="CS14" t="s">
        <v>102</v>
      </c>
      <c r="CT14" t="s">
        <v>102</v>
      </c>
      <c r="CU14" t="s">
        <v>102</v>
      </c>
      <c r="CV14" t="s">
        <v>102</v>
      </c>
      <c r="CW14" t="s">
        <v>102</v>
      </c>
      <c r="CX14" t="s">
        <v>102</v>
      </c>
      <c r="CY14" t="s">
        <v>103</v>
      </c>
      <c r="CZ14" t="s">
        <v>103</v>
      </c>
      <c r="DA14" t="s">
        <v>103</v>
      </c>
      <c r="DB14" t="s">
        <v>103</v>
      </c>
      <c r="DC14" t="s">
        <v>103</v>
      </c>
      <c r="DD14" t="s">
        <v>103</v>
      </c>
      <c r="DE14" t="s">
        <v>103</v>
      </c>
      <c r="DF14" t="s">
        <v>103</v>
      </c>
      <c r="DG14" t="s">
        <v>103</v>
      </c>
      <c r="DH14" t="s">
        <v>103</v>
      </c>
      <c r="DI14" t="s">
        <v>103</v>
      </c>
      <c r="DJ14" t="s">
        <v>104</v>
      </c>
      <c r="DK14" t="s">
        <v>104</v>
      </c>
      <c r="DL14" t="s">
        <v>104</v>
      </c>
      <c r="DM14" t="s">
        <v>104</v>
      </c>
      <c r="DN14" t="s">
        <v>104</v>
      </c>
      <c r="DO14" t="s">
        <v>104</v>
      </c>
      <c r="DP14" t="s">
        <v>104</v>
      </c>
      <c r="DQ14" t="s">
        <v>104</v>
      </c>
      <c r="DR14" t="s">
        <v>104</v>
      </c>
      <c r="DS14" t="s">
        <v>104</v>
      </c>
      <c r="DT14" t="s">
        <v>104</v>
      </c>
      <c r="DU14" t="s">
        <v>104</v>
      </c>
      <c r="DV14" t="s">
        <v>104</v>
      </c>
      <c r="DW14" t="s">
        <v>104</v>
      </c>
      <c r="DX14" t="s">
        <v>104</v>
      </c>
      <c r="DY14" t="s">
        <v>104</v>
      </c>
      <c r="DZ14" t="s">
        <v>104</v>
      </c>
      <c r="EA14" t="s">
        <v>104</v>
      </c>
      <c r="EB14" t="s">
        <v>105</v>
      </c>
      <c r="EC14" t="s">
        <v>105</v>
      </c>
      <c r="ED14" t="s">
        <v>105</v>
      </c>
      <c r="EE14" t="s">
        <v>105</v>
      </c>
      <c r="EF14" t="s">
        <v>105</v>
      </c>
      <c r="EG14" t="s">
        <v>105</v>
      </c>
      <c r="EH14" t="s">
        <v>105</v>
      </c>
      <c r="EI14" t="s">
        <v>105</v>
      </c>
      <c r="EJ14" t="s">
        <v>105</v>
      </c>
      <c r="EK14" t="s">
        <v>105</v>
      </c>
      <c r="EL14" t="s">
        <v>105</v>
      </c>
      <c r="EM14" t="s">
        <v>105</v>
      </c>
      <c r="EN14" t="s">
        <v>105</v>
      </c>
      <c r="EO14" t="s">
        <v>105</v>
      </c>
      <c r="EP14" t="s">
        <v>105</v>
      </c>
      <c r="EQ14" t="s">
        <v>105</v>
      </c>
      <c r="ER14" t="s">
        <v>105</v>
      </c>
      <c r="ES14" t="s">
        <v>105</v>
      </c>
      <c r="ET14" t="s">
        <v>105</v>
      </c>
      <c r="EU14" t="s">
        <v>106</v>
      </c>
      <c r="EV14" t="s">
        <v>106</v>
      </c>
      <c r="EW14" t="s">
        <v>106</v>
      </c>
      <c r="EX14" t="s">
        <v>106</v>
      </c>
      <c r="EY14" t="s">
        <v>106</v>
      </c>
      <c r="EZ14" t="s">
        <v>106</v>
      </c>
      <c r="FA14" t="s">
        <v>106</v>
      </c>
      <c r="FB14" t="s">
        <v>106</v>
      </c>
      <c r="FC14" t="s">
        <v>106</v>
      </c>
      <c r="FD14" t="s">
        <v>106</v>
      </c>
      <c r="FE14" t="s">
        <v>106</v>
      </c>
      <c r="FF14" t="s">
        <v>106</v>
      </c>
      <c r="FG14" t="s">
        <v>106</v>
      </c>
      <c r="FH14" t="s">
        <v>106</v>
      </c>
      <c r="FI14" t="s">
        <v>106</v>
      </c>
      <c r="FJ14" t="s">
        <v>106</v>
      </c>
      <c r="FK14" t="s">
        <v>106</v>
      </c>
      <c r="FL14" t="s">
        <v>106</v>
      </c>
      <c r="FM14" t="s">
        <v>106</v>
      </c>
      <c r="FN14" t="s">
        <v>107</v>
      </c>
      <c r="FO14" t="s">
        <v>107</v>
      </c>
      <c r="FP14" t="s">
        <v>107</v>
      </c>
      <c r="FQ14" t="s">
        <v>107</v>
      </c>
      <c r="FR14" t="s">
        <v>107</v>
      </c>
      <c r="FS14" t="s">
        <v>107</v>
      </c>
      <c r="FT14" t="s">
        <v>107</v>
      </c>
      <c r="FU14" t="s">
        <v>107</v>
      </c>
      <c r="FV14" t="s">
        <v>107</v>
      </c>
      <c r="FW14" t="s">
        <v>107</v>
      </c>
      <c r="FX14" t="s">
        <v>107</v>
      </c>
      <c r="FY14" t="s">
        <v>107</v>
      </c>
      <c r="FZ14" t="s">
        <v>107</v>
      </c>
      <c r="GA14" t="s">
        <v>107</v>
      </c>
      <c r="GB14" t="s">
        <v>107</v>
      </c>
      <c r="GC14" t="s">
        <v>107</v>
      </c>
      <c r="GD14" t="s">
        <v>107</v>
      </c>
      <c r="GE14" t="s">
        <v>107</v>
      </c>
      <c r="GF14" t="s">
        <v>108</v>
      </c>
      <c r="GG14" t="s">
        <v>108</v>
      </c>
      <c r="GH14" t="s">
        <v>108</v>
      </c>
      <c r="GI14" t="s">
        <v>108</v>
      </c>
      <c r="GJ14" t="s">
        <v>108</v>
      </c>
      <c r="GK14" t="s">
        <v>108</v>
      </c>
      <c r="GL14" t="s">
        <v>108</v>
      </c>
      <c r="GM14" t="s">
        <v>108</v>
      </c>
      <c r="GN14" t="s">
        <v>109</v>
      </c>
      <c r="GO14" t="s">
        <v>109</v>
      </c>
      <c r="GP14" t="s">
        <v>109</v>
      </c>
      <c r="GQ14" t="s">
        <v>109</v>
      </c>
      <c r="GR14" t="s">
        <v>109</v>
      </c>
      <c r="GS14" t="s">
        <v>109</v>
      </c>
      <c r="GT14" t="s">
        <v>109</v>
      </c>
      <c r="GU14" t="s">
        <v>109</v>
      </c>
      <c r="GV14" t="s">
        <v>109</v>
      </c>
      <c r="GW14" t="s">
        <v>109</v>
      </c>
      <c r="GX14" t="s">
        <v>109</v>
      </c>
      <c r="GY14" t="s">
        <v>109</v>
      </c>
      <c r="GZ14" t="s">
        <v>109</v>
      </c>
      <c r="HA14" t="s">
        <v>109</v>
      </c>
      <c r="HB14" t="s">
        <v>109</v>
      </c>
      <c r="HC14" t="s">
        <v>109</v>
      </c>
    </row>
    <row r="15" spans="1:211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T15" t="s">
        <v>129</v>
      </c>
      <c r="U15" t="s">
        <v>130</v>
      </c>
      <c r="V15" t="s">
        <v>131</v>
      </c>
      <c r="W15" t="s">
        <v>132</v>
      </c>
      <c r="X15" t="s">
        <v>133</v>
      </c>
      <c r="Y15" t="s">
        <v>134</v>
      </c>
      <c r="Z15" t="s">
        <v>135</v>
      </c>
      <c r="AA15" t="s">
        <v>136</v>
      </c>
      <c r="AB15" t="s">
        <v>137</v>
      </c>
      <c r="AC15" t="s">
        <v>138</v>
      </c>
      <c r="AD15" t="s">
        <v>139</v>
      </c>
      <c r="AE15" t="s">
        <v>140</v>
      </c>
      <c r="AF15" t="s">
        <v>141</v>
      </c>
      <c r="AG15" t="s">
        <v>142</v>
      </c>
      <c r="AH15" t="s">
        <v>143</v>
      </c>
      <c r="AI15" t="s">
        <v>144</v>
      </c>
      <c r="AJ15" t="s">
        <v>145</v>
      </c>
      <c r="AK15" t="s">
        <v>146</v>
      </c>
      <c r="AL15" t="s">
        <v>147</v>
      </c>
      <c r="AM15" t="s">
        <v>148</v>
      </c>
      <c r="AN15" t="s">
        <v>149</v>
      </c>
      <c r="AO15" t="s">
        <v>150</v>
      </c>
      <c r="AP15" t="s">
        <v>151</v>
      </c>
      <c r="AQ15" t="s">
        <v>96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157</v>
      </c>
      <c r="AX15" t="s">
        <v>158</v>
      </c>
      <c r="AY15" t="s">
        <v>159</v>
      </c>
      <c r="AZ15" t="s">
        <v>160</v>
      </c>
      <c r="BA15" t="s">
        <v>161</v>
      </c>
      <c r="BB15" t="s">
        <v>162</v>
      </c>
      <c r="BC15" t="s">
        <v>163</v>
      </c>
      <c r="BD15" t="s">
        <v>164</v>
      </c>
      <c r="BE15" t="s">
        <v>116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111</v>
      </c>
      <c r="CM15" t="s">
        <v>114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206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230</v>
      </c>
      <c r="DV15" t="s">
        <v>231</v>
      </c>
      <c r="DW15" t="s">
        <v>232</v>
      </c>
      <c r="DX15" t="s">
        <v>233</v>
      </c>
      <c r="DY15" t="s">
        <v>234</v>
      </c>
      <c r="DZ15" t="s">
        <v>235</v>
      </c>
      <c r="EA15" t="s">
        <v>236</v>
      </c>
      <c r="EB15" t="s">
        <v>237</v>
      </c>
      <c r="EC15" t="s">
        <v>238</v>
      </c>
      <c r="ED15" t="s">
        <v>239</v>
      </c>
      <c r="EE15" t="s">
        <v>240</v>
      </c>
      <c r="EF15" t="s">
        <v>241</v>
      </c>
      <c r="EG15" t="s">
        <v>242</v>
      </c>
      <c r="EH15" t="s">
        <v>243</v>
      </c>
      <c r="EI15" t="s">
        <v>244</v>
      </c>
      <c r="EJ15" t="s">
        <v>245</v>
      </c>
      <c r="EK15" t="s">
        <v>246</v>
      </c>
      <c r="EL15" t="s">
        <v>247</v>
      </c>
      <c r="EM15" t="s">
        <v>248</v>
      </c>
      <c r="EN15" t="s">
        <v>249</v>
      </c>
      <c r="EO15" t="s">
        <v>250</v>
      </c>
      <c r="EP15" t="s">
        <v>251</v>
      </c>
      <c r="EQ15" t="s">
        <v>252</v>
      </c>
      <c r="ER15" t="s">
        <v>253</v>
      </c>
      <c r="ES15" t="s">
        <v>254</v>
      </c>
      <c r="ET15" t="s">
        <v>255</v>
      </c>
      <c r="EU15" t="s">
        <v>256</v>
      </c>
      <c r="EV15" t="s">
        <v>257</v>
      </c>
      <c r="EW15" t="s">
        <v>258</v>
      </c>
      <c r="EX15" t="s">
        <v>259</v>
      </c>
      <c r="EY15" t="s">
        <v>260</v>
      </c>
      <c r="EZ15" t="s">
        <v>261</v>
      </c>
      <c r="FA15" t="s">
        <v>262</v>
      </c>
      <c r="FB15" t="s">
        <v>263</v>
      </c>
      <c r="FC15" t="s">
        <v>264</v>
      </c>
      <c r="FD15" t="s">
        <v>265</v>
      </c>
      <c r="FE15" t="s">
        <v>266</v>
      </c>
      <c r="FF15" t="s">
        <v>267</v>
      </c>
      <c r="FG15" t="s">
        <v>268</v>
      </c>
      <c r="FH15" t="s">
        <v>269</v>
      </c>
      <c r="FI15" t="s">
        <v>270</v>
      </c>
      <c r="FJ15" t="s">
        <v>271</v>
      </c>
      <c r="FK15" t="s">
        <v>272</v>
      </c>
      <c r="FL15" t="s">
        <v>273</v>
      </c>
      <c r="FM15" t="s">
        <v>274</v>
      </c>
      <c r="FN15" t="s">
        <v>275</v>
      </c>
      <c r="FO15" t="s">
        <v>276</v>
      </c>
      <c r="FP15" t="s">
        <v>277</v>
      </c>
      <c r="FQ15" t="s">
        <v>278</v>
      </c>
      <c r="FR15" t="s">
        <v>279</v>
      </c>
      <c r="FS15" t="s">
        <v>280</v>
      </c>
      <c r="FT15" t="s">
        <v>281</v>
      </c>
      <c r="FU15" t="s">
        <v>282</v>
      </c>
      <c r="FV15" t="s">
        <v>283</v>
      </c>
      <c r="FW15" t="s">
        <v>284</v>
      </c>
      <c r="FX15" t="s">
        <v>285</v>
      </c>
      <c r="FY15" t="s">
        <v>286</v>
      </c>
      <c r="FZ15" t="s">
        <v>287</v>
      </c>
      <c r="GA15" t="s">
        <v>288</v>
      </c>
      <c r="GB15" t="s">
        <v>289</v>
      </c>
      <c r="GC15" t="s">
        <v>290</v>
      </c>
      <c r="GD15" t="s">
        <v>291</v>
      </c>
      <c r="GE15" t="s">
        <v>292</v>
      </c>
      <c r="GF15" t="s">
        <v>293</v>
      </c>
      <c r="GG15" t="s">
        <v>294</v>
      </c>
      <c r="GH15" t="s">
        <v>295</v>
      </c>
      <c r="GI15" t="s">
        <v>296</v>
      </c>
      <c r="GJ15" t="s">
        <v>297</v>
      </c>
      <c r="GK15" t="s">
        <v>298</v>
      </c>
      <c r="GL15" t="s">
        <v>299</v>
      </c>
      <c r="GM15" t="s">
        <v>300</v>
      </c>
      <c r="GN15" t="s">
        <v>301</v>
      </c>
      <c r="GO15" t="s">
        <v>302</v>
      </c>
      <c r="GP15" t="s">
        <v>303</v>
      </c>
      <c r="GQ15" t="s">
        <v>304</v>
      </c>
      <c r="GR15" t="s">
        <v>305</v>
      </c>
      <c r="GS15" t="s">
        <v>306</v>
      </c>
      <c r="GT15" t="s">
        <v>307</v>
      </c>
      <c r="GU15" t="s">
        <v>308</v>
      </c>
      <c r="GV15" t="s">
        <v>309</v>
      </c>
      <c r="GW15" t="s">
        <v>310</v>
      </c>
      <c r="GX15" t="s">
        <v>311</v>
      </c>
      <c r="GY15" t="s">
        <v>312</v>
      </c>
      <c r="GZ15" t="s">
        <v>313</v>
      </c>
      <c r="HA15" t="s">
        <v>314</v>
      </c>
      <c r="HB15" t="s">
        <v>315</v>
      </c>
      <c r="HC15" t="s">
        <v>316</v>
      </c>
    </row>
    <row r="16" spans="1:211">
      <c r="B16" t="s">
        <v>317</v>
      </c>
      <c r="C16" t="s">
        <v>317</v>
      </c>
      <c r="F16" t="s">
        <v>317</v>
      </c>
      <c r="G16" t="s">
        <v>317</v>
      </c>
      <c r="H16" t="s">
        <v>318</v>
      </c>
      <c r="I16" t="s">
        <v>319</v>
      </c>
      <c r="J16" t="s">
        <v>320</v>
      </c>
      <c r="K16" t="s">
        <v>321</v>
      </c>
      <c r="L16" t="s">
        <v>321</v>
      </c>
      <c r="M16" t="s">
        <v>172</v>
      </c>
      <c r="N16" t="s">
        <v>172</v>
      </c>
      <c r="O16" t="s">
        <v>318</v>
      </c>
      <c r="P16" t="s">
        <v>318</v>
      </c>
      <c r="Q16" t="s">
        <v>318</v>
      </c>
      <c r="R16" t="s">
        <v>318</v>
      </c>
      <c r="S16" t="s">
        <v>322</v>
      </c>
      <c r="T16" t="s">
        <v>323</v>
      </c>
      <c r="U16" t="s">
        <v>323</v>
      </c>
      <c r="V16" t="s">
        <v>324</v>
      </c>
      <c r="W16" t="s">
        <v>325</v>
      </c>
      <c r="X16" t="s">
        <v>324</v>
      </c>
      <c r="Y16" t="s">
        <v>324</v>
      </c>
      <c r="Z16" t="s">
        <v>324</v>
      </c>
      <c r="AA16" t="s">
        <v>322</v>
      </c>
      <c r="AB16" t="s">
        <v>322</v>
      </c>
      <c r="AC16" t="s">
        <v>322</v>
      </c>
      <c r="AD16" t="s">
        <v>322</v>
      </c>
      <c r="AE16" t="s">
        <v>320</v>
      </c>
      <c r="AF16" t="s">
        <v>319</v>
      </c>
      <c r="AG16" t="s">
        <v>320</v>
      </c>
      <c r="AH16" t="s">
        <v>321</v>
      </c>
      <c r="AI16" t="s">
        <v>321</v>
      </c>
      <c r="AJ16" t="s">
        <v>326</v>
      </c>
      <c r="AK16" t="s">
        <v>327</v>
      </c>
      <c r="AL16" t="s">
        <v>319</v>
      </c>
      <c r="AM16" t="s">
        <v>328</v>
      </c>
      <c r="AN16" t="s">
        <v>328</v>
      </c>
      <c r="AO16" t="s">
        <v>329</v>
      </c>
      <c r="AP16" t="s">
        <v>327</v>
      </c>
      <c r="AQ16" t="s">
        <v>330</v>
      </c>
      <c r="AR16" t="s">
        <v>325</v>
      </c>
      <c r="AT16" t="s">
        <v>325</v>
      </c>
      <c r="AU16" t="s">
        <v>330</v>
      </c>
      <c r="AV16" t="s">
        <v>320</v>
      </c>
      <c r="AW16" t="s">
        <v>320</v>
      </c>
      <c r="AY16" t="s">
        <v>331</v>
      </c>
      <c r="AZ16" t="s">
        <v>332</v>
      </c>
      <c r="BC16" t="s">
        <v>318</v>
      </c>
      <c r="BE16" t="s">
        <v>317</v>
      </c>
      <c r="BF16" t="s">
        <v>321</v>
      </c>
      <c r="BG16" t="s">
        <v>321</v>
      </c>
      <c r="BH16" t="s">
        <v>328</v>
      </c>
      <c r="BI16" t="s">
        <v>328</v>
      </c>
      <c r="BJ16" t="s">
        <v>321</v>
      </c>
      <c r="BK16" t="s">
        <v>328</v>
      </c>
      <c r="BL16" t="s">
        <v>330</v>
      </c>
      <c r="BM16" t="s">
        <v>324</v>
      </c>
      <c r="BN16" t="s">
        <v>324</v>
      </c>
      <c r="BO16" t="s">
        <v>323</v>
      </c>
      <c r="BP16" t="s">
        <v>323</v>
      </c>
      <c r="BQ16" t="s">
        <v>323</v>
      </c>
      <c r="BR16" t="s">
        <v>323</v>
      </c>
      <c r="BS16" t="s">
        <v>323</v>
      </c>
      <c r="BT16" t="s">
        <v>333</v>
      </c>
      <c r="BU16" t="s">
        <v>320</v>
      </c>
      <c r="BV16" t="s">
        <v>320</v>
      </c>
      <c r="BW16" t="s">
        <v>321</v>
      </c>
      <c r="BX16" t="s">
        <v>321</v>
      </c>
      <c r="BY16" t="s">
        <v>321</v>
      </c>
      <c r="BZ16" t="s">
        <v>328</v>
      </c>
      <c r="CA16" t="s">
        <v>321</v>
      </c>
      <c r="CB16" t="s">
        <v>328</v>
      </c>
      <c r="CC16" t="s">
        <v>324</v>
      </c>
      <c r="CD16" t="s">
        <v>324</v>
      </c>
      <c r="CE16" t="s">
        <v>323</v>
      </c>
      <c r="CF16" t="s">
        <v>323</v>
      </c>
      <c r="CG16" t="s">
        <v>320</v>
      </c>
      <c r="CJ16" t="s">
        <v>323</v>
      </c>
      <c r="CL16" t="s">
        <v>334</v>
      </c>
      <c r="CN16" t="s">
        <v>317</v>
      </c>
      <c r="CO16" t="s">
        <v>317</v>
      </c>
      <c r="CQ16" t="s">
        <v>335</v>
      </c>
      <c r="CR16" t="s">
        <v>336</v>
      </c>
      <c r="CS16" t="s">
        <v>335</v>
      </c>
      <c r="CT16" t="s">
        <v>336</v>
      </c>
      <c r="CU16" t="s">
        <v>335</v>
      </c>
      <c r="CV16" t="s">
        <v>336</v>
      </c>
      <c r="CW16" t="s">
        <v>325</v>
      </c>
      <c r="CX16" t="s">
        <v>325</v>
      </c>
      <c r="CZ16" t="s">
        <v>337</v>
      </c>
      <c r="DD16" t="s">
        <v>337</v>
      </c>
      <c r="DJ16" t="s">
        <v>338</v>
      </c>
      <c r="DK16" t="s">
        <v>338</v>
      </c>
      <c r="DX16" t="s">
        <v>338</v>
      </c>
      <c r="DY16" t="s">
        <v>338</v>
      </c>
      <c r="DZ16" t="s">
        <v>339</v>
      </c>
      <c r="EA16" t="s">
        <v>339</v>
      </c>
      <c r="EB16" t="s">
        <v>323</v>
      </c>
      <c r="EC16" t="s">
        <v>323</v>
      </c>
      <c r="ED16" t="s">
        <v>325</v>
      </c>
      <c r="EE16" t="s">
        <v>323</v>
      </c>
      <c r="EF16" t="s">
        <v>328</v>
      </c>
      <c r="EG16" t="s">
        <v>325</v>
      </c>
      <c r="EH16" t="s">
        <v>325</v>
      </c>
      <c r="EJ16" t="s">
        <v>338</v>
      </c>
      <c r="EK16" t="s">
        <v>338</v>
      </c>
      <c r="EL16" t="s">
        <v>338</v>
      </c>
      <c r="EM16" t="s">
        <v>338</v>
      </c>
      <c r="EN16" t="s">
        <v>338</v>
      </c>
      <c r="EO16" t="s">
        <v>338</v>
      </c>
      <c r="EP16" t="s">
        <v>338</v>
      </c>
      <c r="EQ16" t="s">
        <v>340</v>
      </c>
      <c r="ER16" t="s">
        <v>340</v>
      </c>
      <c r="ES16" t="s">
        <v>340</v>
      </c>
      <c r="ET16" t="s">
        <v>341</v>
      </c>
      <c r="EU16" t="s">
        <v>338</v>
      </c>
      <c r="EV16" t="s">
        <v>338</v>
      </c>
      <c r="EW16" t="s">
        <v>338</v>
      </c>
      <c r="EX16" t="s">
        <v>338</v>
      </c>
      <c r="EY16" t="s">
        <v>338</v>
      </c>
      <c r="EZ16" t="s">
        <v>338</v>
      </c>
      <c r="FA16" t="s">
        <v>338</v>
      </c>
      <c r="FB16" t="s">
        <v>338</v>
      </c>
      <c r="FC16" t="s">
        <v>338</v>
      </c>
      <c r="FD16" t="s">
        <v>338</v>
      </c>
      <c r="FE16" t="s">
        <v>338</v>
      </c>
      <c r="FF16" t="s">
        <v>338</v>
      </c>
      <c r="FM16" t="s">
        <v>338</v>
      </c>
      <c r="FN16" t="s">
        <v>325</v>
      </c>
      <c r="FO16" t="s">
        <v>325</v>
      </c>
      <c r="FP16" t="s">
        <v>335</v>
      </c>
      <c r="FQ16" t="s">
        <v>336</v>
      </c>
      <c r="FR16" t="s">
        <v>335</v>
      </c>
      <c r="FV16" t="s">
        <v>336</v>
      </c>
      <c r="FZ16" t="s">
        <v>321</v>
      </c>
      <c r="GA16" t="s">
        <v>321</v>
      </c>
      <c r="GB16" t="s">
        <v>328</v>
      </c>
      <c r="GC16" t="s">
        <v>328</v>
      </c>
      <c r="GD16" t="s">
        <v>342</v>
      </c>
      <c r="GE16" t="s">
        <v>342</v>
      </c>
      <c r="GF16" t="s">
        <v>338</v>
      </c>
      <c r="GG16" t="s">
        <v>338</v>
      </c>
      <c r="GH16" t="s">
        <v>338</v>
      </c>
      <c r="GI16" t="s">
        <v>338</v>
      </c>
      <c r="GJ16" t="s">
        <v>338</v>
      </c>
      <c r="GK16" t="s">
        <v>338</v>
      </c>
      <c r="GL16" t="s">
        <v>323</v>
      </c>
      <c r="GM16" t="s">
        <v>338</v>
      </c>
      <c r="GO16" t="s">
        <v>330</v>
      </c>
      <c r="GP16" t="s">
        <v>330</v>
      </c>
      <c r="GQ16" t="s">
        <v>323</v>
      </c>
      <c r="GR16" t="s">
        <v>323</v>
      </c>
      <c r="GS16" t="s">
        <v>323</v>
      </c>
      <c r="GT16" t="s">
        <v>323</v>
      </c>
      <c r="GU16" t="s">
        <v>323</v>
      </c>
      <c r="GV16" t="s">
        <v>325</v>
      </c>
      <c r="GW16" t="s">
        <v>325</v>
      </c>
      <c r="GX16" t="s">
        <v>325</v>
      </c>
      <c r="GY16" t="s">
        <v>323</v>
      </c>
      <c r="GZ16" t="s">
        <v>321</v>
      </c>
      <c r="HA16" t="s">
        <v>328</v>
      </c>
      <c r="HB16" t="s">
        <v>325</v>
      </c>
      <c r="HC16" t="s">
        <v>325</v>
      </c>
    </row>
    <row r="17" spans="1:211">
      <c r="A17">
        <v>1</v>
      </c>
      <c r="B17">
        <v>1737667741.1</v>
      </c>
      <c r="C17">
        <v>0</v>
      </c>
      <c r="D17" t="s">
        <v>343</v>
      </c>
      <c r="E17" t="s">
        <v>344</v>
      </c>
      <c r="F17">
        <v>2</v>
      </c>
      <c r="G17">
        <v>1737667739.1</v>
      </c>
      <c r="H17">
        <f>(I17)/1000</f>
        <v>0</v>
      </c>
      <c r="I17">
        <f>IF(BD17, AL17, AF17)</f>
        <v>0</v>
      </c>
      <c r="J17">
        <f>IF(BD17, AG17, AE17)</f>
        <v>0</v>
      </c>
      <c r="K17">
        <f>BF17 - IF(AS17&gt;1, J17*AZ17*100.0/(AU17), 0)</f>
        <v>0</v>
      </c>
      <c r="L17">
        <f>((R17-H17/2)*K17-J17)/(R17+H17/2)</f>
        <v>0</v>
      </c>
      <c r="M17">
        <f>L17*(BM17+BN17)/1000.0</f>
        <v>0</v>
      </c>
      <c r="N17">
        <f>(BF17 - IF(AS17&gt;1, J17*AZ17*100.0/(AU17), 0))*(BM17+BN17)/1000.0</f>
        <v>0</v>
      </c>
      <c r="O17">
        <f>2.0/((1/Q17-1/P17)+SIGN(Q17)*SQRT((1/Q17-1/P17)*(1/Q17-1/P17) + 4*BA17/((BA17+1)*(BA17+1))*(2*1/Q17*1/P17-1/P17*1/P17)))</f>
        <v>0</v>
      </c>
      <c r="P17">
        <f>IF(LEFT(BB17,1)&lt;&gt;"0",IF(LEFT(BB17,1)="1",3.0,BC17),$D$5+$E$5*(BT17*BM17/($K$5*1000))+$F$5*(BT17*BM17/($K$5*1000))*MAX(MIN(AZ17,$J$5),$I$5)*MAX(MIN(AZ17,$J$5),$I$5)+$G$5*MAX(MIN(AZ17,$J$5),$I$5)*(BT17*BM17/($K$5*1000))+$H$5*(BT17*BM17/($K$5*1000))*(BT17*BM17/($K$5*1000)))</f>
        <v>0</v>
      </c>
      <c r="Q17">
        <f>H17*(1000-(1000*0.61365*exp(17.502*U17/(240.97+U17))/(BM17+BN17)+BH17)/2)/(1000*0.61365*exp(17.502*U17/(240.97+U17))/(BM17+BN17)-BH17)</f>
        <v>0</v>
      </c>
      <c r="R17">
        <f>1/((BA17+1)/(O17/1.6)+1/(P17/1.37)) + BA17/((BA17+1)/(O17/1.6) + BA17/(P17/1.37))</f>
        <v>0</v>
      </c>
      <c r="S17">
        <f>(AV17*AY17)</f>
        <v>0</v>
      </c>
      <c r="T17">
        <f>(BO17+(S17+2*0.95*5.67E-8*(((BO17+$B$7)+273)^4-(BO17+273)^4)-44100*H17)/(1.84*29.3*P17+8*0.95*5.67E-8*(BO17+273)^3))</f>
        <v>0</v>
      </c>
      <c r="U17">
        <f>($C$7*BP17+$D$7*BQ17+$E$7*T17)</f>
        <v>0</v>
      </c>
      <c r="V17">
        <f>0.61365*exp(17.502*U17/(240.97+U17))</f>
        <v>0</v>
      </c>
      <c r="W17">
        <f>(X17/Y17*100)</f>
        <v>0</v>
      </c>
      <c r="X17">
        <f>BH17*(BM17+BN17)/1000</f>
        <v>0</v>
      </c>
      <c r="Y17">
        <f>0.61365*exp(17.502*BO17/(240.97+BO17))</f>
        <v>0</v>
      </c>
      <c r="Z17">
        <f>(V17-BH17*(BM17+BN17)/1000)</f>
        <v>0</v>
      </c>
      <c r="AA17">
        <f>(-H17*44100)</f>
        <v>0</v>
      </c>
      <c r="AB17">
        <f>2*29.3*P17*0.92*(BO17-U17)</f>
        <v>0</v>
      </c>
      <c r="AC17">
        <f>2*0.95*5.67E-8*(((BO17+$B$7)+273)^4-(U17+273)^4)</f>
        <v>0</v>
      </c>
      <c r="AD17">
        <f>S17+AC17+AA17+AB17</f>
        <v>0</v>
      </c>
      <c r="AE17">
        <f>BL17*AS17*(BG17-BF17*(1000-AS17*BI17)/(1000-AS17*BH17))/(100*AZ17)</f>
        <v>0</v>
      </c>
      <c r="AF17">
        <f>1000*BL17*AS17*(BH17-BI17)/(100*AZ17*(1000-AS17*BH17))</f>
        <v>0</v>
      </c>
      <c r="AG17">
        <f>(AH17 - AI17 - BM17*1E3/(8.314*(BO17+273.15)) * AK17/BL17 * AJ17) * BL17/(100*AZ17) * (1000 - BI17)/1000</f>
        <v>0</v>
      </c>
      <c r="AH17">
        <v>202.509351376191</v>
      </c>
      <c r="AI17">
        <v>198.744296969697</v>
      </c>
      <c r="AJ17">
        <v>0.000608476602758858</v>
      </c>
      <c r="AK17">
        <v>84.62</v>
      </c>
      <c r="AL17">
        <f>(AN17 - AM17 + BM17*1E3/(8.314*(BO17+273.15)) * AP17/BL17 * AO17) * BL17/(100*AZ17) * 1000/(1000 - AN17)</f>
        <v>0</v>
      </c>
      <c r="AM17">
        <v>12.7820388484715</v>
      </c>
      <c r="AN17">
        <v>15.4214769230769</v>
      </c>
      <c r="AO17">
        <v>-9.0280380476578e-07</v>
      </c>
      <c r="AP17">
        <v>106.04</v>
      </c>
      <c r="AQ17">
        <v>14</v>
      </c>
      <c r="AR17">
        <v>3</v>
      </c>
      <c r="AS17">
        <f>IF(AQ17*$H$13&gt;=AU17,1.0,(AU17/(AU17-AQ17*$H$13)))</f>
        <v>0</v>
      </c>
      <c r="AT17">
        <f>(AS17-1)*100</f>
        <v>0</v>
      </c>
      <c r="AU17">
        <f>MAX(0,($B$13+$C$13*BT17)/(1+$D$13*BT17)*BM17/(BO17+273)*$E$13)</f>
        <v>0</v>
      </c>
      <c r="AV17">
        <f>$B$11*BU17+$C$11*BV17+$D$11*CG17</f>
        <v>0</v>
      </c>
      <c r="AW17">
        <f>AV17*AX17</f>
        <v>0</v>
      </c>
      <c r="AX17">
        <f>($B$11*$D$9+$C$11*$D$9+$D$11*(CH17*$E$9+CI17*$G$9))/($B$11+$C$11+$D$11)</f>
        <v>0</v>
      </c>
      <c r="AY17">
        <f>($B$11*$K$9+$C$11*$K$9+$D$11*(CH17*$L$9+CI17*$N$9))/($B$11+$C$11+$D$11)</f>
        <v>0</v>
      </c>
      <c r="AZ17">
        <v>6</v>
      </c>
      <c r="BA17">
        <v>0.5</v>
      </c>
      <c r="BB17" t="s">
        <v>345</v>
      </c>
      <c r="BC17">
        <v>2</v>
      </c>
      <c r="BD17" t="b">
        <v>1</v>
      </c>
      <c r="BE17">
        <v>1737667739.1</v>
      </c>
      <c r="BF17">
        <v>195.671666666667</v>
      </c>
      <c r="BG17">
        <v>200.008333333333</v>
      </c>
      <c r="BH17">
        <v>15.4206</v>
      </c>
      <c r="BI17">
        <v>12.7831</v>
      </c>
      <c r="BJ17">
        <v>194.708</v>
      </c>
      <c r="BK17">
        <v>15.3103</v>
      </c>
      <c r="BL17">
        <v>499.928</v>
      </c>
      <c r="BM17">
        <v>102.611666666667</v>
      </c>
      <c r="BN17">
        <v>0.0998161666666667</v>
      </c>
      <c r="BO17">
        <v>24.9915</v>
      </c>
      <c r="BP17">
        <v>25.4509333333333</v>
      </c>
      <c r="BQ17">
        <v>999.9</v>
      </c>
      <c r="BR17">
        <v>0</v>
      </c>
      <c r="BS17">
        <v>0</v>
      </c>
      <c r="BT17">
        <v>9994.36666666667</v>
      </c>
      <c r="BU17">
        <v>364.596666666667</v>
      </c>
      <c r="BV17">
        <v>846.592666666667</v>
      </c>
      <c r="BW17">
        <v>-4.33661333333333</v>
      </c>
      <c r="BX17">
        <v>198.736333333333</v>
      </c>
      <c r="BY17">
        <v>202.598</v>
      </c>
      <c r="BZ17">
        <v>2.63750333333333</v>
      </c>
      <c r="CA17">
        <v>200.008333333333</v>
      </c>
      <c r="CB17">
        <v>12.7831</v>
      </c>
      <c r="CC17">
        <v>1.58233333333333</v>
      </c>
      <c r="CD17">
        <v>1.31169666666667</v>
      </c>
      <c r="CE17">
        <v>13.7878333333333</v>
      </c>
      <c r="CF17">
        <v>10.9335333333333</v>
      </c>
      <c r="CG17">
        <v>1199.99666666667</v>
      </c>
      <c r="CH17">
        <v>0.900001333333333</v>
      </c>
      <c r="CI17">
        <v>0.0999987</v>
      </c>
      <c r="CJ17">
        <v>27</v>
      </c>
      <c r="CK17">
        <v>23455.8</v>
      </c>
      <c r="CL17">
        <v>1737665128.1</v>
      </c>
      <c r="CM17" t="s">
        <v>346</v>
      </c>
      <c r="CN17">
        <v>1737665128.1</v>
      </c>
      <c r="CO17">
        <v>1737665124.1</v>
      </c>
      <c r="CP17">
        <v>1</v>
      </c>
      <c r="CQ17">
        <v>0.11</v>
      </c>
      <c r="CR17">
        <v>-0.02</v>
      </c>
      <c r="CS17">
        <v>0.918</v>
      </c>
      <c r="CT17">
        <v>0.128</v>
      </c>
      <c r="CU17">
        <v>200</v>
      </c>
      <c r="CV17">
        <v>18</v>
      </c>
      <c r="CW17">
        <v>0.6</v>
      </c>
      <c r="CX17">
        <v>0.08</v>
      </c>
      <c r="CY17">
        <v>-4.207154</v>
      </c>
      <c r="CZ17">
        <v>-0.859153082706768</v>
      </c>
      <c r="DA17">
        <v>0.113668088723265</v>
      </c>
      <c r="DB17">
        <v>0</v>
      </c>
      <c r="DC17">
        <v>2.6377895</v>
      </c>
      <c r="DD17">
        <v>0.0220921804511302</v>
      </c>
      <c r="DE17">
        <v>0.00626511969159408</v>
      </c>
      <c r="DF17">
        <v>1</v>
      </c>
      <c r="DG17">
        <v>1</v>
      </c>
      <c r="DH17">
        <v>2</v>
      </c>
      <c r="DI17" t="s">
        <v>347</v>
      </c>
      <c r="DJ17">
        <v>3.11873</v>
      </c>
      <c r="DK17">
        <v>2.80046</v>
      </c>
      <c r="DL17">
        <v>0.0536503</v>
      </c>
      <c r="DM17">
        <v>0.055604</v>
      </c>
      <c r="DN17">
        <v>0.08627</v>
      </c>
      <c r="DO17">
        <v>0.0760896</v>
      </c>
      <c r="DP17">
        <v>26349.8</v>
      </c>
      <c r="DQ17">
        <v>24294.4</v>
      </c>
      <c r="DR17">
        <v>26643.2</v>
      </c>
      <c r="DS17">
        <v>24075.2</v>
      </c>
      <c r="DT17">
        <v>33641</v>
      </c>
      <c r="DU17">
        <v>32396.3</v>
      </c>
      <c r="DV17">
        <v>40284.2</v>
      </c>
      <c r="DW17">
        <v>38069.6</v>
      </c>
      <c r="DX17">
        <v>2.0007</v>
      </c>
      <c r="DY17">
        <v>2.64167</v>
      </c>
      <c r="DZ17">
        <v>0.039801</v>
      </c>
      <c r="EA17">
        <v>0</v>
      </c>
      <c r="EB17">
        <v>24.7935</v>
      </c>
      <c r="EC17">
        <v>999.9</v>
      </c>
      <c r="ED17">
        <v>53.04</v>
      </c>
      <c r="EE17">
        <v>25.77</v>
      </c>
      <c r="EF17">
        <v>17.2047</v>
      </c>
      <c r="EG17">
        <v>64.0155</v>
      </c>
      <c r="EH17">
        <v>20.7131</v>
      </c>
      <c r="EI17">
        <v>2</v>
      </c>
      <c r="EJ17">
        <v>-0.345015</v>
      </c>
      <c r="EK17">
        <v>-0.394967</v>
      </c>
      <c r="EL17">
        <v>20.3007</v>
      </c>
      <c r="EM17">
        <v>5.26207</v>
      </c>
      <c r="EN17">
        <v>12.0091</v>
      </c>
      <c r="EO17">
        <v>5.0005</v>
      </c>
      <c r="EP17">
        <v>3.28795</v>
      </c>
      <c r="EQ17">
        <v>9999</v>
      </c>
      <c r="ER17">
        <v>9999</v>
      </c>
      <c r="ES17">
        <v>9999</v>
      </c>
      <c r="ET17">
        <v>999.9</v>
      </c>
      <c r="EU17">
        <v>1.87269</v>
      </c>
      <c r="EV17">
        <v>1.87347</v>
      </c>
      <c r="EW17">
        <v>1.86971</v>
      </c>
      <c r="EX17">
        <v>1.87546</v>
      </c>
      <c r="EY17">
        <v>1.8757</v>
      </c>
      <c r="EZ17">
        <v>1.87408</v>
      </c>
      <c r="FA17">
        <v>1.8727</v>
      </c>
      <c r="FB17">
        <v>1.87176</v>
      </c>
      <c r="FC17">
        <v>5</v>
      </c>
      <c r="FD17">
        <v>0</v>
      </c>
      <c r="FE17">
        <v>0</v>
      </c>
      <c r="FF17">
        <v>0</v>
      </c>
      <c r="FG17" t="s">
        <v>348</v>
      </c>
      <c r="FH17" t="s">
        <v>349</v>
      </c>
      <c r="FI17" t="s">
        <v>350</v>
      </c>
      <c r="FJ17" t="s">
        <v>350</v>
      </c>
      <c r="FK17" t="s">
        <v>350</v>
      </c>
      <c r="FL17" t="s">
        <v>350</v>
      </c>
      <c r="FM17">
        <v>0</v>
      </c>
      <c r="FN17">
        <v>100</v>
      </c>
      <c r="FO17">
        <v>100</v>
      </c>
      <c r="FP17">
        <v>0.963</v>
      </c>
      <c r="FQ17">
        <v>0.1103</v>
      </c>
      <c r="FR17">
        <v>0.362488883028156</v>
      </c>
      <c r="FS17">
        <v>0.00365831709837341</v>
      </c>
      <c r="FT17">
        <v>-3.09545118692409e-06</v>
      </c>
      <c r="FU17">
        <v>8.40380587856183e-10</v>
      </c>
      <c r="FV17">
        <v>-0.00191986884087034</v>
      </c>
      <c r="FW17">
        <v>0.00174507359546448</v>
      </c>
      <c r="FX17">
        <v>0.000211765233859431</v>
      </c>
      <c r="FY17">
        <v>9.99097381883647e-06</v>
      </c>
      <c r="FZ17">
        <v>2</v>
      </c>
      <c r="GA17">
        <v>1986</v>
      </c>
      <c r="GB17">
        <v>0</v>
      </c>
      <c r="GC17">
        <v>17</v>
      </c>
      <c r="GD17">
        <v>43.5</v>
      </c>
      <c r="GE17">
        <v>43.6</v>
      </c>
      <c r="GF17">
        <v>0.761719</v>
      </c>
      <c r="GG17">
        <v>2.53052</v>
      </c>
      <c r="GH17">
        <v>2.24854</v>
      </c>
      <c r="GI17">
        <v>2.68311</v>
      </c>
      <c r="GJ17">
        <v>2.44751</v>
      </c>
      <c r="GK17">
        <v>2.3999</v>
      </c>
      <c r="GL17">
        <v>29.8151</v>
      </c>
      <c r="GM17">
        <v>13.9744</v>
      </c>
      <c r="GN17">
        <v>19</v>
      </c>
      <c r="GO17">
        <v>454.783</v>
      </c>
      <c r="GP17">
        <v>1037.95</v>
      </c>
      <c r="GQ17">
        <v>24.1469</v>
      </c>
      <c r="GR17">
        <v>23.1585</v>
      </c>
      <c r="GS17">
        <v>30.0005</v>
      </c>
      <c r="GT17">
        <v>23.2181</v>
      </c>
      <c r="GU17">
        <v>23.3497</v>
      </c>
      <c r="GV17">
        <v>15.311</v>
      </c>
      <c r="GW17">
        <v>23.0474</v>
      </c>
      <c r="GX17">
        <v>70.7681</v>
      </c>
      <c r="GY17">
        <v>24.1321</v>
      </c>
      <c r="GZ17">
        <v>206.727</v>
      </c>
      <c r="HA17">
        <v>12.851</v>
      </c>
      <c r="HB17">
        <v>101.174</v>
      </c>
      <c r="HC17">
        <v>101.148</v>
      </c>
    </row>
    <row r="18" spans="1:211">
      <c r="A18">
        <v>2</v>
      </c>
      <c r="B18">
        <v>1737667744.1</v>
      </c>
      <c r="C18">
        <v>3</v>
      </c>
      <c r="D18" t="s">
        <v>351</v>
      </c>
      <c r="E18" t="s">
        <v>352</v>
      </c>
      <c r="F18">
        <v>2</v>
      </c>
      <c r="G18">
        <v>1737667742.6</v>
      </c>
      <c r="H18">
        <f>(I18)/1000</f>
        <v>0</v>
      </c>
      <c r="I18">
        <f>IF(BD18, AL18, AF18)</f>
        <v>0</v>
      </c>
      <c r="J18">
        <f>IF(BD18, AG18, AE18)</f>
        <v>0</v>
      </c>
      <c r="K18">
        <f>BF18 - IF(AS18&gt;1, J18*AZ18*100.0/(AU18), 0)</f>
        <v>0</v>
      </c>
      <c r="L18">
        <f>((R18-H18/2)*K18-J18)/(R18+H18/2)</f>
        <v>0</v>
      </c>
      <c r="M18">
        <f>L18*(BM18+BN18)/1000.0</f>
        <v>0</v>
      </c>
      <c r="N18">
        <f>(BF18 - IF(AS18&gt;1, J18*AZ18*100.0/(AU18), 0))*(BM18+BN18)/1000.0</f>
        <v>0</v>
      </c>
      <c r="O18">
        <f>2.0/((1/Q18-1/P18)+SIGN(Q18)*SQRT((1/Q18-1/P18)*(1/Q18-1/P18) + 4*BA18/((BA18+1)*(BA18+1))*(2*1/Q18*1/P18-1/P18*1/P18)))</f>
        <v>0</v>
      </c>
      <c r="P18">
        <f>IF(LEFT(BB18,1)&lt;&gt;"0",IF(LEFT(BB18,1)="1",3.0,BC18),$D$5+$E$5*(BT18*BM18/($K$5*1000))+$F$5*(BT18*BM18/($K$5*1000))*MAX(MIN(AZ18,$J$5),$I$5)*MAX(MIN(AZ18,$J$5),$I$5)+$G$5*MAX(MIN(AZ18,$J$5),$I$5)*(BT18*BM18/($K$5*1000))+$H$5*(BT18*BM18/($K$5*1000))*(BT18*BM18/($K$5*1000)))</f>
        <v>0</v>
      </c>
      <c r="Q18">
        <f>H18*(1000-(1000*0.61365*exp(17.502*U18/(240.97+U18))/(BM18+BN18)+BH18)/2)/(1000*0.61365*exp(17.502*U18/(240.97+U18))/(BM18+BN18)-BH18)</f>
        <v>0</v>
      </c>
      <c r="R18">
        <f>1/((BA18+1)/(O18/1.6)+1/(P18/1.37)) + BA18/((BA18+1)/(O18/1.6) + BA18/(P18/1.37))</f>
        <v>0</v>
      </c>
      <c r="S18">
        <f>(AV18*AY18)</f>
        <v>0</v>
      </c>
      <c r="T18">
        <f>(BO18+(S18+2*0.95*5.67E-8*(((BO18+$B$7)+273)^4-(BO18+273)^4)-44100*H18)/(1.84*29.3*P18+8*0.95*5.67E-8*(BO18+273)^3))</f>
        <v>0</v>
      </c>
      <c r="U18">
        <f>($C$7*BP18+$D$7*BQ18+$E$7*T18)</f>
        <v>0</v>
      </c>
      <c r="V18">
        <f>0.61365*exp(17.502*U18/(240.97+U18))</f>
        <v>0</v>
      </c>
      <c r="W18">
        <f>(X18/Y18*100)</f>
        <v>0</v>
      </c>
      <c r="X18">
        <f>BH18*(BM18+BN18)/1000</f>
        <v>0</v>
      </c>
      <c r="Y18">
        <f>0.61365*exp(17.502*BO18/(240.97+BO18))</f>
        <v>0</v>
      </c>
      <c r="Z18">
        <f>(V18-BH18*(BM18+BN18)/1000)</f>
        <v>0</v>
      </c>
      <c r="AA18">
        <f>(-H18*44100)</f>
        <v>0</v>
      </c>
      <c r="AB18">
        <f>2*29.3*P18*0.92*(BO18-U18)</f>
        <v>0</v>
      </c>
      <c r="AC18">
        <f>2*0.95*5.67E-8*(((BO18+$B$7)+273)^4-(U18+273)^4)</f>
        <v>0</v>
      </c>
      <c r="AD18">
        <f>S18+AC18+AA18+AB18</f>
        <v>0</v>
      </c>
      <c r="AE18">
        <f>BL18*AS18*(BG18-BF18*(1000-AS18*BI18)/(1000-AS18*BH18))/(100*AZ18)</f>
        <v>0</v>
      </c>
      <c r="AF18">
        <f>1000*BL18*AS18*(BH18-BI18)/(100*AZ18*(1000-AS18*BH18))</f>
        <v>0</v>
      </c>
      <c r="AG18">
        <f>(AH18 - AI18 - BM18*1E3/(8.314*(BO18+273.15)) * AK18/BL18 * AJ18) * BL18/(100*AZ18) * (1000 - BI18)/1000</f>
        <v>0</v>
      </c>
      <c r="AH18">
        <v>202.622178975</v>
      </c>
      <c r="AI18">
        <v>198.800472727273</v>
      </c>
      <c r="AJ18">
        <v>0.00253334054833302</v>
      </c>
      <c r="AK18">
        <v>84.62</v>
      </c>
      <c r="AL18">
        <f>(AN18 - AM18 + BM18*1E3/(8.314*(BO18+273.15)) * AP18/BL18 * AO18) * BL18/(100*AZ18) * 1000/(1000 - AN18)</f>
        <v>0</v>
      </c>
      <c r="AM18">
        <v>12.7822513124675</v>
      </c>
      <c r="AN18">
        <v>15.4218406593407</v>
      </c>
      <c r="AO18">
        <v>2.62195775241744e-07</v>
      </c>
      <c r="AP18">
        <v>106.04</v>
      </c>
      <c r="AQ18">
        <v>14</v>
      </c>
      <c r="AR18">
        <v>3</v>
      </c>
      <c r="AS18">
        <f>IF(AQ18*$H$13&gt;=AU18,1.0,(AU18/(AU18-AQ18*$H$13)))</f>
        <v>0</v>
      </c>
      <c r="AT18">
        <f>(AS18-1)*100</f>
        <v>0</v>
      </c>
      <c r="AU18">
        <f>MAX(0,($B$13+$C$13*BT18)/(1+$D$13*BT18)*BM18/(BO18+273)*$E$13)</f>
        <v>0</v>
      </c>
      <c r="AV18">
        <f>$B$11*BU18+$C$11*BV18+$D$11*CG18</f>
        <v>0</v>
      </c>
      <c r="AW18">
        <f>AV18*AX18</f>
        <v>0</v>
      </c>
      <c r="AX18">
        <f>($B$11*$D$9+$C$11*$D$9+$D$11*(CH18*$E$9+CI18*$G$9))/($B$11+$C$11+$D$11)</f>
        <v>0</v>
      </c>
      <c r="AY18">
        <f>($B$11*$K$9+$C$11*$K$9+$D$11*(CH18*$L$9+CI18*$N$9))/($B$11+$C$11+$D$11)</f>
        <v>0</v>
      </c>
      <c r="AZ18">
        <v>6</v>
      </c>
      <c r="BA18">
        <v>0.5</v>
      </c>
      <c r="BB18" t="s">
        <v>345</v>
      </c>
      <c r="BC18">
        <v>2</v>
      </c>
      <c r="BD18" t="b">
        <v>1</v>
      </c>
      <c r="BE18">
        <v>1737667742.6</v>
      </c>
      <c r="BF18">
        <v>195.725</v>
      </c>
      <c r="BG18">
        <v>200.1885</v>
      </c>
      <c r="BH18">
        <v>15.4218</v>
      </c>
      <c r="BI18">
        <v>12.78815</v>
      </c>
      <c r="BJ18">
        <v>194.761</v>
      </c>
      <c r="BK18">
        <v>15.3115</v>
      </c>
      <c r="BL18">
        <v>499.55</v>
      </c>
      <c r="BM18">
        <v>102.613</v>
      </c>
      <c r="BN18">
        <v>0.09958415</v>
      </c>
      <c r="BO18">
        <v>24.9954</v>
      </c>
      <c r="BP18">
        <v>25.43975</v>
      </c>
      <c r="BQ18">
        <v>999.9</v>
      </c>
      <c r="BR18">
        <v>0</v>
      </c>
      <c r="BS18">
        <v>0</v>
      </c>
      <c r="BT18">
        <v>10012.5</v>
      </c>
      <c r="BU18">
        <v>364.5095</v>
      </c>
      <c r="BV18">
        <v>846.7485</v>
      </c>
      <c r="BW18">
        <v>-4.463625</v>
      </c>
      <c r="BX18">
        <v>198.79</v>
      </c>
      <c r="BY18">
        <v>202.7815</v>
      </c>
      <c r="BZ18">
        <v>2.63366</v>
      </c>
      <c r="CA18">
        <v>200.1885</v>
      </c>
      <c r="CB18">
        <v>12.78815</v>
      </c>
      <c r="CC18">
        <v>1.58248</v>
      </c>
      <c r="CD18">
        <v>1.31223</v>
      </c>
      <c r="CE18">
        <v>13.7892</v>
      </c>
      <c r="CF18">
        <v>10.93965</v>
      </c>
      <c r="CG18">
        <v>1199.995</v>
      </c>
      <c r="CH18">
        <v>0.900001</v>
      </c>
      <c r="CI18">
        <v>0.09999895</v>
      </c>
      <c r="CJ18">
        <v>27</v>
      </c>
      <c r="CK18">
        <v>23455.8</v>
      </c>
      <c r="CL18">
        <v>1737665128.1</v>
      </c>
      <c r="CM18" t="s">
        <v>346</v>
      </c>
      <c r="CN18">
        <v>1737665128.1</v>
      </c>
      <c r="CO18">
        <v>1737665124.1</v>
      </c>
      <c r="CP18">
        <v>1</v>
      </c>
      <c r="CQ18">
        <v>0.11</v>
      </c>
      <c r="CR18">
        <v>-0.02</v>
      </c>
      <c r="CS18">
        <v>0.918</v>
      </c>
      <c r="CT18">
        <v>0.128</v>
      </c>
      <c r="CU18">
        <v>200</v>
      </c>
      <c r="CV18">
        <v>18</v>
      </c>
      <c r="CW18">
        <v>0.6</v>
      </c>
      <c r="CX18">
        <v>0.08</v>
      </c>
      <c r="CY18">
        <v>-4.242101</v>
      </c>
      <c r="CZ18">
        <v>-0.923658045112782</v>
      </c>
      <c r="DA18">
        <v>0.119137950666444</v>
      </c>
      <c r="DB18">
        <v>0</v>
      </c>
      <c r="DC18">
        <v>2.639377</v>
      </c>
      <c r="DD18">
        <v>-0.010182857142857</v>
      </c>
      <c r="DE18">
        <v>0.00323921147812243</v>
      </c>
      <c r="DF18">
        <v>1</v>
      </c>
      <c r="DG18">
        <v>1</v>
      </c>
      <c r="DH18">
        <v>2</v>
      </c>
      <c r="DI18" t="s">
        <v>347</v>
      </c>
      <c r="DJ18">
        <v>3.11914</v>
      </c>
      <c r="DK18">
        <v>2.80084</v>
      </c>
      <c r="DL18">
        <v>0.0536628</v>
      </c>
      <c r="DM18">
        <v>0.0557204</v>
      </c>
      <c r="DN18">
        <v>0.0862775</v>
      </c>
      <c r="DO18">
        <v>0.0761439</v>
      </c>
      <c r="DP18">
        <v>26349.4</v>
      </c>
      <c r="DQ18">
        <v>24291.2</v>
      </c>
      <c r="DR18">
        <v>26643.2</v>
      </c>
      <c r="DS18">
        <v>24075.1</v>
      </c>
      <c r="DT18">
        <v>33640.7</v>
      </c>
      <c r="DU18">
        <v>32394.4</v>
      </c>
      <c r="DV18">
        <v>40284.1</v>
      </c>
      <c r="DW18">
        <v>38069.6</v>
      </c>
      <c r="DX18">
        <v>2.00087</v>
      </c>
      <c r="DY18">
        <v>2.6402</v>
      </c>
      <c r="DZ18">
        <v>0.0391081</v>
      </c>
      <c r="EA18">
        <v>0</v>
      </c>
      <c r="EB18">
        <v>24.7983</v>
      </c>
      <c r="EC18">
        <v>999.9</v>
      </c>
      <c r="ED18">
        <v>53.016</v>
      </c>
      <c r="EE18">
        <v>25.76</v>
      </c>
      <c r="EF18">
        <v>17.1867</v>
      </c>
      <c r="EG18">
        <v>63.7455</v>
      </c>
      <c r="EH18">
        <v>20.5929</v>
      </c>
      <c r="EI18">
        <v>2</v>
      </c>
      <c r="EJ18">
        <v>-0.344779</v>
      </c>
      <c r="EK18">
        <v>-0.33805</v>
      </c>
      <c r="EL18">
        <v>20.3005</v>
      </c>
      <c r="EM18">
        <v>5.26102</v>
      </c>
      <c r="EN18">
        <v>12.0088</v>
      </c>
      <c r="EO18">
        <v>5.00005</v>
      </c>
      <c r="EP18">
        <v>3.28758</v>
      </c>
      <c r="EQ18">
        <v>9999</v>
      </c>
      <c r="ER18">
        <v>9999</v>
      </c>
      <c r="ES18">
        <v>9999</v>
      </c>
      <c r="ET18">
        <v>999.9</v>
      </c>
      <c r="EU18">
        <v>1.87267</v>
      </c>
      <c r="EV18">
        <v>1.87347</v>
      </c>
      <c r="EW18">
        <v>1.86972</v>
      </c>
      <c r="EX18">
        <v>1.87546</v>
      </c>
      <c r="EY18">
        <v>1.8757</v>
      </c>
      <c r="EZ18">
        <v>1.87408</v>
      </c>
      <c r="FA18">
        <v>1.87268</v>
      </c>
      <c r="FB18">
        <v>1.87176</v>
      </c>
      <c r="FC18">
        <v>5</v>
      </c>
      <c r="FD18">
        <v>0</v>
      </c>
      <c r="FE18">
        <v>0</v>
      </c>
      <c r="FF18">
        <v>0</v>
      </c>
      <c r="FG18" t="s">
        <v>348</v>
      </c>
      <c r="FH18" t="s">
        <v>349</v>
      </c>
      <c r="FI18" t="s">
        <v>350</v>
      </c>
      <c r="FJ18" t="s">
        <v>350</v>
      </c>
      <c r="FK18" t="s">
        <v>350</v>
      </c>
      <c r="FL18" t="s">
        <v>350</v>
      </c>
      <c r="FM18">
        <v>0</v>
      </c>
      <c r="FN18">
        <v>100</v>
      </c>
      <c r="FO18">
        <v>100</v>
      </c>
      <c r="FP18">
        <v>0.964</v>
      </c>
      <c r="FQ18">
        <v>0.1103</v>
      </c>
      <c r="FR18">
        <v>0.362488883028156</v>
      </c>
      <c r="FS18">
        <v>0.00365831709837341</v>
      </c>
      <c r="FT18">
        <v>-3.09545118692409e-06</v>
      </c>
      <c r="FU18">
        <v>8.40380587856183e-10</v>
      </c>
      <c r="FV18">
        <v>-0.00191986884087034</v>
      </c>
      <c r="FW18">
        <v>0.00174507359546448</v>
      </c>
      <c r="FX18">
        <v>0.000211765233859431</v>
      </c>
      <c r="FY18">
        <v>9.99097381883647e-06</v>
      </c>
      <c r="FZ18">
        <v>2</v>
      </c>
      <c r="GA18">
        <v>1986</v>
      </c>
      <c r="GB18">
        <v>0</v>
      </c>
      <c r="GC18">
        <v>17</v>
      </c>
      <c r="GD18">
        <v>43.6</v>
      </c>
      <c r="GE18">
        <v>43.7</v>
      </c>
      <c r="GF18">
        <v>0.771484</v>
      </c>
      <c r="GG18">
        <v>2.54395</v>
      </c>
      <c r="GH18">
        <v>2.24854</v>
      </c>
      <c r="GI18">
        <v>2.68555</v>
      </c>
      <c r="GJ18">
        <v>2.44751</v>
      </c>
      <c r="GK18">
        <v>2.36084</v>
      </c>
      <c r="GL18">
        <v>29.8151</v>
      </c>
      <c r="GM18">
        <v>13.9744</v>
      </c>
      <c r="GN18">
        <v>19</v>
      </c>
      <c r="GO18">
        <v>454.912</v>
      </c>
      <c r="GP18">
        <v>1036.2</v>
      </c>
      <c r="GQ18">
        <v>24.1515</v>
      </c>
      <c r="GR18">
        <v>23.1624</v>
      </c>
      <c r="GS18">
        <v>30.0004</v>
      </c>
      <c r="GT18">
        <v>23.221</v>
      </c>
      <c r="GU18">
        <v>23.3526</v>
      </c>
      <c r="GV18">
        <v>15.5841</v>
      </c>
      <c r="GW18">
        <v>23.0474</v>
      </c>
      <c r="GX18">
        <v>70.7681</v>
      </c>
      <c r="GY18">
        <v>24.1364</v>
      </c>
      <c r="GZ18">
        <v>213.527</v>
      </c>
      <c r="HA18">
        <v>12.8481</v>
      </c>
      <c r="HB18">
        <v>101.174</v>
      </c>
      <c r="HC18">
        <v>101.148</v>
      </c>
    </row>
    <row r="19" spans="1:211">
      <c r="A19">
        <v>3</v>
      </c>
      <c r="B19">
        <v>1737667745.1</v>
      </c>
      <c r="C19">
        <v>4</v>
      </c>
      <c r="D19" t="s">
        <v>353</v>
      </c>
      <c r="E19" t="s">
        <v>354</v>
      </c>
      <c r="F19">
        <v>2</v>
      </c>
      <c r="G19">
        <v>1737667742.6</v>
      </c>
      <c r="H19">
        <f>(I19)/1000</f>
        <v>0</v>
      </c>
      <c r="I19">
        <f>IF(BD19, AL19, AF19)</f>
        <v>0</v>
      </c>
      <c r="J19">
        <f>IF(BD19, AG19, AE19)</f>
        <v>0</v>
      </c>
      <c r="K19">
        <f>BF19 - IF(AS19&gt;1, J19*AZ19*100.0/(AU19), 0)</f>
        <v>0</v>
      </c>
      <c r="L19">
        <f>((R19-H19/2)*K19-J19)/(R19+H19/2)</f>
        <v>0</v>
      </c>
      <c r="M19">
        <f>L19*(BM19+BN19)/1000.0</f>
        <v>0</v>
      </c>
      <c r="N19">
        <f>(BF19 - IF(AS19&gt;1, J19*AZ19*100.0/(AU19), 0))*(BM19+BN19)/1000.0</f>
        <v>0</v>
      </c>
      <c r="O19">
        <f>2.0/((1/Q19-1/P19)+SIGN(Q19)*SQRT((1/Q19-1/P19)*(1/Q19-1/P19) + 4*BA19/((BA19+1)*(BA19+1))*(2*1/Q19*1/P19-1/P19*1/P19)))</f>
        <v>0</v>
      </c>
      <c r="P19">
        <f>IF(LEFT(BB19,1)&lt;&gt;"0",IF(LEFT(BB19,1)="1",3.0,BC19),$D$5+$E$5*(BT19*BM19/($K$5*1000))+$F$5*(BT19*BM19/($K$5*1000))*MAX(MIN(AZ19,$J$5),$I$5)*MAX(MIN(AZ19,$J$5),$I$5)+$G$5*MAX(MIN(AZ19,$J$5),$I$5)*(BT19*BM19/($K$5*1000))+$H$5*(BT19*BM19/($K$5*1000))*(BT19*BM19/($K$5*1000)))</f>
        <v>0</v>
      </c>
      <c r="Q19">
        <f>H19*(1000-(1000*0.61365*exp(17.502*U19/(240.97+U19))/(BM19+BN19)+BH19)/2)/(1000*0.61365*exp(17.502*U19/(240.97+U19))/(BM19+BN19)-BH19)</f>
        <v>0</v>
      </c>
      <c r="R19">
        <f>1/((BA19+1)/(O19/1.6)+1/(P19/1.37)) + BA19/((BA19+1)/(O19/1.6) + BA19/(P19/1.37))</f>
        <v>0</v>
      </c>
      <c r="S19">
        <f>(AV19*AY19)</f>
        <v>0</v>
      </c>
      <c r="T19">
        <f>(BO19+(S19+2*0.95*5.67E-8*(((BO19+$B$7)+273)^4-(BO19+273)^4)-44100*H19)/(1.84*29.3*P19+8*0.95*5.67E-8*(BO19+273)^3))</f>
        <v>0</v>
      </c>
      <c r="U19">
        <f>($C$7*BP19+$D$7*BQ19+$E$7*T19)</f>
        <v>0</v>
      </c>
      <c r="V19">
        <f>0.61365*exp(17.502*U19/(240.97+U19))</f>
        <v>0</v>
      </c>
      <c r="W19">
        <f>(X19/Y19*100)</f>
        <v>0</v>
      </c>
      <c r="X19">
        <f>BH19*(BM19+BN19)/1000</f>
        <v>0</v>
      </c>
      <c r="Y19">
        <f>0.61365*exp(17.502*BO19/(240.97+BO19))</f>
        <v>0</v>
      </c>
      <c r="Z19">
        <f>(V19-BH19*(BM19+BN19)/1000)</f>
        <v>0</v>
      </c>
      <c r="AA19">
        <f>(-H19*44100)</f>
        <v>0</v>
      </c>
      <c r="AB19">
        <f>2*29.3*P19*0.92*(BO19-U19)</f>
        <v>0</v>
      </c>
      <c r="AC19">
        <f>2*0.95*5.67E-8*(((BO19+$B$7)+273)^4-(U19+273)^4)</f>
        <v>0</v>
      </c>
      <c r="AD19">
        <f>S19+AC19+AA19+AB19</f>
        <v>0</v>
      </c>
      <c r="AE19">
        <f>BL19*AS19*(BG19-BF19*(1000-AS19*BI19)/(1000-AS19*BH19))/(100*AZ19)</f>
        <v>0</v>
      </c>
      <c r="AF19">
        <f>1000*BL19*AS19*(BH19-BI19)/(100*AZ19*(1000-AS19*BH19))</f>
        <v>0</v>
      </c>
      <c r="AG19">
        <f>(AH19 - AI19 - BM19*1E3/(8.314*(BO19+273.15)) * AK19/BL19 * AJ19) * BL19/(100*AZ19) * (1000 - BI19)/1000</f>
        <v>0</v>
      </c>
      <c r="AH19">
        <v>202.654446342857</v>
      </c>
      <c r="AI19">
        <v>198.814793939394</v>
      </c>
      <c r="AJ19">
        <v>0.00254780259739818</v>
      </c>
      <c r="AK19">
        <v>84.62</v>
      </c>
      <c r="AL19">
        <f>(AN19 - AM19 + BM19*1E3/(8.314*(BO19+273.15)) * AP19/BL19 * AO19) * BL19/(100*AZ19) * 1000/(1000 - AN19)</f>
        <v>0</v>
      </c>
      <c r="AM19">
        <v>12.7823375148252</v>
      </c>
      <c r="AN19">
        <v>15.4225978021978</v>
      </c>
      <c r="AO19">
        <v>4.68267431338582e-07</v>
      </c>
      <c r="AP19">
        <v>106.04</v>
      </c>
      <c r="AQ19">
        <v>14</v>
      </c>
      <c r="AR19">
        <v>3</v>
      </c>
      <c r="AS19">
        <f>IF(AQ19*$H$13&gt;=AU19,1.0,(AU19/(AU19-AQ19*$H$13)))</f>
        <v>0</v>
      </c>
      <c r="AT19">
        <f>(AS19-1)*100</f>
        <v>0</v>
      </c>
      <c r="AU19">
        <f>MAX(0,($B$13+$C$13*BT19)/(1+$D$13*BT19)*BM19/(BO19+273)*$E$13)</f>
        <v>0</v>
      </c>
      <c r="AV19">
        <f>$B$11*BU19+$C$11*BV19+$D$11*CG19</f>
        <v>0</v>
      </c>
      <c r="AW19">
        <f>AV19*AX19</f>
        <v>0</v>
      </c>
      <c r="AX19">
        <f>($B$11*$D$9+$C$11*$D$9+$D$11*(CH19*$E$9+CI19*$G$9))/($B$11+$C$11+$D$11)</f>
        <v>0</v>
      </c>
      <c r="AY19">
        <f>($B$11*$K$9+$C$11*$K$9+$D$11*(CH19*$L$9+CI19*$N$9))/($B$11+$C$11+$D$11)</f>
        <v>0</v>
      </c>
      <c r="AZ19">
        <v>6</v>
      </c>
      <c r="BA19">
        <v>0.5</v>
      </c>
      <c r="BB19" t="s">
        <v>345</v>
      </c>
      <c r="BC19">
        <v>2</v>
      </c>
      <c r="BD19" t="b">
        <v>1</v>
      </c>
      <c r="BE19">
        <v>1737667742.6</v>
      </c>
      <c r="BF19">
        <v>195.725</v>
      </c>
      <c r="BG19">
        <v>200.1885</v>
      </c>
      <c r="BH19">
        <v>15.4218</v>
      </c>
      <c r="BI19">
        <v>12.78815</v>
      </c>
      <c r="BJ19">
        <v>194.761</v>
      </c>
      <c r="BK19">
        <v>15.3115</v>
      </c>
      <c r="BL19">
        <v>499.55</v>
      </c>
      <c r="BM19">
        <v>102.613</v>
      </c>
      <c r="BN19">
        <v>0.09958415</v>
      </c>
      <c r="BO19">
        <v>24.9954</v>
      </c>
      <c r="BP19">
        <v>25.43975</v>
      </c>
      <c r="BQ19">
        <v>999.9</v>
      </c>
      <c r="BR19">
        <v>0</v>
      </c>
      <c r="BS19">
        <v>0</v>
      </c>
      <c r="BT19">
        <v>10012.5</v>
      </c>
      <c r="BU19">
        <v>364.5095</v>
      </c>
      <c r="BV19">
        <v>846.7485</v>
      </c>
      <c r="BW19">
        <v>-4.463625</v>
      </c>
      <c r="BX19">
        <v>198.79</v>
      </c>
      <c r="BY19">
        <v>202.7815</v>
      </c>
      <c r="BZ19">
        <v>2.63366</v>
      </c>
      <c r="CA19">
        <v>200.1885</v>
      </c>
      <c r="CB19">
        <v>12.78815</v>
      </c>
      <c r="CC19">
        <v>1.58248</v>
      </c>
      <c r="CD19">
        <v>1.31223</v>
      </c>
      <c r="CE19">
        <v>13.7892</v>
      </c>
      <c r="CF19">
        <v>10.93965</v>
      </c>
      <c r="CG19">
        <v>1199.995</v>
      </c>
      <c r="CH19">
        <v>0.900001</v>
      </c>
      <c r="CI19">
        <v>0.09999895</v>
      </c>
      <c r="CJ19">
        <v>27</v>
      </c>
      <c r="CK19">
        <v>23455.8</v>
      </c>
      <c r="CL19">
        <v>1737665128.1</v>
      </c>
      <c r="CM19" t="s">
        <v>346</v>
      </c>
      <c r="CN19">
        <v>1737665128.1</v>
      </c>
      <c r="CO19">
        <v>1737665124.1</v>
      </c>
      <c r="CP19">
        <v>1</v>
      </c>
      <c r="CQ19">
        <v>0.11</v>
      </c>
      <c r="CR19">
        <v>-0.02</v>
      </c>
      <c r="CS19">
        <v>0.918</v>
      </c>
      <c r="CT19">
        <v>0.128</v>
      </c>
      <c r="CU19">
        <v>200</v>
      </c>
      <c r="CV19">
        <v>18</v>
      </c>
      <c r="CW19">
        <v>0.6</v>
      </c>
      <c r="CX19">
        <v>0.08</v>
      </c>
      <c r="CY19">
        <v>-4.31675190476191</v>
      </c>
      <c r="CZ19">
        <v>-1.1531251948052</v>
      </c>
      <c r="DA19">
        <v>0.162543861292855</v>
      </c>
      <c r="DB19">
        <v>0</v>
      </c>
      <c r="DC19">
        <v>2.63873238095238</v>
      </c>
      <c r="DD19">
        <v>-0.0353127272727287</v>
      </c>
      <c r="DE19">
        <v>0.00405581992739406</v>
      </c>
      <c r="DF19">
        <v>1</v>
      </c>
      <c r="DG19">
        <v>1</v>
      </c>
      <c r="DH19">
        <v>2</v>
      </c>
      <c r="DI19" t="s">
        <v>347</v>
      </c>
      <c r="DJ19">
        <v>3.11915</v>
      </c>
      <c r="DK19">
        <v>2.80056</v>
      </c>
      <c r="DL19">
        <v>0.0536674</v>
      </c>
      <c r="DM19">
        <v>0.0558944</v>
      </c>
      <c r="DN19">
        <v>0.0862804</v>
      </c>
      <c r="DO19">
        <v>0.0761651</v>
      </c>
      <c r="DP19">
        <v>26349.2</v>
      </c>
      <c r="DQ19">
        <v>24286.9</v>
      </c>
      <c r="DR19">
        <v>26643.1</v>
      </c>
      <c r="DS19">
        <v>24075.2</v>
      </c>
      <c r="DT19">
        <v>33640.4</v>
      </c>
      <c r="DU19">
        <v>32393.8</v>
      </c>
      <c r="DV19">
        <v>40283.9</v>
      </c>
      <c r="DW19">
        <v>38069.7</v>
      </c>
      <c r="DX19">
        <v>2.00098</v>
      </c>
      <c r="DY19">
        <v>2.6396</v>
      </c>
      <c r="DZ19">
        <v>0.0390373</v>
      </c>
      <c r="EA19">
        <v>0</v>
      </c>
      <c r="EB19">
        <v>24.8003</v>
      </c>
      <c r="EC19">
        <v>999.9</v>
      </c>
      <c r="ED19">
        <v>53.016</v>
      </c>
      <c r="EE19">
        <v>25.77</v>
      </c>
      <c r="EF19">
        <v>17.1994</v>
      </c>
      <c r="EG19">
        <v>64.2755</v>
      </c>
      <c r="EH19">
        <v>20.6651</v>
      </c>
      <c r="EI19">
        <v>2</v>
      </c>
      <c r="EJ19">
        <v>-0.344606</v>
      </c>
      <c r="EK19">
        <v>-0.325477</v>
      </c>
      <c r="EL19">
        <v>20.3002</v>
      </c>
      <c r="EM19">
        <v>5.25922</v>
      </c>
      <c r="EN19">
        <v>12.0085</v>
      </c>
      <c r="EO19">
        <v>4.9994</v>
      </c>
      <c r="EP19">
        <v>3.28698</v>
      </c>
      <c r="EQ19">
        <v>9999</v>
      </c>
      <c r="ER19">
        <v>9999</v>
      </c>
      <c r="ES19">
        <v>9999</v>
      </c>
      <c r="ET19">
        <v>999.9</v>
      </c>
      <c r="EU19">
        <v>1.87267</v>
      </c>
      <c r="EV19">
        <v>1.87347</v>
      </c>
      <c r="EW19">
        <v>1.8697</v>
      </c>
      <c r="EX19">
        <v>1.87546</v>
      </c>
      <c r="EY19">
        <v>1.87567</v>
      </c>
      <c r="EZ19">
        <v>1.87408</v>
      </c>
      <c r="FA19">
        <v>1.87267</v>
      </c>
      <c r="FB19">
        <v>1.87174</v>
      </c>
      <c r="FC19">
        <v>5</v>
      </c>
      <c r="FD19">
        <v>0</v>
      </c>
      <c r="FE19">
        <v>0</v>
      </c>
      <c r="FF19">
        <v>0</v>
      </c>
      <c r="FG19" t="s">
        <v>348</v>
      </c>
      <c r="FH19" t="s">
        <v>349</v>
      </c>
      <c r="FI19" t="s">
        <v>350</v>
      </c>
      <c r="FJ19" t="s">
        <v>350</v>
      </c>
      <c r="FK19" t="s">
        <v>350</v>
      </c>
      <c r="FL19" t="s">
        <v>350</v>
      </c>
      <c r="FM19">
        <v>0</v>
      </c>
      <c r="FN19">
        <v>100</v>
      </c>
      <c r="FO19">
        <v>100</v>
      </c>
      <c r="FP19">
        <v>0.964</v>
      </c>
      <c r="FQ19">
        <v>0.1104</v>
      </c>
      <c r="FR19">
        <v>0.362488883028156</v>
      </c>
      <c r="FS19">
        <v>0.00365831709837341</v>
      </c>
      <c r="FT19">
        <v>-3.09545118692409e-06</v>
      </c>
      <c r="FU19">
        <v>8.40380587856183e-10</v>
      </c>
      <c r="FV19">
        <v>-0.00191986884087034</v>
      </c>
      <c r="FW19">
        <v>0.00174507359546448</v>
      </c>
      <c r="FX19">
        <v>0.000211765233859431</v>
      </c>
      <c r="FY19">
        <v>9.99097381883647e-06</v>
      </c>
      <c r="FZ19">
        <v>2</v>
      </c>
      <c r="GA19">
        <v>1986</v>
      </c>
      <c r="GB19">
        <v>0</v>
      </c>
      <c r="GC19">
        <v>17</v>
      </c>
      <c r="GD19">
        <v>43.6</v>
      </c>
      <c r="GE19">
        <v>43.7</v>
      </c>
      <c r="GF19">
        <v>0.778809</v>
      </c>
      <c r="GG19">
        <v>2.5354</v>
      </c>
      <c r="GH19">
        <v>2.24854</v>
      </c>
      <c r="GI19">
        <v>2.68555</v>
      </c>
      <c r="GJ19">
        <v>2.44751</v>
      </c>
      <c r="GK19">
        <v>2.35352</v>
      </c>
      <c r="GL19">
        <v>29.8151</v>
      </c>
      <c r="GM19">
        <v>13.9744</v>
      </c>
      <c r="GN19">
        <v>19</v>
      </c>
      <c r="GO19">
        <v>454.979</v>
      </c>
      <c r="GP19">
        <v>1035.49</v>
      </c>
      <c r="GQ19">
        <v>24.1517</v>
      </c>
      <c r="GR19">
        <v>23.1638</v>
      </c>
      <c r="GS19">
        <v>30.0005</v>
      </c>
      <c r="GT19">
        <v>23.2219</v>
      </c>
      <c r="GU19">
        <v>23.3535</v>
      </c>
      <c r="GV19">
        <v>15.6619</v>
      </c>
      <c r="GW19">
        <v>23.0474</v>
      </c>
      <c r="GX19">
        <v>70.7681</v>
      </c>
      <c r="GY19">
        <v>24.1364</v>
      </c>
      <c r="GZ19">
        <v>213.527</v>
      </c>
      <c r="HA19">
        <v>12.8499</v>
      </c>
      <c r="HB19">
        <v>101.174</v>
      </c>
      <c r="HC19">
        <v>101.148</v>
      </c>
    </row>
    <row r="20" spans="1:211">
      <c r="A20">
        <v>4</v>
      </c>
      <c r="B20">
        <v>1737667747.1</v>
      </c>
      <c r="C20">
        <v>6</v>
      </c>
      <c r="D20" t="s">
        <v>355</v>
      </c>
      <c r="E20" t="s">
        <v>356</v>
      </c>
      <c r="F20">
        <v>2</v>
      </c>
      <c r="G20">
        <v>1737667746.1</v>
      </c>
      <c r="H20">
        <f>(I20)/1000</f>
        <v>0</v>
      </c>
      <c r="I20">
        <f>IF(BD20, AL20, AF20)</f>
        <v>0</v>
      </c>
      <c r="J20">
        <f>IF(BD20, AG20, AE20)</f>
        <v>0</v>
      </c>
      <c r="K20">
        <f>BF20 - IF(AS20&gt;1, J20*AZ20*100.0/(AU20), 0)</f>
        <v>0</v>
      </c>
      <c r="L20">
        <f>((R20-H20/2)*K20-J20)/(R20+H20/2)</f>
        <v>0</v>
      </c>
      <c r="M20">
        <f>L20*(BM20+BN20)/1000.0</f>
        <v>0</v>
      </c>
      <c r="N20">
        <f>(BF20 - IF(AS20&gt;1, J20*AZ20*100.0/(AU20), 0))*(BM20+BN20)/1000.0</f>
        <v>0</v>
      </c>
      <c r="O20">
        <f>2.0/((1/Q20-1/P20)+SIGN(Q20)*SQRT((1/Q20-1/P20)*(1/Q20-1/P20) + 4*BA20/((BA20+1)*(BA20+1))*(2*1/Q20*1/P20-1/P20*1/P20)))</f>
        <v>0</v>
      </c>
      <c r="P20">
        <f>IF(LEFT(BB20,1)&lt;&gt;"0",IF(LEFT(BB20,1)="1",3.0,BC20),$D$5+$E$5*(BT20*BM20/($K$5*1000))+$F$5*(BT20*BM20/($K$5*1000))*MAX(MIN(AZ20,$J$5),$I$5)*MAX(MIN(AZ20,$J$5),$I$5)+$G$5*MAX(MIN(AZ20,$J$5),$I$5)*(BT20*BM20/($K$5*1000))+$H$5*(BT20*BM20/($K$5*1000))*(BT20*BM20/($K$5*1000)))</f>
        <v>0</v>
      </c>
      <c r="Q20">
        <f>H20*(1000-(1000*0.61365*exp(17.502*U20/(240.97+U20))/(BM20+BN20)+BH20)/2)/(1000*0.61365*exp(17.502*U20/(240.97+U20))/(BM20+BN20)-BH20)</f>
        <v>0</v>
      </c>
      <c r="R20">
        <f>1/((BA20+1)/(O20/1.6)+1/(P20/1.37)) + BA20/((BA20+1)/(O20/1.6) + BA20/(P20/1.37))</f>
        <v>0</v>
      </c>
      <c r="S20">
        <f>(AV20*AY20)</f>
        <v>0</v>
      </c>
      <c r="T20">
        <f>(BO20+(S20+2*0.95*5.67E-8*(((BO20+$B$7)+273)^4-(BO20+273)^4)-44100*H20)/(1.84*29.3*P20+8*0.95*5.67E-8*(BO20+273)^3))</f>
        <v>0</v>
      </c>
      <c r="U20">
        <f>($C$7*BP20+$D$7*BQ20+$E$7*T20)</f>
        <v>0</v>
      </c>
      <c r="V20">
        <f>0.61365*exp(17.502*U20/(240.97+U20))</f>
        <v>0</v>
      </c>
      <c r="W20">
        <f>(X20/Y20*100)</f>
        <v>0</v>
      </c>
      <c r="X20">
        <f>BH20*(BM20+BN20)/1000</f>
        <v>0</v>
      </c>
      <c r="Y20">
        <f>0.61365*exp(17.502*BO20/(240.97+BO20))</f>
        <v>0</v>
      </c>
      <c r="Z20">
        <f>(V20-BH20*(BM20+BN20)/1000)</f>
        <v>0</v>
      </c>
      <c r="AA20">
        <f>(-H20*44100)</f>
        <v>0</v>
      </c>
      <c r="AB20">
        <f>2*29.3*P20*0.92*(BO20-U20)</f>
        <v>0</v>
      </c>
      <c r="AC20">
        <f>2*0.95*5.67E-8*(((BO20+$B$7)+273)^4-(U20+273)^4)</f>
        <v>0</v>
      </c>
      <c r="AD20">
        <f>S20+AC20+AA20+AB20</f>
        <v>0</v>
      </c>
      <c r="AE20">
        <f>BL20*AS20*(BG20-BF20*(1000-AS20*BI20)/(1000-AS20*BH20))/(100*AZ20)</f>
        <v>0</v>
      </c>
      <c r="AF20">
        <f>1000*BL20*AS20*(BH20-BI20)/(100*AZ20*(1000-AS20*BH20))</f>
        <v>0</v>
      </c>
      <c r="AG20">
        <f>(AH20 - AI20 - BM20*1E3/(8.314*(BO20+273.15)) * AK20/BL20 * AJ20) * BL20/(100*AZ20) * (1000 - BI20)/1000</f>
        <v>0</v>
      </c>
      <c r="AH20">
        <v>202.833990272619</v>
      </c>
      <c r="AI20">
        <v>198.877624242424</v>
      </c>
      <c r="AJ20">
        <v>0.0245682683982612</v>
      </c>
      <c r="AK20">
        <v>84.62</v>
      </c>
      <c r="AL20">
        <f>(AN20 - AM20 + BM20*1E3/(8.314*(BO20+273.15)) * AP20/BL20 * AO20) * BL20/(100*AZ20) * 1000/(1000 - AN20)</f>
        <v>0</v>
      </c>
      <c r="AM20">
        <v>12.7840255237962</v>
      </c>
      <c r="AN20">
        <v>15.4242208791209</v>
      </c>
      <c r="AO20">
        <v>8.34656305375011e-07</v>
      </c>
      <c r="AP20">
        <v>106.04</v>
      </c>
      <c r="AQ20">
        <v>14</v>
      </c>
      <c r="AR20">
        <v>3</v>
      </c>
      <c r="AS20">
        <f>IF(AQ20*$H$13&gt;=AU20,1.0,(AU20/(AU20-AQ20*$H$13)))</f>
        <v>0</v>
      </c>
      <c r="AT20">
        <f>(AS20-1)*100</f>
        <v>0</v>
      </c>
      <c r="AU20">
        <f>MAX(0,($B$13+$C$13*BT20)/(1+$D$13*BT20)*BM20/(BO20+273)*$E$13)</f>
        <v>0</v>
      </c>
      <c r="AV20">
        <f>$B$11*BU20+$C$11*BV20+$D$11*CG20</f>
        <v>0</v>
      </c>
      <c r="AW20">
        <f>AV20*AX20</f>
        <v>0</v>
      </c>
      <c r="AX20">
        <f>($B$11*$D$9+$C$11*$D$9+$D$11*(CH20*$E$9+CI20*$G$9))/($B$11+$C$11+$D$11)</f>
        <v>0</v>
      </c>
      <c r="AY20">
        <f>($B$11*$K$9+$C$11*$K$9+$D$11*(CH20*$L$9+CI20*$N$9))/($B$11+$C$11+$D$11)</f>
        <v>0</v>
      </c>
      <c r="AZ20">
        <v>6</v>
      </c>
      <c r="BA20">
        <v>0.5</v>
      </c>
      <c r="BB20" t="s">
        <v>345</v>
      </c>
      <c r="BC20">
        <v>2</v>
      </c>
      <c r="BD20" t="b">
        <v>1</v>
      </c>
      <c r="BE20">
        <v>1737667746.1</v>
      </c>
      <c r="BF20">
        <v>195.824</v>
      </c>
      <c r="BG20">
        <v>202.498</v>
      </c>
      <c r="BH20">
        <v>15.4238</v>
      </c>
      <c r="BI20">
        <v>12.8044</v>
      </c>
      <c r="BJ20">
        <v>194.86</v>
      </c>
      <c r="BK20">
        <v>15.3134</v>
      </c>
      <c r="BL20">
        <v>500.022</v>
      </c>
      <c r="BM20">
        <v>102.611</v>
      </c>
      <c r="BN20">
        <v>0.0999242</v>
      </c>
      <c r="BO20">
        <v>25.0025</v>
      </c>
      <c r="BP20">
        <v>25.4443</v>
      </c>
      <c r="BQ20">
        <v>999.9</v>
      </c>
      <c r="BR20">
        <v>0</v>
      </c>
      <c r="BS20">
        <v>0</v>
      </c>
      <c r="BT20">
        <v>9986.25</v>
      </c>
      <c r="BU20">
        <v>364.493</v>
      </c>
      <c r="BV20">
        <v>845.23</v>
      </c>
      <c r="BW20">
        <v>-6.67398</v>
      </c>
      <c r="BX20">
        <v>198.892</v>
      </c>
      <c r="BY20">
        <v>205.125</v>
      </c>
      <c r="BZ20">
        <v>2.6194</v>
      </c>
      <c r="CA20">
        <v>202.498</v>
      </c>
      <c r="CB20">
        <v>12.8044</v>
      </c>
      <c r="CC20">
        <v>1.58265</v>
      </c>
      <c r="CD20">
        <v>1.31387</v>
      </c>
      <c r="CE20">
        <v>13.7909</v>
      </c>
      <c r="CF20">
        <v>10.9585</v>
      </c>
      <c r="CG20">
        <v>1200</v>
      </c>
      <c r="CH20">
        <v>0.900002</v>
      </c>
      <c r="CI20">
        <v>0.0999984</v>
      </c>
      <c r="CJ20">
        <v>27</v>
      </c>
      <c r="CK20">
        <v>23455.9</v>
      </c>
      <c r="CL20">
        <v>1737665128.1</v>
      </c>
      <c r="CM20" t="s">
        <v>346</v>
      </c>
      <c r="CN20">
        <v>1737665128.1</v>
      </c>
      <c r="CO20">
        <v>1737665124.1</v>
      </c>
      <c r="CP20">
        <v>1</v>
      </c>
      <c r="CQ20">
        <v>0.11</v>
      </c>
      <c r="CR20">
        <v>-0.02</v>
      </c>
      <c r="CS20">
        <v>0.918</v>
      </c>
      <c r="CT20">
        <v>0.128</v>
      </c>
      <c r="CU20">
        <v>200</v>
      </c>
      <c r="CV20">
        <v>18</v>
      </c>
      <c r="CW20">
        <v>0.6</v>
      </c>
      <c r="CX20">
        <v>0.08</v>
      </c>
      <c r="CY20">
        <v>-4.402293</v>
      </c>
      <c r="CZ20">
        <v>-1.96978736842105</v>
      </c>
      <c r="DA20">
        <v>0.308234884042997</v>
      </c>
      <c r="DB20">
        <v>0</v>
      </c>
      <c r="DC20">
        <v>2.637469</v>
      </c>
      <c r="DD20">
        <v>-0.0446345864661618</v>
      </c>
      <c r="DE20">
        <v>0.00501911336791673</v>
      </c>
      <c r="DF20">
        <v>1</v>
      </c>
      <c r="DG20">
        <v>1</v>
      </c>
      <c r="DH20">
        <v>2</v>
      </c>
      <c r="DI20" t="s">
        <v>347</v>
      </c>
      <c r="DJ20">
        <v>3.119</v>
      </c>
      <c r="DK20">
        <v>2.80058</v>
      </c>
      <c r="DL20">
        <v>0.0537087</v>
      </c>
      <c r="DM20">
        <v>0.0565262</v>
      </c>
      <c r="DN20">
        <v>0.0862819</v>
      </c>
      <c r="DO20">
        <v>0.0761911</v>
      </c>
      <c r="DP20">
        <v>26347.9</v>
      </c>
      <c r="DQ20">
        <v>24270.6</v>
      </c>
      <c r="DR20">
        <v>26643</v>
      </c>
      <c r="DS20">
        <v>24075.2</v>
      </c>
      <c r="DT20">
        <v>33640.2</v>
      </c>
      <c r="DU20">
        <v>32393</v>
      </c>
      <c r="DV20">
        <v>40283.7</v>
      </c>
      <c r="DW20">
        <v>38069.7</v>
      </c>
      <c r="DX20">
        <v>2.00063</v>
      </c>
      <c r="DY20">
        <v>2.63915</v>
      </c>
      <c r="DZ20">
        <v>0.0391193</v>
      </c>
      <c r="EA20">
        <v>0</v>
      </c>
      <c r="EB20">
        <v>24.8045</v>
      </c>
      <c r="EC20">
        <v>999.9</v>
      </c>
      <c r="ED20">
        <v>53.016</v>
      </c>
      <c r="EE20">
        <v>25.77</v>
      </c>
      <c r="EF20">
        <v>17.1983</v>
      </c>
      <c r="EG20">
        <v>63.8355</v>
      </c>
      <c r="EH20">
        <v>20.6931</v>
      </c>
      <c r="EI20">
        <v>2</v>
      </c>
      <c r="EJ20">
        <v>-0.34454</v>
      </c>
      <c r="EK20">
        <v>-0.304749</v>
      </c>
      <c r="EL20">
        <v>20.3004</v>
      </c>
      <c r="EM20">
        <v>5.25922</v>
      </c>
      <c r="EN20">
        <v>12.0086</v>
      </c>
      <c r="EO20">
        <v>4.99935</v>
      </c>
      <c r="EP20">
        <v>3.28693</v>
      </c>
      <c r="EQ20">
        <v>9999</v>
      </c>
      <c r="ER20">
        <v>9999</v>
      </c>
      <c r="ES20">
        <v>9999</v>
      </c>
      <c r="ET20">
        <v>999.9</v>
      </c>
      <c r="EU20">
        <v>1.87267</v>
      </c>
      <c r="EV20">
        <v>1.87347</v>
      </c>
      <c r="EW20">
        <v>1.86969</v>
      </c>
      <c r="EX20">
        <v>1.87546</v>
      </c>
      <c r="EY20">
        <v>1.87565</v>
      </c>
      <c r="EZ20">
        <v>1.87408</v>
      </c>
      <c r="FA20">
        <v>1.87264</v>
      </c>
      <c r="FB20">
        <v>1.8717</v>
      </c>
      <c r="FC20">
        <v>5</v>
      </c>
      <c r="FD20">
        <v>0</v>
      </c>
      <c r="FE20">
        <v>0</v>
      </c>
      <c r="FF20">
        <v>0</v>
      </c>
      <c r="FG20" t="s">
        <v>348</v>
      </c>
      <c r="FH20" t="s">
        <v>349</v>
      </c>
      <c r="FI20" t="s">
        <v>350</v>
      </c>
      <c r="FJ20" t="s">
        <v>350</v>
      </c>
      <c r="FK20" t="s">
        <v>350</v>
      </c>
      <c r="FL20" t="s">
        <v>350</v>
      </c>
      <c r="FM20">
        <v>0</v>
      </c>
      <c r="FN20">
        <v>100</v>
      </c>
      <c r="FO20">
        <v>100</v>
      </c>
      <c r="FP20">
        <v>0.964</v>
      </c>
      <c r="FQ20">
        <v>0.1103</v>
      </c>
      <c r="FR20">
        <v>0.362488883028156</v>
      </c>
      <c r="FS20">
        <v>0.00365831709837341</v>
      </c>
      <c r="FT20">
        <v>-3.09545118692409e-06</v>
      </c>
      <c r="FU20">
        <v>8.40380587856183e-10</v>
      </c>
      <c r="FV20">
        <v>-0.00191986884087034</v>
      </c>
      <c r="FW20">
        <v>0.00174507359546448</v>
      </c>
      <c r="FX20">
        <v>0.000211765233859431</v>
      </c>
      <c r="FY20">
        <v>9.99097381883647e-06</v>
      </c>
      <c r="FZ20">
        <v>2</v>
      </c>
      <c r="GA20">
        <v>1986</v>
      </c>
      <c r="GB20">
        <v>0</v>
      </c>
      <c r="GC20">
        <v>17</v>
      </c>
      <c r="GD20">
        <v>43.6</v>
      </c>
      <c r="GE20">
        <v>43.7</v>
      </c>
      <c r="GF20">
        <v>0.793457</v>
      </c>
      <c r="GG20">
        <v>2.56348</v>
      </c>
      <c r="GH20">
        <v>2.24854</v>
      </c>
      <c r="GI20">
        <v>2.68066</v>
      </c>
      <c r="GJ20">
        <v>2.44751</v>
      </c>
      <c r="GK20">
        <v>2.37915</v>
      </c>
      <c r="GL20">
        <v>29.8151</v>
      </c>
      <c r="GM20">
        <v>13.9744</v>
      </c>
      <c r="GN20">
        <v>19</v>
      </c>
      <c r="GO20">
        <v>454.791</v>
      </c>
      <c r="GP20">
        <v>1034.98</v>
      </c>
      <c r="GQ20">
        <v>24.1517</v>
      </c>
      <c r="GR20">
        <v>23.1663</v>
      </c>
      <c r="GS20">
        <v>30.0004</v>
      </c>
      <c r="GT20">
        <v>23.224</v>
      </c>
      <c r="GU20">
        <v>23.3555</v>
      </c>
      <c r="GV20">
        <v>15.9378</v>
      </c>
      <c r="GW20">
        <v>23.0474</v>
      </c>
      <c r="GX20">
        <v>70.7681</v>
      </c>
      <c r="GY20">
        <v>24.1364</v>
      </c>
      <c r="GZ20">
        <v>220.228</v>
      </c>
      <c r="HA20">
        <v>12.8474</v>
      </c>
      <c r="HB20">
        <v>101.173</v>
      </c>
      <c r="HC20">
        <v>101.148</v>
      </c>
    </row>
    <row r="21" spans="1:211">
      <c r="A21">
        <v>5</v>
      </c>
      <c r="B21">
        <v>1737667749.1</v>
      </c>
      <c r="C21">
        <v>8</v>
      </c>
      <c r="D21" t="s">
        <v>357</v>
      </c>
      <c r="E21" t="s">
        <v>358</v>
      </c>
      <c r="F21">
        <v>2</v>
      </c>
      <c r="G21">
        <v>1737667747.1</v>
      </c>
      <c r="H21">
        <f>(I21)/1000</f>
        <v>0</v>
      </c>
      <c r="I21">
        <f>IF(BD21, AL21, AF21)</f>
        <v>0</v>
      </c>
      <c r="J21">
        <f>IF(BD21, AG21, AE21)</f>
        <v>0</v>
      </c>
      <c r="K21">
        <f>BF21 - IF(AS21&gt;1, J21*AZ21*100.0/(AU21), 0)</f>
        <v>0</v>
      </c>
      <c r="L21">
        <f>((R21-H21/2)*K21-J21)/(R21+H21/2)</f>
        <v>0</v>
      </c>
      <c r="M21">
        <f>L21*(BM21+BN21)/1000.0</f>
        <v>0</v>
      </c>
      <c r="N21">
        <f>(BF21 - IF(AS21&gt;1, J21*AZ21*100.0/(AU21), 0))*(BM21+BN21)/1000.0</f>
        <v>0</v>
      </c>
      <c r="O21">
        <f>2.0/((1/Q21-1/P21)+SIGN(Q21)*SQRT((1/Q21-1/P21)*(1/Q21-1/P21) + 4*BA21/((BA21+1)*(BA21+1))*(2*1/Q21*1/P21-1/P21*1/P21)))</f>
        <v>0</v>
      </c>
      <c r="P21">
        <f>IF(LEFT(BB21,1)&lt;&gt;"0",IF(LEFT(BB21,1)="1",3.0,BC21),$D$5+$E$5*(BT21*BM21/($K$5*1000))+$F$5*(BT21*BM21/($K$5*1000))*MAX(MIN(AZ21,$J$5),$I$5)*MAX(MIN(AZ21,$J$5),$I$5)+$G$5*MAX(MIN(AZ21,$J$5),$I$5)*(BT21*BM21/($K$5*1000))+$H$5*(BT21*BM21/($K$5*1000))*(BT21*BM21/($K$5*1000)))</f>
        <v>0</v>
      </c>
      <c r="Q21">
        <f>H21*(1000-(1000*0.61365*exp(17.502*U21/(240.97+U21))/(BM21+BN21)+BH21)/2)/(1000*0.61365*exp(17.502*U21/(240.97+U21))/(BM21+BN21)-BH21)</f>
        <v>0</v>
      </c>
      <c r="R21">
        <f>1/((BA21+1)/(O21/1.6)+1/(P21/1.37)) + BA21/((BA21+1)/(O21/1.6) + BA21/(P21/1.37))</f>
        <v>0</v>
      </c>
      <c r="S21">
        <f>(AV21*AY21)</f>
        <v>0</v>
      </c>
      <c r="T21">
        <f>(BO21+(S21+2*0.95*5.67E-8*(((BO21+$B$7)+273)^4-(BO21+273)^4)-44100*H21)/(1.84*29.3*P21+8*0.95*5.67E-8*(BO21+273)^3))</f>
        <v>0</v>
      </c>
      <c r="U21">
        <f>($C$7*BP21+$D$7*BQ21+$E$7*T21)</f>
        <v>0</v>
      </c>
      <c r="V21">
        <f>0.61365*exp(17.502*U21/(240.97+U21))</f>
        <v>0</v>
      </c>
      <c r="W21">
        <f>(X21/Y21*100)</f>
        <v>0</v>
      </c>
      <c r="X21">
        <f>BH21*(BM21+BN21)/1000</f>
        <v>0</v>
      </c>
      <c r="Y21">
        <f>0.61365*exp(17.502*BO21/(240.97+BO21))</f>
        <v>0</v>
      </c>
      <c r="Z21">
        <f>(V21-BH21*(BM21+BN21)/1000)</f>
        <v>0</v>
      </c>
      <c r="AA21">
        <f>(-H21*44100)</f>
        <v>0</v>
      </c>
      <c r="AB21">
        <f>2*29.3*P21*0.92*(BO21-U21)</f>
        <v>0</v>
      </c>
      <c r="AC21">
        <f>2*0.95*5.67E-8*(((BO21+$B$7)+273)^4-(U21+273)^4)</f>
        <v>0</v>
      </c>
      <c r="AD21">
        <f>S21+AC21+AA21+AB21</f>
        <v>0</v>
      </c>
      <c r="AE21">
        <f>BL21*AS21*(BG21-BF21*(1000-AS21*BI21)/(1000-AS21*BH21))/(100*AZ21)</f>
        <v>0</v>
      </c>
      <c r="AF21">
        <f>1000*BL21*AS21*(BH21-BI21)/(100*AZ21*(1000-AS21*BH21))</f>
        <v>0</v>
      </c>
      <c r="AG21">
        <f>(AH21 - AI21 - BM21*1E3/(8.314*(BO21+273.15)) * AK21/BL21 * AJ21) * BL21/(100*AZ21) * (1000 - BI21)/1000</f>
        <v>0</v>
      </c>
      <c r="AH21">
        <v>203.66488335</v>
      </c>
      <c r="AI21">
        <v>199.178084848485</v>
      </c>
      <c r="AJ21">
        <v>0.0887601298701116</v>
      </c>
      <c r="AK21">
        <v>84.62</v>
      </c>
      <c r="AL21">
        <f>(AN21 - AM21 + BM21*1E3/(8.314*(BO21+273.15)) * AP21/BL21 * AO21) * BL21/(100*AZ21) * 1000/(1000 - AN21)</f>
        <v>0</v>
      </c>
      <c r="AM21">
        <v>12.7887943587213</v>
      </c>
      <c r="AN21">
        <v>15.4255747252747</v>
      </c>
      <c r="AO21">
        <v>1.31170778680217e-06</v>
      </c>
      <c r="AP21">
        <v>106.04</v>
      </c>
      <c r="AQ21">
        <v>14</v>
      </c>
      <c r="AR21">
        <v>3</v>
      </c>
      <c r="AS21">
        <f>IF(AQ21*$H$13&gt;=AU21,1.0,(AU21/(AU21-AQ21*$H$13)))</f>
        <v>0</v>
      </c>
      <c r="AT21">
        <f>(AS21-1)*100</f>
        <v>0</v>
      </c>
      <c r="AU21">
        <f>MAX(0,($B$13+$C$13*BT21)/(1+$D$13*BT21)*BM21/(BO21+273)*$E$13)</f>
        <v>0</v>
      </c>
      <c r="AV21">
        <f>$B$11*BU21+$C$11*BV21+$D$11*CG21</f>
        <v>0</v>
      </c>
      <c r="AW21">
        <f>AV21*AX21</f>
        <v>0</v>
      </c>
      <c r="AX21">
        <f>($B$11*$D$9+$C$11*$D$9+$D$11*(CH21*$E$9+CI21*$G$9))/($B$11+$C$11+$D$11)</f>
        <v>0</v>
      </c>
      <c r="AY21">
        <f>($B$11*$K$9+$C$11*$K$9+$D$11*(CH21*$L$9+CI21*$N$9))/($B$11+$C$11+$D$11)</f>
        <v>0</v>
      </c>
      <c r="AZ21">
        <v>6</v>
      </c>
      <c r="BA21">
        <v>0.5</v>
      </c>
      <c r="BB21" t="s">
        <v>345</v>
      </c>
      <c r="BC21">
        <v>2</v>
      </c>
      <c r="BD21" t="b">
        <v>1</v>
      </c>
      <c r="BE21">
        <v>1737667747.1</v>
      </c>
      <c r="BF21">
        <v>195.9915</v>
      </c>
      <c r="BG21">
        <v>204.0905</v>
      </c>
      <c r="BH21">
        <v>15.4247</v>
      </c>
      <c r="BI21">
        <v>12.80635</v>
      </c>
      <c r="BJ21">
        <v>195.027</v>
      </c>
      <c r="BK21">
        <v>15.3143</v>
      </c>
      <c r="BL21">
        <v>499.828</v>
      </c>
      <c r="BM21">
        <v>102.611</v>
      </c>
      <c r="BN21">
        <v>0.0998087</v>
      </c>
      <c r="BO21">
        <v>25.00475</v>
      </c>
      <c r="BP21">
        <v>25.4461</v>
      </c>
      <c r="BQ21">
        <v>999.9</v>
      </c>
      <c r="BR21">
        <v>0</v>
      </c>
      <c r="BS21">
        <v>0</v>
      </c>
      <c r="BT21">
        <v>9993.725</v>
      </c>
      <c r="BU21">
        <v>364.4925</v>
      </c>
      <c r="BV21">
        <v>845.154</v>
      </c>
      <c r="BW21">
        <v>-8.099045</v>
      </c>
      <c r="BX21">
        <v>199.0625</v>
      </c>
      <c r="BY21">
        <v>206.7385</v>
      </c>
      <c r="BZ21">
        <v>2.618375</v>
      </c>
      <c r="CA21">
        <v>204.0905</v>
      </c>
      <c r="CB21">
        <v>12.80635</v>
      </c>
      <c r="CC21">
        <v>1.582745</v>
      </c>
      <c r="CD21">
        <v>1.31407</v>
      </c>
      <c r="CE21">
        <v>13.7918</v>
      </c>
      <c r="CF21">
        <v>10.96075</v>
      </c>
      <c r="CG21">
        <v>1199.995</v>
      </c>
      <c r="CH21">
        <v>0.900002</v>
      </c>
      <c r="CI21">
        <v>0.09999835</v>
      </c>
      <c r="CJ21">
        <v>27</v>
      </c>
      <c r="CK21">
        <v>23455.75</v>
      </c>
      <c r="CL21">
        <v>1737665128.1</v>
      </c>
      <c r="CM21" t="s">
        <v>346</v>
      </c>
      <c r="CN21">
        <v>1737665128.1</v>
      </c>
      <c r="CO21">
        <v>1737665124.1</v>
      </c>
      <c r="CP21">
        <v>1</v>
      </c>
      <c r="CQ21">
        <v>0.11</v>
      </c>
      <c r="CR21">
        <v>-0.02</v>
      </c>
      <c r="CS21">
        <v>0.918</v>
      </c>
      <c r="CT21">
        <v>0.128</v>
      </c>
      <c r="CU21">
        <v>200</v>
      </c>
      <c r="CV21">
        <v>18</v>
      </c>
      <c r="CW21">
        <v>0.6</v>
      </c>
      <c r="CX21">
        <v>0.08</v>
      </c>
      <c r="CY21">
        <v>-4.7143085</v>
      </c>
      <c r="CZ21">
        <v>-6.48094781954887</v>
      </c>
      <c r="DA21">
        <v>0.954291761628879</v>
      </c>
      <c r="DB21">
        <v>0</v>
      </c>
      <c r="DC21">
        <v>2.6348765</v>
      </c>
      <c r="DD21">
        <v>-0.0612482706766908</v>
      </c>
      <c r="DE21">
        <v>0.00700416538568301</v>
      </c>
      <c r="DF21">
        <v>1</v>
      </c>
      <c r="DG21">
        <v>1</v>
      </c>
      <c r="DH21">
        <v>2</v>
      </c>
      <c r="DI21" t="s">
        <v>347</v>
      </c>
      <c r="DJ21">
        <v>3.11881</v>
      </c>
      <c r="DK21">
        <v>2.80068</v>
      </c>
      <c r="DL21">
        <v>0.0538483</v>
      </c>
      <c r="DM21">
        <v>0.0573884</v>
      </c>
      <c r="DN21">
        <v>0.0862916</v>
      </c>
      <c r="DO21">
        <v>0.0762039</v>
      </c>
      <c r="DP21">
        <v>26344</v>
      </c>
      <c r="DQ21">
        <v>24248.7</v>
      </c>
      <c r="DR21">
        <v>26643</v>
      </c>
      <c r="DS21">
        <v>24075.5</v>
      </c>
      <c r="DT21">
        <v>33639.8</v>
      </c>
      <c r="DU21">
        <v>32392.9</v>
      </c>
      <c r="DV21">
        <v>40283.7</v>
      </c>
      <c r="DW21">
        <v>38070.1</v>
      </c>
      <c r="DX21">
        <v>2.00017</v>
      </c>
      <c r="DY21">
        <v>2.64025</v>
      </c>
      <c r="DZ21">
        <v>0.0392385</v>
      </c>
      <c r="EA21">
        <v>0</v>
      </c>
      <c r="EB21">
        <v>24.8087</v>
      </c>
      <c r="EC21">
        <v>999.9</v>
      </c>
      <c r="ED21">
        <v>53.016</v>
      </c>
      <c r="EE21">
        <v>25.77</v>
      </c>
      <c r="EF21">
        <v>17.1973</v>
      </c>
      <c r="EG21">
        <v>64.1755</v>
      </c>
      <c r="EH21">
        <v>20.8053</v>
      </c>
      <c r="EI21">
        <v>2</v>
      </c>
      <c r="EJ21">
        <v>-0.344157</v>
      </c>
      <c r="EK21">
        <v>-0.272435</v>
      </c>
      <c r="EL21">
        <v>20.3006</v>
      </c>
      <c r="EM21">
        <v>5.25892</v>
      </c>
      <c r="EN21">
        <v>12.0085</v>
      </c>
      <c r="EO21">
        <v>4.99905</v>
      </c>
      <c r="EP21">
        <v>3.28688</v>
      </c>
      <c r="EQ21">
        <v>9999</v>
      </c>
      <c r="ER21">
        <v>9999</v>
      </c>
      <c r="ES21">
        <v>9999</v>
      </c>
      <c r="ET21">
        <v>999.9</v>
      </c>
      <c r="EU21">
        <v>1.87269</v>
      </c>
      <c r="EV21">
        <v>1.87347</v>
      </c>
      <c r="EW21">
        <v>1.8697</v>
      </c>
      <c r="EX21">
        <v>1.87546</v>
      </c>
      <c r="EY21">
        <v>1.87565</v>
      </c>
      <c r="EZ21">
        <v>1.87408</v>
      </c>
      <c r="FA21">
        <v>1.87265</v>
      </c>
      <c r="FB21">
        <v>1.8717</v>
      </c>
      <c r="FC21">
        <v>5</v>
      </c>
      <c r="FD21">
        <v>0</v>
      </c>
      <c r="FE21">
        <v>0</v>
      </c>
      <c r="FF21">
        <v>0</v>
      </c>
      <c r="FG21" t="s">
        <v>348</v>
      </c>
      <c r="FH21" t="s">
        <v>349</v>
      </c>
      <c r="FI21" t="s">
        <v>350</v>
      </c>
      <c r="FJ21" t="s">
        <v>350</v>
      </c>
      <c r="FK21" t="s">
        <v>350</v>
      </c>
      <c r="FL21" t="s">
        <v>350</v>
      </c>
      <c r="FM21">
        <v>0</v>
      </c>
      <c r="FN21">
        <v>100</v>
      </c>
      <c r="FO21">
        <v>100</v>
      </c>
      <c r="FP21">
        <v>0.966</v>
      </c>
      <c r="FQ21">
        <v>0.1104</v>
      </c>
      <c r="FR21">
        <v>0.362488883028156</v>
      </c>
      <c r="FS21">
        <v>0.00365831709837341</v>
      </c>
      <c r="FT21">
        <v>-3.09545118692409e-06</v>
      </c>
      <c r="FU21">
        <v>8.40380587856183e-10</v>
      </c>
      <c r="FV21">
        <v>-0.00191986884087034</v>
      </c>
      <c r="FW21">
        <v>0.00174507359546448</v>
      </c>
      <c r="FX21">
        <v>0.000211765233859431</v>
      </c>
      <c r="FY21">
        <v>9.99097381883647e-06</v>
      </c>
      <c r="FZ21">
        <v>2</v>
      </c>
      <c r="GA21">
        <v>1986</v>
      </c>
      <c r="GB21">
        <v>0</v>
      </c>
      <c r="GC21">
        <v>17</v>
      </c>
      <c r="GD21">
        <v>43.7</v>
      </c>
      <c r="GE21">
        <v>43.8</v>
      </c>
      <c r="GF21">
        <v>0.809326</v>
      </c>
      <c r="GG21">
        <v>2.54272</v>
      </c>
      <c r="GH21">
        <v>2.24854</v>
      </c>
      <c r="GI21">
        <v>2.68311</v>
      </c>
      <c r="GJ21">
        <v>2.44751</v>
      </c>
      <c r="GK21">
        <v>2.34985</v>
      </c>
      <c r="GL21">
        <v>29.8151</v>
      </c>
      <c r="GM21">
        <v>13.9744</v>
      </c>
      <c r="GN21">
        <v>19</v>
      </c>
      <c r="GO21">
        <v>454.549</v>
      </c>
      <c r="GP21">
        <v>1036.36</v>
      </c>
      <c r="GQ21">
        <v>24.1513</v>
      </c>
      <c r="GR21">
        <v>23.169</v>
      </c>
      <c r="GS21">
        <v>30.0006</v>
      </c>
      <c r="GT21">
        <v>23.2264</v>
      </c>
      <c r="GU21">
        <v>23.3573</v>
      </c>
      <c r="GV21">
        <v>16.251</v>
      </c>
      <c r="GW21">
        <v>23.0474</v>
      </c>
      <c r="GX21">
        <v>70.7681</v>
      </c>
      <c r="GY21">
        <v>24.1322</v>
      </c>
      <c r="GZ21">
        <v>226.956</v>
      </c>
      <c r="HA21">
        <v>12.8475</v>
      </c>
      <c r="HB21">
        <v>101.173</v>
      </c>
      <c r="HC21">
        <v>101.149</v>
      </c>
    </row>
    <row r="22" spans="1:211">
      <c r="A22">
        <v>6</v>
      </c>
      <c r="B22">
        <v>1737667751.1</v>
      </c>
      <c r="C22">
        <v>10</v>
      </c>
      <c r="D22" t="s">
        <v>359</v>
      </c>
      <c r="E22" t="s">
        <v>360</v>
      </c>
      <c r="F22">
        <v>2</v>
      </c>
      <c r="G22">
        <v>1737667750.1</v>
      </c>
      <c r="H22">
        <f>(I22)/1000</f>
        <v>0</v>
      </c>
      <c r="I22">
        <f>IF(BD22, AL22, AF22)</f>
        <v>0</v>
      </c>
      <c r="J22">
        <f>IF(BD22, AG22, AE22)</f>
        <v>0</v>
      </c>
      <c r="K22">
        <f>BF22 - IF(AS22&gt;1, J22*AZ22*100.0/(AU22), 0)</f>
        <v>0</v>
      </c>
      <c r="L22">
        <f>((R22-H22/2)*K22-J22)/(R22+H22/2)</f>
        <v>0</v>
      </c>
      <c r="M22">
        <f>L22*(BM22+BN22)/1000.0</f>
        <v>0</v>
      </c>
      <c r="N22">
        <f>(BF22 - IF(AS22&gt;1, J22*AZ22*100.0/(AU22), 0))*(BM22+BN22)/1000.0</f>
        <v>0</v>
      </c>
      <c r="O22">
        <f>2.0/((1/Q22-1/P22)+SIGN(Q22)*SQRT((1/Q22-1/P22)*(1/Q22-1/P22) + 4*BA22/((BA22+1)*(BA22+1))*(2*1/Q22*1/P22-1/P22*1/P22)))</f>
        <v>0</v>
      </c>
      <c r="P22">
        <f>IF(LEFT(BB22,1)&lt;&gt;"0",IF(LEFT(BB22,1)="1",3.0,BC22),$D$5+$E$5*(BT22*BM22/($K$5*1000))+$F$5*(BT22*BM22/($K$5*1000))*MAX(MIN(AZ22,$J$5),$I$5)*MAX(MIN(AZ22,$J$5),$I$5)+$G$5*MAX(MIN(AZ22,$J$5),$I$5)*(BT22*BM22/($K$5*1000))+$H$5*(BT22*BM22/($K$5*1000))*(BT22*BM22/($K$5*1000)))</f>
        <v>0</v>
      </c>
      <c r="Q22">
        <f>H22*(1000-(1000*0.61365*exp(17.502*U22/(240.97+U22))/(BM22+BN22)+BH22)/2)/(1000*0.61365*exp(17.502*U22/(240.97+U22))/(BM22+BN22)-BH22)</f>
        <v>0</v>
      </c>
      <c r="R22">
        <f>1/((BA22+1)/(O22/1.6)+1/(P22/1.37)) + BA22/((BA22+1)/(O22/1.6) + BA22/(P22/1.37))</f>
        <v>0</v>
      </c>
      <c r="S22">
        <f>(AV22*AY22)</f>
        <v>0</v>
      </c>
      <c r="T22">
        <f>(BO22+(S22+2*0.95*5.67E-8*(((BO22+$B$7)+273)^4-(BO22+273)^4)-44100*H22)/(1.84*29.3*P22+8*0.95*5.67E-8*(BO22+273)^3))</f>
        <v>0</v>
      </c>
      <c r="U22">
        <f>($C$7*BP22+$D$7*BQ22+$E$7*T22)</f>
        <v>0</v>
      </c>
      <c r="V22">
        <f>0.61365*exp(17.502*U22/(240.97+U22))</f>
        <v>0</v>
      </c>
      <c r="W22">
        <f>(X22/Y22*100)</f>
        <v>0</v>
      </c>
      <c r="X22">
        <f>BH22*(BM22+BN22)/1000</f>
        <v>0</v>
      </c>
      <c r="Y22">
        <f>0.61365*exp(17.502*BO22/(240.97+BO22))</f>
        <v>0</v>
      </c>
      <c r="Z22">
        <f>(V22-BH22*(BM22+BN22)/1000)</f>
        <v>0</v>
      </c>
      <c r="AA22">
        <f>(-H22*44100)</f>
        <v>0</v>
      </c>
      <c r="AB22">
        <f>2*29.3*P22*0.92*(BO22-U22)</f>
        <v>0</v>
      </c>
      <c r="AC22">
        <f>2*0.95*5.67E-8*(((BO22+$B$7)+273)^4-(U22+273)^4)</f>
        <v>0</v>
      </c>
      <c r="AD22">
        <f>S22+AC22+AA22+AB22</f>
        <v>0</v>
      </c>
      <c r="AE22">
        <f>BL22*AS22*(BG22-BF22*(1000-AS22*BI22)/(1000-AS22*BH22))/(100*AZ22)</f>
        <v>0</v>
      </c>
      <c r="AF22">
        <f>1000*BL22*AS22*(BH22-BI22)/(100*AZ22*(1000-AS22*BH22))</f>
        <v>0</v>
      </c>
      <c r="AG22">
        <f>(AH22 - AI22 - BM22*1E3/(8.314*(BO22+273.15)) * AK22/BL22 * AJ22) * BL22/(100*AZ22) * (1000 - BI22)/1000</f>
        <v>0</v>
      </c>
      <c r="AH22">
        <v>205.788938255952</v>
      </c>
      <c r="AI22">
        <v>200.018581818182</v>
      </c>
      <c r="AJ22">
        <v>0.263513679653672</v>
      </c>
      <c r="AK22">
        <v>84.62</v>
      </c>
      <c r="AL22">
        <f>(AN22 - AM22 + BM22*1E3/(8.314*(BO22+273.15)) * AP22/BL22 * AO22) * BL22/(100*AZ22) * 1000/(1000 - AN22)</f>
        <v>0</v>
      </c>
      <c r="AM22">
        <v>12.7958858950649</v>
      </c>
      <c r="AN22">
        <v>15.4284274725275</v>
      </c>
      <c r="AO22">
        <v>1.97074734926266e-06</v>
      </c>
      <c r="AP22">
        <v>106.04</v>
      </c>
      <c r="AQ22">
        <v>14</v>
      </c>
      <c r="AR22">
        <v>3</v>
      </c>
      <c r="AS22">
        <f>IF(AQ22*$H$13&gt;=AU22,1.0,(AU22/(AU22-AQ22*$H$13)))</f>
        <v>0</v>
      </c>
      <c r="AT22">
        <f>(AS22-1)*100</f>
        <v>0</v>
      </c>
      <c r="AU22">
        <f>MAX(0,($B$13+$C$13*BT22)/(1+$D$13*BT22)*BM22/(BO22+273)*$E$13)</f>
        <v>0</v>
      </c>
      <c r="AV22">
        <f>$B$11*BU22+$C$11*BV22+$D$11*CG22</f>
        <v>0</v>
      </c>
      <c r="AW22">
        <f>AV22*AX22</f>
        <v>0</v>
      </c>
      <c r="AX22">
        <f>($B$11*$D$9+$C$11*$D$9+$D$11*(CH22*$E$9+CI22*$G$9))/($B$11+$C$11+$D$11)</f>
        <v>0</v>
      </c>
      <c r="AY22">
        <f>($B$11*$K$9+$C$11*$K$9+$D$11*(CH22*$L$9+CI22*$N$9))/($B$11+$C$11+$D$11)</f>
        <v>0</v>
      </c>
      <c r="AZ22">
        <v>6</v>
      </c>
      <c r="BA22">
        <v>0.5</v>
      </c>
      <c r="BB22" t="s">
        <v>345</v>
      </c>
      <c r="BC22">
        <v>2</v>
      </c>
      <c r="BD22" t="b">
        <v>1</v>
      </c>
      <c r="BE22">
        <v>1737667750.1</v>
      </c>
      <c r="BF22">
        <v>197.008</v>
      </c>
      <c r="BG22">
        <v>209.739</v>
      </c>
      <c r="BH22">
        <v>15.4291</v>
      </c>
      <c r="BI22">
        <v>12.8107</v>
      </c>
      <c r="BJ22">
        <v>196.041</v>
      </c>
      <c r="BK22">
        <v>15.3187</v>
      </c>
      <c r="BL22">
        <v>499.744</v>
      </c>
      <c r="BM22">
        <v>102.612</v>
      </c>
      <c r="BN22">
        <v>0.100003</v>
      </c>
      <c r="BO22">
        <v>25.0103</v>
      </c>
      <c r="BP22">
        <v>25.4536</v>
      </c>
      <c r="BQ22">
        <v>999.9</v>
      </c>
      <c r="BR22">
        <v>0</v>
      </c>
      <c r="BS22">
        <v>0</v>
      </c>
      <c r="BT22">
        <v>10011.9</v>
      </c>
      <c r="BU22">
        <v>364.504</v>
      </c>
      <c r="BV22">
        <v>845.437</v>
      </c>
      <c r="BW22">
        <v>-12.7303</v>
      </c>
      <c r="BX22">
        <v>200.096</v>
      </c>
      <c r="BY22">
        <v>212.46</v>
      </c>
      <c r="BZ22">
        <v>2.61839</v>
      </c>
      <c r="CA22">
        <v>209.739</v>
      </c>
      <c r="CB22">
        <v>12.8107</v>
      </c>
      <c r="CC22">
        <v>1.58321</v>
      </c>
      <c r="CD22">
        <v>1.31453</v>
      </c>
      <c r="CE22">
        <v>13.7963</v>
      </c>
      <c r="CF22">
        <v>10.966</v>
      </c>
      <c r="CG22">
        <v>1200.01</v>
      </c>
      <c r="CH22">
        <v>0.900001</v>
      </c>
      <c r="CI22">
        <v>0.099999</v>
      </c>
      <c r="CJ22">
        <v>27</v>
      </c>
      <c r="CK22">
        <v>23455.9</v>
      </c>
      <c r="CL22">
        <v>1737665128.1</v>
      </c>
      <c r="CM22" t="s">
        <v>346</v>
      </c>
      <c r="CN22">
        <v>1737665128.1</v>
      </c>
      <c r="CO22">
        <v>1737665124.1</v>
      </c>
      <c r="CP22">
        <v>1</v>
      </c>
      <c r="CQ22">
        <v>0.11</v>
      </c>
      <c r="CR22">
        <v>-0.02</v>
      </c>
      <c r="CS22">
        <v>0.918</v>
      </c>
      <c r="CT22">
        <v>0.128</v>
      </c>
      <c r="CU22">
        <v>200</v>
      </c>
      <c r="CV22">
        <v>18</v>
      </c>
      <c r="CW22">
        <v>0.6</v>
      </c>
      <c r="CX22">
        <v>0.08</v>
      </c>
      <c r="CY22">
        <v>-5.310433</v>
      </c>
      <c r="CZ22">
        <v>-14.8123308270677</v>
      </c>
      <c r="DA22">
        <v>1.92311462899407</v>
      </c>
      <c r="DB22">
        <v>0</v>
      </c>
      <c r="DC22">
        <v>2.632411</v>
      </c>
      <c r="DD22">
        <v>-0.0754393984962437</v>
      </c>
      <c r="DE22">
        <v>0.00827560988689053</v>
      </c>
      <c r="DF22">
        <v>1</v>
      </c>
      <c r="DG22">
        <v>1</v>
      </c>
      <c r="DH22">
        <v>2</v>
      </c>
      <c r="DI22" t="s">
        <v>347</v>
      </c>
      <c r="DJ22">
        <v>3.11908</v>
      </c>
      <c r="DK22">
        <v>2.80083</v>
      </c>
      <c r="DL22">
        <v>0.0541169</v>
      </c>
      <c r="DM22">
        <v>0.0584679</v>
      </c>
      <c r="DN22">
        <v>0.086306</v>
      </c>
      <c r="DO22">
        <v>0.0762089</v>
      </c>
      <c r="DP22">
        <v>26336</v>
      </c>
      <c r="DQ22">
        <v>24221.2</v>
      </c>
      <c r="DR22">
        <v>26642.5</v>
      </c>
      <c r="DS22">
        <v>24075.8</v>
      </c>
      <c r="DT22">
        <v>33638.6</v>
      </c>
      <c r="DU22">
        <v>32393.3</v>
      </c>
      <c r="DV22">
        <v>40282.8</v>
      </c>
      <c r="DW22">
        <v>38070.6</v>
      </c>
      <c r="DX22">
        <v>2.0006</v>
      </c>
      <c r="DY22">
        <v>2.64</v>
      </c>
      <c r="DZ22">
        <v>0.0390485</v>
      </c>
      <c r="EA22">
        <v>0</v>
      </c>
      <c r="EB22">
        <v>24.8129</v>
      </c>
      <c r="EC22">
        <v>999.9</v>
      </c>
      <c r="ED22">
        <v>53.016</v>
      </c>
      <c r="EE22">
        <v>25.77</v>
      </c>
      <c r="EF22">
        <v>17.1981</v>
      </c>
      <c r="EG22">
        <v>63.7955</v>
      </c>
      <c r="EH22">
        <v>20.8373</v>
      </c>
      <c r="EI22">
        <v>2</v>
      </c>
      <c r="EJ22">
        <v>-0.343948</v>
      </c>
      <c r="EK22">
        <v>-0.245822</v>
      </c>
      <c r="EL22">
        <v>20.3006</v>
      </c>
      <c r="EM22">
        <v>5.25862</v>
      </c>
      <c r="EN22">
        <v>12.0083</v>
      </c>
      <c r="EO22">
        <v>4.99895</v>
      </c>
      <c r="EP22">
        <v>3.28688</v>
      </c>
      <c r="EQ22">
        <v>9999</v>
      </c>
      <c r="ER22">
        <v>9999</v>
      </c>
      <c r="ES22">
        <v>9999</v>
      </c>
      <c r="ET22">
        <v>999.9</v>
      </c>
      <c r="EU22">
        <v>1.8727</v>
      </c>
      <c r="EV22">
        <v>1.87348</v>
      </c>
      <c r="EW22">
        <v>1.8697</v>
      </c>
      <c r="EX22">
        <v>1.87546</v>
      </c>
      <c r="EY22">
        <v>1.87565</v>
      </c>
      <c r="EZ22">
        <v>1.87408</v>
      </c>
      <c r="FA22">
        <v>1.87265</v>
      </c>
      <c r="FB22">
        <v>1.87171</v>
      </c>
      <c r="FC22">
        <v>5</v>
      </c>
      <c r="FD22">
        <v>0</v>
      </c>
      <c r="FE22">
        <v>0</v>
      </c>
      <c r="FF22">
        <v>0</v>
      </c>
      <c r="FG22" t="s">
        <v>348</v>
      </c>
      <c r="FH22" t="s">
        <v>349</v>
      </c>
      <c r="FI22" t="s">
        <v>350</v>
      </c>
      <c r="FJ22" t="s">
        <v>350</v>
      </c>
      <c r="FK22" t="s">
        <v>350</v>
      </c>
      <c r="FL22" t="s">
        <v>350</v>
      </c>
      <c r="FM22">
        <v>0</v>
      </c>
      <c r="FN22">
        <v>100</v>
      </c>
      <c r="FO22">
        <v>100</v>
      </c>
      <c r="FP22">
        <v>0.969</v>
      </c>
      <c r="FQ22">
        <v>0.1104</v>
      </c>
      <c r="FR22">
        <v>0.362488883028156</v>
      </c>
      <c r="FS22">
        <v>0.00365831709837341</v>
      </c>
      <c r="FT22">
        <v>-3.09545118692409e-06</v>
      </c>
      <c r="FU22">
        <v>8.40380587856183e-10</v>
      </c>
      <c r="FV22">
        <v>-0.00191986884087034</v>
      </c>
      <c r="FW22">
        <v>0.00174507359546448</v>
      </c>
      <c r="FX22">
        <v>0.000211765233859431</v>
      </c>
      <c r="FY22">
        <v>9.99097381883647e-06</v>
      </c>
      <c r="FZ22">
        <v>2</v>
      </c>
      <c r="GA22">
        <v>1986</v>
      </c>
      <c r="GB22">
        <v>0</v>
      </c>
      <c r="GC22">
        <v>17</v>
      </c>
      <c r="GD22">
        <v>43.7</v>
      </c>
      <c r="GE22">
        <v>43.8</v>
      </c>
      <c r="GF22">
        <v>0.825195</v>
      </c>
      <c r="GG22">
        <v>2.51099</v>
      </c>
      <c r="GH22">
        <v>2.24854</v>
      </c>
      <c r="GI22">
        <v>2.68311</v>
      </c>
      <c r="GJ22">
        <v>2.44751</v>
      </c>
      <c r="GK22">
        <v>2.42432</v>
      </c>
      <c r="GL22">
        <v>29.7937</v>
      </c>
      <c r="GM22">
        <v>13.9919</v>
      </c>
      <c r="GN22">
        <v>19</v>
      </c>
      <c r="GO22">
        <v>454.819</v>
      </c>
      <c r="GP22">
        <v>1036.11</v>
      </c>
      <c r="GQ22">
        <v>24.1485</v>
      </c>
      <c r="GR22">
        <v>23.1716</v>
      </c>
      <c r="GS22">
        <v>30.0006</v>
      </c>
      <c r="GT22">
        <v>23.2286</v>
      </c>
      <c r="GU22">
        <v>23.3597</v>
      </c>
      <c r="GV22">
        <v>16.5859</v>
      </c>
      <c r="GW22">
        <v>23.0474</v>
      </c>
      <c r="GX22">
        <v>70.7681</v>
      </c>
      <c r="GY22">
        <v>24.1322</v>
      </c>
      <c r="GZ22">
        <v>233.661</v>
      </c>
      <c r="HA22">
        <v>12.847</v>
      </c>
      <c r="HB22">
        <v>101.171</v>
      </c>
      <c r="HC22">
        <v>101.151</v>
      </c>
    </row>
    <row r="23" spans="1:211">
      <c r="A23">
        <v>7</v>
      </c>
      <c r="B23">
        <v>1737667753.1</v>
      </c>
      <c r="C23">
        <v>12</v>
      </c>
      <c r="D23" t="s">
        <v>361</v>
      </c>
      <c r="E23" t="s">
        <v>362</v>
      </c>
      <c r="F23">
        <v>2</v>
      </c>
      <c r="G23">
        <v>1737667751.1</v>
      </c>
      <c r="H23">
        <f>(I23)/1000</f>
        <v>0</v>
      </c>
      <c r="I23">
        <f>IF(BD23, AL23, AF23)</f>
        <v>0</v>
      </c>
      <c r="J23">
        <f>IF(BD23, AG23, AE23)</f>
        <v>0</v>
      </c>
      <c r="K23">
        <f>BF23 - IF(AS23&gt;1, J23*AZ23*100.0/(AU23), 0)</f>
        <v>0</v>
      </c>
      <c r="L23">
        <f>((R23-H23/2)*K23-J23)/(R23+H23/2)</f>
        <v>0</v>
      </c>
      <c r="M23">
        <f>L23*(BM23+BN23)/1000.0</f>
        <v>0</v>
      </c>
      <c r="N23">
        <f>(BF23 - IF(AS23&gt;1, J23*AZ23*100.0/(AU23), 0))*(BM23+BN23)/1000.0</f>
        <v>0</v>
      </c>
      <c r="O23">
        <f>2.0/((1/Q23-1/P23)+SIGN(Q23)*SQRT((1/Q23-1/P23)*(1/Q23-1/P23) + 4*BA23/((BA23+1)*(BA23+1))*(2*1/Q23*1/P23-1/P23*1/P23)))</f>
        <v>0</v>
      </c>
      <c r="P23">
        <f>IF(LEFT(BB23,1)&lt;&gt;"0",IF(LEFT(BB23,1)="1",3.0,BC23),$D$5+$E$5*(BT23*BM23/($K$5*1000))+$F$5*(BT23*BM23/($K$5*1000))*MAX(MIN(AZ23,$J$5),$I$5)*MAX(MIN(AZ23,$J$5),$I$5)+$G$5*MAX(MIN(AZ23,$J$5),$I$5)*(BT23*BM23/($K$5*1000))+$H$5*(BT23*BM23/($K$5*1000))*(BT23*BM23/($K$5*1000)))</f>
        <v>0</v>
      </c>
      <c r="Q23">
        <f>H23*(1000-(1000*0.61365*exp(17.502*U23/(240.97+U23))/(BM23+BN23)+BH23)/2)/(1000*0.61365*exp(17.502*U23/(240.97+U23))/(BM23+BN23)-BH23)</f>
        <v>0</v>
      </c>
      <c r="R23">
        <f>1/((BA23+1)/(O23/1.6)+1/(P23/1.37)) + BA23/((BA23+1)/(O23/1.6) + BA23/(P23/1.37))</f>
        <v>0</v>
      </c>
      <c r="S23">
        <f>(AV23*AY23)</f>
        <v>0</v>
      </c>
      <c r="T23">
        <f>(BO23+(S23+2*0.95*5.67E-8*(((BO23+$B$7)+273)^4-(BO23+273)^4)-44100*H23)/(1.84*29.3*P23+8*0.95*5.67E-8*(BO23+273)^3))</f>
        <v>0</v>
      </c>
      <c r="U23">
        <f>($C$7*BP23+$D$7*BQ23+$E$7*T23)</f>
        <v>0</v>
      </c>
      <c r="V23">
        <f>0.61365*exp(17.502*U23/(240.97+U23))</f>
        <v>0</v>
      </c>
      <c r="W23">
        <f>(X23/Y23*100)</f>
        <v>0</v>
      </c>
      <c r="X23">
        <f>BH23*(BM23+BN23)/1000</f>
        <v>0</v>
      </c>
      <c r="Y23">
        <f>0.61365*exp(17.502*BO23/(240.97+BO23))</f>
        <v>0</v>
      </c>
      <c r="Z23">
        <f>(V23-BH23*(BM23+BN23)/1000)</f>
        <v>0</v>
      </c>
      <c r="AA23">
        <f>(-H23*44100)</f>
        <v>0</v>
      </c>
      <c r="AB23">
        <f>2*29.3*P23*0.92*(BO23-U23)</f>
        <v>0</v>
      </c>
      <c r="AC23">
        <f>2*0.95*5.67E-8*(((BO23+$B$7)+273)^4-(U23+273)^4)</f>
        <v>0</v>
      </c>
      <c r="AD23">
        <f>S23+AC23+AA23+AB23</f>
        <v>0</v>
      </c>
      <c r="AE23">
        <f>BL23*AS23*(BG23-BF23*(1000-AS23*BI23)/(1000-AS23*BH23))/(100*AZ23)</f>
        <v>0</v>
      </c>
      <c r="AF23">
        <f>1000*BL23*AS23*(BH23-BI23)/(100*AZ23*(1000-AS23*BH23))</f>
        <v>0</v>
      </c>
      <c r="AG23">
        <f>(AH23 - AI23 - BM23*1E3/(8.314*(BO23+273.15)) * AK23/BL23 * AJ23) * BL23/(100*AZ23) * (1000 - BI23)/1000</f>
        <v>0</v>
      </c>
      <c r="AH23">
        <v>209.218850611905</v>
      </c>
      <c r="AI23">
        <v>201.496315151515</v>
      </c>
      <c r="AJ23">
        <v>0.528800822510819</v>
      </c>
      <c r="AK23">
        <v>84.62</v>
      </c>
      <c r="AL23">
        <f>(AN23 - AM23 + BM23*1E3/(8.314*(BO23+273.15)) * AP23/BL23 * AO23) * BL23/(100*AZ23) * 1000/(1000 - AN23)</f>
        <v>0</v>
      </c>
      <c r="AM23">
        <v>12.8035083548252</v>
      </c>
      <c r="AN23">
        <v>15.4316626373626</v>
      </c>
      <c r="AO23">
        <v>2.63279125482294e-06</v>
      </c>
      <c r="AP23">
        <v>106.04</v>
      </c>
      <c r="AQ23">
        <v>14</v>
      </c>
      <c r="AR23">
        <v>3</v>
      </c>
      <c r="AS23">
        <f>IF(AQ23*$H$13&gt;=AU23,1.0,(AU23/(AU23-AQ23*$H$13)))</f>
        <v>0</v>
      </c>
      <c r="AT23">
        <f>(AS23-1)*100</f>
        <v>0</v>
      </c>
      <c r="AU23">
        <f>MAX(0,($B$13+$C$13*BT23)/(1+$D$13*BT23)*BM23/(BO23+273)*$E$13)</f>
        <v>0</v>
      </c>
      <c r="AV23">
        <f>$B$11*BU23+$C$11*BV23+$D$11*CG23</f>
        <v>0</v>
      </c>
      <c r="AW23">
        <f>AV23*AX23</f>
        <v>0</v>
      </c>
      <c r="AX23">
        <f>($B$11*$D$9+$C$11*$D$9+$D$11*(CH23*$E$9+CI23*$G$9))/($B$11+$C$11+$D$11)</f>
        <v>0</v>
      </c>
      <c r="AY23">
        <f>($B$11*$K$9+$C$11*$K$9+$D$11*(CH23*$L$9+CI23*$N$9))/($B$11+$C$11+$D$11)</f>
        <v>0</v>
      </c>
      <c r="AZ23">
        <v>6</v>
      </c>
      <c r="BA23">
        <v>0.5</v>
      </c>
      <c r="BB23" t="s">
        <v>345</v>
      </c>
      <c r="BC23">
        <v>2</v>
      </c>
      <c r="BD23" t="b">
        <v>1</v>
      </c>
      <c r="BE23">
        <v>1737667751.1</v>
      </c>
      <c r="BF23">
        <v>197.7225</v>
      </c>
      <c r="BG23">
        <v>212.187</v>
      </c>
      <c r="BH23">
        <v>15.43025</v>
      </c>
      <c r="BI23">
        <v>12.81095</v>
      </c>
      <c r="BJ23">
        <v>196.7535</v>
      </c>
      <c r="BK23">
        <v>15.3198</v>
      </c>
      <c r="BL23">
        <v>499.872</v>
      </c>
      <c r="BM23">
        <v>102.612</v>
      </c>
      <c r="BN23">
        <v>0.1000645</v>
      </c>
      <c r="BO23">
        <v>25.01175</v>
      </c>
      <c r="BP23">
        <v>25.4556</v>
      </c>
      <c r="BQ23">
        <v>999.9</v>
      </c>
      <c r="BR23">
        <v>0</v>
      </c>
      <c r="BS23">
        <v>0</v>
      </c>
      <c r="BT23">
        <v>10012.2</v>
      </c>
      <c r="BU23">
        <v>364.5115</v>
      </c>
      <c r="BV23">
        <v>845.722</v>
      </c>
      <c r="BW23">
        <v>-14.4643</v>
      </c>
      <c r="BX23">
        <v>200.8215</v>
      </c>
      <c r="BY23">
        <v>214.9405</v>
      </c>
      <c r="BZ23">
        <v>2.619295</v>
      </c>
      <c r="CA23">
        <v>212.187</v>
      </c>
      <c r="CB23">
        <v>12.81095</v>
      </c>
      <c r="CC23">
        <v>1.58333</v>
      </c>
      <c r="CD23">
        <v>1.314555</v>
      </c>
      <c r="CE23">
        <v>13.79745</v>
      </c>
      <c r="CF23">
        <v>10.9663</v>
      </c>
      <c r="CG23">
        <v>1200.01</v>
      </c>
      <c r="CH23">
        <v>0.900001</v>
      </c>
      <c r="CI23">
        <v>0.09999925</v>
      </c>
      <c r="CJ23">
        <v>27</v>
      </c>
      <c r="CK23">
        <v>23455.95</v>
      </c>
      <c r="CL23">
        <v>1737665128.1</v>
      </c>
      <c r="CM23" t="s">
        <v>346</v>
      </c>
      <c r="CN23">
        <v>1737665128.1</v>
      </c>
      <c r="CO23">
        <v>1737665124.1</v>
      </c>
      <c r="CP23">
        <v>1</v>
      </c>
      <c r="CQ23">
        <v>0.11</v>
      </c>
      <c r="CR23">
        <v>-0.02</v>
      </c>
      <c r="CS23">
        <v>0.918</v>
      </c>
      <c r="CT23">
        <v>0.128</v>
      </c>
      <c r="CU23">
        <v>200</v>
      </c>
      <c r="CV23">
        <v>18</v>
      </c>
      <c r="CW23">
        <v>0.6</v>
      </c>
      <c r="CX23">
        <v>0.08</v>
      </c>
      <c r="CY23">
        <v>-6.235299</v>
      </c>
      <c r="CZ23">
        <v>-26.4109227067669</v>
      </c>
      <c r="DA23">
        <v>3.11077090165428</v>
      </c>
      <c r="DB23">
        <v>0</v>
      </c>
      <c r="DC23">
        <v>2.630412</v>
      </c>
      <c r="DD23">
        <v>-0.0837879699248098</v>
      </c>
      <c r="DE23">
        <v>0.00882463347680799</v>
      </c>
      <c r="DF23">
        <v>1</v>
      </c>
      <c r="DG23">
        <v>1</v>
      </c>
      <c r="DH23">
        <v>2</v>
      </c>
      <c r="DI23" t="s">
        <v>347</v>
      </c>
      <c r="DJ23">
        <v>3.11917</v>
      </c>
      <c r="DK23">
        <v>2.80096</v>
      </c>
      <c r="DL23">
        <v>0.0545321</v>
      </c>
      <c r="DM23">
        <v>0.0597131</v>
      </c>
      <c r="DN23">
        <v>0.0863146</v>
      </c>
      <c r="DO23">
        <v>0.0762054</v>
      </c>
      <c r="DP23">
        <v>26324</v>
      </c>
      <c r="DQ23">
        <v>24188.8</v>
      </c>
      <c r="DR23">
        <v>26642.1</v>
      </c>
      <c r="DS23">
        <v>24075.5</v>
      </c>
      <c r="DT23">
        <v>33637.8</v>
      </c>
      <c r="DU23">
        <v>32393.2</v>
      </c>
      <c r="DV23">
        <v>40282.2</v>
      </c>
      <c r="DW23">
        <v>38070.3</v>
      </c>
      <c r="DX23">
        <v>2.00058</v>
      </c>
      <c r="DY23">
        <v>2.63885</v>
      </c>
      <c r="DZ23">
        <v>0.039082</v>
      </c>
      <c r="EA23">
        <v>0</v>
      </c>
      <c r="EB23">
        <v>24.8181</v>
      </c>
      <c r="EC23">
        <v>999.9</v>
      </c>
      <c r="ED23">
        <v>53.016</v>
      </c>
      <c r="EE23">
        <v>25.76</v>
      </c>
      <c r="EF23">
        <v>17.1857</v>
      </c>
      <c r="EG23">
        <v>63.9255</v>
      </c>
      <c r="EH23">
        <v>20.8053</v>
      </c>
      <c r="EI23">
        <v>2</v>
      </c>
      <c r="EJ23">
        <v>-0.343885</v>
      </c>
      <c r="EK23">
        <v>-0.237151</v>
      </c>
      <c r="EL23">
        <v>20.3005</v>
      </c>
      <c r="EM23">
        <v>5.25847</v>
      </c>
      <c r="EN23">
        <v>12.0085</v>
      </c>
      <c r="EO23">
        <v>4.99885</v>
      </c>
      <c r="EP23">
        <v>3.2869</v>
      </c>
      <c r="EQ23">
        <v>9999</v>
      </c>
      <c r="ER23">
        <v>9999</v>
      </c>
      <c r="ES23">
        <v>9999</v>
      </c>
      <c r="ET23">
        <v>999.9</v>
      </c>
      <c r="EU23">
        <v>1.87268</v>
      </c>
      <c r="EV23">
        <v>1.87348</v>
      </c>
      <c r="EW23">
        <v>1.86969</v>
      </c>
      <c r="EX23">
        <v>1.87546</v>
      </c>
      <c r="EY23">
        <v>1.87564</v>
      </c>
      <c r="EZ23">
        <v>1.87408</v>
      </c>
      <c r="FA23">
        <v>1.87264</v>
      </c>
      <c r="FB23">
        <v>1.87172</v>
      </c>
      <c r="FC23">
        <v>5</v>
      </c>
      <c r="FD23">
        <v>0</v>
      </c>
      <c r="FE23">
        <v>0</v>
      </c>
      <c r="FF23">
        <v>0</v>
      </c>
      <c r="FG23" t="s">
        <v>348</v>
      </c>
      <c r="FH23" t="s">
        <v>349</v>
      </c>
      <c r="FI23" t="s">
        <v>350</v>
      </c>
      <c r="FJ23" t="s">
        <v>350</v>
      </c>
      <c r="FK23" t="s">
        <v>350</v>
      </c>
      <c r="FL23" t="s">
        <v>350</v>
      </c>
      <c r="FM23">
        <v>0</v>
      </c>
      <c r="FN23">
        <v>100</v>
      </c>
      <c r="FO23">
        <v>100</v>
      </c>
      <c r="FP23">
        <v>0.973</v>
      </c>
      <c r="FQ23">
        <v>0.1104</v>
      </c>
      <c r="FR23">
        <v>0.362488883028156</v>
      </c>
      <c r="FS23">
        <v>0.00365831709837341</v>
      </c>
      <c r="FT23">
        <v>-3.09545118692409e-06</v>
      </c>
      <c r="FU23">
        <v>8.40380587856183e-10</v>
      </c>
      <c r="FV23">
        <v>-0.00191986884087034</v>
      </c>
      <c r="FW23">
        <v>0.00174507359546448</v>
      </c>
      <c r="FX23">
        <v>0.000211765233859431</v>
      </c>
      <c r="FY23">
        <v>9.99097381883647e-06</v>
      </c>
      <c r="FZ23">
        <v>2</v>
      </c>
      <c r="GA23">
        <v>1986</v>
      </c>
      <c r="GB23">
        <v>0</v>
      </c>
      <c r="GC23">
        <v>17</v>
      </c>
      <c r="GD23">
        <v>43.8</v>
      </c>
      <c r="GE23">
        <v>43.8</v>
      </c>
      <c r="GF23">
        <v>0.842285</v>
      </c>
      <c r="GG23">
        <v>2.51953</v>
      </c>
      <c r="GH23">
        <v>2.24854</v>
      </c>
      <c r="GI23">
        <v>2.68311</v>
      </c>
      <c r="GJ23">
        <v>2.44751</v>
      </c>
      <c r="GK23">
        <v>2.42432</v>
      </c>
      <c r="GL23">
        <v>29.7937</v>
      </c>
      <c r="GM23">
        <v>13.9919</v>
      </c>
      <c r="GN23">
        <v>19</v>
      </c>
      <c r="GO23">
        <v>454.821</v>
      </c>
      <c r="GP23">
        <v>1034.76</v>
      </c>
      <c r="GQ23">
        <v>24.1438</v>
      </c>
      <c r="GR23">
        <v>23.1745</v>
      </c>
      <c r="GS23">
        <v>30.0005</v>
      </c>
      <c r="GT23">
        <v>23.2305</v>
      </c>
      <c r="GU23">
        <v>23.3621</v>
      </c>
      <c r="GV23">
        <v>16.937</v>
      </c>
      <c r="GW23">
        <v>23.0474</v>
      </c>
      <c r="GX23">
        <v>70.7681</v>
      </c>
      <c r="GY23">
        <v>24.1205</v>
      </c>
      <c r="GZ23">
        <v>240.367</v>
      </c>
      <c r="HA23">
        <v>12.847</v>
      </c>
      <c r="HB23">
        <v>101.17</v>
      </c>
      <c r="HC23">
        <v>101.15</v>
      </c>
    </row>
    <row r="24" spans="1:211">
      <c r="A24">
        <v>8</v>
      </c>
      <c r="B24">
        <v>1737667755.1</v>
      </c>
      <c r="C24">
        <v>14</v>
      </c>
      <c r="D24" t="s">
        <v>363</v>
      </c>
      <c r="E24" t="s">
        <v>364</v>
      </c>
      <c r="F24">
        <v>2</v>
      </c>
      <c r="G24">
        <v>1737667754.1</v>
      </c>
      <c r="H24">
        <f>(I24)/1000</f>
        <v>0</v>
      </c>
      <c r="I24">
        <f>IF(BD24, AL24, AF24)</f>
        <v>0</v>
      </c>
      <c r="J24">
        <f>IF(BD24, AG24, AE24)</f>
        <v>0</v>
      </c>
      <c r="K24">
        <f>BF24 - IF(AS24&gt;1, J24*AZ24*100.0/(AU24), 0)</f>
        <v>0</v>
      </c>
      <c r="L24">
        <f>((R24-H24/2)*K24-J24)/(R24+H24/2)</f>
        <v>0</v>
      </c>
      <c r="M24">
        <f>L24*(BM24+BN24)/1000.0</f>
        <v>0</v>
      </c>
      <c r="N24">
        <f>(BF24 - IF(AS24&gt;1, J24*AZ24*100.0/(AU24), 0))*(BM24+BN24)/1000.0</f>
        <v>0</v>
      </c>
      <c r="O24">
        <f>2.0/((1/Q24-1/P24)+SIGN(Q24)*SQRT((1/Q24-1/P24)*(1/Q24-1/P24) + 4*BA24/((BA24+1)*(BA24+1))*(2*1/Q24*1/P24-1/P24*1/P24)))</f>
        <v>0</v>
      </c>
      <c r="P24">
        <f>IF(LEFT(BB24,1)&lt;&gt;"0",IF(LEFT(BB24,1)="1",3.0,BC24),$D$5+$E$5*(BT24*BM24/($K$5*1000))+$F$5*(BT24*BM24/($K$5*1000))*MAX(MIN(AZ24,$J$5),$I$5)*MAX(MIN(AZ24,$J$5),$I$5)+$G$5*MAX(MIN(AZ24,$J$5),$I$5)*(BT24*BM24/($K$5*1000))+$H$5*(BT24*BM24/($K$5*1000))*(BT24*BM24/($K$5*1000)))</f>
        <v>0</v>
      </c>
      <c r="Q24">
        <f>H24*(1000-(1000*0.61365*exp(17.502*U24/(240.97+U24))/(BM24+BN24)+BH24)/2)/(1000*0.61365*exp(17.502*U24/(240.97+U24))/(BM24+BN24)-BH24)</f>
        <v>0</v>
      </c>
      <c r="R24">
        <f>1/((BA24+1)/(O24/1.6)+1/(P24/1.37)) + BA24/((BA24+1)/(O24/1.6) + BA24/(P24/1.37))</f>
        <v>0</v>
      </c>
      <c r="S24">
        <f>(AV24*AY24)</f>
        <v>0</v>
      </c>
      <c r="T24">
        <f>(BO24+(S24+2*0.95*5.67E-8*(((BO24+$B$7)+273)^4-(BO24+273)^4)-44100*H24)/(1.84*29.3*P24+8*0.95*5.67E-8*(BO24+273)^3))</f>
        <v>0</v>
      </c>
      <c r="U24">
        <f>($C$7*BP24+$D$7*BQ24+$E$7*T24)</f>
        <v>0</v>
      </c>
      <c r="V24">
        <f>0.61365*exp(17.502*U24/(240.97+U24))</f>
        <v>0</v>
      </c>
      <c r="W24">
        <f>(X24/Y24*100)</f>
        <v>0</v>
      </c>
      <c r="X24">
        <f>BH24*(BM24+BN24)/1000</f>
        <v>0</v>
      </c>
      <c r="Y24">
        <f>0.61365*exp(17.502*BO24/(240.97+BO24))</f>
        <v>0</v>
      </c>
      <c r="Z24">
        <f>(V24-BH24*(BM24+BN24)/1000)</f>
        <v>0</v>
      </c>
      <c r="AA24">
        <f>(-H24*44100)</f>
        <v>0</v>
      </c>
      <c r="AB24">
        <f>2*29.3*P24*0.92*(BO24-U24)</f>
        <v>0</v>
      </c>
      <c r="AC24">
        <f>2*0.95*5.67E-8*(((BO24+$B$7)+273)^4-(U24+273)^4)</f>
        <v>0</v>
      </c>
      <c r="AD24">
        <f>S24+AC24+AA24+AB24</f>
        <v>0</v>
      </c>
      <c r="AE24">
        <f>BL24*AS24*(BG24-BF24*(1000-AS24*BI24)/(1000-AS24*BH24))/(100*AZ24)</f>
        <v>0</v>
      </c>
      <c r="AF24">
        <f>1000*BL24*AS24*(BH24-BI24)/(100*AZ24*(1000-AS24*BH24))</f>
        <v>0</v>
      </c>
      <c r="AG24">
        <f>(AH24 - AI24 - BM24*1E3/(8.314*(BO24+273.15)) * AK24/BL24 * AJ24) * BL24/(100*AZ24) * (1000 - BI24)/1000</f>
        <v>0</v>
      </c>
      <c r="AH24">
        <v>213.590704678571</v>
      </c>
      <c r="AI24">
        <v>203.607333333333</v>
      </c>
      <c r="AJ24">
        <v>0.836755714285695</v>
      </c>
      <c r="AK24">
        <v>84.62</v>
      </c>
      <c r="AL24">
        <f>(AN24 - AM24 + BM24*1E3/(8.314*(BO24+273.15)) * AP24/BL24 * AO24) * BL24/(100*AZ24) * 1000/(1000 - AN24)</f>
        <v>0</v>
      </c>
      <c r="AM24">
        <v>12.808973511009</v>
      </c>
      <c r="AN24">
        <v>15.4342791208791</v>
      </c>
      <c r="AO24">
        <v>3.11267740168011e-06</v>
      </c>
      <c r="AP24">
        <v>106.04</v>
      </c>
      <c r="AQ24">
        <v>14</v>
      </c>
      <c r="AR24">
        <v>3</v>
      </c>
      <c r="AS24">
        <f>IF(AQ24*$H$13&gt;=AU24,1.0,(AU24/(AU24-AQ24*$H$13)))</f>
        <v>0</v>
      </c>
      <c r="AT24">
        <f>(AS24-1)*100</f>
        <v>0</v>
      </c>
      <c r="AU24">
        <f>MAX(0,($B$13+$C$13*BT24)/(1+$D$13*BT24)*BM24/(BO24+273)*$E$13)</f>
        <v>0</v>
      </c>
      <c r="AV24">
        <f>$B$11*BU24+$C$11*BV24+$D$11*CG24</f>
        <v>0</v>
      </c>
      <c r="AW24">
        <f>AV24*AX24</f>
        <v>0</v>
      </c>
      <c r="AX24">
        <f>($B$11*$D$9+$C$11*$D$9+$D$11*(CH24*$E$9+CI24*$G$9))/($B$11+$C$11+$D$11)</f>
        <v>0</v>
      </c>
      <c r="AY24">
        <f>($B$11*$K$9+$C$11*$K$9+$D$11*(CH24*$L$9+CI24*$N$9))/($B$11+$C$11+$D$11)</f>
        <v>0</v>
      </c>
      <c r="AZ24">
        <v>6</v>
      </c>
      <c r="BA24">
        <v>0.5</v>
      </c>
      <c r="BB24" t="s">
        <v>345</v>
      </c>
      <c r="BC24">
        <v>2</v>
      </c>
      <c r="BD24" t="b">
        <v>1</v>
      </c>
      <c r="BE24">
        <v>1737667754.1</v>
      </c>
      <c r="BF24">
        <v>200.488</v>
      </c>
      <c r="BG24">
        <v>220.175</v>
      </c>
      <c r="BH24">
        <v>15.4337</v>
      </c>
      <c r="BI24">
        <v>12.8093</v>
      </c>
      <c r="BJ24">
        <v>199.512</v>
      </c>
      <c r="BK24">
        <v>15.3232</v>
      </c>
      <c r="BL24">
        <v>500.392</v>
      </c>
      <c r="BM24">
        <v>102.612</v>
      </c>
      <c r="BN24">
        <v>0.100298</v>
      </c>
      <c r="BO24">
        <v>25.0144</v>
      </c>
      <c r="BP24">
        <v>25.4598</v>
      </c>
      <c r="BQ24">
        <v>999.9</v>
      </c>
      <c r="BR24">
        <v>0</v>
      </c>
      <c r="BS24">
        <v>0</v>
      </c>
      <c r="BT24">
        <v>10042.5</v>
      </c>
      <c r="BU24">
        <v>364.553</v>
      </c>
      <c r="BV24">
        <v>846.007</v>
      </c>
      <c r="BW24">
        <v>-19.6872</v>
      </c>
      <c r="BX24">
        <v>203.631</v>
      </c>
      <c r="BY24">
        <v>223.032</v>
      </c>
      <c r="BZ24">
        <v>2.62438</v>
      </c>
      <c r="CA24">
        <v>220.175</v>
      </c>
      <c r="CB24">
        <v>12.8093</v>
      </c>
      <c r="CC24">
        <v>1.58368</v>
      </c>
      <c r="CD24">
        <v>1.31439</v>
      </c>
      <c r="CE24">
        <v>13.8009</v>
      </c>
      <c r="CF24">
        <v>10.9644</v>
      </c>
      <c r="CG24">
        <v>1200</v>
      </c>
      <c r="CH24">
        <v>0.9</v>
      </c>
      <c r="CI24">
        <v>0.0999998</v>
      </c>
      <c r="CJ24">
        <v>27</v>
      </c>
      <c r="CK24">
        <v>23455.9</v>
      </c>
      <c r="CL24">
        <v>1737665128.1</v>
      </c>
      <c r="CM24" t="s">
        <v>346</v>
      </c>
      <c r="CN24">
        <v>1737665128.1</v>
      </c>
      <c r="CO24">
        <v>1737665124.1</v>
      </c>
      <c r="CP24">
        <v>1</v>
      </c>
      <c r="CQ24">
        <v>0.11</v>
      </c>
      <c r="CR24">
        <v>-0.02</v>
      </c>
      <c r="CS24">
        <v>0.918</v>
      </c>
      <c r="CT24">
        <v>0.128</v>
      </c>
      <c r="CU24">
        <v>200</v>
      </c>
      <c r="CV24">
        <v>18</v>
      </c>
      <c r="CW24">
        <v>0.6</v>
      </c>
      <c r="CX24">
        <v>0.08</v>
      </c>
      <c r="CY24">
        <v>-7.521455</v>
      </c>
      <c r="CZ24">
        <v>-40.1226586466165</v>
      </c>
      <c r="DA24">
        <v>4.41238523779996</v>
      </c>
      <c r="DB24">
        <v>0</v>
      </c>
      <c r="DC24">
        <v>2.6287035</v>
      </c>
      <c r="DD24">
        <v>-0.0821625563909765</v>
      </c>
      <c r="DE24">
        <v>0.00875239640041514</v>
      </c>
      <c r="DF24">
        <v>1</v>
      </c>
      <c r="DG24">
        <v>1</v>
      </c>
      <c r="DH24">
        <v>2</v>
      </c>
      <c r="DI24" t="s">
        <v>347</v>
      </c>
      <c r="DJ24">
        <v>3.11937</v>
      </c>
      <c r="DK24">
        <v>2.80069</v>
      </c>
      <c r="DL24">
        <v>0.0551095</v>
      </c>
      <c r="DM24">
        <v>0.0610435</v>
      </c>
      <c r="DN24">
        <v>0.0863166</v>
      </c>
      <c r="DO24">
        <v>0.0761981</v>
      </c>
      <c r="DP24">
        <v>26307.8</v>
      </c>
      <c r="DQ24">
        <v>24154.3</v>
      </c>
      <c r="DR24">
        <v>26642</v>
      </c>
      <c r="DS24">
        <v>24075.2</v>
      </c>
      <c r="DT24">
        <v>33637.7</v>
      </c>
      <c r="DU24">
        <v>32393.1</v>
      </c>
      <c r="DV24">
        <v>40282</v>
      </c>
      <c r="DW24">
        <v>38069.7</v>
      </c>
      <c r="DX24">
        <v>2.00073</v>
      </c>
      <c r="DY24">
        <v>2.63925</v>
      </c>
      <c r="DZ24">
        <v>0.0388473</v>
      </c>
      <c r="EA24">
        <v>0</v>
      </c>
      <c r="EB24">
        <v>24.8233</v>
      </c>
      <c r="EC24">
        <v>999.9</v>
      </c>
      <c r="ED24">
        <v>53.016</v>
      </c>
      <c r="EE24">
        <v>25.76</v>
      </c>
      <c r="EF24">
        <v>17.1869</v>
      </c>
      <c r="EG24">
        <v>63.9655</v>
      </c>
      <c r="EH24">
        <v>20.649</v>
      </c>
      <c r="EI24">
        <v>2</v>
      </c>
      <c r="EJ24">
        <v>-0.343628</v>
      </c>
      <c r="EK24">
        <v>-0.207835</v>
      </c>
      <c r="EL24">
        <v>20.3007</v>
      </c>
      <c r="EM24">
        <v>5.25892</v>
      </c>
      <c r="EN24">
        <v>12.0088</v>
      </c>
      <c r="EO24">
        <v>4.9993</v>
      </c>
      <c r="EP24">
        <v>3.28702</v>
      </c>
      <c r="EQ24">
        <v>9999</v>
      </c>
      <c r="ER24">
        <v>9999</v>
      </c>
      <c r="ES24">
        <v>9999</v>
      </c>
      <c r="ET24">
        <v>999.9</v>
      </c>
      <c r="EU24">
        <v>1.87269</v>
      </c>
      <c r="EV24">
        <v>1.87347</v>
      </c>
      <c r="EW24">
        <v>1.86969</v>
      </c>
      <c r="EX24">
        <v>1.87546</v>
      </c>
      <c r="EY24">
        <v>1.87565</v>
      </c>
      <c r="EZ24">
        <v>1.87408</v>
      </c>
      <c r="FA24">
        <v>1.87265</v>
      </c>
      <c r="FB24">
        <v>1.87171</v>
      </c>
      <c r="FC24">
        <v>5</v>
      </c>
      <c r="FD24">
        <v>0</v>
      </c>
      <c r="FE24">
        <v>0</v>
      </c>
      <c r="FF24">
        <v>0</v>
      </c>
      <c r="FG24" t="s">
        <v>348</v>
      </c>
      <c r="FH24" t="s">
        <v>349</v>
      </c>
      <c r="FI24" t="s">
        <v>350</v>
      </c>
      <c r="FJ24" t="s">
        <v>350</v>
      </c>
      <c r="FK24" t="s">
        <v>350</v>
      </c>
      <c r="FL24" t="s">
        <v>350</v>
      </c>
      <c r="FM24">
        <v>0</v>
      </c>
      <c r="FN24">
        <v>100</v>
      </c>
      <c r="FO24">
        <v>100</v>
      </c>
      <c r="FP24">
        <v>0.979</v>
      </c>
      <c r="FQ24">
        <v>0.1104</v>
      </c>
      <c r="FR24">
        <v>0.362488883028156</v>
      </c>
      <c r="FS24">
        <v>0.00365831709837341</v>
      </c>
      <c r="FT24">
        <v>-3.09545118692409e-06</v>
      </c>
      <c r="FU24">
        <v>8.40380587856183e-10</v>
      </c>
      <c r="FV24">
        <v>-0.00191986884087034</v>
      </c>
      <c r="FW24">
        <v>0.00174507359546448</v>
      </c>
      <c r="FX24">
        <v>0.000211765233859431</v>
      </c>
      <c r="FY24">
        <v>9.99097381883647e-06</v>
      </c>
      <c r="FZ24">
        <v>2</v>
      </c>
      <c r="GA24">
        <v>1986</v>
      </c>
      <c r="GB24">
        <v>0</v>
      </c>
      <c r="GC24">
        <v>17</v>
      </c>
      <c r="GD24">
        <v>43.8</v>
      </c>
      <c r="GE24">
        <v>43.9</v>
      </c>
      <c r="GF24">
        <v>0.859375</v>
      </c>
      <c r="GG24">
        <v>2.53418</v>
      </c>
      <c r="GH24">
        <v>2.24854</v>
      </c>
      <c r="GI24">
        <v>2.68311</v>
      </c>
      <c r="GJ24">
        <v>2.44873</v>
      </c>
      <c r="GK24">
        <v>2.40723</v>
      </c>
      <c r="GL24">
        <v>29.7937</v>
      </c>
      <c r="GM24">
        <v>13.9832</v>
      </c>
      <c r="GN24">
        <v>19</v>
      </c>
      <c r="GO24">
        <v>454.93</v>
      </c>
      <c r="GP24">
        <v>1035.29</v>
      </c>
      <c r="GQ24">
        <v>24.1393</v>
      </c>
      <c r="GR24">
        <v>23.1774</v>
      </c>
      <c r="GS24">
        <v>30.0006</v>
      </c>
      <c r="GT24">
        <v>23.2329</v>
      </c>
      <c r="GU24">
        <v>23.364</v>
      </c>
      <c r="GV24">
        <v>17.2445</v>
      </c>
      <c r="GW24">
        <v>23.0474</v>
      </c>
      <c r="GX24">
        <v>70.7681</v>
      </c>
      <c r="GY24">
        <v>24.1205</v>
      </c>
      <c r="GZ24">
        <v>247.068</v>
      </c>
      <c r="HA24">
        <v>12.847</v>
      </c>
      <c r="HB24">
        <v>101.169</v>
      </c>
      <c r="HC24">
        <v>101.148</v>
      </c>
    </row>
    <row r="25" spans="1:211">
      <c r="A25">
        <v>9</v>
      </c>
      <c r="B25">
        <v>1737667757.1</v>
      </c>
      <c r="C25">
        <v>16</v>
      </c>
      <c r="D25" t="s">
        <v>365</v>
      </c>
      <c r="E25" t="s">
        <v>366</v>
      </c>
      <c r="F25">
        <v>2</v>
      </c>
      <c r="G25">
        <v>1737667755.1</v>
      </c>
      <c r="H25">
        <f>(I25)/1000</f>
        <v>0</v>
      </c>
      <c r="I25">
        <f>IF(BD25, AL25, AF25)</f>
        <v>0</v>
      </c>
      <c r="J25">
        <f>IF(BD25, AG25, AE25)</f>
        <v>0</v>
      </c>
      <c r="K25">
        <f>BF25 - IF(AS25&gt;1, J25*AZ25*100.0/(AU25), 0)</f>
        <v>0</v>
      </c>
      <c r="L25">
        <f>((R25-H25/2)*K25-J25)/(R25+H25/2)</f>
        <v>0</v>
      </c>
      <c r="M25">
        <f>L25*(BM25+BN25)/1000.0</f>
        <v>0</v>
      </c>
      <c r="N25">
        <f>(BF25 - IF(AS25&gt;1, J25*AZ25*100.0/(AU25), 0))*(BM25+BN25)/1000.0</f>
        <v>0</v>
      </c>
      <c r="O25">
        <f>2.0/((1/Q25-1/P25)+SIGN(Q25)*SQRT((1/Q25-1/P25)*(1/Q25-1/P25) + 4*BA25/((BA25+1)*(BA25+1))*(2*1/Q25*1/P25-1/P25*1/P25)))</f>
        <v>0</v>
      </c>
      <c r="P25">
        <f>IF(LEFT(BB25,1)&lt;&gt;"0",IF(LEFT(BB25,1)="1",3.0,BC25),$D$5+$E$5*(BT25*BM25/($K$5*1000))+$F$5*(BT25*BM25/($K$5*1000))*MAX(MIN(AZ25,$J$5),$I$5)*MAX(MIN(AZ25,$J$5),$I$5)+$G$5*MAX(MIN(AZ25,$J$5),$I$5)*(BT25*BM25/($K$5*1000))+$H$5*(BT25*BM25/($K$5*1000))*(BT25*BM25/($K$5*1000)))</f>
        <v>0</v>
      </c>
      <c r="Q25">
        <f>H25*(1000-(1000*0.61365*exp(17.502*U25/(240.97+U25))/(BM25+BN25)+BH25)/2)/(1000*0.61365*exp(17.502*U25/(240.97+U25))/(BM25+BN25)-BH25)</f>
        <v>0</v>
      </c>
      <c r="R25">
        <f>1/((BA25+1)/(O25/1.6)+1/(P25/1.37)) + BA25/((BA25+1)/(O25/1.6) + BA25/(P25/1.37))</f>
        <v>0</v>
      </c>
      <c r="S25">
        <f>(AV25*AY25)</f>
        <v>0</v>
      </c>
      <c r="T25">
        <f>(BO25+(S25+2*0.95*5.67E-8*(((BO25+$B$7)+273)^4-(BO25+273)^4)-44100*H25)/(1.84*29.3*P25+8*0.95*5.67E-8*(BO25+273)^3))</f>
        <v>0</v>
      </c>
      <c r="U25">
        <f>($C$7*BP25+$D$7*BQ25+$E$7*T25)</f>
        <v>0</v>
      </c>
      <c r="V25">
        <f>0.61365*exp(17.502*U25/(240.97+U25))</f>
        <v>0</v>
      </c>
      <c r="W25">
        <f>(X25/Y25*100)</f>
        <v>0</v>
      </c>
      <c r="X25">
        <f>BH25*(BM25+BN25)/1000</f>
        <v>0</v>
      </c>
      <c r="Y25">
        <f>0.61365*exp(17.502*BO25/(240.97+BO25))</f>
        <v>0</v>
      </c>
      <c r="Z25">
        <f>(V25-BH25*(BM25+BN25)/1000)</f>
        <v>0</v>
      </c>
      <c r="AA25">
        <f>(-H25*44100)</f>
        <v>0</v>
      </c>
      <c r="AB25">
        <f>2*29.3*P25*0.92*(BO25-U25)</f>
        <v>0</v>
      </c>
      <c r="AC25">
        <f>2*0.95*5.67E-8*(((BO25+$B$7)+273)^4-(U25+273)^4)</f>
        <v>0</v>
      </c>
      <c r="AD25">
        <f>S25+AC25+AA25+AB25</f>
        <v>0</v>
      </c>
      <c r="AE25">
        <f>BL25*AS25*(BG25-BF25*(1000-AS25*BI25)/(1000-AS25*BH25))/(100*AZ25)</f>
        <v>0</v>
      </c>
      <c r="AF25">
        <f>1000*BL25*AS25*(BH25-BI25)/(100*AZ25*(1000-AS25*BH25))</f>
        <v>0</v>
      </c>
      <c r="AG25">
        <f>(AH25 - AI25 - BM25*1E3/(8.314*(BO25+273.15)) * AK25/BL25 * AJ25) * BL25/(100*AZ25) * (1000 - BI25)/1000</f>
        <v>0</v>
      </c>
      <c r="AH25">
        <v>218.733144671429</v>
      </c>
      <c r="AI25">
        <v>206.390672727273</v>
      </c>
      <c r="AJ25">
        <v>1.16699242424242</v>
      </c>
      <c r="AK25">
        <v>84.62</v>
      </c>
      <c r="AL25">
        <f>(AN25 - AM25 + BM25*1E3/(8.314*(BO25+273.15)) * AP25/BL25 * AO25) * BL25/(100*AZ25) * 1000/(1000 - AN25)</f>
        <v>0</v>
      </c>
      <c r="AM25">
        <v>12.8108194426374</v>
      </c>
      <c r="AN25">
        <v>15.4341461538462</v>
      </c>
      <c r="AO25">
        <v>2.89512067258073e-06</v>
      </c>
      <c r="AP25">
        <v>106.04</v>
      </c>
      <c r="AQ25">
        <v>14</v>
      </c>
      <c r="AR25">
        <v>3</v>
      </c>
      <c r="AS25">
        <f>IF(AQ25*$H$13&gt;=AU25,1.0,(AU25/(AU25-AQ25*$H$13)))</f>
        <v>0</v>
      </c>
      <c r="AT25">
        <f>(AS25-1)*100</f>
        <v>0</v>
      </c>
      <c r="AU25">
        <f>MAX(0,($B$13+$C$13*BT25)/(1+$D$13*BT25)*BM25/(BO25+273)*$E$13)</f>
        <v>0</v>
      </c>
      <c r="AV25">
        <f>$B$11*BU25+$C$11*BV25+$D$11*CG25</f>
        <v>0</v>
      </c>
      <c r="AW25">
        <f>AV25*AX25</f>
        <v>0</v>
      </c>
      <c r="AX25">
        <f>($B$11*$D$9+$C$11*$D$9+$D$11*(CH25*$E$9+CI25*$G$9))/($B$11+$C$11+$D$11)</f>
        <v>0</v>
      </c>
      <c r="AY25">
        <f>($B$11*$K$9+$C$11*$K$9+$D$11*(CH25*$L$9+CI25*$N$9))/($B$11+$C$11+$D$11)</f>
        <v>0</v>
      </c>
      <c r="AZ25">
        <v>6</v>
      </c>
      <c r="BA25">
        <v>0.5</v>
      </c>
      <c r="BB25" t="s">
        <v>345</v>
      </c>
      <c r="BC25">
        <v>2</v>
      </c>
      <c r="BD25" t="b">
        <v>1</v>
      </c>
      <c r="BE25">
        <v>1737667755.1</v>
      </c>
      <c r="BF25">
        <v>201.8505</v>
      </c>
      <c r="BG25">
        <v>222.9145</v>
      </c>
      <c r="BH25">
        <v>15.43325</v>
      </c>
      <c r="BI25">
        <v>12.8086</v>
      </c>
      <c r="BJ25">
        <v>200.8715</v>
      </c>
      <c r="BK25">
        <v>15.32275</v>
      </c>
      <c r="BL25">
        <v>500.31</v>
      </c>
      <c r="BM25">
        <v>102.6125</v>
      </c>
      <c r="BN25">
        <v>0.1002205</v>
      </c>
      <c r="BO25">
        <v>25.014</v>
      </c>
      <c r="BP25">
        <v>25.4596</v>
      </c>
      <c r="BQ25">
        <v>999.9</v>
      </c>
      <c r="BR25">
        <v>0</v>
      </c>
      <c r="BS25">
        <v>0</v>
      </c>
      <c r="BT25">
        <v>10031.25</v>
      </c>
      <c r="BU25">
        <v>364.5335</v>
      </c>
      <c r="BV25">
        <v>845.6925</v>
      </c>
      <c r="BW25">
        <v>-21.06385</v>
      </c>
      <c r="BX25">
        <v>205.015</v>
      </c>
      <c r="BY25">
        <v>225.807</v>
      </c>
      <c r="BZ25">
        <v>2.624595</v>
      </c>
      <c r="CA25">
        <v>222.9145</v>
      </c>
      <c r="CB25">
        <v>12.8086</v>
      </c>
      <c r="CC25">
        <v>1.58364</v>
      </c>
      <c r="CD25">
        <v>1.314325</v>
      </c>
      <c r="CE25">
        <v>13.8005</v>
      </c>
      <c r="CF25">
        <v>10.96365</v>
      </c>
      <c r="CG25">
        <v>1200.005</v>
      </c>
      <c r="CH25">
        <v>0.8999995</v>
      </c>
      <c r="CI25">
        <v>0.1000004</v>
      </c>
      <c r="CJ25">
        <v>27</v>
      </c>
      <c r="CK25">
        <v>23455.9</v>
      </c>
      <c r="CL25">
        <v>1737665128.1</v>
      </c>
      <c r="CM25" t="s">
        <v>346</v>
      </c>
      <c r="CN25">
        <v>1737665128.1</v>
      </c>
      <c r="CO25">
        <v>1737665124.1</v>
      </c>
      <c r="CP25">
        <v>1</v>
      </c>
      <c r="CQ25">
        <v>0.11</v>
      </c>
      <c r="CR25">
        <v>-0.02</v>
      </c>
      <c r="CS25">
        <v>0.918</v>
      </c>
      <c r="CT25">
        <v>0.128</v>
      </c>
      <c r="CU25">
        <v>200</v>
      </c>
      <c r="CV25">
        <v>18</v>
      </c>
      <c r="CW25">
        <v>0.6</v>
      </c>
      <c r="CX25">
        <v>0.08</v>
      </c>
      <c r="CY25">
        <v>-9.1458885</v>
      </c>
      <c r="CZ25">
        <v>-54.6055285714286</v>
      </c>
      <c r="DA25">
        <v>5.70133951745752</v>
      </c>
      <c r="DB25">
        <v>0</v>
      </c>
      <c r="DC25">
        <v>2.6272755</v>
      </c>
      <c r="DD25">
        <v>-0.0686530827067607</v>
      </c>
      <c r="DE25">
        <v>0.00812062342126515</v>
      </c>
      <c r="DF25">
        <v>1</v>
      </c>
      <c r="DG25">
        <v>1</v>
      </c>
      <c r="DH25">
        <v>2</v>
      </c>
      <c r="DI25" t="s">
        <v>347</v>
      </c>
      <c r="DJ25">
        <v>3.11929</v>
      </c>
      <c r="DK25">
        <v>2.80055</v>
      </c>
      <c r="DL25">
        <v>0.0558255</v>
      </c>
      <c r="DM25">
        <v>0.062308</v>
      </c>
      <c r="DN25">
        <v>0.0863113</v>
      </c>
      <c r="DO25">
        <v>0.0761954</v>
      </c>
      <c r="DP25">
        <v>26287.9</v>
      </c>
      <c r="DQ25">
        <v>24121.5</v>
      </c>
      <c r="DR25">
        <v>26642</v>
      </c>
      <c r="DS25">
        <v>24074.9</v>
      </c>
      <c r="DT25">
        <v>33638</v>
      </c>
      <c r="DU25">
        <v>32392.9</v>
      </c>
      <c r="DV25">
        <v>40282.1</v>
      </c>
      <c r="DW25">
        <v>38069.3</v>
      </c>
      <c r="DX25">
        <v>2.00077</v>
      </c>
      <c r="DY25">
        <v>2.64005</v>
      </c>
      <c r="DZ25">
        <v>0.0383444</v>
      </c>
      <c r="EA25">
        <v>0</v>
      </c>
      <c r="EB25">
        <v>24.8275</v>
      </c>
      <c r="EC25">
        <v>999.9</v>
      </c>
      <c r="ED25">
        <v>52.991</v>
      </c>
      <c r="EE25">
        <v>25.76</v>
      </c>
      <c r="EF25">
        <v>17.1786</v>
      </c>
      <c r="EG25">
        <v>63.7955</v>
      </c>
      <c r="EH25">
        <v>20.7011</v>
      </c>
      <c r="EI25">
        <v>2</v>
      </c>
      <c r="EJ25">
        <v>-0.343455</v>
      </c>
      <c r="EK25">
        <v>-0.187751</v>
      </c>
      <c r="EL25">
        <v>20.3007</v>
      </c>
      <c r="EM25">
        <v>5.25907</v>
      </c>
      <c r="EN25">
        <v>12.0083</v>
      </c>
      <c r="EO25">
        <v>4.99955</v>
      </c>
      <c r="EP25">
        <v>3.28705</v>
      </c>
      <c r="EQ25">
        <v>9999</v>
      </c>
      <c r="ER25">
        <v>9999</v>
      </c>
      <c r="ES25">
        <v>9999</v>
      </c>
      <c r="ET25">
        <v>999.9</v>
      </c>
      <c r="EU25">
        <v>1.87271</v>
      </c>
      <c r="EV25">
        <v>1.87347</v>
      </c>
      <c r="EW25">
        <v>1.8697</v>
      </c>
      <c r="EX25">
        <v>1.87546</v>
      </c>
      <c r="EY25">
        <v>1.87566</v>
      </c>
      <c r="EZ25">
        <v>1.87408</v>
      </c>
      <c r="FA25">
        <v>1.87267</v>
      </c>
      <c r="FB25">
        <v>1.87172</v>
      </c>
      <c r="FC25">
        <v>5</v>
      </c>
      <c r="FD25">
        <v>0</v>
      </c>
      <c r="FE25">
        <v>0</v>
      </c>
      <c r="FF25">
        <v>0</v>
      </c>
      <c r="FG25" t="s">
        <v>348</v>
      </c>
      <c r="FH25" t="s">
        <v>349</v>
      </c>
      <c r="FI25" t="s">
        <v>350</v>
      </c>
      <c r="FJ25" t="s">
        <v>350</v>
      </c>
      <c r="FK25" t="s">
        <v>350</v>
      </c>
      <c r="FL25" t="s">
        <v>350</v>
      </c>
      <c r="FM25">
        <v>0</v>
      </c>
      <c r="FN25">
        <v>100</v>
      </c>
      <c r="FO25">
        <v>100</v>
      </c>
      <c r="FP25">
        <v>0.986</v>
      </c>
      <c r="FQ25">
        <v>0.1105</v>
      </c>
      <c r="FR25">
        <v>0.362488883028156</v>
      </c>
      <c r="FS25">
        <v>0.00365831709837341</v>
      </c>
      <c r="FT25">
        <v>-3.09545118692409e-06</v>
      </c>
      <c r="FU25">
        <v>8.40380587856183e-10</v>
      </c>
      <c r="FV25">
        <v>-0.00191986884087034</v>
      </c>
      <c r="FW25">
        <v>0.00174507359546448</v>
      </c>
      <c r="FX25">
        <v>0.000211765233859431</v>
      </c>
      <c r="FY25">
        <v>9.99097381883647e-06</v>
      </c>
      <c r="FZ25">
        <v>2</v>
      </c>
      <c r="GA25">
        <v>1986</v>
      </c>
      <c r="GB25">
        <v>0</v>
      </c>
      <c r="GC25">
        <v>17</v>
      </c>
      <c r="GD25">
        <v>43.8</v>
      </c>
      <c r="GE25">
        <v>43.9</v>
      </c>
      <c r="GF25">
        <v>0.875244</v>
      </c>
      <c r="GG25">
        <v>2.55127</v>
      </c>
      <c r="GH25">
        <v>2.24854</v>
      </c>
      <c r="GI25">
        <v>2.68311</v>
      </c>
      <c r="GJ25">
        <v>2.44751</v>
      </c>
      <c r="GK25">
        <v>2.38159</v>
      </c>
      <c r="GL25">
        <v>29.7937</v>
      </c>
      <c r="GM25">
        <v>13.9744</v>
      </c>
      <c r="GN25">
        <v>19</v>
      </c>
      <c r="GO25">
        <v>454.981</v>
      </c>
      <c r="GP25">
        <v>1036.3</v>
      </c>
      <c r="GQ25">
        <v>24.1326</v>
      </c>
      <c r="GR25">
        <v>23.1799</v>
      </c>
      <c r="GS25">
        <v>30.0006</v>
      </c>
      <c r="GT25">
        <v>23.2353</v>
      </c>
      <c r="GU25">
        <v>23.3659</v>
      </c>
      <c r="GV25">
        <v>17.5849</v>
      </c>
      <c r="GW25">
        <v>23.0474</v>
      </c>
      <c r="GX25">
        <v>70.7681</v>
      </c>
      <c r="GY25">
        <v>24.1205</v>
      </c>
      <c r="GZ25">
        <v>253.771</v>
      </c>
      <c r="HA25">
        <v>12.847</v>
      </c>
      <c r="HB25">
        <v>101.169</v>
      </c>
      <c r="HC25">
        <v>101.147</v>
      </c>
    </row>
    <row r="26" spans="1:211">
      <c r="A26">
        <v>10</v>
      </c>
      <c r="B26">
        <v>1737667759.1</v>
      </c>
      <c r="C26">
        <v>18</v>
      </c>
      <c r="D26" t="s">
        <v>367</v>
      </c>
      <c r="E26" t="s">
        <v>368</v>
      </c>
      <c r="F26">
        <v>2</v>
      </c>
      <c r="G26">
        <v>1737667758.1</v>
      </c>
      <c r="H26">
        <f>(I26)/1000</f>
        <v>0</v>
      </c>
      <c r="I26">
        <f>IF(BD26, AL26, AF26)</f>
        <v>0</v>
      </c>
      <c r="J26">
        <f>IF(BD26, AG26, AE26)</f>
        <v>0</v>
      </c>
      <c r="K26">
        <f>BF26 - IF(AS26&gt;1, J26*AZ26*100.0/(AU26), 0)</f>
        <v>0</v>
      </c>
      <c r="L26">
        <f>((R26-H26/2)*K26-J26)/(R26+H26/2)</f>
        <v>0</v>
      </c>
      <c r="M26">
        <f>L26*(BM26+BN26)/1000.0</f>
        <v>0</v>
      </c>
      <c r="N26">
        <f>(BF26 - IF(AS26&gt;1, J26*AZ26*100.0/(AU26), 0))*(BM26+BN26)/1000.0</f>
        <v>0</v>
      </c>
      <c r="O26">
        <f>2.0/((1/Q26-1/P26)+SIGN(Q26)*SQRT((1/Q26-1/P26)*(1/Q26-1/P26) + 4*BA26/((BA26+1)*(BA26+1))*(2*1/Q26*1/P26-1/P26*1/P26)))</f>
        <v>0</v>
      </c>
      <c r="P26">
        <f>IF(LEFT(BB26,1)&lt;&gt;"0",IF(LEFT(BB26,1)="1",3.0,BC26),$D$5+$E$5*(BT26*BM26/($K$5*1000))+$F$5*(BT26*BM26/($K$5*1000))*MAX(MIN(AZ26,$J$5),$I$5)*MAX(MIN(AZ26,$J$5),$I$5)+$G$5*MAX(MIN(AZ26,$J$5),$I$5)*(BT26*BM26/($K$5*1000))+$H$5*(BT26*BM26/($K$5*1000))*(BT26*BM26/($K$5*1000)))</f>
        <v>0</v>
      </c>
      <c r="Q26">
        <f>H26*(1000-(1000*0.61365*exp(17.502*U26/(240.97+U26))/(BM26+BN26)+BH26)/2)/(1000*0.61365*exp(17.502*U26/(240.97+U26))/(BM26+BN26)-BH26)</f>
        <v>0</v>
      </c>
      <c r="R26">
        <f>1/((BA26+1)/(O26/1.6)+1/(P26/1.37)) + BA26/((BA26+1)/(O26/1.6) + BA26/(P26/1.37))</f>
        <v>0</v>
      </c>
      <c r="S26">
        <f>(AV26*AY26)</f>
        <v>0</v>
      </c>
      <c r="T26">
        <f>(BO26+(S26+2*0.95*5.67E-8*(((BO26+$B$7)+273)^4-(BO26+273)^4)-44100*H26)/(1.84*29.3*P26+8*0.95*5.67E-8*(BO26+273)^3))</f>
        <v>0</v>
      </c>
      <c r="U26">
        <f>($C$7*BP26+$D$7*BQ26+$E$7*T26)</f>
        <v>0</v>
      </c>
      <c r="V26">
        <f>0.61365*exp(17.502*U26/(240.97+U26))</f>
        <v>0</v>
      </c>
      <c r="W26">
        <f>(X26/Y26*100)</f>
        <v>0</v>
      </c>
      <c r="X26">
        <f>BH26*(BM26+BN26)/1000</f>
        <v>0</v>
      </c>
      <c r="Y26">
        <f>0.61365*exp(17.502*BO26/(240.97+BO26))</f>
        <v>0</v>
      </c>
      <c r="Z26">
        <f>(V26-BH26*(BM26+BN26)/1000)</f>
        <v>0</v>
      </c>
      <c r="AA26">
        <f>(-H26*44100)</f>
        <v>0</v>
      </c>
      <c r="AB26">
        <f>2*29.3*P26*0.92*(BO26-U26)</f>
        <v>0</v>
      </c>
      <c r="AC26">
        <f>2*0.95*5.67E-8*(((BO26+$B$7)+273)^4-(U26+273)^4)</f>
        <v>0</v>
      </c>
      <c r="AD26">
        <f>S26+AC26+AA26+AB26</f>
        <v>0</v>
      </c>
      <c r="AE26">
        <f>BL26*AS26*(BG26-BF26*(1000-AS26*BI26)/(1000-AS26*BH26))/(100*AZ26)</f>
        <v>0</v>
      </c>
      <c r="AF26">
        <f>1000*BL26*AS26*(BH26-BI26)/(100*AZ26*(1000-AS26*BH26))</f>
        <v>0</v>
      </c>
      <c r="AG26">
        <f>(AH26 - AI26 - BM26*1E3/(8.314*(BO26+273.15)) * AK26/BL26 * AJ26) * BL26/(100*AZ26) * (1000 - BI26)/1000</f>
        <v>0</v>
      </c>
      <c r="AH26">
        <v>224.332173757143</v>
      </c>
      <c r="AI26">
        <v>209.733060606061</v>
      </c>
      <c r="AJ26">
        <v>1.47729376623375</v>
      </c>
      <c r="AK26">
        <v>84.62</v>
      </c>
      <c r="AL26">
        <f>(AN26 - AM26 + BM26*1E3/(8.314*(BO26+273.15)) * AP26/BL26 * AO26) * BL26/(100*AZ26) * 1000/(1000 - AN26)</f>
        <v>0</v>
      </c>
      <c r="AM26">
        <v>12.8104934724476</v>
      </c>
      <c r="AN26">
        <v>15.4316879120879</v>
      </c>
      <c r="AO26">
        <v>2.04745218938838e-06</v>
      </c>
      <c r="AP26">
        <v>106.04</v>
      </c>
      <c r="AQ26">
        <v>14</v>
      </c>
      <c r="AR26">
        <v>3</v>
      </c>
      <c r="AS26">
        <f>IF(AQ26*$H$13&gt;=AU26,1.0,(AU26/(AU26-AQ26*$H$13)))</f>
        <v>0</v>
      </c>
      <c r="AT26">
        <f>(AS26-1)*100</f>
        <v>0</v>
      </c>
      <c r="AU26">
        <f>MAX(0,($B$13+$C$13*BT26)/(1+$D$13*BT26)*BM26/(BO26+273)*$E$13)</f>
        <v>0</v>
      </c>
      <c r="AV26">
        <f>$B$11*BU26+$C$11*BV26+$D$11*CG26</f>
        <v>0</v>
      </c>
      <c r="AW26">
        <f>AV26*AX26</f>
        <v>0</v>
      </c>
      <c r="AX26">
        <f>($B$11*$D$9+$C$11*$D$9+$D$11*(CH26*$E$9+CI26*$G$9))/($B$11+$C$11+$D$11)</f>
        <v>0</v>
      </c>
      <c r="AY26">
        <f>($B$11*$K$9+$C$11*$K$9+$D$11*(CH26*$L$9+CI26*$N$9))/($B$11+$C$11+$D$11)</f>
        <v>0</v>
      </c>
      <c r="AZ26">
        <v>6</v>
      </c>
      <c r="BA26">
        <v>0.5</v>
      </c>
      <c r="BB26" t="s">
        <v>345</v>
      </c>
      <c r="BC26">
        <v>2</v>
      </c>
      <c r="BD26" t="b">
        <v>1</v>
      </c>
      <c r="BE26">
        <v>1737667758.1</v>
      </c>
      <c r="BF26">
        <v>206.468</v>
      </c>
      <c r="BG26">
        <v>231.04</v>
      </c>
      <c r="BH26">
        <v>15.4311</v>
      </c>
      <c r="BI26">
        <v>12.8081</v>
      </c>
      <c r="BJ26">
        <v>205.477</v>
      </c>
      <c r="BK26">
        <v>15.3206</v>
      </c>
      <c r="BL26">
        <v>500.051</v>
      </c>
      <c r="BM26">
        <v>102.612</v>
      </c>
      <c r="BN26">
        <v>0.0996839</v>
      </c>
      <c r="BO26">
        <v>25.0115</v>
      </c>
      <c r="BP26">
        <v>25.4542</v>
      </c>
      <c r="BQ26">
        <v>999.9</v>
      </c>
      <c r="BR26">
        <v>0</v>
      </c>
      <c r="BS26">
        <v>0</v>
      </c>
      <c r="BT26">
        <v>10025.6</v>
      </c>
      <c r="BU26">
        <v>364.467</v>
      </c>
      <c r="BV26">
        <v>845.429</v>
      </c>
      <c r="BW26">
        <v>-24.5721</v>
      </c>
      <c r="BX26">
        <v>209.704</v>
      </c>
      <c r="BY26">
        <v>234.037</v>
      </c>
      <c r="BZ26">
        <v>2.62299</v>
      </c>
      <c r="CA26">
        <v>231.04</v>
      </c>
      <c r="CB26">
        <v>12.8081</v>
      </c>
      <c r="CC26">
        <v>1.58342</v>
      </c>
      <c r="CD26">
        <v>1.31427</v>
      </c>
      <c r="CE26">
        <v>13.7984</v>
      </c>
      <c r="CF26">
        <v>10.963</v>
      </c>
      <c r="CG26">
        <v>1200</v>
      </c>
      <c r="CH26">
        <v>0.899998</v>
      </c>
      <c r="CI26">
        <v>0.100002</v>
      </c>
      <c r="CJ26">
        <v>27</v>
      </c>
      <c r="CK26">
        <v>23455.8</v>
      </c>
      <c r="CL26">
        <v>1737665128.1</v>
      </c>
      <c r="CM26" t="s">
        <v>346</v>
      </c>
      <c r="CN26">
        <v>1737665128.1</v>
      </c>
      <c r="CO26">
        <v>1737665124.1</v>
      </c>
      <c r="CP26">
        <v>1</v>
      </c>
      <c r="CQ26">
        <v>0.11</v>
      </c>
      <c r="CR26">
        <v>-0.02</v>
      </c>
      <c r="CS26">
        <v>0.918</v>
      </c>
      <c r="CT26">
        <v>0.128</v>
      </c>
      <c r="CU26">
        <v>200</v>
      </c>
      <c r="CV26">
        <v>18</v>
      </c>
      <c r="CW26">
        <v>0.6</v>
      </c>
      <c r="CX26">
        <v>0.08</v>
      </c>
      <c r="CY26">
        <v>-11.021549</v>
      </c>
      <c r="CZ26">
        <v>-67.5459672180451</v>
      </c>
      <c r="DA26">
        <v>6.77758692246355</v>
      </c>
      <c r="DB26">
        <v>0</v>
      </c>
      <c r="DC26">
        <v>2.625942</v>
      </c>
      <c r="DD26">
        <v>-0.052356090225563</v>
      </c>
      <c r="DE26">
        <v>0.0073416936738058</v>
      </c>
      <c r="DF26">
        <v>1</v>
      </c>
      <c r="DG26">
        <v>1</v>
      </c>
      <c r="DH26">
        <v>2</v>
      </c>
      <c r="DI26" t="s">
        <v>347</v>
      </c>
      <c r="DJ26">
        <v>3.119</v>
      </c>
      <c r="DK26">
        <v>2.80067</v>
      </c>
      <c r="DL26">
        <v>0.056645</v>
      </c>
      <c r="DM26">
        <v>0.0635566</v>
      </c>
      <c r="DN26">
        <v>0.086309</v>
      </c>
      <c r="DO26">
        <v>0.0761972</v>
      </c>
      <c r="DP26">
        <v>26265</v>
      </c>
      <c r="DQ26">
        <v>24089.3</v>
      </c>
      <c r="DR26">
        <v>26641.9</v>
      </c>
      <c r="DS26">
        <v>24074.9</v>
      </c>
      <c r="DT26">
        <v>33638.2</v>
      </c>
      <c r="DU26">
        <v>32393</v>
      </c>
      <c r="DV26">
        <v>40282.1</v>
      </c>
      <c r="DW26">
        <v>38069.2</v>
      </c>
      <c r="DX26">
        <v>2.0002</v>
      </c>
      <c r="DY26">
        <v>2.64</v>
      </c>
      <c r="DZ26">
        <v>0.0379123</v>
      </c>
      <c r="EA26">
        <v>0</v>
      </c>
      <c r="EB26">
        <v>24.8317</v>
      </c>
      <c r="EC26">
        <v>999.9</v>
      </c>
      <c r="ED26">
        <v>52.991</v>
      </c>
      <c r="EE26">
        <v>25.77</v>
      </c>
      <c r="EF26">
        <v>17.1912</v>
      </c>
      <c r="EG26">
        <v>63.7155</v>
      </c>
      <c r="EH26">
        <v>20.7412</v>
      </c>
      <c r="EI26">
        <v>2</v>
      </c>
      <c r="EJ26">
        <v>-0.343191</v>
      </c>
      <c r="EK26">
        <v>-0.188693</v>
      </c>
      <c r="EL26">
        <v>20.3007</v>
      </c>
      <c r="EM26">
        <v>5.25907</v>
      </c>
      <c r="EN26">
        <v>12.0079</v>
      </c>
      <c r="EO26">
        <v>4.9993</v>
      </c>
      <c r="EP26">
        <v>3.28698</v>
      </c>
      <c r="EQ26">
        <v>9999</v>
      </c>
      <c r="ER26">
        <v>9999</v>
      </c>
      <c r="ES26">
        <v>9999</v>
      </c>
      <c r="ET26">
        <v>999.9</v>
      </c>
      <c r="EU26">
        <v>1.87271</v>
      </c>
      <c r="EV26">
        <v>1.87347</v>
      </c>
      <c r="EW26">
        <v>1.86968</v>
      </c>
      <c r="EX26">
        <v>1.87546</v>
      </c>
      <c r="EY26">
        <v>1.87567</v>
      </c>
      <c r="EZ26">
        <v>1.87408</v>
      </c>
      <c r="FA26">
        <v>1.87263</v>
      </c>
      <c r="FB26">
        <v>1.87172</v>
      </c>
      <c r="FC26">
        <v>5</v>
      </c>
      <c r="FD26">
        <v>0</v>
      </c>
      <c r="FE26">
        <v>0</v>
      </c>
      <c r="FF26">
        <v>0</v>
      </c>
      <c r="FG26" t="s">
        <v>348</v>
      </c>
      <c r="FH26" t="s">
        <v>349</v>
      </c>
      <c r="FI26" t="s">
        <v>350</v>
      </c>
      <c r="FJ26" t="s">
        <v>350</v>
      </c>
      <c r="FK26" t="s">
        <v>350</v>
      </c>
      <c r="FL26" t="s">
        <v>350</v>
      </c>
      <c r="FM26">
        <v>0</v>
      </c>
      <c r="FN26">
        <v>100</v>
      </c>
      <c r="FO26">
        <v>100</v>
      </c>
      <c r="FP26">
        <v>0.995</v>
      </c>
      <c r="FQ26">
        <v>0.1105</v>
      </c>
      <c r="FR26">
        <v>0.362488883028156</v>
      </c>
      <c r="FS26">
        <v>0.00365831709837341</v>
      </c>
      <c r="FT26">
        <v>-3.09545118692409e-06</v>
      </c>
      <c r="FU26">
        <v>8.40380587856183e-10</v>
      </c>
      <c r="FV26">
        <v>-0.00191986884087034</v>
      </c>
      <c r="FW26">
        <v>0.00174507359546448</v>
      </c>
      <c r="FX26">
        <v>0.000211765233859431</v>
      </c>
      <c r="FY26">
        <v>9.99097381883647e-06</v>
      </c>
      <c r="FZ26">
        <v>2</v>
      </c>
      <c r="GA26">
        <v>1986</v>
      </c>
      <c r="GB26">
        <v>0</v>
      </c>
      <c r="GC26">
        <v>17</v>
      </c>
      <c r="GD26">
        <v>43.9</v>
      </c>
      <c r="GE26">
        <v>43.9</v>
      </c>
      <c r="GF26">
        <v>0.892334</v>
      </c>
      <c r="GG26">
        <v>2.53662</v>
      </c>
      <c r="GH26">
        <v>2.24854</v>
      </c>
      <c r="GI26">
        <v>2.68066</v>
      </c>
      <c r="GJ26">
        <v>2.44751</v>
      </c>
      <c r="GK26">
        <v>2.38892</v>
      </c>
      <c r="GL26">
        <v>29.7937</v>
      </c>
      <c r="GM26">
        <v>13.9744</v>
      </c>
      <c r="GN26">
        <v>19</v>
      </c>
      <c r="GO26">
        <v>454.662</v>
      </c>
      <c r="GP26">
        <v>1036.28</v>
      </c>
      <c r="GQ26">
        <v>24.1257</v>
      </c>
      <c r="GR26">
        <v>23.1827</v>
      </c>
      <c r="GS26">
        <v>30.0006</v>
      </c>
      <c r="GT26">
        <v>23.2374</v>
      </c>
      <c r="GU26">
        <v>23.3679</v>
      </c>
      <c r="GV26">
        <v>17.9386</v>
      </c>
      <c r="GW26">
        <v>23.0474</v>
      </c>
      <c r="GX26">
        <v>70.3968</v>
      </c>
      <c r="GY26">
        <v>24.1073</v>
      </c>
      <c r="GZ26">
        <v>260.473</v>
      </c>
      <c r="HA26">
        <v>12.847</v>
      </c>
      <c r="HB26">
        <v>101.169</v>
      </c>
      <c r="HC26">
        <v>101.147</v>
      </c>
    </row>
    <row r="27" spans="1:211">
      <c r="A27">
        <v>11</v>
      </c>
      <c r="B27">
        <v>1737667761.1</v>
      </c>
      <c r="C27">
        <v>20</v>
      </c>
      <c r="D27" t="s">
        <v>369</v>
      </c>
      <c r="E27" t="s">
        <v>370</v>
      </c>
      <c r="F27">
        <v>2</v>
      </c>
      <c r="G27">
        <v>1737667759.1</v>
      </c>
      <c r="H27">
        <f>(I27)/1000</f>
        <v>0</v>
      </c>
      <c r="I27">
        <f>IF(BD27, AL27, AF27)</f>
        <v>0</v>
      </c>
      <c r="J27">
        <f>IF(BD27, AG27, AE27)</f>
        <v>0</v>
      </c>
      <c r="K27">
        <f>BF27 - IF(AS27&gt;1, J27*AZ27*100.0/(AU27), 0)</f>
        <v>0</v>
      </c>
      <c r="L27">
        <f>((R27-H27/2)*K27-J27)/(R27+H27/2)</f>
        <v>0</v>
      </c>
      <c r="M27">
        <f>L27*(BM27+BN27)/1000.0</f>
        <v>0</v>
      </c>
      <c r="N27">
        <f>(BF27 - IF(AS27&gt;1, J27*AZ27*100.0/(AU27), 0))*(BM27+BN27)/1000.0</f>
        <v>0</v>
      </c>
      <c r="O27">
        <f>2.0/((1/Q27-1/P27)+SIGN(Q27)*SQRT((1/Q27-1/P27)*(1/Q27-1/P27) + 4*BA27/((BA27+1)*(BA27+1))*(2*1/Q27*1/P27-1/P27*1/P27)))</f>
        <v>0</v>
      </c>
      <c r="P27">
        <f>IF(LEFT(BB27,1)&lt;&gt;"0",IF(LEFT(BB27,1)="1",3.0,BC27),$D$5+$E$5*(BT27*BM27/($K$5*1000))+$F$5*(BT27*BM27/($K$5*1000))*MAX(MIN(AZ27,$J$5),$I$5)*MAX(MIN(AZ27,$J$5),$I$5)+$G$5*MAX(MIN(AZ27,$J$5),$I$5)*(BT27*BM27/($K$5*1000))+$H$5*(BT27*BM27/($K$5*1000))*(BT27*BM27/($K$5*1000)))</f>
        <v>0</v>
      </c>
      <c r="Q27">
        <f>H27*(1000-(1000*0.61365*exp(17.502*U27/(240.97+U27))/(BM27+BN27)+BH27)/2)/(1000*0.61365*exp(17.502*U27/(240.97+U27))/(BM27+BN27)-BH27)</f>
        <v>0</v>
      </c>
      <c r="R27">
        <f>1/((BA27+1)/(O27/1.6)+1/(P27/1.37)) + BA27/((BA27+1)/(O27/1.6) + BA27/(P27/1.37))</f>
        <v>0</v>
      </c>
      <c r="S27">
        <f>(AV27*AY27)</f>
        <v>0</v>
      </c>
      <c r="T27">
        <f>(BO27+(S27+2*0.95*5.67E-8*(((BO27+$B$7)+273)^4-(BO27+273)^4)-44100*H27)/(1.84*29.3*P27+8*0.95*5.67E-8*(BO27+273)^3))</f>
        <v>0</v>
      </c>
      <c r="U27">
        <f>($C$7*BP27+$D$7*BQ27+$E$7*T27)</f>
        <v>0</v>
      </c>
      <c r="V27">
        <f>0.61365*exp(17.502*U27/(240.97+U27))</f>
        <v>0</v>
      </c>
      <c r="W27">
        <f>(X27/Y27*100)</f>
        <v>0</v>
      </c>
      <c r="X27">
        <f>BH27*(BM27+BN27)/1000</f>
        <v>0</v>
      </c>
      <c r="Y27">
        <f>0.61365*exp(17.502*BO27/(240.97+BO27))</f>
        <v>0</v>
      </c>
      <c r="Z27">
        <f>(V27-BH27*(BM27+BN27)/1000)</f>
        <v>0</v>
      </c>
      <c r="AA27">
        <f>(-H27*44100)</f>
        <v>0</v>
      </c>
      <c r="AB27">
        <f>2*29.3*P27*0.92*(BO27-U27)</f>
        <v>0</v>
      </c>
      <c r="AC27">
        <f>2*0.95*5.67E-8*(((BO27+$B$7)+273)^4-(U27+273)^4)</f>
        <v>0</v>
      </c>
      <c r="AD27">
        <f>S27+AC27+AA27+AB27</f>
        <v>0</v>
      </c>
      <c r="AE27">
        <f>BL27*AS27*(BG27-BF27*(1000-AS27*BI27)/(1000-AS27*BH27))/(100*AZ27)</f>
        <v>0</v>
      </c>
      <c r="AF27">
        <f>1000*BL27*AS27*(BH27-BI27)/(100*AZ27*(1000-AS27*BH27))</f>
        <v>0</v>
      </c>
      <c r="AG27">
        <f>(AH27 - AI27 - BM27*1E3/(8.314*(BO27+273.15)) * AK27/BL27 * AJ27) * BL27/(100*AZ27) * (1000 - BI27)/1000</f>
        <v>0</v>
      </c>
      <c r="AH27">
        <v>229.941256441667</v>
      </c>
      <c r="AI27">
        <v>213.462242424242</v>
      </c>
      <c r="AJ27">
        <v>1.72770744588739</v>
      </c>
      <c r="AK27">
        <v>84.62</v>
      </c>
      <c r="AL27">
        <f>(AN27 - AM27 + BM27*1E3/(8.314*(BO27+273.15)) * AP27/BL27 * AO27) * BL27/(100*AZ27) * 1000/(1000 - AN27)</f>
        <v>0</v>
      </c>
      <c r="AM27">
        <v>12.8094873872528</v>
      </c>
      <c r="AN27">
        <v>15.4311912087912</v>
      </c>
      <c r="AO27">
        <v>1.15104938011736e-06</v>
      </c>
      <c r="AP27">
        <v>106.04</v>
      </c>
      <c r="AQ27">
        <v>14</v>
      </c>
      <c r="AR27">
        <v>3</v>
      </c>
      <c r="AS27">
        <f>IF(AQ27*$H$13&gt;=AU27,1.0,(AU27/(AU27-AQ27*$H$13)))</f>
        <v>0</v>
      </c>
      <c r="AT27">
        <f>(AS27-1)*100</f>
        <v>0</v>
      </c>
      <c r="AU27">
        <f>MAX(0,($B$13+$C$13*BT27)/(1+$D$13*BT27)*BM27/(BO27+273)*$E$13)</f>
        <v>0</v>
      </c>
      <c r="AV27">
        <f>$B$11*BU27+$C$11*BV27+$D$11*CG27</f>
        <v>0</v>
      </c>
      <c r="AW27">
        <f>AV27*AX27</f>
        <v>0</v>
      </c>
      <c r="AX27">
        <f>($B$11*$D$9+$C$11*$D$9+$D$11*(CH27*$E$9+CI27*$G$9))/($B$11+$C$11+$D$11)</f>
        <v>0</v>
      </c>
      <c r="AY27">
        <f>($B$11*$K$9+$C$11*$K$9+$D$11*(CH27*$L$9+CI27*$N$9))/($B$11+$C$11+$D$11)</f>
        <v>0</v>
      </c>
      <c r="AZ27">
        <v>6</v>
      </c>
      <c r="BA27">
        <v>0.5</v>
      </c>
      <c r="BB27" t="s">
        <v>345</v>
      </c>
      <c r="BC27">
        <v>2</v>
      </c>
      <c r="BD27" t="b">
        <v>1</v>
      </c>
      <c r="BE27">
        <v>1737667759.1</v>
      </c>
      <c r="BF27">
        <v>208.2965</v>
      </c>
      <c r="BG27">
        <v>233.869</v>
      </c>
      <c r="BH27">
        <v>15.4319</v>
      </c>
      <c r="BI27">
        <v>12.8081</v>
      </c>
      <c r="BJ27">
        <v>207.301</v>
      </c>
      <c r="BK27">
        <v>15.3214</v>
      </c>
      <c r="BL27">
        <v>499.9655</v>
      </c>
      <c r="BM27">
        <v>102.611</v>
      </c>
      <c r="BN27">
        <v>0.09969745</v>
      </c>
      <c r="BO27">
        <v>25.00975</v>
      </c>
      <c r="BP27">
        <v>25.453</v>
      </c>
      <c r="BQ27">
        <v>999.9</v>
      </c>
      <c r="BR27">
        <v>0</v>
      </c>
      <c r="BS27">
        <v>0</v>
      </c>
      <c r="BT27">
        <v>10039.7</v>
      </c>
      <c r="BU27">
        <v>364.493</v>
      </c>
      <c r="BV27">
        <v>845.5015</v>
      </c>
      <c r="BW27">
        <v>-25.5726</v>
      </c>
      <c r="BX27">
        <v>211.5615</v>
      </c>
      <c r="BY27">
        <v>236.903</v>
      </c>
      <c r="BZ27">
        <v>2.62376</v>
      </c>
      <c r="CA27">
        <v>233.869</v>
      </c>
      <c r="CB27">
        <v>12.8081</v>
      </c>
      <c r="CC27">
        <v>1.58348</v>
      </c>
      <c r="CD27">
        <v>1.314255</v>
      </c>
      <c r="CE27">
        <v>13.799</v>
      </c>
      <c r="CF27">
        <v>10.96285</v>
      </c>
      <c r="CG27">
        <v>1200</v>
      </c>
      <c r="CH27">
        <v>0.8999985</v>
      </c>
      <c r="CI27">
        <v>0.1000015</v>
      </c>
      <c r="CJ27">
        <v>27</v>
      </c>
      <c r="CK27">
        <v>23455.8</v>
      </c>
      <c r="CL27">
        <v>1737665128.1</v>
      </c>
      <c r="CM27" t="s">
        <v>346</v>
      </c>
      <c r="CN27">
        <v>1737665128.1</v>
      </c>
      <c r="CO27">
        <v>1737665124.1</v>
      </c>
      <c r="CP27">
        <v>1</v>
      </c>
      <c r="CQ27">
        <v>0.11</v>
      </c>
      <c r="CR27">
        <v>-0.02</v>
      </c>
      <c r="CS27">
        <v>0.918</v>
      </c>
      <c r="CT27">
        <v>0.128</v>
      </c>
      <c r="CU27">
        <v>200</v>
      </c>
      <c r="CV27">
        <v>18</v>
      </c>
      <c r="CW27">
        <v>0.6</v>
      </c>
      <c r="CX27">
        <v>0.08</v>
      </c>
      <c r="CY27">
        <v>-13.0969515</v>
      </c>
      <c r="CZ27">
        <v>-77.0862166917293</v>
      </c>
      <c r="DA27">
        <v>7.54197200773596</v>
      </c>
      <c r="DB27">
        <v>0</v>
      </c>
      <c r="DC27">
        <v>2.624515</v>
      </c>
      <c r="DD27">
        <v>-0.0342721804511244</v>
      </c>
      <c r="DE27">
        <v>0.00629067285749306</v>
      </c>
      <c r="DF27">
        <v>1</v>
      </c>
      <c r="DG27">
        <v>1</v>
      </c>
      <c r="DH27">
        <v>2</v>
      </c>
      <c r="DI27" t="s">
        <v>347</v>
      </c>
      <c r="DJ27">
        <v>3.11896</v>
      </c>
      <c r="DK27">
        <v>2.80073</v>
      </c>
      <c r="DL27">
        <v>0.0575491</v>
      </c>
      <c r="DM27">
        <v>0.0649039</v>
      </c>
      <c r="DN27">
        <v>0.0863136</v>
      </c>
      <c r="DO27">
        <v>0.076188</v>
      </c>
      <c r="DP27">
        <v>26239.6</v>
      </c>
      <c r="DQ27">
        <v>24054.7</v>
      </c>
      <c r="DR27">
        <v>26641.7</v>
      </c>
      <c r="DS27">
        <v>24075</v>
      </c>
      <c r="DT27">
        <v>33637.8</v>
      </c>
      <c r="DU27">
        <v>32393.5</v>
      </c>
      <c r="DV27">
        <v>40281.8</v>
      </c>
      <c r="DW27">
        <v>38069.3</v>
      </c>
      <c r="DX27">
        <v>1.99982</v>
      </c>
      <c r="DY27">
        <v>2.63938</v>
      </c>
      <c r="DZ27">
        <v>0.0377707</v>
      </c>
      <c r="EA27">
        <v>0</v>
      </c>
      <c r="EB27">
        <v>24.8353</v>
      </c>
      <c r="EC27">
        <v>999.9</v>
      </c>
      <c r="ED27">
        <v>52.991</v>
      </c>
      <c r="EE27">
        <v>25.77</v>
      </c>
      <c r="EF27">
        <v>17.1898</v>
      </c>
      <c r="EG27">
        <v>63.8755</v>
      </c>
      <c r="EH27">
        <v>20.7933</v>
      </c>
      <c r="EI27">
        <v>2</v>
      </c>
      <c r="EJ27">
        <v>-0.342985</v>
      </c>
      <c r="EK27">
        <v>-0.169112</v>
      </c>
      <c r="EL27">
        <v>20.3008</v>
      </c>
      <c r="EM27">
        <v>5.25892</v>
      </c>
      <c r="EN27">
        <v>12.0082</v>
      </c>
      <c r="EO27">
        <v>4.99905</v>
      </c>
      <c r="EP27">
        <v>3.2869</v>
      </c>
      <c r="EQ27">
        <v>9999</v>
      </c>
      <c r="ER27">
        <v>9999</v>
      </c>
      <c r="ES27">
        <v>9999</v>
      </c>
      <c r="ET27">
        <v>999.9</v>
      </c>
      <c r="EU27">
        <v>1.8727</v>
      </c>
      <c r="EV27">
        <v>1.87347</v>
      </c>
      <c r="EW27">
        <v>1.86966</v>
      </c>
      <c r="EX27">
        <v>1.87546</v>
      </c>
      <c r="EY27">
        <v>1.87568</v>
      </c>
      <c r="EZ27">
        <v>1.87408</v>
      </c>
      <c r="FA27">
        <v>1.87264</v>
      </c>
      <c r="FB27">
        <v>1.87172</v>
      </c>
      <c r="FC27">
        <v>5</v>
      </c>
      <c r="FD27">
        <v>0</v>
      </c>
      <c r="FE27">
        <v>0</v>
      </c>
      <c r="FF27">
        <v>0</v>
      </c>
      <c r="FG27" t="s">
        <v>348</v>
      </c>
      <c r="FH27" t="s">
        <v>349</v>
      </c>
      <c r="FI27" t="s">
        <v>350</v>
      </c>
      <c r="FJ27" t="s">
        <v>350</v>
      </c>
      <c r="FK27" t="s">
        <v>350</v>
      </c>
      <c r="FL27" t="s">
        <v>350</v>
      </c>
      <c r="FM27">
        <v>0</v>
      </c>
      <c r="FN27">
        <v>100</v>
      </c>
      <c r="FO27">
        <v>100</v>
      </c>
      <c r="FP27">
        <v>1.005</v>
      </c>
      <c r="FQ27">
        <v>0.1104</v>
      </c>
      <c r="FR27">
        <v>0.362488883028156</v>
      </c>
      <c r="FS27">
        <v>0.00365831709837341</v>
      </c>
      <c r="FT27">
        <v>-3.09545118692409e-06</v>
      </c>
      <c r="FU27">
        <v>8.40380587856183e-10</v>
      </c>
      <c r="FV27">
        <v>-0.00191986884087034</v>
      </c>
      <c r="FW27">
        <v>0.00174507359546448</v>
      </c>
      <c r="FX27">
        <v>0.000211765233859431</v>
      </c>
      <c r="FY27">
        <v>9.99097381883647e-06</v>
      </c>
      <c r="FZ27">
        <v>2</v>
      </c>
      <c r="GA27">
        <v>1986</v>
      </c>
      <c r="GB27">
        <v>0</v>
      </c>
      <c r="GC27">
        <v>17</v>
      </c>
      <c r="GD27">
        <v>43.9</v>
      </c>
      <c r="GE27">
        <v>44</v>
      </c>
      <c r="GF27">
        <v>0.910645</v>
      </c>
      <c r="GG27">
        <v>2.51099</v>
      </c>
      <c r="GH27">
        <v>2.24854</v>
      </c>
      <c r="GI27">
        <v>2.68188</v>
      </c>
      <c r="GJ27">
        <v>2.44751</v>
      </c>
      <c r="GK27">
        <v>2.33154</v>
      </c>
      <c r="GL27">
        <v>29.7937</v>
      </c>
      <c r="GM27">
        <v>13.9657</v>
      </c>
      <c r="GN27">
        <v>19</v>
      </c>
      <c r="GO27">
        <v>454.463</v>
      </c>
      <c r="GP27">
        <v>1035.56</v>
      </c>
      <c r="GQ27">
        <v>24.1198</v>
      </c>
      <c r="GR27">
        <v>23.1852</v>
      </c>
      <c r="GS27">
        <v>30.0006</v>
      </c>
      <c r="GT27">
        <v>23.2398</v>
      </c>
      <c r="GU27">
        <v>23.3703</v>
      </c>
      <c r="GV27">
        <v>18.3016</v>
      </c>
      <c r="GW27">
        <v>23.0474</v>
      </c>
      <c r="GX27">
        <v>70.3968</v>
      </c>
      <c r="GY27">
        <v>24.1073</v>
      </c>
      <c r="GZ27">
        <v>267.214</v>
      </c>
      <c r="HA27">
        <v>12.847</v>
      </c>
      <c r="HB27">
        <v>101.168</v>
      </c>
      <c r="HC27">
        <v>101.147</v>
      </c>
    </row>
    <row r="28" spans="1:211">
      <c r="A28">
        <v>12</v>
      </c>
      <c r="B28">
        <v>1737667763.1</v>
      </c>
      <c r="C28">
        <v>22</v>
      </c>
      <c r="D28" t="s">
        <v>371</v>
      </c>
      <c r="E28" t="s">
        <v>372</v>
      </c>
      <c r="F28">
        <v>2</v>
      </c>
      <c r="G28">
        <v>1737667762.1</v>
      </c>
      <c r="H28">
        <f>(I28)/1000</f>
        <v>0</v>
      </c>
      <c r="I28">
        <f>IF(BD28, AL28, AF28)</f>
        <v>0</v>
      </c>
      <c r="J28">
        <f>IF(BD28, AG28, AE28)</f>
        <v>0</v>
      </c>
      <c r="K28">
        <f>BF28 - IF(AS28&gt;1, J28*AZ28*100.0/(AU28), 0)</f>
        <v>0</v>
      </c>
      <c r="L28">
        <f>((R28-H28/2)*K28-J28)/(R28+H28/2)</f>
        <v>0</v>
      </c>
      <c r="M28">
        <f>L28*(BM28+BN28)/1000.0</f>
        <v>0</v>
      </c>
      <c r="N28">
        <f>(BF28 - IF(AS28&gt;1, J28*AZ28*100.0/(AU28), 0))*(BM28+BN28)/1000.0</f>
        <v>0</v>
      </c>
      <c r="O28">
        <f>2.0/((1/Q28-1/P28)+SIGN(Q28)*SQRT((1/Q28-1/P28)*(1/Q28-1/P28) + 4*BA28/((BA28+1)*(BA28+1))*(2*1/Q28*1/P28-1/P28*1/P28)))</f>
        <v>0</v>
      </c>
      <c r="P28">
        <f>IF(LEFT(BB28,1)&lt;&gt;"0",IF(LEFT(BB28,1)="1",3.0,BC28),$D$5+$E$5*(BT28*BM28/($K$5*1000))+$F$5*(BT28*BM28/($K$5*1000))*MAX(MIN(AZ28,$J$5),$I$5)*MAX(MIN(AZ28,$J$5),$I$5)+$G$5*MAX(MIN(AZ28,$J$5),$I$5)*(BT28*BM28/($K$5*1000))+$H$5*(BT28*BM28/($K$5*1000))*(BT28*BM28/($K$5*1000)))</f>
        <v>0</v>
      </c>
      <c r="Q28">
        <f>H28*(1000-(1000*0.61365*exp(17.502*U28/(240.97+U28))/(BM28+BN28)+BH28)/2)/(1000*0.61365*exp(17.502*U28/(240.97+U28))/(BM28+BN28)-BH28)</f>
        <v>0</v>
      </c>
      <c r="R28">
        <f>1/((BA28+1)/(O28/1.6)+1/(P28/1.37)) + BA28/((BA28+1)/(O28/1.6) + BA28/(P28/1.37))</f>
        <v>0</v>
      </c>
      <c r="S28">
        <f>(AV28*AY28)</f>
        <v>0</v>
      </c>
      <c r="T28">
        <f>(BO28+(S28+2*0.95*5.67E-8*(((BO28+$B$7)+273)^4-(BO28+273)^4)-44100*H28)/(1.84*29.3*P28+8*0.95*5.67E-8*(BO28+273)^3))</f>
        <v>0</v>
      </c>
      <c r="U28">
        <f>($C$7*BP28+$D$7*BQ28+$E$7*T28)</f>
        <v>0</v>
      </c>
      <c r="V28">
        <f>0.61365*exp(17.502*U28/(240.97+U28))</f>
        <v>0</v>
      </c>
      <c r="W28">
        <f>(X28/Y28*100)</f>
        <v>0</v>
      </c>
      <c r="X28">
        <f>BH28*(BM28+BN28)/1000</f>
        <v>0</v>
      </c>
      <c r="Y28">
        <f>0.61365*exp(17.502*BO28/(240.97+BO28))</f>
        <v>0</v>
      </c>
      <c r="Z28">
        <f>(V28-BH28*(BM28+BN28)/1000)</f>
        <v>0</v>
      </c>
      <c r="AA28">
        <f>(-H28*44100)</f>
        <v>0</v>
      </c>
      <c r="AB28">
        <f>2*29.3*P28*0.92*(BO28-U28)</f>
        <v>0</v>
      </c>
      <c r="AC28">
        <f>2*0.95*5.67E-8*(((BO28+$B$7)+273)^4-(U28+273)^4)</f>
        <v>0</v>
      </c>
      <c r="AD28">
        <f>S28+AC28+AA28+AB28</f>
        <v>0</v>
      </c>
      <c r="AE28">
        <f>BL28*AS28*(BG28-BF28*(1000-AS28*BI28)/(1000-AS28*BH28))/(100*AZ28)</f>
        <v>0</v>
      </c>
      <c r="AF28">
        <f>1000*BL28*AS28*(BH28-BI28)/(100*AZ28*(1000-AS28*BH28))</f>
        <v>0</v>
      </c>
      <c r="AG28">
        <f>(AH28 - AI28 - BM28*1E3/(8.314*(BO28+273.15)) * AK28/BL28 * AJ28) * BL28/(100*AZ28) * (1000 - BI28)/1000</f>
        <v>0</v>
      </c>
      <c r="AH28">
        <v>235.471633544048</v>
      </c>
      <c r="AI28">
        <v>217.517315151515</v>
      </c>
      <c r="AJ28">
        <v>1.92470796536796</v>
      </c>
      <c r="AK28">
        <v>84.62</v>
      </c>
      <c r="AL28">
        <f>(AN28 - AM28 + BM28*1E3/(8.314*(BO28+273.15)) * AP28/BL28 * AO28) * BL28/(100*AZ28) * 1000/(1000 - AN28)</f>
        <v>0</v>
      </c>
      <c r="AM28">
        <v>12.8087854523477</v>
      </c>
      <c r="AN28">
        <v>15.4324813186813</v>
      </c>
      <c r="AO28">
        <v>5.11428528582416e-07</v>
      </c>
      <c r="AP28">
        <v>106.04</v>
      </c>
      <c r="AQ28">
        <v>14</v>
      </c>
      <c r="AR28">
        <v>3</v>
      </c>
      <c r="AS28">
        <f>IF(AQ28*$H$13&gt;=AU28,1.0,(AU28/(AU28-AQ28*$H$13)))</f>
        <v>0</v>
      </c>
      <c r="AT28">
        <f>(AS28-1)*100</f>
        <v>0</v>
      </c>
      <c r="AU28">
        <f>MAX(0,($B$13+$C$13*BT28)/(1+$D$13*BT28)*BM28/(BO28+273)*$E$13)</f>
        <v>0</v>
      </c>
      <c r="AV28">
        <f>$B$11*BU28+$C$11*BV28+$D$11*CG28</f>
        <v>0</v>
      </c>
      <c r="AW28">
        <f>AV28*AX28</f>
        <v>0</v>
      </c>
      <c r="AX28">
        <f>($B$11*$D$9+$C$11*$D$9+$D$11*(CH28*$E$9+CI28*$G$9))/($B$11+$C$11+$D$11)</f>
        <v>0</v>
      </c>
      <c r="AY28">
        <f>($B$11*$K$9+$C$11*$K$9+$D$11*(CH28*$L$9+CI28*$N$9))/($B$11+$C$11+$D$11)</f>
        <v>0</v>
      </c>
      <c r="AZ28">
        <v>6</v>
      </c>
      <c r="BA28">
        <v>0.5</v>
      </c>
      <c r="BB28" t="s">
        <v>345</v>
      </c>
      <c r="BC28">
        <v>2</v>
      </c>
      <c r="BD28" t="b">
        <v>1</v>
      </c>
      <c r="BE28">
        <v>1737667762.1</v>
      </c>
      <c r="BF28">
        <v>214.138</v>
      </c>
      <c r="BG28">
        <v>242.737</v>
      </c>
      <c r="BH28">
        <v>15.4333</v>
      </c>
      <c r="BI28">
        <v>12.8028</v>
      </c>
      <c r="BJ28">
        <v>213.128</v>
      </c>
      <c r="BK28">
        <v>15.3228</v>
      </c>
      <c r="BL28">
        <v>499.861</v>
      </c>
      <c r="BM28">
        <v>102.61</v>
      </c>
      <c r="BN28">
        <v>0.100027</v>
      </c>
      <c r="BO28">
        <v>25.0047</v>
      </c>
      <c r="BP28">
        <v>25.4572</v>
      </c>
      <c r="BQ28">
        <v>999.9</v>
      </c>
      <c r="BR28">
        <v>0</v>
      </c>
      <c r="BS28">
        <v>0</v>
      </c>
      <c r="BT28">
        <v>10016.2</v>
      </c>
      <c r="BU28">
        <v>364.529</v>
      </c>
      <c r="BV28">
        <v>845.414</v>
      </c>
      <c r="BW28">
        <v>-28.5991</v>
      </c>
      <c r="BX28">
        <v>217.494</v>
      </c>
      <c r="BY28">
        <v>245.885</v>
      </c>
      <c r="BZ28">
        <v>2.63046</v>
      </c>
      <c r="CA28">
        <v>242.737</v>
      </c>
      <c r="CB28">
        <v>12.8028</v>
      </c>
      <c r="CC28">
        <v>1.5836</v>
      </c>
      <c r="CD28">
        <v>1.31369</v>
      </c>
      <c r="CE28">
        <v>13.8002</v>
      </c>
      <c r="CF28">
        <v>10.9564</v>
      </c>
      <c r="CG28">
        <v>1200</v>
      </c>
      <c r="CH28">
        <v>0.899998</v>
      </c>
      <c r="CI28">
        <v>0.100002</v>
      </c>
      <c r="CJ28">
        <v>27</v>
      </c>
      <c r="CK28">
        <v>23455.8</v>
      </c>
      <c r="CL28">
        <v>1737665128.1</v>
      </c>
      <c r="CM28" t="s">
        <v>346</v>
      </c>
      <c r="CN28">
        <v>1737665128.1</v>
      </c>
      <c r="CO28">
        <v>1737665124.1</v>
      </c>
      <c r="CP28">
        <v>1</v>
      </c>
      <c r="CQ28">
        <v>0.11</v>
      </c>
      <c r="CR28">
        <v>-0.02</v>
      </c>
      <c r="CS28">
        <v>0.918</v>
      </c>
      <c r="CT28">
        <v>0.128</v>
      </c>
      <c r="CU28">
        <v>200</v>
      </c>
      <c r="CV28">
        <v>18</v>
      </c>
      <c r="CW28">
        <v>0.6</v>
      </c>
      <c r="CX28">
        <v>0.08</v>
      </c>
      <c r="CY28">
        <v>-15.363745</v>
      </c>
      <c r="CZ28">
        <v>-82.614282406015</v>
      </c>
      <c r="DA28">
        <v>7.98732866789736</v>
      </c>
      <c r="DB28">
        <v>0</v>
      </c>
      <c r="DC28">
        <v>2.623304</v>
      </c>
      <c r="DD28">
        <v>-0.00647097744360851</v>
      </c>
      <c r="DE28">
        <v>0.00459143702995043</v>
      </c>
      <c r="DF28">
        <v>1</v>
      </c>
      <c r="DG28">
        <v>1</v>
      </c>
      <c r="DH28">
        <v>2</v>
      </c>
      <c r="DI28" t="s">
        <v>347</v>
      </c>
      <c r="DJ28">
        <v>3.11914</v>
      </c>
      <c r="DK28">
        <v>2.80079</v>
      </c>
      <c r="DL28">
        <v>0.0585339</v>
      </c>
      <c r="DM28">
        <v>0.066306</v>
      </c>
      <c r="DN28">
        <v>0.0863159</v>
      </c>
      <c r="DO28">
        <v>0.0761419</v>
      </c>
      <c r="DP28">
        <v>26212.1</v>
      </c>
      <c r="DQ28">
        <v>24018.4</v>
      </c>
      <c r="DR28">
        <v>26641.7</v>
      </c>
      <c r="DS28">
        <v>24074.8</v>
      </c>
      <c r="DT28">
        <v>33637.8</v>
      </c>
      <c r="DU28">
        <v>32395.1</v>
      </c>
      <c r="DV28">
        <v>40281.8</v>
      </c>
      <c r="DW28">
        <v>38069.1</v>
      </c>
      <c r="DX28">
        <v>2.00017</v>
      </c>
      <c r="DY28">
        <v>2.63978</v>
      </c>
      <c r="DZ28">
        <v>0.0377372</v>
      </c>
      <c r="EA28">
        <v>0</v>
      </c>
      <c r="EB28">
        <v>24.8384</v>
      </c>
      <c r="EC28">
        <v>999.9</v>
      </c>
      <c r="ED28">
        <v>52.973</v>
      </c>
      <c r="EE28">
        <v>25.76</v>
      </c>
      <c r="EF28">
        <v>17.1755</v>
      </c>
      <c r="EG28">
        <v>63.7955</v>
      </c>
      <c r="EH28">
        <v>20.7812</v>
      </c>
      <c r="EI28">
        <v>2</v>
      </c>
      <c r="EJ28">
        <v>-0.34283</v>
      </c>
      <c r="EK28">
        <v>-0.170607</v>
      </c>
      <c r="EL28">
        <v>20.301</v>
      </c>
      <c r="EM28">
        <v>5.25862</v>
      </c>
      <c r="EN28">
        <v>12.008</v>
      </c>
      <c r="EO28">
        <v>4.99895</v>
      </c>
      <c r="EP28">
        <v>3.28693</v>
      </c>
      <c r="EQ28">
        <v>9999</v>
      </c>
      <c r="ER28">
        <v>9999</v>
      </c>
      <c r="ES28">
        <v>9999</v>
      </c>
      <c r="ET28">
        <v>999.9</v>
      </c>
      <c r="EU28">
        <v>1.8727</v>
      </c>
      <c r="EV28">
        <v>1.87347</v>
      </c>
      <c r="EW28">
        <v>1.86967</v>
      </c>
      <c r="EX28">
        <v>1.87546</v>
      </c>
      <c r="EY28">
        <v>1.87569</v>
      </c>
      <c r="EZ28">
        <v>1.87408</v>
      </c>
      <c r="FA28">
        <v>1.87268</v>
      </c>
      <c r="FB28">
        <v>1.87173</v>
      </c>
      <c r="FC28">
        <v>5</v>
      </c>
      <c r="FD28">
        <v>0</v>
      </c>
      <c r="FE28">
        <v>0</v>
      </c>
      <c r="FF28">
        <v>0</v>
      </c>
      <c r="FG28" t="s">
        <v>348</v>
      </c>
      <c r="FH28" t="s">
        <v>349</v>
      </c>
      <c r="FI28" t="s">
        <v>350</v>
      </c>
      <c r="FJ28" t="s">
        <v>350</v>
      </c>
      <c r="FK28" t="s">
        <v>350</v>
      </c>
      <c r="FL28" t="s">
        <v>350</v>
      </c>
      <c r="FM28">
        <v>0</v>
      </c>
      <c r="FN28">
        <v>100</v>
      </c>
      <c r="FO28">
        <v>100</v>
      </c>
      <c r="FP28">
        <v>1.015</v>
      </c>
      <c r="FQ28">
        <v>0.1105</v>
      </c>
      <c r="FR28">
        <v>0.362488883028156</v>
      </c>
      <c r="FS28">
        <v>0.00365831709837341</v>
      </c>
      <c r="FT28">
        <v>-3.09545118692409e-06</v>
      </c>
      <c r="FU28">
        <v>8.40380587856183e-10</v>
      </c>
      <c r="FV28">
        <v>-0.00191986884087034</v>
      </c>
      <c r="FW28">
        <v>0.00174507359546448</v>
      </c>
      <c r="FX28">
        <v>0.000211765233859431</v>
      </c>
      <c r="FY28">
        <v>9.99097381883647e-06</v>
      </c>
      <c r="FZ28">
        <v>2</v>
      </c>
      <c r="GA28">
        <v>1986</v>
      </c>
      <c r="GB28">
        <v>0</v>
      </c>
      <c r="GC28">
        <v>17</v>
      </c>
      <c r="GD28">
        <v>43.9</v>
      </c>
      <c r="GE28">
        <v>44</v>
      </c>
      <c r="GF28">
        <v>0.928955</v>
      </c>
      <c r="GG28">
        <v>2.50854</v>
      </c>
      <c r="GH28">
        <v>2.24854</v>
      </c>
      <c r="GI28">
        <v>2.68433</v>
      </c>
      <c r="GJ28">
        <v>2.44751</v>
      </c>
      <c r="GK28">
        <v>2.41577</v>
      </c>
      <c r="GL28">
        <v>29.7937</v>
      </c>
      <c r="GM28">
        <v>13.9832</v>
      </c>
      <c r="GN28">
        <v>19</v>
      </c>
      <c r="GO28">
        <v>454.689</v>
      </c>
      <c r="GP28">
        <v>1036.1</v>
      </c>
      <c r="GQ28">
        <v>24.1126</v>
      </c>
      <c r="GR28">
        <v>23.1882</v>
      </c>
      <c r="GS28">
        <v>30.0005</v>
      </c>
      <c r="GT28">
        <v>23.242</v>
      </c>
      <c r="GU28">
        <v>23.3726</v>
      </c>
      <c r="GV28">
        <v>18.6725</v>
      </c>
      <c r="GW28">
        <v>23.0474</v>
      </c>
      <c r="GX28">
        <v>70.3968</v>
      </c>
      <c r="GY28">
        <v>24.1009</v>
      </c>
      <c r="GZ28">
        <v>273.946</v>
      </c>
      <c r="HA28">
        <v>12.847</v>
      </c>
      <c r="HB28">
        <v>101.168</v>
      </c>
      <c r="HC28">
        <v>101.147</v>
      </c>
    </row>
    <row r="29" spans="1:211">
      <c r="A29">
        <v>13</v>
      </c>
      <c r="B29">
        <v>1737667765.1</v>
      </c>
      <c r="C29">
        <v>24</v>
      </c>
      <c r="D29" t="s">
        <v>373</v>
      </c>
      <c r="E29" t="s">
        <v>374</v>
      </c>
      <c r="F29">
        <v>2</v>
      </c>
      <c r="G29">
        <v>1737667763.1</v>
      </c>
      <c r="H29">
        <f>(I29)/1000</f>
        <v>0</v>
      </c>
      <c r="I29">
        <f>IF(BD29, AL29, AF29)</f>
        <v>0</v>
      </c>
      <c r="J29">
        <f>IF(BD29, AG29, AE29)</f>
        <v>0</v>
      </c>
      <c r="K29">
        <f>BF29 - IF(AS29&gt;1, J29*AZ29*100.0/(AU29), 0)</f>
        <v>0</v>
      </c>
      <c r="L29">
        <f>((R29-H29/2)*K29-J29)/(R29+H29/2)</f>
        <v>0</v>
      </c>
      <c r="M29">
        <f>L29*(BM29+BN29)/1000.0</f>
        <v>0</v>
      </c>
      <c r="N29">
        <f>(BF29 - IF(AS29&gt;1, J29*AZ29*100.0/(AU29), 0))*(BM29+BN29)/1000.0</f>
        <v>0</v>
      </c>
      <c r="O29">
        <f>2.0/((1/Q29-1/P29)+SIGN(Q29)*SQRT((1/Q29-1/P29)*(1/Q29-1/P29) + 4*BA29/((BA29+1)*(BA29+1))*(2*1/Q29*1/P29-1/P29*1/P29)))</f>
        <v>0</v>
      </c>
      <c r="P29">
        <f>IF(LEFT(BB29,1)&lt;&gt;"0",IF(LEFT(BB29,1)="1",3.0,BC29),$D$5+$E$5*(BT29*BM29/($K$5*1000))+$F$5*(BT29*BM29/($K$5*1000))*MAX(MIN(AZ29,$J$5),$I$5)*MAX(MIN(AZ29,$J$5),$I$5)+$G$5*MAX(MIN(AZ29,$J$5),$I$5)*(BT29*BM29/($K$5*1000))+$H$5*(BT29*BM29/($K$5*1000))*(BT29*BM29/($K$5*1000)))</f>
        <v>0</v>
      </c>
      <c r="Q29">
        <f>H29*(1000-(1000*0.61365*exp(17.502*U29/(240.97+U29))/(BM29+BN29)+BH29)/2)/(1000*0.61365*exp(17.502*U29/(240.97+U29))/(BM29+BN29)-BH29)</f>
        <v>0</v>
      </c>
      <c r="R29">
        <f>1/((BA29+1)/(O29/1.6)+1/(P29/1.37)) + BA29/((BA29+1)/(O29/1.6) + BA29/(P29/1.37))</f>
        <v>0</v>
      </c>
      <c r="S29">
        <f>(AV29*AY29)</f>
        <v>0</v>
      </c>
      <c r="T29">
        <f>(BO29+(S29+2*0.95*5.67E-8*(((BO29+$B$7)+273)^4-(BO29+273)^4)-44100*H29)/(1.84*29.3*P29+8*0.95*5.67E-8*(BO29+273)^3))</f>
        <v>0</v>
      </c>
      <c r="U29">
        <f>($C$7*BP29+$D$7*BQ29+$E$7*T29)</f>
        <v>0</v>
      </c>
      <c r="V29">
        <f>0.61365*exp(17.502*U29/(240.97+U29))</f>
        <v>0</v>
      </c>
      <c r="W29">
        <f>(X29/Y29*100)</f>
        <v>0</v>
      </c>
      <c r="X29">
        <f>BH29*(BM29+BN29)/1000</f>
        <v>0</v>
      </c>
      <c r="Y29">
        <f>0.61365*exp(17.502*BO29/(240.97+BO29))</f>
        <v>0</v>
      </c>
      <c r="Z29">
        <f>(V29-BH29*(BM29+BN29)/1000)</f>
        <v>0</v>
      </c>
      <c r="AA29">
        <f>(-H29*44100)</f>
        <v>0</v>
      </c>
      <c r="AB29">
        <f>2*29.3*P29*0.92*(BO29-U29)</f>
        <v>0</v>
      </c>
      <c r="AC29">
        <f>2*0.95*5.67E-8*(((BO29+$B$7)+273)^4-(U29+273)^4)</f>
        <v>0</v>
      </c>
      <c r="AD29">
        <f>S29+AC29+AA29+AB29</f>
        <v>0</v>
      </c>
      <c r="AE29">
        <f>BL29*AS29*(BG29-BF29*(1000-AS29*BI29)/(1000-AS29*BH29))/(100*AZ29)</f>
        <v>0</v>
      </c>
      <c r="AF29">
        <f>1000*BL29*AS29*(BH29-BI29)/(100*AZ29*(1000-AS29*BH29))</f>
        <v>0</v>
      </c>
      <c r="AG29">
        <f>(AH29 - AI29 - BM29*1E3/(8.314*(BO29+273.15)) * AK29/BL29 * AJ29) * BL29/(100*AZ29) * (1000 - BI29)/1000</f>
        <v>0</v>
      </c>
      <c r="AH29">
        <v>241.249460489286</v>
      </c>
      <c r="AI29">
        <v>221.9298</v>
      </c>
      <c r="AJ29">
        <v>2.10286619047616</v>
      </c>
      <c r="AK29">
        <v>84.62</v>
      </c>
      <c r="AL29">
        <f>(AN29 - AM29 + BM29*1E3/(8.314*(BO29+273.15)) * AP29/BL29 * AO29) * BL29/(100*AZ29) * 1000/(1000 - AN29)</f>
        <v>0</v>
      </c>
      <c r="AM29">
        <v>12.8086043616184</v>
      </c>
      <c r="AN29">
        <v>15.4340912087912</v>
      </c>
      <c r="AO29">
        <v>3.68342578192621e-07</v>
      </c>
      <c r="AP29">
        <v>106.04</v>
      </c>
      <c r="AQ29">
        <v>14</v>
      </c>
      <c r="AR29">
        <v>3</v>
      </c>
      <c r="AS29">
        <f>IF(AQ29*$H$13&gt;=AU29,1.0,(AU29/(AU29-AQ29*$H$13)))</f>
        <v>0</v>
      </c>
      <c r="AT29">
        <f>(AS29-1)*100</f>
        <v>0</v>
      </c>
      <c r="AU29">
        <f>MAX(0,($B$13+$C$13*BT29)/(1+$D$13*BT29)*BM29/(BO29+273)*$E$13)</f>
        <v>0</v>
      </c>
      <c r="AV29">
        <f>$B$11*BU29+$C$11*BV29+$D$11*CG29</f>
        <v>0</v>
      </c>
      <c r="AW29">
        <f>AV29*AX29</f>
        <v>0</v>
      </c>
      <c r="AX29">
        <f>($B$11*$D$9+$C$11*$D$9+$D$11*(CH29*$E$9+CI29*$G$9))/($B$11+$C$11+$D$11)</f>
        <v>0</v>
      </c>
      <c r="AY29">
        <f>($B$11*$K$9+$C$11*$K$9+$D$11*(CH29*$L$9+CI29*$N$9))/($B$11+$C$11+$D$11)</f>
        <v>0</v>
      </c>
      <c r="AZ29">
        <v>6</v>
      </c>
      <c r="BA29">
        <v>0.5</v>
      </c>
      <c r="BB29" t="s">
        <v>345</v>
      </c>
      <c r="BC29">
        <v>2</v>
      </c>
      <c r="BD29" t="b">
        <v>1</v>
      </c>
      <c r="BE29">
        <v>1737667763.1</v>
      </c>
      <c r="BF29">
        <v>216.3155</v>
      </c>
      <c r="BG29">
        <v>245.852</v>
      </c>
      <c r="BH29">
        <v>15.43365</v>
      </c>
      <c r="BI29">
        <v>12.7959</v>
      </c>
      <c r="BJ29">
        <v>215.3005</v>
      </c>
      <c r="BK29">
        <v>15.32315</v>
      </c>
      <c r="BL29">
        <v>499.9815</v>
      </c>
      <c r="BM29">
        <v>102.6095</v>
      </c>
      <c r="BN29">
        <v>0.100175</v>
      </c>
      <c r="BO29">
        <v>25.0035</v>
      </c>
      <c r="BP29">
        <v>25.4574</v>
      </c>
      <c r="BQ29">
        <v>999.9</v>
      </c>
      <c r="BR29">
        <v>0</v>
      </c>
      <c r="BS29">
        <v>0</v>
      </c>
      <c r="BT29">
        <v>9985.6</v>
      </c>
      <c r="BU29">
        <v>364.5225</v>
      </c>
      <c r="BV29">
        <v>845.412</v>
      </c>
      <c r="BW29">
        <v>-29.53635</v>
      </c>
      <c r="BX29">
        <v>219.706</v>
      </c>
      <c r="BY29">
        <v>249.0385</v>
      </c>
      <c r="BZ29">
        <v>2.63773</v>
      </c>
      <c r="CA29">
        <v>245.852</v>
      </c>
      <c r="CB29">
        <v>12.7959</v>
      </c>
      <c r="CC29">
        <v>1.583635</v>
      </c>
      <c r="CD29">
        <v>1.31298</v>
      </c>
      <c r="CE29">
        <v>13.8005</v>
      </c>
      <c r="CF29">
        <v>10.94825</v>
      </c>
      <c r="CG29">
        <v>1200</v>
      </c>
      <c r="CH29">
        <v>0.899998</v>
      </c>
      <c r="CI29">
        <v>0.100002</v>
      </c>
      <c r="CJ29">
        <v>27</v>
      </c>
      <c r="CK29">
        <v>23455.75</v>
      </c>
      <c r="CL29">
        <v>1737665128.1</v>
      </c>
      <c r="CM29" t="s">
        <v>346</v>
      </c>
      <c r="CN29">
        <v>1737665128.1</v>
      </c>
      <c r="CO29">
        <v>1737665124.1</v>
      </c>
      <c r="CP29">
        <v>1</v>
      </c>
      <c r="CQ29">
        <v>0.11</v>
      </c>
      <c r="CR29">
        <v>-0.02</v>
      </c>
      <c r="CS29">
        <v>0.918</v>
      </c>
      <c r="CT29">
        <v>0.128</v>
      </c>
      <c r="CU29">
        <v>200</v>
      </c>
      <c r="CV29">
        <v>18</v>
      </c>
      <c r="CW29">
        <v>0.6</v>
      </c>
      <c r="CX29">
        <v>0.08</v>
      </c>
      <c r="CY29">
        <v>-17.8249075</v>
      </c>
      <c r="CZ29">
        <v>-83.2855493233083</v>
      </c>
      <c r="DA29">
        <v>8.04250457024171</v>
      </c>
      <c r="DB29">
        <v>0</v>
      </c>
      <c r="DC29">
        <v>2.6233315</v>
      </c>
      <c r="DD29">
        <v>0.0318753383458682</v>
      </c>
      <c r="DE29">
        <v>0.00472415947550457</v>
      </c>
      <c r="DF29">
        <v>1</v>
      </c>
      <c r="DG29">
        <v>1</v>
      </c>
      <c r="DH29">
        <v>2</v>
      </c>
      <c r="DI29" t="s">
        <v>347</v>
      </c>
      <c r="DJ29">
        <v>3.11927</v>
      </c>
      <c r="DK29">
        <v>2.80074</v>
      </c>
      <c r="DL29">
        <v>0.0595838</v>
      </c>
      <c r="DM29">
        <v>0.0677381</v>
      </c>
      <c r="DN29">
        <v>0.0863139</v>
      </c>
      <c r="DO29">
        <v>0.0760759</v>
      </c>
      <c r="DP29">
        <v>26182.6</v>
      </c>
      <c r="DQ29">
        <v>23981.4</v>
      </c>
      <c r="DR29">
        <v>26641.4</v>
      </c>
      <c r="DS29">
        <v>24074.6</v>
      </c>
      <c r="DT29">
        <v>33637.7</v>
      </c>
      <c r="DU29">
        <v>32397.1</v>
      </c>
      <c r="DV29">
        <v>40281.5</v>
      </c>
      <c r="DW29">
        <v>38068.5</v>
      </c>
      <c r="DX29">
        <v>2.0005</v>
      </c>
      <c r="DY29">
        <v>2.6399</v>
      </c>
      <c r="DZ29">
        <v>0.0372455</v>
      </c>
      <c r="EA29">
        <v>0</v>
      </c>
      <c r="EB29">
        <v>24.841</v>
      </c>
      <c r="EC29">
        <v>999.9</v>
      </c>
      <c r="ED29">
        <v>52.948</v>
      </c>
      <c r="EE29">
        <v>25.77</v>
      </c>
      <c r="EF29">
        <v>17.1751</v>
      </c>
      <c r="EG29">
        <v>63.8955</v>
      </c>
      <c r="EH29">
        <v>20.7853</v>
      </c>
      <c r="EI29">
        <v>2</v>
      </c>
      <c r="EJ29">
        <v>-0.342492</v>
      </c>
      <c r="EK29">
        <v>-0.171147</v>
      </c>
      <c r="EL29">
        <v>20.3009</v>
      </c>
      <c r="EM29">
        <v>5.25907</v>
      </c>
      <c r="EN29">
        <v>12.0082</v>
      </c>
      <c r="EO29">
        <v>4.99925</v>
      </c>
      <c r="EP29">
        <v>3.28708</v>
      </c>
      <c r="EQ29">
        <v>9999</v>
      </c>
      <c r="ER29">
        <v>9999</v>
      </c>
      <c r="ES29">
        <v>9999</v>
      </c>
      <c r="ET29">
        <v>999.9</v>
      </c>
      <c r="EU29">
        <v>1.8727</v>
      </c>
      <c r="EV29">
        <v>1.87347</v>
      </c>
      <c r="EW29">
        <v>1.86969</v>
      </c>
      <c r="EX29">
        <v>1.87546</v>
      </c>
      <c r="EY29">
        <v>1.87568</v>
      </c>
      <c r="EZ29">
        <v>1.87408</v>
      </c>
      <c r="FA29">
        <v>1.87269</v>
      </c>
      <c r="FB29">
        <v>1.87172</v>
      </c>
      <c r="FC29">
        <v>5</v>
      </c>
      <c r="FD29">
        <v>0</v>
      </c>
      <c r="FE29">
        <v>0</v>
      </c>
      <c r="FF29">
        <v>0</v>
      </c>
      <c r="FG29" t="s">
        <v>348</v>
      </c>
      <c r="FH29" t="s">
        <v>349</v>
      </c>
      <c r="FI29" t="s">
        <v>350</v>
      </c>
      <c r="FJ29" t="s">
        <v>350</v>
      </c>
      <c r="FK29" t="s">
        <v>350</v>
      </c>
      <c r="FL29" t="s">
        <v>350</v>
      </c>
      <c r="FM29">
        <v>0</v>
      </c>
      <c r="FN29">
        <v>100</v>
      </c>
      <c r="FO29">
        <v>100</v>
      </c>
      <c r="FP29">
        <v>1.026</v>
      </c>
      <c r="FQ29">
        <v>0.1105</v>
      </c>
      <c r="FR29">
        <v>0.362488883028156</v>
      </c>
      <c r="FS29">
        <v>0.00365831709837341</v>
      </c>
      <c r="FT29">
        <v>-3.09545118692409e-06</v>
      </c>
      <c r="FU29">
        <v>8.40380587856183e-10</v>
      </c>
      <c r="FV29">
        <v>-0.00191986884087034</v>
      </c>
      <c r="FW29">
        <v>0.00174507359546448</v>
      </c>
      <c r="FX29">
        <v>0.000211765233859431</v>
      </c>
      <c r="FY29">
        <v>9.99097381883647e-06</v>
      </c>
      <c r="FZ29">
        <v>2</v>
      </c>
      <c r="GA29">
        <v>1986</v>
      </c>
      <c r="GB29">
        <v>0</v>
      </c>
      <c r="GC29">
        <v>17</v>
      </c>
      <c r="GD29">
        <v>44</v>
      </c>
      <c r="GE29">
        <v>44</v>
      </c>
      <c r="GF29">
        <v>0.948486</v>
      </c>
      <c r="GG29">
        <v>2.5293</v>
      </c>
      <c r="GH29">
        <v>2.24854</v>
      </c>
      <c r="GI29">
        <v>2.68311</v>
      </c>
      <c r="GJ29">
        <v>2.44751</v>
      </c>
      <c r="GK29">
        <v>2.41333</v>
      </c>
      <c r="GL29">
        <v>29.7937</v>
      </c>
      <c r="GM29">
        <v>13.9919</v>
      </c>
      <c r="GN29">
        <v>19</v>
      </c>
      <c r="GO29">
        <v>454.897</v>
      </c>
      <c r="GP29">
        <v>1036.3</v>
      </c>
      <c r="GQ29">
        <v>24.1076</v>
      </c>
      <c r="GR29">
        <v>23.1911</v>
      </c>
      <c r="GS29">
        <v>30.0006</v>
      </c>
      <c r="GT29">
        <v>23.2439</v>
      </c>
      <c r="GU29">
        <v>23.375</v>
      </c>
      <c r="GV29">
        <v>19.0468</v>
      </c>
      <c r="GW29">
        <v>23.0474</v>
      </c>
      <c r="GX29">
        <v>70.3968</v>
      </c>
      <c r="GY29">
        <v>24.1009</v>
      </c>
      <c r="GZ29">
        <v>280.76</v>
      </c>
      <c r="HA29">
        <v>12.847</v>
      </c>
      <c r="HB29">
        <v>101.167</v>
      </c>
      <c r="HC29">
        <v>101.145</v>
      </c>
    </row>
    <row r="30" spans="1:211">
      <c r="A30">
        <v>14</v>
      </c>
      <c r="B30">
        <v>1737667767.1</v>
      </c>
      <c r="C30">
        <v>26</v>
      </c>
      <c r="D30" t="s">
        <v>375</v>
      </c>
      <c r="E30" t="s">
        <v>376</v>
      </c>
      <c r="F30">
        <v>2</v>
      </c>
      <c r="G30">
        <v>1737667766.1</v>
      </c>
      <c r="H30">
        <f>(I30)/1000</f>
        <v>0</v>
      </c>
      <c r="I30">
        <f>IF(BD30, AL30, AF30)</f>
        <v>0</v>
      </c>
      <c r="J30">
        <f>IF(BD30, AG30, AE30)</f>
        <v>0</v>
      </c>
      <c r="K30">
        <f>BF30 - IF(AS30&gt;1, J30*AZ30*100.0/(AU30), 0)</f>
        <v>0</v>
      </c>
      <c r="L30">
        <f>((R30-H30/2)*K30-J30)/(R30+H30/2)</f>
        <v>0</v>
      </c>
      <c r="M30">
        <f>L30*(BM30+BN30)/1000.0</f>
        <v>0</v>
      </c>
      <c r="N30">
        <f>(BF30 - IF(AS30&gt;1, J30*AZ30*100.0/(AU30), 0))*(BM30+BN30)/1000.0</f>
        <v>0</v>
      </c>
      <c r="O30">
        <f>2.0/((1/Q30-1/P30)+SIGN(Q30)*SQRT((1/Q30-1/P30)*(1/Q30-1/P30) + 4*BA30/((BA30+1)*(BA30+1))*(2*1/Q30*1/P30-1/P30*1/P30)))</f>
        <v>0</v>
      </c>
      <c r="P30">
        <f>IF(LEFT(BB30,1)&lt;&gt;"0",IF(LEFT(BB30,1)="1",3.0,BC30),$D$5+$E$5*(BT30*BM30/($K$5*1000))+$F$5*(BT30*BM30/($K$5*1000))*MAX(MIN(AZ30,$J$5),$I$5)*MAX(MIN(AZ30,$J$5),$I$5)+$G$5*MAX(MIN(AZ30,$J$5),$I$5)*(BT30*BM30/($K$5*1000))+$H$5*(BT30*BM30/($K$5*1000))*(BT30*BM30/($K$5*1000)))</f>
        <v>0</v>
      </c>
      <c r="Q30">
        <f>H30*(1000-(1000*0.61365*exp(17.502*U30/(240.97+U30))/(BM30+BN30)+BH30)/2)/(1000*0.61365*exp(17.502*U30/(240.97+U30))/(BM30+BN30)-BH30)</f>
        <v>0</v>
      </c>
      <c r="R30">
        <f>1/((BA30+1)/(O30/1.6)+1/(P30/1.37)) + BA30/((BA30+1)/(O30/1.6) + BA30/(P30/1.37))</f>
        <v>0</v>
      </c>
      <c r="S30">
        <f>(AV30*AY30)</f>
        <v>0</v>
      </c>
      <c r="T30">
        <f>(BO30+(S30+2*0.95*5.67E-8*(((BO30+$B$7)+273)^4-(BO30+273)^4)-44100*H30)/(1.84*29.3*P30+8*0.95*5.67E-8*(BO30+273)^3))</f>
        <v>0</v>
      </c>
      <c r="U30">
        <f>($C$7*BP30+$D$7*BQ30+$E$7*T30)</f>
        <v>0</v>
      </c>
      <c r="V30">
        <f>0.61365*exp(17.502*U30/(240.97+U30))</f>
        <v>0</v>
      </c>
      <c r="W30">
        <f>(X30/Y30*100)</f>
        <v>0</v>
      </c>
      <c r="X30">
        <f>BH30*(BM30+BN30)/1000</f>
        <v>0</v>
      </c>
      <c r="Y30">
        <f>0.61365*exp(17.502*BO30/(240.97+BO30))</f>
        <v>0</v>
      </c>
      <c r="Z30">
        <f>(V30-BH30*(BM30+BN30)/1000)</f>
        <v>0</v>
      </c>
      <c r="AA30">
        <f>(-H30*44100)</f>
        <v>0</v>
      </c>
      <c r="AB30">
        <f>2*29.3*P30*0.92*(BO30-U30)</f>
        <v>0</v>
      </c>
      <c r="AC30">
        <f>2*0.95*5.67E-8*(((BO30+$B$7)+273)^4-(U30+273)^4)</f>
        <v>0</v>
      </c>
      <c r="AD30">
        <f>S30+AC30+AA30+AB30</f>
        <v>0</v>
      </c>
      <c r="AE30">
        <f>BL30*AS30*(BG30-BF30*(1000-AS30*BI30)/(1000-AS30*BH30))/(100*AZ30)</f>
        <v>0</v>
      </c>
      <c r="AF30">
        <f>1000*BL30*AS30*(BH30-BI30)/(100*AZ30*(1000-AS30*BH30))</f>
        <v>0</v>
      </c>
      <c r="AG30">
        <f>(AH30 - AI30 - BM30*1E3/(8.314*(BO30+273.15)) * AK30/BL30 * AJ30) * BL30/(100*AZ30) * (1000 - BI30)/1000</f>
        <v>0</v>
      </c>
      <c r="AH30">
        <v>247.390621915476</v>
      </c>
      <c r="AI30">
        <v>226.656690909091</v>
      </c>
      <c r="AJ30">
        <v>2.26642874458872</v>
      </c>
      <c r="AK30">
        <v>84.62</v>
      </c>
      <c r="AL30">
        <f>(AN30 - AM30 + BM30*1E3/(8.314*(BO30+273.15)) * AP30/BL30 * AO30) * BL30/(100*AZ30) * 1000/(1000 - AN30)</f>
        <v>0</v>
      </c>
      <c r="AM30">
        <v>12.8062733346054</v>
      </c>
      <c r="AN30">
        <v>15.4343175824176</v>
      </c>
      <c r="AO30">
        <v>3.27353330919093e-07</v>
      </c>
      <c r="AP30">
        <v>106.04</v>
      </c>
      <c r="AQ30">
        <v>14</v>
      </c>
      <c r="AR30">
        <v>3</v>
      </c>
      <c r="AS30">
        <f>IF(AQ30*$H$13&gt;=AU30,1.0,(AU30/(AU30-AQ30*$H$13)))</f>
        <v>0</v>
      </c>
      <c r="AT30">
        <f>(AS30-1)*100</f>
        <v>0</v>
      </c>
      <c r="AU30">
        <f>MAX(0,($B$13+$C$13*BT30)/(1+$D$13*BT30)*BM30/(BO30+273)*$E$13)</f>
        <v>0</v>
      </c>
      <c r="AV30">
        <f>$B$11*BU30+$C$11*BV30+$D$11*CG30</f>
        <v>0</v>
      </c>
      <c r="AW30">
        <f>AV30*AX30</f>
        <v>0</v>
      </c>
      <c r="AX30">
        <f>($B$11*$D$9+$C$11*$D$9+$D$11*(CH30*$E$9+CI30*$G$9))/($B$11+$C$11+$D$11)</f>
        <v>0</v>
      </c>
      <c r="AY30">
        <f>($B$11*$K$9+$C$11*$K$9+$D$11*(CH30*$L$9+CI30*$N$9))/($B$11+$C$11+$D$11)</f>
        <v>0</v>
      </c>
      <c r="AZ30">
        <v>6</v>
      </c>
      <c r="BA30">
        <v>0.5</v>
      </c>
      <c r="BB30" t="s">
        <v>345</v>
      </c>
      <c r="BC30">
        <v>2</v>
      </c>
      <c r="BD30" t="b">
        <v>1</v>
      </c>
      <c r="BE30">
        <v>1737667766.1</v>
      </c>
      <c r="BF30">
        <v>223.149</v>
      </c>
      <c r="BG30">
        <v>255.386</v>
      </c>
      <c r="BH30">
        <v>15.4333</v>
      </c>
      <c r="BI30">
        <v>12.7771</v>
      </c>
      <c r="BJ30">
        <v>222.118</v>
      </c>
      <c r="BK30">
        <v>15.3228</v>
      </c>
      <c r="BL30">
        <v>500.121</v>
      </c>
      <c r="BM30">
        <v>102.609</v>
      </c>
      <c r="BN30">
        <v>0.100131</v>
      </c>
      <c r="BO30">
        <v>25.0018</v>
      </c>
      <c r="BP30">
        <v>25.4474</v>
      </c>
      <c r="BQ30">
        <v>999.9</v>
      </c>
      <c r="BR30">
        <v>0</v>
      </c>
      <c r="BS30">
        <v>0</v>
      </c>
      <c r="BT30">
        <v>9980.62</v>
      </c>
      <c r="BU30">
        <v>364.479</v>
      </c>
      <c r="BV30">
        <v>845.171</v>
      </c>
      <c r="BW30">
        <v>-32.2372</v>
      </c>
      <c r="BX30">
        <v>226.647</v>
      </c>
      <c r="BY30">
        <v>258.692</v>
      </c>
      <c r="BZ30">
        <v>2.65621</v>
      </c>
      <c r="CA30">
        <v>255.386</v>
      </c>
      <c r="CB30">
        <v>12.7771</v>
      </c>
      <c r="CC30">
        <v>1.5836</v>
      </c>
      <c r="CD30">
        <v>1.31105</v>
      </c>
      <c r="CE30">
        <v>13.8001</v>
      </c>
      <c r="CF30">
        <v>10.9261</v>
      </c>
      <c r="CG30">
        <v>1200</v>
      </c>
      <c r="CH30">
        <v>0.899998</v>
      </c>
      <c r="CI30">
        <v>0.100001</v>
      </c>
      <c r="CJ30">
        <v>27</v>
      </c>
      <c r="CK30">
        <v>23455.8</v>
      </c>
      <c r="CL30">
        <v>1737665128.1</v>
      </c>
      <c r="CM30" t="s">
        <v>346</v>
      </c>
      <c r="CN30">
        <v>1737665128.1</v>
      </c>
      <c r="CO30">
        <v>1737665124.1</v>
      </c>
      <c r="CP30">
        <v>1</v>
      </c>
      <c r="CQ30">
        <v>0.11</v>
      </c>
      <c r="CR30">
        <v>-0.02</v>
      </c>
      <c r="CS30">
        <v>0.918</v>
      </c>
      <c r="CT30">
        <v>0.128</v>
      </c>
      <c r="CU30">
        <v>200</v>
      </c>
      <c r="CV30">
        <v>18</v>
      </c>
      <c r="CW30">
        <v>0.6</v>
      </c>
      <c r="CX30">
        <v>0.08</v>
      </c>
      <c r="CY30">
        <v>-20.395114</v>
      </c>
      <c r="CZ30">
        <v>-79.5797729323308</v>
      </c>
      <c r="DA30">
        <v>7.70704488204357</v>
      </c>
      <c r="DB30">
        <v>0</v>
      </c>
      <c r="DC30">
        <v>2.625646</v>
      </c>
      <c r="DD30">
        <v>0.0767648120300722</v>
      </c>
      <c r="DE30">
        <v>0.00894427492869042</v>
      </c>
      <c r="DF30">
        <v>1</v>
      </c>
      <c r="DG30">
        <v>1</v>
      </c>
      <c r="DH30">
        <v>2</v>
      </c>
      <c r="DI30" t="s">
        <v>347</v>
      </c>
      <c r="DJ30">
        <v>3.1192</v>
      </c>
      <c r="DK30">
        <v>2.80063</v>
      </c>
      <c r="DL30">
        <v>0.0606994</v>
      </c>
      <c r="DM30">
        <v>0.0691924</v>
      </c>
      <c r="DN30">
        <v>0.0863059</v>
      </c>
      <c r="DO30">
        <v>0.0760401</v>
      </c>
      <c r="DP30">
        <v>26151.2</v>
      </c>
      <c r="DQ30">
        <v>23943.8</v>
      </c>
      <c r="DR30">
        <v>26641.1</v>
      </c>
      <c r="DS30">
        <v>24074.4</v>
      </c>
      <c r="DT30">
        <v>33637.7</v>
      </c>
      <c r="DU30">
        <v>32398.1</v>
      </c>
      <c r="DV30">
        <v>40281</v>
      </c>
      <c r="DW30">
        <v>38068.1</v>
      </c>
      <c r="DX30">
        <v>2.00055</v>
      </c>
      <c r="DY30">
        <v>2.63885</v>
      </c>
      <c r="DZ30">
        <v>0.0368915</v>
      </c>
      <c r="EA30">
        <v>0</v>
      </c>
      <c r="EB30">
        <v>24.8436</v>
      </c>
      <c r="EC30">
        <v>999.9</v>
      </c>
      <c r="ED30">
        <v>52.948</v>
      </c>
      <c r="EE30">
        <v>25.76</v>
      </c>
      <c r="EF30">
        <v>17.1663</v>
      </c>
      <c r="EG30">
        <v>64.0855</v>
      </c>
      <c r="EH30">
        <v>20.7372</v>
      </c>
      <c r="EI30">
        <v>2</v>
      </c>
      <c r="EJ30">
        <v>-0.342129</v>
      </c>
      <c r="EK30">
        <v>-0.167263</v>
      </c>
      <c r="EL30">
        <v>20.3009</v>
      </c>
      <c r="EM30">
        <v>5.25892</v>
      </c>
      <c r="EN30">
        <v>12.0074</v>
      </c>
      <c r="EO30">
        <v>4.99935</v>
      </c>
      <c r="EP30">
        <v>3.28705</v>
      </c>
      <c r="EQ30">
        <v>9999</v>
      </c>
      <c r="ER30">
        <v>9999</v>
      </c>
      <c r="ES30">
        <v>9999</v>
      </c>
      <c r="ET30">
        <v>999.9</v>
      </c>
      <c r="EU30">
        <v>1.8727</v>
      </c>
      <c r="EV30">
        <v>1.87347</v>
      </c>
      <c r="EW30">
        <v>1.86969</v>
      </c>
      <c r="EX30">
        <v>1.87546</v>
      </c>
      <c r="EY30">
        <v>1.87567</v>
      </c>
      <c r="EZ30">
        <v>1.87408</v>
      </c>
      <c r="FA30">
        <v>1.87268</v>
      </c>
      <c r="FB30">
        <v>1.87174</v>
      </c>
      <c r="FC30">
        <v>5</v>
      </c>
      <c r="FD30">
        <v>0</v>
      </c>
      <c r="FE30">
        <v>0</v>
      </c>
      <c r="FF30">
        <v>0</v>
      </c>
      <c r="FG30" t="s">
        <v>348</v>
      </c>
      <c r="FH30" t="s">
        <v>349</v>
      </c>
      <c r="FI30" t="s">
        <v>350</v>
      </c>
      <c r="FJ30" t="s">
        <v>350</v>
      </c>
      <c r="FK30" t="s">
        <v>350</v>
      </c>
      <c r="FL30" t="s">
        <v>350</v>
      </c>
      <c r="FM30">
        <v>0</v>
      </c>
      <c r="FN30">
        <v>100</v>
      </c>
      <c r="FO30">
        <v>100</v>
      </c>
      <c r="FP30">
        <v>1.038</v>
      </c>
      <c r="FQ30">
        <v>0.1104</v>
      </c>
      <c r="FR30">
        <v>0.362488883028156</v>
      </c>
      <c r="FS30">
        <v>0.00365831709837341</v>
      </c>
      <c r="FT30">
        <v>-3.09545118692409e-06</v>
      </c>
      <c r="FU30">
        <v>8.40380587856183e-10</v>
      </c>
      <c r="FV30">
        <v>-0.00191986884087034</v>
      </c>
      <c r="FW30">
        <v>0.00174507359546448</v>
      </c>
      <c r="FX30">
        <v>0.000211765233859431</v>
      </c>
      <c r="FY30">
        <v>9.99097381883647e-06</v>
      </c>
      <c r="FZ30">
        <v>2</v>
      </c>
      <c r="GA30">
        <v>1986</v>
      </c>
      <c r="GB30">
        <v>0</v>
      </c>
      <c r="GC30">
        <v>17</v>
      </c>
      <c r="GD30">
        <v>44</v>
      </c>
      <c r="GE30">
        <v>44</v>
      </c>
      <c r="GF30">
        <v>0.968018</v>
      </c>
      <c r="GG30">
        <v>2.54028</v>
      </c>
      <c r="GH30">
        <v>2.24854</v>
      </c>
      <c r="GI30">
        <v>2.68311</v>
      </c>
      <c r="GJ30">
        <v>2.44751</v>
      </c>
      <c r="GK30">
        <v>2.4231</v>
      </c>
      <c r="GL30">
        <v>29.7937</v>
      </c>
      <c r="GM30">
        <v>13.9832</v>
      </c>
      <c r="GN30">
        <v>19</v>
      </c>
      <c r="GO30">
        <v>454.947</v>
      </c>
      <c r="GP30">
        <v>1035.07</v>
      </c>
      <c r="GQ30">
        <v>24.1039</v>
      </c>
      <c r="GR30">
        <v>23.194</v>
      </c>
      <c r="GS30">
        <v>30.0007</v>
      </c>
      <c r="GT30">
        <v>23.2463</v>
      </c>
      <c r="GU30">
        <v>23.3774</v>
      </c>
      <c r="GV30">
        <v>19.4255</v>
      </c>
      <c r="GW30">
        <v>23.0474</v>
      </c>
      <c r="GX30">
        <v>70.3968</v>
      </c>
      <c r="GY30">
        <v>24.1009</v>
      </c>
      <c r="GZ30">
        <v>287.533</v>
      </c>
      <c r="HA30">
        <v>12.847</v>
      </c>
      <c r="HB30">
        <v>101.166</v>
      </c>
      <c r="HC30">
        <v>101.144</v>
      </c>
    </row>
    <row r="31" spans="1:211">
      <c r="A31">
        <v>15</v>
      </c>
      <c r="B31">
        <v>1737667769.1</v>
      </c>
      <c r="C31">
        <v>28</v>
      </c>
      <c r="D31" t="s">
        <v>377</v>
      </c>
      <c r="E31" t="s">
        <v>378</v>
      </c>
      <c r="F31">
        <v>2</v>
      </c>
      <c r="G31">
        <v>1737667767.1</v>
      </c>
      <c r="H31">
        <f>(I31)/1000</f>
        <v>0</v>
      </c>
      <c r="I31">
        <f>IF(BD31, AL31, AF31)</f>
        <v>0</v>
      </c>
      <c r="J31">
        <f>IF(BD31, AG31, AE31)</f>
        <v>0</v>
      </c>
      <c r="K31">
        <f>BF31 - IF(AS31&gt;1, J31*AZ31*100.0/(AU31), 0)</f>
        <v>0</v>
      </c>
      <c r="L31">
        <f>((R31-H31/2)*K31-J31)/(R31+H31/2)</f>
        <v>0</v>
      </c>
      <c r="M31">
        <f>L31*(BM31+BN31)/1000.0</f>
        <v>0</v>
      </c>
      <c r="N31">
        <f>(BF31 - IF(AS31&gt;1, J31*AZ31*100.0/(AU31), 0))*(BM31+BN31)/1000.0</f>
        <v>0</v>
      </c>
      <c r="O31">
        <f>2.0/((1/Q31-1/P31)+SIGN(Q31)*SQRT((1/Q31-1/P31)*(1/Q31-1/P31) + 4*BA31/((BA31+1)*(BA31+1))*(2*1/Q31*1/P31-1/P31*1/P31)))</f>
        <v>0</v>
      </c>
      <c r="P31">
        <f>IF(LEFT(BB31,1)&lt;&gt;"0",IF(LEFT(BB31,1)="1",3.0,BC31),$D$5+$E$5*(BT31*BM31/($K$5*1000))+$F$5*(BT31*BM31/($K$5*1000))*MAX(MIN(AZ31,$J$5),$I$5)*MAX(MIN(AZ31,$J$5),$I$5)+$G$5*MAX(MIN(AZ31,$J$5),$I$5)*(BT31*BM31/($K$5*1000))+$H$5*(BT31*BM31/($K$5*1000))*(BT31*BM31/($K$5*1000)))</f>
        <v>0</v>
      </c>
      <c r="Q31">
        <f>H31*(1000-(1000*0.61365*exp(17.502*U31/(240.97+U31))/(BM31+BN31)+BH31)/2)/(1000*0.61365*exp(17.502*U31/(240.97+U31))/(BM31+BN31)-BH31)</f>
        <v>0</v>
      </c>
      <c r="R31">
        <f>1/((BA31+1)/(O31/1.6)+1/(P31/1.37)) + BA31/((BA31+1)/(O31/1.6) + BA31/(P31/1.37))</f>
        <v>0</v>
      </c>
      <c r="S31">
        <f>(AV31*AY31)</f>
        <v>0</v>
      </c>
      <c r="T31">
        <f>(BO31+(S31+2*0.95*5.67E-8*(((BO31+$B$7)+273)^4-(BO31+273)^4)-44100*H31)/(1.84*29.3*P31+8*0.95*5.67E-8*(BO31+273)^3))</f>
        <v>0</v>
      </c>
      <c r="U31">
        <f>($C$7*BP31+$D$7*BQ31+$E$7*T31)</f>
        <v>0</v>
      </c>
      <c r="V31">
        <f>0.61365*exp(17.502*U31/(240.97+U31))</f>
        <v>0</v>
      </c>
      <c r="W31">
        <f>(X31/Y31*100)</f>
        <v>0</v>
      </c>
      <c r="X31">
        <f>BH31*(BM31+BN31)/1000</f>
        <v>0</v>
      </c>
      <c r="Y31">
        <f>0.61365*exp(17.502*BO31/(240.97+BO31))</f>
        <v>0</v>
      </c>
      <c r="Z31">
        <f>(V31-BH31*(BM31+BN31)/1000)</f>
        <v>0</v>
      </c>
      <c r="AA31">
        <f>(-H31*44100)</f>
        <v>0</v>
      </c>
      <c r="AB31">
        <f>2*29.3*P31*0.92*(BO31-U31)</f>
        <v>0</v>
      </c>
      <c r="AC31">
        <f>2*0.95*5.67E-8*(((BO31+$B$7)+273)^4-(U31+273)^4)</f>
        <v>0</v>
      </c>
      <c r="AD31">
        <f>S31+AC31+AA31+AB31</f>
        <v>0</v>
      </c>
      <c r="AE31">
        <f>BL31*AS31*(BG31-BF31*(1000-AS31*BI31)/(1000-AS31*BH31))/(100*AZ31)</f>
        <v>0</v>
      </c>
      <c r="AF31">
        <f>1000*BL31*AS31*(BH31-BI31)/(100*AZ31*(1000-AS31*BH31))</f>
        <v>0</v>
      </c>
      <c r="AG31">
        <f>(AH31 - AI31 - BM31*1E3/(8.314*(BO31+273.15)) * AK31/BL31 * AJ31) * BL31/(100*AZ31) * (1000 - BI31)/1000</f>
        <v>0</v>
      </c>
      <c r="AH31">
        <v>253.771827511905</v>
      </c>
      <c r="AI31">
        <v>231.701860606061</v>
      </c>
      <c r="AJ31">
        <v>2.42480805194801</v>
      </c>
      <c r="AK31">
        <v>84.62</v>
      </c>
      <c r="AL31">
        <f>(AN31 - AM31 + BM31*1E3/(8.314*(BO31+273.15)) * AP31/BL31 * AO31) * BL31/(100*AZ31) * 1000/(1000 - AN31)</f>
        <v>0</v>
      </c>
      <c r="AM31">
        <v>12.7993036068332</v>
      </c>
      <c r="AN31">
        <v>15.4316989010989</v>
      </c>
      <c r="AO31">
        <v>3.2718882545707e-08</v>
      </c>
      <c r="AP31">
        <v>106.04</v>
      </c>
      <c r="AQ31">
        <v>14</v>
      </c>
      <c r="AR31">
        <v>3</v>
      </c>
      <c r="AS31">
        <f>IF(AQ31*$H$13&gt;=AU31,1.0,(AU31/(AU31-AQ31*$H$13)))</f>
        <v>0</v>
      </c>
      <c r="AT31">
        <f>(AS31-1)*100</f>
        <v>0</v>
      </c>
      <c r="AU31">
        <f>MAX(0,($B$13+$C$13*BT31)/(1+$D$13*BT31)*BM31/(BO31+273)*$E$13)</f>
        <v>0</v>
      </c>
      <c r="AV31">
        <f>$B$11*BU31+$C$11*BV31+$D$11*CG31</f>
        <v>0</v>
      </c>
      <c r="AW31">
        <f>AV31*AX31</f>
        <v>0</v>
      </c>
      <c r="AX31">
        <f>($B$11*$D$9+$C$11*$D$9+$D$11*(CH31*$E$9+CI31*$G$9))/($B$11+$C$11+$D$11)</f>
        <v>0</v>
      </c>
      <c r="AY31">
        <f>($B$11*$K$9+$C$11*$K$9+$D$11*(CH31*$L$9+CI31*$N$9))/($B$11+$C$11+$D$11)</f>
        <v>0</v>
      </c>
      <c r="AZ31">
        <v>6</v>
      </c>
      <c r="BA31">
        <v>0.5</v>
      </c>
      <c r="BB31" t="s">
        <v>345</v>
      </c>
      <c r="BC31">
        <v>2</v>
      </c>
      <c r="BD31" t="b">
        <v>1</v>
      </c>
      <c r="BE31">
        <v>1737667767.1</v>
      </c>
      <c r="BF31">
        <v>225.6385</v>
      </c>
      <c r="BG31">
        <v>258.676</v>
      </c>
      <c r="BH31">
        <v>15.43205</v>
      </c>
      <c r="BI31">
        <v>12.7744</v>
      </c>
      <c r="BJ31">
        <v>224.6015</v>
      </c>
      <c r="BK31">
        <v>15.3216</v>
      </c>
      <c r="BL31">
        <v>500.0935</v>
      </c>
      <c r="BM31">
        <v>102.6095</v>
      </c>
      <c r="BN31">
        <v>0.1001255</v>
      </c>
      <c r="BO31">
        <v>25.0018</v>
      </c>
      <c r="BP31">
        <v>25.44885</v>
      </c>
      <c r="BQ31">
        <v>999.9</v>
      </c>
      <c r="BR31">
        <v>0</v>
      </c>
      <c r="BS31">
        <v>0</v>
      </c>
      <c r="BT31">
        <v>9976.87</v>
      </c>
      <c r="BU31">
        <v>364.4445</v>
      </c>
      <c r="BV31">
        <v>844.558</v>
      </c>
      <c r="BW31">
        <v>-33.0377</v>
      </c>
      <c r="BX31">
        <v>229.175</v>
      </c>
      <c r="BY31">
        <v>262.0235</v>
      </c>
      <c r="BZ31">
        <v>2.65768</v>
      </c>
      <c r="CA31">
        <v>258.676</v>
      </c>
      <c r="CB31">
        <v>12.7744</v>
      </c>
      <c r="CC31">
        <v>1.583485</v>
      </c>
      <c r="CD31">
        <v>1.31078</v>
      </c>
      <c r="CE31">
        <v>13.799</v>
      </c>
      <c r="CF31">
        <v>10.923</v>
      </c>
      <c r="CG31">
        <v>1200</v>
      </c>
      <c r="CH31">
        <v>0.899999</v>
      </c>
      <c r="CI31">
        <v>0.1000005</v>
      </c>
      <c r="CJ31">
        <v>27</v>
      </c>
      <c r="CK31">
        <v>23455.8</v>
      </c>
      <c r="CL31">
        <v>1737665128.1</v>
      </c>
      <c r="CM31" t="s">
        <v>346</v>
      </c>
      <c r="CN31">
        <v>1737665128.1</v>
      </c>
      <c r="CO31">
        <v>1737665124.1</v>
      </c>
      <c r="CP31">
        <v>1</v>
      </c>
      <c r="CQ31">
        <v>0.11</v>
      </c>
      <c r="CR31">
        <v>-0.02</v>
      </c>
      <c r="CS31">
        <v>0.918</v>
      </c>
      <c r="CT31">
        <v>0.128</v>
      </c>
      <c r="CU31">
        <v>200</v>
      </c>
      <c r="CV31">
        <v>18</v>
      </c>
      <c r="CW31">
        <v>0.6</v>
      </c>
      <c r="CX31">
        <v>0.08</v>
      </c>
      <c r="CY31">
        <v>-22.9252055</v>
      </c>
      <c r="CZ31">
        <v>-73.5730064661654</v>
      </c>
      <c r="DA31">
        <v>7.14009796609085</v>
      </c>
      <c r="DB31">
        <v>0</v>
      </c>
      <c r="DC31">
        <v>2.629487</v>
      </c>
      <c r="DD31">
        <v>0.113914285714285</v>
      </c>
      <c r="DE31">
        <v>0.0126004857446053</v>
      </c>
      <c r="DF31">
        <v>1</v>
      </c>
      <c r="DG31">
        <v>1</v>
      </c>
      <c r="DH31">
        <v>2</v>
      </c>
      <c r="DI31" t="s">
        <v>347</v>
      </c>
      <c r="DJ31">
        <v>3.11916</v>
      </c>
      <c r="DK31">
        <v>2.80064</v>
      </c>
      <c r="DL31">
        <v>0.0618881</v>
      </c>
      <c r="DM31">
        <v>0.0706557</v>
      </c>
      <c r="DN31">
        <v>0.0862939</v>
      </c>
      <c r="DO31">
        <v>0.0760209</v>
      </c>
      <c r="DP31">
        <v>26118.3</v>
      </c>
      <c r="DQ31">
        <v>23906</v>
      </c>
      <c r="DR31">
        <v>26641.3</v>
      </c>
      <c r="DS31">
        <v>24074.3</v>
      </c>
      <c r="DT31">
        <v>33638.3</v>
      </c>
      <c r="DU31">
        <v>32398.8</v>
      </c>
      <c r="DV31">
        <v>40281</v>
      </c>
      <c r="DW31">
        <v>38067.9</v>
      </c>
      <c r="DX31">
        <v>2.00035</v>
      </c>
      <c r="DY31">
        <v>2.63878</v>
      </c>
      <c r="DZ31">
        <v>0.0368431</v>
      </c>
      <c r="EA31">
        <v>0</v>
      </c>
      <c r="EB31">
        <v>24.8462</v>
      </c>
      <c r="EC31">
        <v>999.9</v>
      </c>
      <c r="ED31">
        <v>52.924</v>
      </c>
      <c r="EE31">
        <v>25.76</v>
      </c>
      <c r="EF31">
        <v>17.1575</v>
      </c>
      <c r="EG31">
        <v>64.1255</v>
      </c>
      <c r="EH31">
        <v>20.6931</v>
      </c>
      <c r="EI31">
        <v>2</v>
      </c>
      <c r="EJ31">
        <v>-0.342066</v>
      </c>
      <c r="EK31">
        <v>-0.179218</v>
      </c>
      <c r="EL31">
        <v>20.3009</v>
      </c>
      <c r="EM31">
        <v>5.25862</v>
      </c>
      <c r="EN31">
        <v>12.0064</v>
      </c>
      <c r="EO31">
        <v>4.99895</v>
      </c>
      <c r="EP31">
        <v>3.28688</v>
      </c>
      <c r="EQ31">
        <v>9999</v>
      </c>
      <c r="ER31">
        <v>9999</v>
      </c>
      <c r="ES31">
        <v>9999</v>
      </c>
      <c r="ET31">
        <v>999.9</v>
      </c>
      <c r="EU31">
        <v>1.8727</v>
      </c>
      <c r="EV31">
        <v>1.87347</v>
      </c>
      <c r="EW31">
        <v>1.8697</v>
      </c>
      <c r="EX31">
        <v>1.87546</v>
      </c>
      <c r="EY31">
        <v>1.87567</v>
      </c>
      <c r="EZ31">
        <v>1.87408</v>
      </c>
      <c r="FA31">
        <v>1.87267</v>
      </c>
      <c r="FB31">
        <v>1.87174</v>
      </c>
      <c r="FC31">
        <v>5</v>
      </c>
      <c r="FD31">
        <v>0</v>
      </c>
      <c r="FE31">
        <v>0</v>
      </c>
      <c r="FF31">
        <v>0</v>
      </c>
      <c r="FG31" t="s">
        <v>348</v>
      </c>
      <c r="FH31" t="s">
        <v>349</v>
      </c>
      <c r="FI31" t="s">
        <v>350</v>
      </c>
      <c r="FJ31" t="s">
        <v>350</v>
      </c>
      <c r="FK31" t="s">
        <v>350</v>
      </c>
      <c r="FL31" t="s">
        <v>350</v>
      </c>
      <c r="FM31">
        <v>0</v>
      </c>
      <c r="FN31">
        <v>100</v>
      </c>
      <c r="FO31">
        <v>100</v>
      </c>
      <c r="FP31">
        <v>1.05</v>
      </c>
      <c r="FQ31">
        <v>0.1104</v>
      </c>
      <c r="FR31">
        <v>0.362488883028156</v>
      </c>
      <c r="FS31">
        <v>0.00365831709837341</v>
      </c>
      <c r="FT31">
        <v>-3.09545118692409e-06</v>
      </c>
      <c r="FU31">
        <v>8.40380587856183e-10</v>
      </c>
      <c r="FV31">
        <v>-0.00191986884087034</v>
      </c>
      <c r="FW31">
        <v>0.00174507359546448</v>
      </c>
      <c r="FX31">
        <v>0.000211765233859431</v>
      </c>
      <c r="FY31">
        <v>9.99097381883647e-06</v>
      </c>
      <c r="FZ31">
        <v>2</v>
      </c>
      <c r="GA31">
        <v>1986</v>
      </c>
      <c r="GB31">
        <v>0</v>
      </c>
      <c r="GC31">
        <v>17</v>
      </c>
      <c r="GD31">
        <v>44</v>
      </c>
      <c r="GE31">
        <v>44.1</v>
      </c>
      <c r="GF31">
        <v>0.986328</v>
      </c>
      <c r="GG31">
        <v>2.53296</v>
      </c>
      <c r="GH31">
        <v>2.24854</v>
      </c>
      <c r="GI31">
        <v>2.68311</v>
      </c>
      <c r="GJ31">
        <v>2.44751</v>
      </c>
      <c r="GK31">
        <v>2.40356</v>
      </c>
      <c r="GL31">
        <v>29.7937</v>
      </c>
      <c r="GM31">
        <v>13.9744</v>
      </c>
      <c r="GN31">
        <v>19</v>
      </c>
      <c r="GO31">
        <v>454.852</v>
      </c>
      <c r="GP31">
        <v>1035.02</v>
      </c>
      <c r="GQ31">
        <v>24.1004</v>
      </c>
      <c r="GR31">
        <v>23.1969</v>
      </c>
      <c r="GS31">
        <v>30.0006</v>
      </c>
      <c r="GT31">
        <v>23.2489</v>
      </c>
      <c r="GU31">
        <v>23.3793</v>
      </c>
      <c r="GV31">
        <v>19.806</v>
      </c>
      <c r="GW31">
        <v>23.0474</v>
      </c>
      <c r="GX31">
        <v>70.3968</v>
      </c>
      <c r="GY31">
        <v>24.099</v>
      </c>
      <c r="GZ31">
        <v>294.274</v>
      </c>
      <c r="HA31">
        <v>12.8472</v>
      </c>
      <c r="HB31">
        <v>101.167</v>
      </c>
      <c r="HC31">
        <v>101.144</v>
      </c>
    </row>
    <row r="32" spans="1:211">
      <c r="A32">
        <v>16</v>
      </c>
      <c r="B32">
        <v>1737667771.1</v>
      </c>
      <c r="C32">
        <v>30</v>
      </c>
      <c r="D32" t="s">
        <v>379</v>
      </c>
      <c r="E32" t="s">
        <v>380</v>
      </c>
      <c r="F32">
        <v>2</v>
      </c>
      <c r="G32">
        <v>1737667770.1</v>
      </c>
      <c r="H32">
        <f>(I32)/1000</f>
        <v>0</v>
      </c>
      <c r="I32">
        <f>IF(BD32, AL32, AF32)</f>
        <v>0</v>
      </c>
      <c r="J32">
        <f>IF(BD32, AG32, AE32)</f>
        <v>0</v>
      </c>
      <c r="K32">
        <f>BF32 - IF(AS32&gt;1, J32*AZ32*100.0/(AU32), 0)</f>
        <v>0</v>
      </c>
      <c r="L32">
        <f>((R32-H32/2)*K32-J32)/(R32+H32/2)</f>
        <v>0</v>
      </c>
      <c r="M32">
        <f>L32*(BM32+BN32)/1000.0</f>
        <v>0</v>
      </c>
      <c r="N32">
        <f>(BF32 - IF(AS32&gt;1, J32*AZ32*100.0/(AU32), 0))*(BM32+BN32)/1000.0</f>
        <v>0</v>
      </c>
      <c r="O32">
        <f>2.0/((1/Q32-1/P32)+SIGN(Q32)*SQRT((1/Q32-1/P32)*(1/Q32-1/P32) + 4*BA32/((BA32+1)*(BA32+1))*(2*1/Q32*1/P32-1/P32*1/P32)))</f>
        <v>0</v>
      </c>
      <c r="P32">
        <f>IF(LEFT(BB32,1)&lt;&gt;"0",IF(LEFT(BB32,1)="1",3.0,BC32),$D$5+$E$5*(BT32*BM32/($K$5*1000))+$F$5*(BT32*BM32/($K$5*1000))*MAX(MIN(AZ32,$J$5),$I$5)*MAX(MIN(AZ32,$J$5),$I$5)+$G$5*MAX(MIN(AZ32,$J$5),$I$5)*(BT32*BM32/($K$5*1000))+$H$5*(BT32*BM32/($K$5*1000))*(BT32*BM32/($K$5*1000)))</f>
        <v>0</v>
      </c>
      <c r="Q32">
        <f>H32*(1000-(1000*0.61365*exp(17.502*U32/(240.97+U32))/(BM32+BN32)+BH32)/2)/(1000*0.61365*exp(17.502*U32/(240.97+U32))/(BM32+BN32)-BH32)</f>
        <v>0</v>
      </c>
      <c r="R32">
        <f>1/((BA32+1)/(O32/1.6)+1/(P32/1.37)) + BA32/((BA32+1)/(O32/1.6) + BA32/(P32/1.37))</f>
        <v>0</v>
      </c>
      <c r="S32">
        <f>(AV32*AY32)</f>
        <v>0</v>
      </c>
      <c r="T32">
        <f>(BO32+(S32+2*0.95*5.67E-8*(((BO32+$B$7)+273)^4-(BO32+273)^4)-44100*H32)/(1.84*29.3*P32+8*0.95*5.67E-8*(BO32+273)^3))</f>
        <v>0</v>
      </c>
      <c r="U32">
        <f>($C$7*BP32+$D$7*BQ32+$E$7*T32)</f>
        <v>0</v>
      </c>
      <c r="V32">
        <f>0.61365*exp(17.502*U32/(240.97+U32))</f>
        <v>0</v>
      </c>
      <c r="W32">
        <f>(X32/Y32*100)</f>
        <v>0</v>
      </c>
      <c r="X32">
        <f>BH32*(BM32+BN32)/1000</f>
        <v>0</v>
      </c>
      <c r="Y32">
        <f>0.61365*exp(17.502*BO32/(240.97+BO32))</f>
        <v>0</v>
      </c>
      <c r="Z32">
        <f>(V32-BH32*(BM32+BN32)/1000)</f>
        <v>0</v>
      </c>
      <c r="AA32">
        <f>(-H32*44100)</f>
        <v>0</v>
      </c>
      <c r="AB32">
        <f>2*29.3*P32*0.92*(BO32-U32)</f>
        <v>0</v>
      </c>
      <c r="AC32">
        <f>2*0.95*5.67E-8*(((BO32+$B$7)+273)^4-(U32+273)^4)</f>
        <v>0</v>
      </c>
      <c r="AD32">
        <f>S32+AC32+AA32+AB32</f>
        <v>0</v>
      </c>
      <c r="AE32">
        <f>BL32*AS32*(BG32-BF32*(1000-AS32*BI32)/(1000-AS32*BH32))/(100*AZ32)</f>
        <v>0</v>
      </c>
      <c r="AF32">
        <f>1000*BL32*AS32*(BH32-BI32)/(100*AZ32*(1000-AS32*BH32))</f>
        <v>0</v>
      </c>
      <c r="AG32">
        <f>(AH32 - AI32 - BM32*1E3/(8.314*(BO32+273.15)) * AK32/BL32 * AJ32) * BL32/(100*AZ32) * (1000 - BI32)/1000</f>
        <v>0</v>
      </c>
      <c r="AH32">
        <v>260.307503784524</v>
      </c>
      <c r="AI32">
        <v>237.084048484848</v>
      </c>
      <c r="AJ32">
        <v>2.58625225108221</v>
      </c>
      <c r="AK32">
        <v>84.62</v>
      </c>
      <c r="AL32">
        <f>(AN32 - AM32 + BM32*1E3/(8.314*(BO32+273.15)) * AP32/BL32 * AO32) * BL32/(100*AZ32) * 1000/(1000 - AN32)</f>
        <v>0</v>
      </c>
      <c r="AM32">
        <v>12.7889387314685</v>
      </c>
      <c r="AN32">
        <v>15.427310989011</v>
      </c>
      <c r="AO32">
        <v>-9.54769466494883e-07</v>
      </c>
      <c r="AP32">
        <v>106.04</v>
      </c>
      <c r="AQ32">
        <v>14</v>
      </c>
      <c r="AR32">
        <v>3</v>
      </c>
      <c r="AS32">
        <f>IF(AQ32*$H$13&gt;=AU32,1.0,(AU32/(AU32-AQ32*$H$13)))</f>
        <v>0</v>
      </c>
      <c r="AT32">
        <f>(AS32-1)*100</f>
        <v>0</v>
      </c>
      <c r="AU32">
        <f>MAX(0,($B$13+$C$13*BT32)/(1+$D$13*BT32)*BM32/(BO32+273)*$E$13)</f>
        <v>0</v>
      </c>
      <c r="AV32">
        <f>$B$11*BU32+$C$11*BV32+$D$11*CG32</f>
        <v>0</v>
      </c>
      <c r="AW32">
        <f>AV32*AX32</f>
        <v>0</v>
      </c>
      <c r="AX32">
        <f>($B$11*$D$9+$C$11*$D$9+$D$11*(CH32*$E$9+CI32*$G$9))/($B$11+$C$11+$D$11)</f>
        <v>0</v>
      </c>
      <c r="AY32">
        <f>($B$11*$K$9+$C$11*$K$9+$D$11*(CH32*$L$9+CI32*$N$9))/($B$11+$C$11+$D$11)</f>
        <v>0</v>
      </c>
      <c r="AZ32">
        <v>6</v>
      </c>
      <c r="BA32">
        <v>0.5</v>
      </c>
      <c r="BB32" t="s">
        <v>345</v>
      </c>
      <c r="BC32">
        <v>2</v>
      </c>
      <c r="BD32" t="b">
        <v>1</v>
      </c>
      <c r="BE32">
        <v>1737667770.1</v>
      </c>
      <c r="BF32">
        <v>233.42</v>
      </c>
      <c r="BG32">
        <v>268.649</v>
      </c>
      <c r="BH32">
        <v>15.4271</v>
      </c>
      <c r="BI32">
        <v>12.7679</v>
      </c>
      <c r="BJ32">
        <v>232.364</v>
      </c>
      <c r="BK32">
        <v>15.3167</v>
      </c>
      <c r="BL32">
        <v>499.962</v>
      </c>
      <c r="BM32">
        <v>102.611</v>
      </c>
      <c r="BN32">
        <v>0.0998991</v>
      </c>
      <c r="BO32">
        <v>25.0011</v>
      </c>
      <c r="BP32">
        <v>25.451</v>
      </c>
      <c r="BQ32">
        <v>999.9</v>
      </c>
      <c r="BR32">
        <v>0</v>
      </c>
      <c r="BS32">
        <v>0</v>
      </c>
      <c r="BT32">
        <v>9986.88</v>
      </c>
      <c r="BU32">
        <v>364.417</v>
      </c>
      <c r="BV32">
        <v>843.583</v>
      </c>
      <c r="BW32">
        <v>-35.2293</v>
      </c>
      <c r="BX32">
        <v>237.077</v>
      </c>
      <c r="BY32">
        <v>272.123</v>
      </c>
      <c r="BZ32">
        <v>2.65919</v>
      </c>
      <c r="CA32">
        <v>268.649</v>
      </c>
      <c r="CB32">
        <v>12.7679</v>
      </c>
      <c r="CC32">
        <v>1.58298</v>
      </c>
      <c r="CD32">
        <v>1.31012</v>
      </c>
      <c r="CE32">
        <v>13.7941</v>
      </c>
      <c r="CF32">
        <v>10.9155</v>
      </c>
      <c r="CG32">
        <v>1199.99</v>
      </c>
      <c r="CH32">
        <v>0.9</v>
      </c>
      <c r="CI32">
        <v>0.1</v>
      </c>
      <c r="CJ32">
        <v>27</v>
      </c>
      <c r="CK32">
        <v>23455.6</v>
      </c>
      <c r="CL32">
        <v>1737665128.1</v>
      </c>
      <c r="CM32" t="s">
        <v>346</v>
      </c>
      <c r="CN32">
        <v>1737665128.1</v>
      </c>
      <c r="CO32">
        <v>1737665124.1</v>
      </c>
      <c r="CP32">
        <v>1</v>
      </c>
      <c r="CQ32">
        <v>0.11</v>
      </c>
      <c r="CR32">
        <v>-0.02</v>
      </c>
      <c r="CS32">
        <v>0.918</v>
      </c>
      <c r="CT32">
        <v>0.128</v>
      </c>
      <c r="CU32">
        <v>200</v>
      </c>
      <c r="CV32">
        <v>18</v>
      </c>
      <c r="CW32">
        <v>0.6</v>
      </c>
      <c r="CX32">
        <v>0.08</v>
      </c>
      <c r="CY32">
        <v>-25.313515</v>
      </c>
      <c r="CZ32">
        <v>-66.695354887218</v>
      </c>
      <c r="DA32">
        <v>6.47170108258061</v>
      </c>
      <c r="DB32">
        <v>0</v>
      </c>
      <c r="DC32">
        <v>2.6336675</v>
      </c>
      <c r="DD32">
        <v>0.138060000000005</v>
      </c>
      <c r="DE32">
        <v>0.0146529668924079</v>
      </c>
      <c r="DF32">
        <v>1</v>
      </c>
      <c r="DG32">
        <v>1</v>
      </c>
      <c r="DH32">
        <v>2</v>
      </c>
      <c r="DI32" t="s">
        <v>347</v>
      </c>
      <c r="DJ32">
        <v>3.11908</v>
      </c>
      <c r="DK32">
        <v>2.80053</v>
      </c>
      <c r="DL32">
        <v>0.0631179</v>
      </c>
      <c r="DM32">
        <v>0.0721533</v>
      </c>
      <c r="DN32">
        <v>0.0862774</v>
      </c>
      <c r="DO32">
        <v>0.0760037</v>
      </c>
      <c r="DP32">
        <v>26084</v>
      </c>
      <c r="DQ32">
        <v>23867.2</v>
      </c>
      <c r="DR32">
        <v>26641.3</v>
      </c>
      <c r="DS32">
        <v>24074.1</v>
      </c>
      <c r="DT32">
        <v>33638.9</v>
      </c>
      <c r="DU32">
        <v>32399.4</v>
      </c>
      <c r="DV32">
        <v>40280.9</v>
      </c>
      <c r="DW32">
        <v>38067.7</v>
      </c>
      <c r="DX32">
        <v>2.00007</v>
      </c>
      <c r="DY32">
        <v>2.6392</v>
      </c>
      <c r="DZ32">
        <v>0.0367872</v>
      </c>
      <c r="EA32">
        <v>0</v>
      </c>
      <c r="EB32">
        <v>24.8477</v>
      </c>
      <c r="EC32">
        <v>999.9</v>
      </c>
      <c r="ED32">
        <v>52.924</v>
      </c>
      <c r="EE32">
        <v>25.77</v>
      </c>
      <c r="EF32">
        <v>17.1692</v>
      </c>
      <c r="EG32">
        <v>63.8355</v>
      </c>
      <c r="EH32">
        <v>20.7171</v>
      </c>
      <c r="EI32">
        <v>2</v>
      </c>
      <c r="EJ32">
        <v>-0.341812</v>
      </c>
      <c r="EK32">
        <v>-0.182375</v>
      </c>
      <c r="EL32">
        <v>20.3009</v>
      </c>
      <c r="EM32">
        <v>5.25937</v>
      </c>
      <c r="EN32">
        <v>12.0067</v>
      </c>
      <c r="EO32">
        <v>4.99895</v>
      </c>
      <c r="EP32">
        <v>3.2869</v>
      </c>
      <c r="EQ32">
        <v>9999</v>
      </c>
      <c r="ER32">
        <v>9999</v>
      </c>
      <c r="ES32">
        <v>9999</v>
      </c>
      <c r="ET32">
        <v>999.9</v>
      </c>
      <c r="EU32">
        <v>1.87269</v>
      </c>
      <c r="EV32">
        <v>1.87348</v>
      </c>
      <c r="EW32">
        <v>1.86972</v>
      </c>
      <c r="EX32">
        <v>1.87546</v>
      </c>
      <c r="EY32">
        <v>1.87569</v>
      </c>
      <c r="EZ32">
        <v>1.87408</v>
      </c>
      <c r="FA32">
        <v>1.87267</v>
      </c>
      <c r="FB32">
        <v>1.87173</v>
      </c>
      <c r="FC32">
        <v>5</v>
      </c>
      <c r="FD32">
        <v>0</v>
      </c>
      <c r="FE32">
        <v>0</v>
      </c>
      <c r="FF32">
        <v>0</v>
      </c>
      <c r="FG32" t="s">
        <v>348</v>
      </c>
      <c r="FH32" t="s">
        <v>349</v>
      </c>
      <c r="FI32" t="s">
        <v>350</v>
      </c>
      <c r="FJ32" t="s">
        <v>350</v>
      </c>
      <c r="FK32" t="s">
        <v>350</v>
      </c>
      <c r="FL32" t="s">
        <v>350</v>
      </c>
      <c r="FM32">
        <v>0</v>
      </c>
      <c r="FN32">
        <v>100</v>
      </c>
      <c r="FO32">
        <v>100</v>
      </c>
      <c r="FP32">
        <v>1.062</v>
      </c>
      <c r="FQ32">
        <v>0.1104</v>
      </c>
      <c r="FR32">
        <v>0.362488883028156</v>
      </c>
      <c r="FS32">
        <v>0.00365831709837341</v>
      </c>
      <c r="FT32">
        <v>-3.09545118692409e-06</v>
      </c>
      <c r="FU32">
        <v>8.40380587856183e-10</v>
      </c>
      <c r="FV32">
        <v>-0.00191986884087034</v>
      </c>
      <c r="FW32">
        <v>0.00174507359546448</v>
      </c>
      <c r="FX32">
        <v>0.000211765233859431</v>
      </c>
      <c r="FY32">
        <v>9.99097381883647e-06</v>
      </c>
      <c r="FZ32">
        <v>2</v>
      </c>
      <c r="GA32">
        <v>1986</v>
      </c>
      <c r="GB32">
        <v>0</v>
      </c>
      <c r="GC32">
        <v>17</v>
      </c>
      <c r="GD32">
        <v>44</v>
      </c>
      <c r="GE32">
        <v>44.1</v>
      </c>
      <c r="GF32">
        <v>1.00464</v>
      </c>
      <c r="GG32">
        <v>2.52808</v>
      </c>
      <c r="GH32">
        <v>2.24854</v>
      </c>
      <c r="GI32">
        <v>2.68188</v>
      </c>
      <c r="GJ32">
        <v>2.44751</v>
      </c>
      <c r="GK32">
        <v>2.37549</v>
      </c>
      <c r="GL32">
        <v>29.7937</v>
      </c>
      <c r="GM32">
        <v>13.9744</v>
      </c>
      <c r="GN32">
        <v>19</v>
      </c>
      <c r="GO32">
        <v>454.712</v>
      </c>
      <c r="GP32">
        <v>1035.59</v>
      </c>
      <c r="GQ32">
        <v>24.099</v>
      </c>
      <c r="GR32">
        <v>23.1999</v>
      </c>
      <c r="GS32">
        <v>30.0007</v>
      </c>
      <c r="GT32">
        <v>23.2513</v>
      </c>
      <c r="GU32">
        <v>23.3817</v>
      </c>
      <c r="GV32">
        <v>20.1783</v>
      </c>
      <c r="GW32">
        <v>22.7516</v>
      </c>
      <c r="GX32">
        <v>70.3968</v>
      </c>
      <c r="GY32">
        <v>24.099</v>
      </c>
      <c r="GZ32">
        <v>301.008</v>
      </c>
      <c r="HA32">
        <v>12.8505</v>
      </c>
      <c r="HB32">
        <v>101.166</v>
      </c>
      <c r="HC32">
        <v>101.143</v>
      </c>
    </row>
    <row r="33" spans="1:211">
      <c r="A33">
        <v>17</v>
      </c>
      <c r="B33">
        <v>1737667773.1</v>
      </c>
      <c r="C33">
        <v>32</v>
      </c>
      <c r="D33" t="s">
        <v>381</v>
      </c>
      <c r="E33" t="s">
        <v>382</v>
      </c>
      <c r="F33">
        <v>2</v>
      </c>
      <c r="G33">
        <v>1737667771.1</v>
      </c>
      <c r="H33">
        <f>(I33)/1000</f>
        <v>0</v>
      </c>
      <c r="I33">
        <f>IF(BD33, AL33, AF33)</f>
        <v>0</v>
      </c>
      <c r="J33">
        <f>IF(BD33, AG33, AE33)</f>
        <v>0</v>
      </c>
      <c r="K33">
        <f>BF33 - IF(AS33&gt;1, J33*AZ33*100.0/(AU33), 0)</f>
        <v>0</v>
      </c>
      <c r="L33">
        <f>((R33-H33/2)*K33-J33)/(R33+H33/2)</f>
        <v>0</v>
      </c>
      <c r="M33">
        <f>L33*(BM33+BN33)/1000.0</f>
        <v>0</v>
      </c>
      <c r="N33">
        <f>(BF33 - IF(AS33&gt;1, J33*AZ33*100.0/(AU33), 0))*(BM33+BN33)/1000.0</f>
        <v>0</v>
      </c>
      <c r="O33">
        <f>2.0/((1/Q33-1/P33)+SIGN(Q33)*SQRT((1/Q33-1/P33)*(1/Q33-1/P33) + 4*BA33/((BA33+1)*(BA33+1))*(2*1/Q33*1/P33-1/P33*1/P33)))</f>
        <v>0</v>
      </c>
      <c r="P33">
        <f>IF(LEFT(BB33,1)&lt;&gt;"0",IF(LEFT(BB33,1)="1",3.0,BC33),$D$5+$E$5*(BT33*BM33/($K$5*1000))+$F$5*(BT33*BM33/($K$5*1000))*MAX(MIN(AZ33,$J$5),$I$5)*MAX(MIN(AZ33,$J$5),$I$5)+$G$5*MAX(MIN(AZ33,$J$5),$I$5)*(BT33*BM33/($K$5*1000))+$H$5*(BT33*BM33/($K$5*1000))*(BT33*BM33/($K$5*1000)))</f>
        <v>0</v>
      </c>
      <c r="Q33">
        <f>H33*(1000-(1000*0.61365*exp(17.502*U33/(240.97+U33))/(BM33+BN33)+BH33)/2)/(1000*0.61365*exp(17.502*U33/(240.97+U33))/(BM33+BN33)-BH33)</f>
        <v>0</v>
      </c>
      <c r="R33">
        <f>1/((BA33+1)/(O33/1.6)+1/(P33/1.37)) + BA33/((BA33+1)/(O33/1.6) + BA33/(P33/1.37))</f>
        <v>0</v>
      </c>
      <c r="S33">
        <f>(AV33*AY33)</f>
        <v>0</v>
      </c>
      <c r="T33">
        <f>(BO33+(S33+2*0.95*5.67E-8*(((BO33+$B$7)+273)^4-(BO33+273)^4)-44100*H33)/(1.84*29.3*P33+8*0.95*5.67E-8*(BO33+273)^3))</f>
        <v>0</v>
      </c>
      <c r="U33">
        <f>($C$7*BP33+$D$7*BQ33+$E$7*T33)</f>
        <v>0</v>
      </c>
      <c r="V33">
        <f>0.61365*exp(17.502*U33/(240.97+U33))</f>
        <v>0</v>
      </c>
      <c r="W33">
        <f>(X33/Y33*100)</f>
        <v>0</v>
      </c>
      <c r="X33">
        <f>BH33*(BM33+BN33)/1000</f>
        <v>0</v>
      </c>
      <c r="Y33">
        <f>0.61365*exp(17.502*BO33/(240.97+BO33))</f>
        <v>0</v>
      </c>
      <c r="Z33">
        <f>(V33-BH33*(BM33+BN33)/1000)</f>
        <v>0</v>
      </c>
      <c r="AA33">
        <f>(-H33*44100)</f>
        <v>0</v>
      </c>
      <c r="AB33">
        <f>2*29.3*P33*0.92*(BO33-U33)</f>
        <v>0</v>
      </c>
      <c r="AC33">
        <f>2*0.95*5.67E-8*(((BO33+$B$7)+273)^4-(U33+273)^4)</f>
        <v>0</v>
      </c>
      <c r="AD33">
        <f>S33+AC33+AA33+AB33</f>
        <v>0</v>
      </c>
      <c r="AE33">
        <f>BL33*AS33*(BG33-BF33*(1000-AS33*BI33)/(1000-AS33*BH33))/(100*AZ33)</f>
        <v>0</v>
      </c>
      <c r="AF33">
        <f>1000*BL33*AS33*(BH33-BI33)/(100*AZ33*(1000-AS33*BH33))</f>
        <v>0</v>
      </c>
      <c r="AG33">
        <f>(AH33 - AI33 - BM33*1E3/(8.314*(BO33+273.15)) * AK33/BL33 * AJ33) * BL33/(100*AZ33) * (1000 - BI33)/1000</f>
        <v>0</v>
      </c>
      <c r="AH33">
        <v>266.987794610714</v>
      </c>
      <c r="AI33">
        <v>242.666818181818</v>
      </c>
      <c r="AJ33">
        <v>2.71813774891774</v>
      </c>
      <c r="AK33">
        <v>84.62</v>
      </c>
      <c r="AL33">
        <f>(AN33 - AM33 + BM33*1E3/(8.314*(BO33+273.15)) * AP33/BL33 * AO33) * BL33/(100*AZ33) * 1000/(1000 - AN33)</f>
        <v>0</v>
      </c>
      <c r="AM33">
        <v>12.7780956545455</v>
      </c>
      <c r="AN33">
        <v>15.4229978021978</v>
      </c>
      <c r="AO33">
        <v>-2.43137416167866e-06</v>
      </c>
      <c r="AP33">
        <v>106.04</v>
      </c>
      <c r="AQ33">
        <v>14</v>
      </c>
      <c r="AR33">
        <v>3</v>
      </c>
      <c r="AS33">
        <f>IF(AQ33*$H$13&gt;=AU33,1.0,(AU33/(AU33-AQ33*$H$13)))</f>
        <v>0</v>
      </c>
      <c r="AT33">
        <f>(AS33-1)*100</f>
        <v>0</v>
      </c>
      <c r="AU33">
        <f>MAX(0,($B$13+$C$13*BT33)/(1+$D$13*BT33)*BM33/(BO33+273)*$E$13)</f>
        <v>0</v>
      </c>
      <c r="AV33">
        <f>$B$11*BU33+$C$11*BV33+$D$11*CG33</f>
        <v>0</v>
      </c>
      <c r="AW33">
        <f>AV33*AX33</f>
        <v>0</v>
      </c>
      <c r="AX33">
        <f>($B$11*$D$9+$C$11*$D$9+$D$11*(CH33*$E$9+CI33*$G$9))/($B$11+$C$11+$D$11)</f>
        <v>0</v>
      </c>
      <c r="AY33">
        <f>($B$11*$K$9+$C$11*$K$9+$D$11*(CH33*$L$9+CI33*$N$9))/($B$11+$C$11+$D$11)</f>
        <v>0</v>
      </c>
      <c r="AZ33">
        <v>6</v>
      </c>
      <c r="BA33">
        <v>0.5</v>
      </c>
      <c r="BB33" t="s">
        <v>345</v>
      </c>
      <c r="BC33">
        <v>2</v>
      </c>
      <c r="BD33" t="b">
        <v>1</v>
      </c>
      <c r="BE33">
        <v>1737667771.1</v>
      </c>
      <c r="BF33">
        <v>236.158</v>
      </c>
      <c r="BG33">
        <v>272.0515</v>
      </c>
      <c r="BH33">
        <v>15.42525</v>
      </c>
      <c r="BI33">
        <v>12.7682</v>
      </c>
      <c r="BJ33">
        <v>235.0955</v>
      </c>
      <c r="BK33">
        <v>15.3149</v>
      </c>
      <c r="BL33">
        <v>499.936</v>
      </c>
      <c r="BM33">
        <v>102.61</v>
      </c>
      <c r="BN33">
        <v>0.09976755</v>
      </c>
      <c r="BO33">
        <v>25.0001</v>
      </c>
      <c r="BP33">
        <v>25.45</v>
      </c>
      <c r="BQ33">
        <v>999.9</v>
      </c>
      <c r="BR33">
        <v>0</v>
      </c>
      <c r="BS33">
        <v>0</v>
      </c>
      <c r="BT33">
        <v>10007.19</v>
      </c>
      <c r="BU33">
        <v>364.4155</v>
      </c>
      <c r="BV33">
        <v>843.8695</v>
      </c>
      <c r="BW33">
        <v>-35.89395</v>
      </c>
      <c r="BX33">
        <v>239.8575</v>
      </c>
      <c r="BY33">
        <v>275.57</v>
      </c>
      <c r="BZ33">
        <v>2.65706</v>
      </c>
      <c r="CA33">
        <v>272.0515</v>
      </c>
      <c r="CB33">
        <v>12.7682</v>
      </c>
      <c r="CC33">
        <v>1.582785</v>
      </c>
      <c r="CD33">
        <v>1.310145</v>
      </c>
      <c r="CE33">
        <v>13.7922</v>
      </c>
      <c r="CF33">
        <v>10.91575</v>
      </c>
      <c r="CG33">
        <v>1199.99</v>
      </c>
      <c r="CH33">
        <v>0.8999995</v>
      </c>
      <c r="CI33">
        <v>0.1000005</v>
      </c>
      <c r="CJ33">
        <v>27</v>
      </c>
      <c r="CK33">
        <v>23455.65</v>
      </c>
      <c r="CL33">
        <v>1737665128.1</v>
      </c>
      <c r="CM33" t="s">
        <v>346</v>
      </c>
      <c r="CN33">
        <v>1737665128.1</v>
      </c>
      <c r="CO33">
        <v>1737665124.1</v>
      </c>
      <c r="CP33">
        <v>1</v>
      </c>
      <c r="CQ33">
        <v>0.11</v>
      </c>
      <c r="CR33">
        <v>-0.02</v>
      </c>
      <c r="CS33">
        <v>0.918</v>
      </c>
      <c r="CT33">
        <v>0.128</v>
      </c>
      <c r="CU33">
        <v>200</v>
      </c>
      <c r="CV33">
        <v>18</v>
      </c>
      <c r="CW33">
        <v>0.6</v>
      </c>
      <c r="CX33">
        <v>0.08</v>
      </c>
      <c r="CY33">
        <v>-27.512005</v>
      </c>
      <c r="CZ33">
        <v>-60.0411744360902</v>
      </c>
      <c r="DA33">
        <v>5.81124233443031</v>
      </c>
      <c r="DB33">
        <v>0</v>
      </c>
      <c r="DC33">
        <v>2.637673</v>
      </c>
      <c r="DD33">
        <v>0.150379849624057</v>
      </c>
      <c r="DE33">
        <v>0.0155614469442916</v>
      </c>
      <c r="DF33">
        <v>1</v>
      </c>
      <c r="DG33">
        <v>1</v>
      </c>
      <c r="DH33">
        <v>2</v>
      </c>
      <c r="DI33" t="s">
        <v>347</v>
      </c>
      <c r="DJ33">
        <v>3.119</v>
      </c>
      <c r="DK33">
        <v>2.80061</v>
      </c>
      <c r="DL33">
        <v>0.0643816</v>
      </c>
      <c r="DM33">
        <v>0.0736463</v>
      </c>
      <c r="DN33">
        <v>0.0862626</v>
      </c>
      <c r="DO33">
        <v>0.0760429</v>
      </c>
      <c r="DP33">
        <v>26048.3</v>
      </c>
      <c r="DQ33">
        <v>23828.8</v>
      </c>
      <c r="DR33">
        <v>26640.8</v>
      </c>
      <c r="DS33">
        <v>24074.1</v>
      </c>
      <c r="DT33">
        <v>33639.1</v>
      </c>
      <c r="DU33">
        <v>32398.3</v>
      </c>
      <c r="DV33">
        <v>40280.2</v>
      </c>
      <c r="DW33">
        <v>38067.9</v>
      </c>
      <c r="DX33">
        <v>1.9997</v>
      </c>
      <c r="DY33">
        <v>2.6392</v>
      </c>
      <c r="DZ33">
        <v>0.0363402</v>
      </c>
      <c r="EA33">
        <v>0</v>
      </c>
      <c r="EB33">
        <v>24.8493</v>
      </c>
      <c r="EC33">
        <v>999.9</v>
      </c>
      <c r="ED33">
        <v>52.9</v>
      </c>
      <c r="EE33">
        <v>25.76</v>
      </c>
      <c r="EF33">
        <v>17.1507</v>
      </c>
      <c r="EG33">
        <v>64.2055</v>
      </c>
      <c r="EH33">
        <v>20.8093</v>
      </c>
      <c r="EI33">
        <v>2</v>
      </c>
      <c r="EJ33">
        <v>-0.341463</v>
      </c>
      <c r="EK33">
        <v>-0.184818</v>
      </c>
      <c r="EL33">
        <v>20.301</v>
      </c>
      <c r="EM33">
        <v>5.25922</v>
      </c>
      <c r="EN33">
        <v>12.0067</v>
      </c>
      <c r="EO33">
        <v>4.999</v>
      </c>
      <c r="EP33">
        <v>3.28695</v>
      </c>
      <c r="EQ33">
        <v>9999</v>
      </c>
      <c r="ER33">
        <v>9999</v>
      </c>
      <c r="ES33">
        <v>9999</v>
      </c>
      <c r="ET33">
        <v>999.9</v>
      </c>
      <c r="EU33">
        <v>1.87269</v>
      </c>
      <c r="EV33">
        <v>1.87347</v>
      </c>
      <c r="EW33">
        <v>1.86972</v>
      </c>
      <c r="EX33">
        <v>1.87546</v>
      </c>
      <c r="EY33">
        <v>1.87571</v>
      </c>
      <c r="EZ33">
        <v>1.87408</v>
      </c>
      <c r="FA33">
        <v>1.87267</v>
      </c>
      <c r="FB33">
        <v>1.87173</v>
      </c>
      <c r="FC33">
        <v>5</v>
      </c>
      <c r="FD33">
        <v>0</v>
      </c>
      <c r="FE33">
        <v>0</v>
      </c>
      <c r="FF33">
        <v>0</v>
      </c>
      <c r="FG33" t="s">
        <v>348</v>
      </c>
      <c r="FH33" t="s">
        <v>349</v>
      </c>
      <c r="FI33" t="s">
        <v>350</v>
      </c>
      <c r="FJ33" t="s">
        <v>350</v>
      </c>
      <c r="FK33" t="s">
        <v>350</v>
      </c>
      <c r="FL33" t="s">
        <v>350</v>
      </c>
      <c r="FM33">
        <v>0</v>
      </c>
      <c r="FN33">
        <v>100</v>
      </c>
      <c r="FO33">
        <v>100</v>
      </c>
      <c r="FP33">
        <v>1.075</v>
      </c>
      <c r="FQ33">
        <v>0.1103</v>
      </c>
      <c r="FR33">
        <v>0.362488883028156</v>
      </c>
      <c r="FS33">
        <v>0.00365831709837341</v>
      </c>
      <c r="FT33">
        <v>-3.09545118692409e-06</v>
      </c>
      <c r="FU33">
        <v>8.40380587856183e-10</v>
      </c>
      <c r="FV33">
        <v>-0.00191986884087034</v>
      </c>
      <c r="FW33">
        <v>0.00174507359546448</v>
      </c>
      <c r="FX33">
        <v>0.000211765233859431</v>
      </c>
      <c r="FY33">
        <v>9.99097381883647e-06</v>
      </c>
      <c r="FZ33">
        <v>2</v>
      </c>
      <c r="GA33">
        <v>1986</v>
      </c>
      <c r="GB33">
        <v>0</v>
      </c>
      <c r="GC33">
        <v>17</v>
      </c>
      <c r="GD33">
        <v>44.1</v>
      </c>
      <c r="GE33">
        <v>44.1</v>
      </c>
      <c r="GF33">
        <v>1.02295</v>
      </c>
      <c r="GG33">
        <v>2.49268</v>
      </c>
      <c r="GH33">
        <v>2.24854</v>
      </c>
      <c r="GI33">
        <v>2.68433</v>
      </c>
      <c r="GJ33">
        <v>2.44751</v>
      </c>
      <c r="GK33">
        <v>2.41211</v>
      </c>
      <c r="GL33">
        <v>29.7724</v>
      </c>
      <c r="GM33">
        <v>13.9744</v>
      </c>
      <c r="GN33">
        <v>19</v>
      </c>
      <c r="GO33">
        <v>454.513</v>
      </c>
      <c r="GP33">
        <v>1035.64</v>
      </c>
      <c r="GQ33">
        <v>24.0982</v>
      </c>
      <c r="GR33">
        <v>23.2028</v>
      </c>
      <c r="GS33">
        <v>30.0007</v>
      </c>
      <c r="GT33">
        <v>23.2535</v>
      </c>
      <c r="GU33">
        <v>23.3845</v>
      </c>
      <c r="GV33">
        <v>20.5544</v>
      </c>
      <c r="GW33">
        <v>22.7516</v>
      </c>
      <c r="GX33">
        <v>70.3968</v>
      </c>
      <c r="GY33">
        <v>24.1152</v>
      </c>
      <c r="GZ33">
        <v>307.759</v>
      </c>
      <c r="HA33">
        <v>12.8542</v>
      </c>
      <c r="HB33">
        <v>101.165</v>
      </c>
      <c r="HC33">
        <v>101.144</v>
      </c>
    </row>
    <row r="34" spans="1:211">
      <c r="A34">
        <v>18</v>
      </c>
      <c r="B34">
        <v>1737667775.1</v>
      </c>
      <c r="C34">
        <v>34</v>
      </c>
      <c r="D34" t="s">
        <v>383</v>
      </c>
      <c r="E34" t="s">
        <v>384</v>
      </c>
      <c r="F34">
        <v>2</v>
      </c>
      <c r="G34">
        <v>1737667774.1</v>
      </c>
      <c r="H34">
        <f>(I34)/1000</f>
        <v>0</v>
      </c>
      <c r="I34">
        <f>IF(BD34, AL34, AF34)</f>
        <v>0</v>
      </c>
      <c r="J34">
        <f>IF(BD34, AG34, AE34)</f>
        <v>0</v>
      </c>
      <c r="K34">
        <f>BF34 - IF(AS34&gt;1, J34*AZ34*100.0/(AU34), 0)</f>
        <v>0</v>
      </c>
      <c r="L34">
        <f>((R34-H34/2)*K34-J34)/(R34+H34/2)</f>
        <v>0</v>
      </c>
      <c r="M34">
        <f>L34*(BM34+BN34)/1000.0</f>
        <v>0</v>
      </c>
      <c r="N34">
        <f>(BF34 - IF(AS34&gt;1, J34*AZ34*100.0/(AU34), 0))*(BM34+BN34)/1000.0</f>
        <v>0</v>
      </c>
      <c r="O34">
        <f>2.0/((1/Q34-1/P34)+SIGN(Q34)*SQRT((1/Q34-1/P34)*(1/Q34-1/P34) + 4*BA34/((BA34+1)*(BA34+1))*(2*1/Q34*1/P34-1/P34*1/P34)))</f>
        <v>0</v>
      </c>
      <c r="P34">
        <f>IF(LEFT(BB34,1)&lt;&gt;"0",IF(LEFT(BB34,1)="1",3.0,BC34),$D$5+$E$5*(BT34*BM34/($K$5*1000))+$F$5*(BT34*BM34/($K$5*1000))*MAX(MIN(AZ34,$J$5),$I$5)*MAX(MIN(AZ34,$J$5),$I$5)+$G$5*MAX(MIN(AZ34,$J$5),$I$5)*(BT34*BM34/($K$5*1000))+$H$5*(BT34*BM34/($K$5*1000))*(BT34*BM34/($K$5*1000)))</f>
        <v>0</v>
      </c>
      <c r="Q34">
        <f>H34*(1000-(1000*0.61365*exp(17.502*U34/(240.97+U34))/(BM34+BN34)+BH34)/2)/(1000*0.61365*exp(17.502*U34/(240.97+U34))/(BM34+BN34)-BH34)</f>
        <v>0</v>
      </c>
      <c r="R34">
        <f>1/((BA34+1)/(O34/1.6)+1/(P34/1.37)) + BA34/((BA34+1)/(O34/1.6) + BA34/(P34/1.37))</f>
        <v>0</v>
      </c>
      <c r="S34">
        <f>(AV34*AY34)</f>
        <v>0</v>
      </c>
      <c r="T34">
        <f>(BO34+(S34+2*0.95*5.67E-8*(((BO34+$B$7)+273)^4-(BO34+273)^4)-44100*H34)/(1.84*29.3*P34+8*0.95*5.67E-8*(BO34+273)^3))</f>
        <v>0</v>
      </c>
      <c r="U34">
        <f>($C$7*BP34+$D$7*BQ34+$E$7*T34)</f>
        <v>0</v>
      </c>
      <c r="V34">
        <f>0.61365*exp(17.502*U34/(240.97+U34))</f>
        <v>0</v>
      </c>
      <c r="W34">
        <f>(X34/Y34*100)</f>
        <v>0</v>
      </c>
      <c r="X34">
        <f>BH34*(BM34+BN34)/1000</f>
        <v>0</v>
      </c>
      <c r="Y34">
        <f>0.61365*exp(17.502*BO34/(240.97+BO34))</f>
        <v>0</v>
      </c>
      <c r="Z34">
        <f>(V34-BH34*(BM34+BN34)/1000)</f>
        <v>0</v>
      </c>
      <c r="AA34">
        <f>(-H34*44100)</f>
        <v>0</v>
      </c>
      <c r="AB34">
        <f>2*29.3*P34*0.92*(BO34-U34)</f>
        <v>0</v>
      </c>
      <c r="AC34">
        <f>2*0.95*5.67E-8*(((BO34+$B$7)+273)^4-(U34+273)^4)</f>
        <v>0</v>
      </c>
      <c r="AD34">
        <f>S34+AC34+AA34+AB34</f>
        <v>0</v>
      </c>
      <c r="AE34">
        <f>BL34*AS34*(BG34-BF34*(1000-AS34*BI34)/(1000-AS34*BH34))/(100*AZ34)</f>
        <v>0</v>
      </c>
      <c r="AF34">
        <f>1000*BL34*AS34*(BH34-BI34)/(100*AZ34*(1000-AS34*BH34))</f>
        <v>0</v>
      </c>
      <c r="AG34">
        <f>(AH34 - AI34 - BM34*1E3/(8.314*(BO34+273.15)) * AK34/BL34 * AJ34) * BL34/(100*AZ34) * (1000 - BI34)/1000</f>
        <v>0</v>
      </c>
      <c r="AH34">
        <v>273.80126104881</v>
      </c>
      <c r="AI34">
        <v>248.4138</v>
      </c>
      <c r="AJ34">
        <v>2.8206019047619</v>
      </c>
      <c r="AK34">
        <v>84.62</v>
      </c>
      <c r="AL34">
        <f>(AN34 - AM34 + BM34*1E3/(8.314*(BO34+273.15)) * AP34/BL34 * AO34) * BL34/(100*AZ34) * 1000/(1000 - AN34)</f>
        <v>0</v>
      </c>
      <c r="AM34">
        <v>12.7696142457542</v>
      </c>
      <c r="AN34">
        <v>15.4195791208791</v>
      </c>
      <c r="AO34">
        <v>-3.56055000987108e-06</v>
      </c>
      <c r="AP34">
        <v>106.04</v>
      </c>
      <c r="AQ34">
        <v>14</v>
      </c>
      <c r="AR34">
        <v>3</v>
      </c>
      <c r="AS34">
        <f>IF(AQ34*$H$13&gt;=AU34,1.0,(AU34/(AU34-AQ34*$H$13)))</f>
        <v>0</v>
      </c>
      <c r="AT34">
        <f>(AS34-1)*100</f>
        <v>0</v>
      </c>
      <c r="AU34">
        <f>MAX(0,($B$13+$C$13*BT34)/(1+$D$13*BT34)*BM34/(BO34+273)*$E$13)</f>
        <v>0</v>
      </c>
      <c r="AV34">
        <f>$B$11*BU34+$C$11*BV34+$D$11*CG34</f>
        <v>0</v>
      </c>
      <c r="AW34">
        <f>AV34*AX34</f>
        <v>0</v>
      </c>
      <c r="AX34">
        <f>($B$11*$D$9+$C$11*$D$9+$D$11*(CH34*$E$9+CI34*$G$9))/($B$11+$C$11+$D$11)</f>
        <v>0</v>
      </c>
      <c r="AY34">
        <f>($B$11*$K$9+$C$11*$K$9+$D$11*(CH34*$L$9+CI34*$N$9))/($B$11+$C$11+$D$11)</f>
        <v>0</v>
      </c>
      <c r="AZ34">
        <v>6</v>
      </c>
      <c r="BA34">
        <v>0.5</v>
      </c>
      <c r="BB34" t="s">
        <v>345</v>
      </c>
      <c r="BC34">
        <v>2</v>
      </c>
      <c r="BD34" t="b">
        <v>1</v>
      </c>
      <c r="BE34">
        <v>1737667774.1</v>
      </c>
      <c r="BF34">
        <v>244.569</v>
      </c>
      <c r="BG34">
        <v>282.315</v>
      </c>
      <c r="BH34">
        <v>15.4206</v>
      </c>
      <c r="BI34">
        <v>12.784</v>
      </c>
      <c r="BJ34">
        <v>243.487</v>
      </c>
      <c r="BK34">
        <v>15.3103</v>
      </c>
      <c r="BL34">
        <v>499.892</v>
      </c>
      <c r="BM34">
        <v>102.608</v>
      </c>
      <c r="BN34">
        <v>0.100093</v>
      </c>
      <c r="BO34">
        <v>24.9958</v>
      </c>
      <c r="BP34">
        <v>25.4436</v>
      </c>
      <c r="BQ34">
        <v>999.9</v>
      </c>
      <c r="BR34">
        <v>0</v>
      </c>
      <c r="BS34">
        <v>0</v>
      </c>
      <c r="BT34">
        <v>9990.62</v>
      </c>
      <c r="BU34">
        <v>364.455</v>
      </c>
      <c r="BV34">
        <v>843.955</v>
      </c>
      <c r="BW34">
        <v>-37.7457</v>
      </c>
      <c r="BX34">
        <v>248.4</v>
      </c>
      <c r="BY34">
        <v>285.971</v>
      </c>
      <c r="BZ34">
        <v>2.63651</v>
      </c>
      <c r="CA34">
        <v>282.315</v>
      </c>
      <c r="CB34">
        <v>12.784</v>
      </c>
      <c r="CC34">
        <v>1.58227</v>
      </c>
      <c r="CD34">
        <v>1.31175</v>
      </c>
      <c r="CE34">
        <v>13.7872</v>
      </c>
      <c r="CF34">
        <v>10.9341</v>
      </c>
      <c r="CG34">
        <v>1200.01</v>
      </c>
      <c r="CH34">
        <v>0.9</v>
      </c>
      <c r="CI34">
        <v>0.1</v>
      </c>
      <c r="CJ34">
        <v>27</v>
      </c>
      <c r="CK34">
        <v>23456</v>
      </c>
      <c r="CL34">
        <v>1737665128.1</v>
      </c>
      <c r="CM34" t="s">
        <v>346</v>
      </c>
      <c r="CN34">
        <v>1737665128.1</v>
      </c>
      <c r="CO34">
        <v>1737665124.1</v>
      </c>
      <c r="CP34">
        <v>1</v>
      </c>
      <c r="CQ34">
        <v>0.11</v>
      </c>
      <c r="CR34">
        <v>-0.02</v>
      </c>
      <c r="CS34">
        <v>0.918</v>
      </c>
      <c r="CT34">
        <v>0.128</v>
      </c>
      <c r="CU34">
        <v>200</v>
      </c>
      <c r="CV34">
        <v>18</v>
      </c>
      <c r="CW34">
        <v>0.6</v>
      </c>
      <c r="CX34">
        <v>0.08</v>
      </c>
      <c r="CY34">
        <v>-29.49112</v>
      </c>
      <c r="CZ34">
        <v>-54.5019879699248</v>
      </c>
      <c r="DA34">
        <v>5.26147479216617</v>
      </c>
      <c r="DB34">
        <v>0</v>
      </c>
      <c r="DC34">
        <v>2.640612</v>
      </c>
      <c r="DD34">
        <v>0.139007819548873</v>
      </c>
      <c r="DE34">
        <v>0.0150319554948783</v>
      </c>
      <c r="DF34">
        <v>1</v>
      </c>
      <c r="DG34">
        <v>1</v>
      </c>
      <c r="DH34">
        <v>2</v>
      </c>
      <c r="DI34" t="s">
        <v>347</v>
      </c>
      <c r="DJ34">
        <v>3.11911</v>
      </c>
      <c r="DK34">
        <v>2.80074</v>
      </c>
      <c r="DL34">
        <v>0.0656856</v>
      </c>
      <c r="DM34">
        <v>0.0751418</v>
      </c>
      <c r="DN34">
        <v>0.0862533</v>
      </c>
      <c r="DO34">
        <v>0.0761323</v>
      </c>
      <c r="DP34">
        <v>26011.6</v>
      </c>
      <c r="DQ34">
        <v>23790.3</v>
      </c>
      <c r="DR34">
        <v>26640.4</v>
      </c>
      <c r="DS34">
        <v>24074</v>
      </c>
      <c r="DT34">
        <v>33639.1</v>
      </c>
      <c r="DU34">
        <v>32395.2</v>
      </c>
      <c r="DV34">
        <v>40279.7</v>
      </c>
      <c r="DW34">
        <v>38067.9</v>
      </c>
      <c r="DX34">
        <v>1.9999</v>
      </c>
      <c r="DY34">
        <v>2.63925</v>
      </c>
      <c r="DZ34">
        <v>0.0359342</v>
      </c>
      <c r="EA34">
        <v>0</v>
      </c>
      <c r="EB34">
        <v>24.8514</v>
      </c>
      <c r="EC34">
        <v>999.9</v>
      </c>
      <c r="ED34">
        <v>52.9</v>
      </c>
      <c r="EE34">
        <v>25.76</v>
      </c>
      <c r="EF34">
        <v>17.1501</v>
      </c>
      <c r="EG34">
        <v>64.0655</v>
      </c>
      <c r="EH34">
        <v>20.7732</v>
      </c>
      <c r="EI34">
        <v>2</v>
      </c>
      <c r="EJ34">
        <v>-0.34126</v>
      </c>
      <c r="EK34">
        <v>-0.228211</v>
      </c>
      <c r="EL34">
        <v>20.3008</v>
      </c>
      <c r="EM34">
        <v>5.25922</v>
      </c>
      <c r="EN34">
        <v>12.0073</v>
      </c>
      <c r="EO34">
        <v>4.9989</v>
      </c>
      <c r="EP34">
        <v>3.287</v>
      </c>
      <c r="EQ34">
        <v>9999</v>
      </c>
      <c r="ER34">
        <v>9999</v>
      </c>
      <c r="ES34">
        <v>9999</v>
      </c>
      <c r="ET34">
        <v>999.9</v>
      </c>
      <c r="EU34">
        <v>1.87268</v>
      </c>
      <c r="EV34">
        <v>1.87347</v>
      </c>
      <c r="EW34">
        <v>1.86975</v>
      </c>
      <c r="EX34">
        <v>1.87546</v>
      </c>
      <c r="EY34">
        <v>1.87571</v>
      </c>
      <c r="EZ34">
        <v>1.87408</v>
      </c>
      <c r="FA34">
        <v>1.87269</v>
      </c>
      <c r="FB34">
        <v>1.87172</v>
      </c>
      <c r="FC34">
        <v>5</v>
      </c>
      <c r="FD34">
        <v>0</v>
      </c>
      <c r="FE34">
        <v>0</v>
      </c>
      <c r="FF34">
        <v>0</v>
      </c>
      <c r="FG34" t="s">
        <v>348</v>
      </c>
      <c r="FH34" t="s">
        <v>349</v>
      </c>
      <c r="FI34" t="s">
        <v>350</v>
      </c>
      <c r="FJ34" t="s">
        <v>350</v>
      </c>
      <c r="FK34" t="s">
        <v>350</v>
      </c>
      <c r="FL34" t="s">
        <v>350</v>
      </c>
      <c r="FM34">
        <v>0</v>
      </c>
      <c r="FN34">
        <v>100</v>
      </c>
      <c r="FO34">
        <v>100</v>
      </c>
      <c r="FP34">
        <v>1.089</v>
      </c>
      <c r="FQ34">
        <v>0.1103</v>
      </c>
      <c r="FR34">
        <v>0.362488883028156</v>
      </c>
      <c r="FS34">
        <v>0.00365831709837341</v>
      </c>
      <c r="FT34">
        <v>-3.09545118692409e-06</v>
      </c>
      <c r="FU34">
        <v>8.40380587856183e-10</v>
      </c>
      <c r="FV34">
        <v>-0.00191986884087034</v>
      </c>
      <c r="FW34">
        <v>0.00174507359546448</v>
      </c>
      <c r="FX34">
        <v>0.000211765233859431</v>
      </c>
      <c r="FY34">
        <v>9.99097381883647e-06</v>
      </c>
      <c r="FZ34">
        <v>2</v>
      </c>
      <c r="GA34">
        <v>1986</v>
      </c>
      <c r="GB34">
        <v>0</v>
      </c>
      <c r="GC34">
        <v>17</v>
      </c>
      <c r="GD34">
        <v>44.1</v>
      </c>
      <c r="GE34">
        <v>44.2</v>
      </c>
      <c r="GF34">
        <v>1.04126</v>
      </c>
      <c r="GG34">
        <v>2.52197</v>
      </c>
      <c r="GH34">
        <v>2.24854</v>
      </c>
      <c r="GI34">
        <v>2.68311</v>
      </c>
      <c r="GJ34">
        <v>2.44751</v>
      </c>
      <c r="GK34">
        <v>2.3938</v>
      </c>
      <c r="GL34">
        <v>29.7724</v>
      </c>
      <c r="GM34">
        <v>13.9919</v>
      </c>
      <c r="GN34">
        <v>19</v>
      </c>
      <c r="GO34">
        <v>454.652</v>
      </c>
      <c r="GP34">
        <v>1035.75</v>
      </c>
      <c r="GQ34">
        <v>24.099</v>
      </c>
      <c r="GR34">
        <v>23.2059</v>
      </c>
      <c r="GS34">
        <v>30.0007</v>
      </c>
      <c r="GT34">
        <v>23.2559</v>
      </c>
      <c r="GU34">
        <v>23.3869</v>
      </c>
      <c r="GV34">
        <v>20.9214</v>
      </c>
      <c r="GW34">
        <v>22.7516</v>
      </c>
      <c r="GX34">
        <v>70.3968</v>
      </c>
      <c r="GY34">
        <v>24.1152</v>
      </c>
      <c r="GZ34">
        <v>314.523</v>
      </c>
      <c r="HA34">
        <v>12.8551</v>
      </c>
      <c r="HB34">
        <v>101.163</v>
      </c>
      <c r="HC34">
        <v>101.143</v>
      </c>
    </row>
    <row r="35" spans="1:211">
      <c r="A35">
        <v>19</v>
      </c>
      <c r="B35">
        <v>1737667777.1</v>
      </c>
      <c r="C35">
        <v>36</v>
      </c>
      <c r="D35" t="s">
        <v>385</v>
      </c>
      <c r="E35" t="s">
        <v>386</v>
      </c>
      <c r="F35">
        <v>2</v>
      </c>
      <c r="G35">
        <v>1737667775.1</v>
      </c>
      <c r="H35">
        <f>(I35)/1000</f>
        <v>0</v>
      </c>
      <c r="I35">
        <f>IF(BD35, AL35, AF35)</f>
        <v>0</v>
      </c>
      <c r="J35">
        <f>IF(BD35, AG35, AE35)</f>
        <v>0</v>
      </c>
      <c r="K35">
        <f>BF35 - IF(AS35&gt;1, J35*AZ35*100.0/(AU35), 0)</f>
        <v>0</v>
      </c>
      <c r="L35">
        <f>((R35-H35/2)*K35-J35)/(R35+H35/2)</f>
        <v>0</v>
      </c>
      <c r="M35">
        <f>L35*(BM35+BN35)/1000.0</f>
        <v>0</v>
      </c>
      <c r="N35">
        <f>(BF35 - IF(AS35&gt;1, J35*AZ35*100.0/(AU35), 0))*(BM35+BN35)/1000.0</f>
        <v>0</v>
      </c>
      <c r="O35">
        <f>2.0/((1/Q35-1/P35)+SIGN(Q35)*SQRT((1/Q35-1/P35)*(1/Q35-1/P35) + 4*BA35/((BA35+1)*(BA35+1))*(2*1/Q35*1/P35-1/P35*1/P35)))</f>
        <v>0</v>
      </c>
      <c r="P35">
        <f>IF(LEFT(BB35,1)&lt;&gt;"0",IF(LEFT(BB35,1)="1",3.0,BC35),$D$5+$E$5*(BT35*BM35/($K$5*1000))+$F$5*(BT35*BM35/($K$5*1000))*MAX(MIN(AZ35,$J$5),$I$5)*MAX(MIN(AZ35,$J$5),$I$5)+$G$5*MAX(MIN(AZ35,$J$5),$I$5)*(BT35*BM35/($K$5*1000))+$H$5*(BT35*BM35/($K$5*1000))*(BT35*BM35/($K$5*1000)))</f>
        <v>0</v>
      </c>
      <c r="Q35">
        <f>H35*(1000-(1000*0.61365*exp(17.502*U35/(240.97+U35))/(BM35+BN35)+BH35)/2)/(1000*0.61365*exp(17.502*U35/(240.97+U35))/(BM35+BN35)-BH35)</f>
        <v>0</v>
      </c>
      <c r="R35">
        <f>1/((BA35+1)/(O35/1.6)+1/(P35/1.37)) + BA35/((BA35+1)/(O35/1.6) + BA35/(P35/1.37))</f>
        <v>0</v>
      </c>
      <c r="S35">
        <f>(AV35*AY35)</f>
        <v>0</v>
      </c>
      <c r="T35">
        <f>(BO35+(S35+2*0.95*5.67E-8*(((BO35+$B$7)+273)^4-(BO35+273)^4)-44100*H35)/(1.84*29.3*P35+8*0.95*5.67E-8*(BO35+273)^3))</f>
        <v>0</v>
      </c>
      <c r="U35">
        <f>($C$7*BP35+$D$7*BQ35+$E$7*T35)</f>
        <v>0</v>
      </c>
      <c r="V35">
        <f>0.61365*exp(17.502*U35/(240.97+U35))</f>
        <v>0</v>
      </c>
      <c r="W35">
        <f>(X35/Y35*100)</f>
        <v>0</v>
      </c>
      <c r="X35">
        <f>BH35*(BM35+BN35)/1000</f>
        <v>0</v>
      </c>
      <c r="Y35">
        <f>0.61365*exp(17.502*BO35/(240.97+BO35))</f>
        <v>0</v>
      </c>
      <c r="Z35">
        <f>(V35-BH35*(BM35+BN35)/1000)</f>
        <v>0</v>
      </c>
      <c r="AA35">
        <f>(-H35*44100)</f>
        <v>0</v>
      </c>
      <c r="AB35">
        <f>2*29.3*P35*0.92*(BO35-U35)</f>
        <v>0</v>
      </c>
      <c r="AC35">
        <f>2*0.95*5.67E-8*(((BO35+$B$7)+273)^4-(U35+273)^4)</f>
        <v>0</v>
      </c>
      <c r="AD35">
        <f>S35+AC35+AA35+AB35</f>
        <v>0</v>
      </c>
      <c r="AE35">
        <f>BL35*AS35*(BG35-BF35*(1000-AS35*BI35)/(1000-AS35*BH35))/(100*AZ35)</f>
        <v>0</v>
      </c>
      <c r="AF35">
        <f>1000*BL35*AS35*(BH35-BI35)/(100*AZ35*(1000-AS35*BH35))</f>
        <v>0</v>
      </c>
      <c r="AG35">
        <f>(AH35 - AI35 - BM35*1E3/(8.314*(BO35+273.15)) * AK35/BL35 * AJ35) * BL35/(100*AZ35) * (1000 - BI35)/1000</f>
        <v>0</v>
      </c>
      <c r="AH35">
        <v>280.712240509524</v>
      </c>
      <c r="AI35">
        <v>254.392981818182</v>
      </c>
      <c r="AJ35">
        <v>2.92405177489175</v>
      </c>
      <c r="AK35">
        <v>84.62</v>
      </c>
      <c r="AL35">
        <f>(AN35 - AM35 + BM35*1E3/(8.314*(BO35+273.15)) * AP35/BL35 * AO35) * BL35/(100*AZ35) * 1000/(1000 - AN35)</f>
        <v>0</v>
      </c>
      <c r="AM35">
        <v>12.7676334933467</v>
      </c>
      <c r="AN35">
        <v>15.4178065934066</v>
      </c>
      <c r="AO35">
        <v>-4.09775645444081e-06</v>
      </c>
      <c r="AP35">
        <v>106.04</v>
      </c>
      <c r="AQ35">
        <v>14</v>
      </c>
      <c r="AR35">
        <v>3</v>
      </c>
      <c r="AS35">
        <f>IF(AQ35*$H$13&gt;=AU35,1.0,(AU35/(AU35-AQ35*$H$13)))</f>
        <v>0</v>
      </c>
      <c r="AT35">
        <f>(AS35-1)*100</f>
        <v>0</v>
      </c>
      <c r="AU35">
        <f>MAX(0,($B$13+$C$13*BT35)/(1+$D$13*BT35)*BM35/(BO35+273)*$E$13)</f>
        <v>0</v>
      </c>
      <c r="AV35">
        <f>$B$11*BU35+$C$11*BV35+$D$11*CG35</f>
        <v>0</v>
      </c>
      <c r="AW35">
        <f>AV35*AX35</f>
        <v>0</v>
      </c>
      <c r="AX35">
        <f>($B$11*$D$9+$C$11*$D$9+$D$11*(CH35*$E$9+CI35*$G$9))/($B$11+$C$11+$D$11)</f>
        <v>0</v>
      </c>
      <c r="AY35">
        <f>($B$11*$K$9+$C$11*$K$9+$D$11*(CH35*$L$9+CI35*$N$9))/($B$11+$C$11+$D$11)</f>
        <v>0</v>
      </c>
      <c r="AZ35">
        <v>6</v>
      </c>
      <c r="BA35">
        <v>0.5</v>
      </c>
      <c r="BB35" t="s">
        <v>345</v>
      </c>
      <c r="BC35">
        <v>2</v>
      </c>
      <c r="BD35" t="b">
        <v>1</v>
      </c>
      <c r="BE35">
        <v>1737667775.1</v>
      </c>
      <c r="BF35">
        <v>247.523</v>
      </c>
      <c r="BG35">
        <v>285.8615</v>
      </c>
      <c r="BH35">
        <v>15.4197</v>
      </c>
      <c r="BI35">
        <v>12.79355</v>
      </c>
      <c r="BJ35">
        <v>246.4345</v>
      </c>
      <c r="BK35">
        <v>15.3094</v>
      </c>
      <c r="BL35">
        <v>499.9815</v>
      </c>
      <c r="BM35">
        <v>102.6085</v>
      </c>
      <c r="BN35">
        <v>0.1001195</v>
      </c>
      <c r="BO35">
        <v>24.99455</v>
      </c>
      <c r="BP35">
        <v>25.4409</v>
      </c>
      <c r="BQ35">
        <v>999.9</v>
      </c>
      <c r="BR35">
        <v>0</v>
      </c>
      <c r="BS35">
        <v>0</v>
      </c>
      <c r="BT35">
        <v>9981.56</v>
      </c>
      <c r="BU35">
        <v>364.45</v>
      </c>
      <c r="BV35">
        <v>844.213</v>
      </c>
      <c r="BW35">
        <v>-38.33795</v>
      </c>
      <c r="BX35">
        <v>251.4</v>
      </c>
      <c r="BY35">
        <v>289.566</v>
      </c>
      <c r="BZ35">
        <v>2.62609</v>
      </c>
      <c r="CA35">
        <v>285.8615</v>
      </c>
      <c r="CB35">
        <v>12.79355</v>
      </c>
      <c r="CC35">
        <v>1.58219</v>
      </c>
      <c r="CD35">
        <v>1.312735</v>
      </c>
      <c r="CE35">
        <v>13.7864</v>
      </c>
      <c r="CF35">
        <v>10.9454</v>
      </c>
      <c r="CG35">
        <v>1200.005</v>
      </c>
      <c r="CH35">
        <v>0.9</v>
      </c>
      <c r="CI35">
        <v>0.1</v>
      </c>
      <c r="CJ35">
        <v>27</v>
      </c>
      <c r="CK35">
        <v>23455.9</v>
      </c>
      <c r="CL35">
        <v>1737665128.1</v>
      </c>
      <c r="CM35" t="s">
        <v>346</v>
      </c>
      <c r="CN35">
        <v>1737665128.1</v>
      </c>
      <c r="CO35">
        <v>1737665124.1</v>
      </c>
      <c r="CP35">
        <v>1</v>
      </c>
      <c r="CQ35">
        <v>0.11</v>
      </c>
      <c r="CR35">
        <v>-0.02</v>
      </c>
      <c r="CS35">
        <v>0.918</v>
      </c>
      <c r="CT35">
        <v>0.128</v>
      </c>
      <c r="CU35">
        <v>200</v>
      </c>
      <c r="CV35">
        <v>18</v>
      </c>
      <c r="CW35">
        <v>0.6</v>
      </c>
      <c r="CX35">
        <v>0.08</v>
      </c>
      <c r="CY35">
        <v>-31.249445</v>
      </c>
      <c r="CZ35">
        <v>-50.3873819548872</v>
      </c>
      <c r="DA35">
        <v>4.86473487740853</v>
      </c>
      <c r="DB35">
        <v>0</v>
      </c>
      <c r="DC35">
        <v>2.6411985</v>
      </c>
      <c r="DD35">
        <v>0.0901078195488748</v>
      </c>
      <c r="DE35">
        <v>0.0146261550911373</v>
      </c>
      <c r="DF35">
        <v>1</v>
      </c>
      <c r="DG35">
        <v>1</v>
      </c>
      <c r="DH35">
        <v>2</v>
      </c>
      <c r="DI35" t="s">
        <v>347</v>
      </c>
      <c r="DJ35">
        <v>3.1193</v>
      </c>
      <c r="DK35">
        <v>2.80066</v>
      </c>
      <c r="DL35">
        <v>0.0670238</v>
      </c>
      <c r="DM35">
        <v>0.0766671</v>
      </c>
      <c r="DN35">
        <v>0.0862499</v>
      </c>
      <c r="DO35">
        <v>0.0761883</v>
      </c>
      <c r="DP35">
        <v>25974.3</v>
      </c>
      <c r="DQ35">
        <v>23750.8</v>
      </c>
      <c r="DR35">
        <v>26640.3</v>
      </c>
      <c r="DS35">
        <v>24073.8</v>
      </c>
      <c r="DT35">
        <v>33639.3</v>
      </c>
      <c r="DU35">
        <v>32393</v>
      </c>
      <c r="DV35">
        <v>40279.6</v>
      </c>
      <c r="DW35">
        <v>38067.4</v>
      </c>
      <c r="DX35">
        <v>2.00047</v>
      </c>
      <c r="DY35">
        <v>2.63855</v>
      </c>
      <c r="DZ35">
        <v>0.0356287</v>
      </c>
      <c r="EA35">
        <v>0</v>
      </c>
      <c r="EB35">
        <v>24.853</v>
      </c>
      <c r="EC35">
        <v>999.9</v>
      </c>
      <c r="ED35">
        <v>52.875</v>
      </c>
      <c r="EE35">
        <v>25.77</v>
      </c>
      <c r="EF35">
        <v>17.1523</v>
      </c>
      <c r="EG35">
        <v>63.8355</v>
      </c>
      <c r="EH35">
        <v>20.7091</v>
      </c>
      <c r="EI35">
        <v>2</v>
      </c>
      <c r="EJ35">
        <v>-0.34107</v>
      </c>
      <c r="EK35">
        <v>-0.25781</v>
      </c>
      <c r="EL35">
        <v>20.3008</v>
      </c>
      <c r="EM35">
        <v>5.25967</v>
      </c>
      <c r="EN35">
        <v>12.008</v>
      </c>
      <c r="EO35">
        <v>4.99905</v>
      </c>
      <c r="EP35">
        <v>3.28715</v>
      </c>
      <c r="EQ35">
        <v>9999</v>
      </c>
      <c r="ER35">
        <v>9999</v>
      </c>
      <c r="ES35">
        <v>9999</v>
      </c>
      <c r="ET35">
        <v>999.9</v>
      </c>
      <c r="EU35">
        <v>1.87268</v>
      </c>
      <c r="EV35">
        <v>1.87347</v>
      </c>
      <c r="EW35">
        <v>1.86974</v>
      </c>
      <c r="EX35">
        <v>1.87546</v>
      </c>
      <c r="EY35">
        <v>1.87568</v>
      </c>
      <c r="EZ35">
        <v>1.87408</v>
      </c>
      <c r="FA35">
        <v>1.87267</v>
      </c>
      <c r="FB35">
        <v>1.87168</v>
      </c>
      <c r="FC35">
        <v>5</v>
      </c>
      <c r="FD35">
        <v>0</v>
      </c>
      <c r="FE35">
        <v>0</v>
      </c>
      <c r="FF35">
        <v>0</v>
      </c>
      <c r="FG35" t="s">
        <v>348</v>
      </c>
      <c r="FH35" t="s">
        <v>349</v>
      </c>
      <c r="FI35" t="s">
        <v>350</v>
      </c>
      <c r="FJ35" t="s">
        <v>350</v>
      </c>
      <c r="FK35" t="s">
        <v>350</v>
      </c>
      <c r="FL35" t="s">
        <v>350</v>
      </c>
      <c r="FM35">
        <v>0</v>
      </c>
      <c r="FN35">
        <v>100</v>
      </c>
      <c r="FO35">
        <v>100</v>
      </c>
      <c r="FP35">
        <v>1.102</v>
      </c>
      <c r="FQ35">
        <v>0.1102</v>
      </c>
      <c r="FR35">
        <v>0.362488883028156</v>
      </c>
      <c r="FS35">
        <v>0.00365831709837341</v>
      </c>
      <c r="FT35">
        <v>-3.09545118692409e-06</v>
      </c>
      <c r="FU35">
        <v>8.40380587856183e-10</v>
      </c>
      <c r="FV35">
        <v>-0.00191986884087034</v>
      </c>
      <c r="FW35">
        <v>0.00174507359546448</v>
      </c>
      <c r="FX35">
        <v>0.000211765233859431</v>
      </c>
      <c r="FY35">
        <v>9.99097381883647e-06</v>
      </c>
      <c r="FZ35">
        <v>2</v>
      </c>
      <c r="GA35">
        <v>1986</v>
      </c>
      <c r="GB35">
        <v>0</v>
      </c>
      <c r="GC35">
        <v>17</v>
      </c>
      <c r="GD35">
        <v>44.1</v>
      </c>
      <c r="GE35">
        <v>44.2</v>
      </c>
      <c r="GF35">
        <v>1.05957</v>
      </c>
      <c r="GG35">
        <v>2.53174</v>
      </c>
      <c r="GH35">
        <v>2.24854</v>
      </c>
      <c r="GI35">
        <v>2.68188</v>
      </c>
      <c r="GJ35">
        <v>2.44751</v>
      </c>
      <c r="GK35">
        <v>2.4292</v>
      </c>
      <c r="GL35">
        <v>29.7724</v>
      </c>
      <c r="GM35">
        <v>13.9832</v>
      </c>
      <c r="GN35">
        <v>19</v>
      </c>
      <c r="GO35">
        <v>455.012</v>
      </c>
      <c r="GP35">
        <v>1034.94</v>
      </c>
      <c r="GQ35">
        <v>24.1047</v>
      </c>
      <c r="GR35">
        <v>23.2091</v>
      </c>
      <c r="GS35">
        <v>30.0006</v>
      </c>
      <c r="GT35">
        <v>23.2584</v>
      </c>
      <c r="GU35">
        <v>23.3888</v>
      </c>
      <c r="GV35">
        <v>21.2841</v>
      </c>
      <c r="GW35">
        <v>22.7516</v>
      </c>
      <c r="GX35">
        <v>70.3968</v>
      </c>
      <c r="GY35">
        <v>24.1152</v>
      </c>
      <c r="GZ35">
        <v>321.319</v>
      </c>
      <c r="HA35">
        <v>12.8561</v>
      </c>
      <c r="HB35">
        <v>101.163</v>
      </c>
      <c r="HC35">
        <v>101.142</v>
      </c>
    </row>
    <row r="36" spans="1:211">
      <c r="A36">
        <v>20</v>
      </c>
      <c r="B36">
        <v>1737667779.1</v>
      </c>
      <c r="C36">
        <v>38</v>
      </c>
      <c r="D36" t="s">
        <v>387</v>
      </c>
      <c r="E36" t="s">
        <v>388</v>
      </c>
      <c r="F36">
        <v>2</v>
      </c>
      <c r="G36">
        <v>1737667778.1</v>
      </c>
      <c r="H36">
        <f>(I36)/1000</f>
        <v>0</v>
      </c>
      <c r="I36">
        <f>IF(BD36, AL36, AF36)</f>
        <v>0</v>
      </c>
      <c r="J36">
        <f>IF(BD36, AG36, AE36)</f>
        <v>0</v>
      </c>
      <c r="K36">
        <f>BF36 - IF(AS36&gt;1, J36*AZ36*100.0/(AU36), 0)</f>
        <v>0</v>
      </c>
      <c r="L36">
        <f>((R36-H36/2)*K36-J36)/(R36+H36/2)</f>
        <v>0</v>
      </c>
      <c r="M36">
        <f>L36*(BM36+BN36)/1000.0</f>
        <v>0</v>
      </c>
      <c r="N36">
        <f>(BF36 - IF(AS36&gt;1, J36*AZ36*100.0/(AU36), 0))*(BM36+BN36)/1000.0</f>
        <v>0</v>
      </c>
      <c r="O36">
        <f>2.0/((1/Q36-1/P36)+SIGN(Q36)*SQRT((1/Q36-1/P36)*(1/Q36-1/P36) + 4*BA36/((BA36+1)*(BA36+1))*(2*1/Q36*1/P36-1/P36*1/P36)))</f>
        <v>0</v>
      </c>
      <c r="P36">
        <f>IF(LEFT(BB36,1)&lt;&gt;"0",IF(LEFT(BB36,1)="1",3.0,BC36),$D$5+$E$5*(BT36*BM36/($K$5*1000))+$F$5*(BT36*BM36/($K$5*1000))*MAX(MIN(AZ36,$J$5),$I$5)*MAX(MIN(AZ36,$J$5),$I$5)+$G$5*MAX(MIN(AZ36,$J$5),$I$5)*(BT36*BM36/($K$5*1000))+$H$5*(BT36*BM36/($K$5*1000))*(BT36*BM36/($K$5*1000)))</f>
        <v>0</v>
      </c>
      <c r="Q36">
        <f>H36*(1000-(1000*0.61365*exp(17.502*U36/(240.97+U36))/(BM36+BN36)+BH36)/2)/(1000*0.61365*exp(17.502*U36/(240.97+U36))/(BM36+BN36)-BH36)</f>
        <v>0</v>
      </c>
      <c r="R36">
        <f>1/((BA36+1)/(O36/1.6)+1/(P36/1.37)) + BA36/((BA36+1)/(O36/1.6) + BA36/(P36/1.37))</f>
        <v>0</v>
      </c>
      <c r="S36">
        <f>(AV36*AY36)</f>
        <v>0</v>
      </c>
      <c r="T36">
        <f>(BO36+(S36+2*0.95*5.67E-8*(((BO36+$B$7)+273)^4-(BO36+273)^4)-44100*H36)/(1.84*29.3*P36+8*0.95*5.67E-8*(BO36+273)^3))</f>
        <v>0</v>
      </c>
      <c r="U36">
        <f>($C$7*BP36+$D$7*BQ36+$E$7*T36)</f>
        <v>0</v>
      </c>
      <c r="V36">
        <f>0.61365*exp(17.502*U36/(240.97+U36))</f>
        <v>0</v>
      </c>
      <c r="W36">
        <f>(X36/Y36*100)</f>
        <v>0</v>
      </c>
      <c r="X36">
        <f>BH36*(BM36+BN36)/1000</f>
        <v>0</v>
      </c>
      <c r="Y36">
        <f>0.61365*exp(17.502*BO36/(240.97+BO36))</f>
        <v>0</v>
      </c>
      <c r="Z36">
        <f>(V36-BH36*(BM36+BN36)/1000)</f>
        <v>0</v>
      </c>
      <c r="AA36">
        <f>(-H36*44100)</f>
        <v>0</v>
      </c>
      <c r="AB36">
        <f>2*29.3*P36*0.92*(BO36-U36)</f>
        <v>0</v>
      </c>
      <c r="AC36">
        <f>2*0.95*5.67E-8*(((BO36+$B$7)+273)^4-(U36+273)^4)</f>
        <v>0</v>
      </c>
      <c r="AD36">
        <f>S36+AC36+AA36+AB36</f>
        <v>0</v>
      </c>
      <c r="AE36">
        <f>BL36*AS36*(BG36-BF36*(1000-AS36*BI36)/(1000-AS36*BH36))/(100*AZ36)</f>
        <v>0</v>
      </c>
      <c r="AF36">
        <f>1000*BL36*AS36*(BH36-BI36)/(100*AZ36*(1000-AS36*BH36))</f>
        <v>0</v>
      </c>
      <c r="AG36">
        <f>(AH36 - AI36 - BM36*1E3/(8.314*(BO36+273.15)) * AK36/BL36 * AJ36) * BL36/(100*AZ36) * (1000 - BI36)/1000</f>
        <v>0</v>
      </c>
      <c r="AH36">
        <v>287.749181142857</v>
      </c>
      <c r="AI36">
        <v>260.584072727273</v>
      </c>
      <c r="AJ36">
        <v>3.02884623376622</v>
      </c>
      <c r="AK36">
        <v>84.62</v>
      </c>
      <c r="AL36">
        <f>(AN36 - AM36 + BM36*1E3/(8.314*(BO36+273.15)) * AP36/BL36 * AO36) * BL36/(100*AZ36) * 1000/(1000 - AN36)</f>
        <v>0</v>
      </c>
      <c r="AM36">
        <v>12.7739432377622</v>
      </c>
      <c r="AN36">
        <v>15.4184230769231</v>
      </c>
      <c r="AO36">
        <v>-3.6432909846319e-06</v>
      </c>
      <c r="AP36">
        <v>106.04</v>
      </c>
      <c r="AQ36">
        <v>14</v>
      </c>
      <c r="AR36">
        <v>3</v>
      </c>
      <c r="AS36">
        <f>IF(AQ36*$H$13&gt;=AU36,1.0,(AU36/(AU36-AQ36*$H$13)))</f>
        <v>0</v>
      </c>
      <c r="AT36">
        <f>(AS36-1)*100</f>
        <v>0</v>
      </c>
      <c r="AU36">
        <f>MAX(0,($B$13+$C$13*BT36)/(1+$D$13*BT36)*BM36/(BO36+273)*$E$13)</f>
        <v>0</v>
      </c>
      <c r="AV36">
        <f>$B$11*BU36+$C$11*BV36+$D$11*CG36</f>
        <v>0</v>
      </c>
      <c r="AW36">
        <f>AV36*AX36</f>
        <v>0</v>
      </c>
      <c r="AX36">
        <f>($B$11*$D$9+$C$11*$D$9+$D$11*(CH36*$E$9+CI36*$G$9))/($B$11+$C$11+$D$11)</f>
        <v>0</v>
      </c>
      <c r="AY36">
        <f>($B$11*$K$9+$C$11*$K$9+$D$11*(CH36*$L$9+CI36*$N$9))/($B$11+$C$11+$D$11)</f>
        <v>0</v>
      </c>
      <c r="AZ36">
        <v>6</v>
      </c>
      <c r="BA36">
        <v>0.5</v>
      </c>
      <c r="BB36" t="s">
        <v>345</v>
      </c>
      <c r="BC36">
        <v>2</v>
      </c>
      <c r="BD36" t="b">
        <v>1</v>
      </c>
      <c r="BE36">
        <v>1737667778.1</v>
      </c>
      <c r="BF36">
        <v>256.563</v>
      </c>
      <c r="BG36">
        <v>296.35</v>
      </c>
      <c r="BH36">
        <v>15.4196</v>
      </c>
      <c r="BI36">
        <v>12.8104</v>
      </c>
      <c r="BJ36">
        <v>255.454</v>
      </c>
      <c r="BK36">
        <v>15.3094</v>
      </c>
      <c r="BL36">
        <v>500.192</v>
      </c>
      <c r="BM36">
        <v>102.609</v>
      </c>
      <c r="BN36">
        <v>0.100072</v>
      </c>
      <c r="BO36">
        <v>24.9924</v>
      </c>
      <c r="BP36">
        <v>25.437</v>
      </c>
      <c r="BQ36">
        <v>999.9</v>
      </c>
      <c r="BR36">
        <v>0</v>
      </c>
      <c r="BS36">
        <v>0</v>
      </c>
      <c r="BT36">
        <v>9981.25</v>
      </c>
      <c r="BU36">
        <v>364.343</v>
      </c>
      <c r="BV36">
        <v>845.715</v>
      </c>
      <c r="BW36">
        <v>-39.787</v>
      </c>
      <c r="BX36">
        <v>260.581</v>
      </c>
      <c r="BY36">
        <v>300.196</v>
      </c>
      <c r="BZ36">
        <v>2.60924</v>
      </c>
      <c r="CA36">
        <v>296.35</v>
      </c>
      <c r="CB36">
        <v>12.8104</v>
      </c>
      <c r="CC36">
        <v>1.5822</v>
      </c>
      <c r="CD36">
        <v>1.31447</v>
      </c>
      <c r="CE36">
        <v>13.7865</v>
      </c>
      <c r="CF36">
        <v>10.9653</v>
      </c>
      <c r="CG36">
        <v>1199.99</v>
      </c>
      <c r="CH36">
        <v>0.9</v>
      </c>
      <c r="CI36">
        <v>0.1</v>
      </c>
      <c r="CJ36">
        <v>27</v>
      </c>
      <c r="CK36">
        <v>23455.7</v>
      </c>
      <c r="CL36">
        <v>1737665128.1</v>
      </c>
      <c r="CM36" t="s">
        <v>346</v>
      </c>
      <c r="CN36">
        <v>1737665128.1</v>
      </c>
      <c r="CO36">
        <v>1737665124.1</v>
      </c>
      <c r="CP36">
        <v>1</v>
      </c>
      <c r="CQ36">
        <v>0.11</v>
      </c>
      <c r="CR36">
        <v>-0.02</v>
      </c>
      <c r="CS36">
        <v>0.918</v>
      </c>
      <c r="CT36">
        <v>0.128</v>
      </c>
      <c r="CU36">
        <v>200</v>
      </c>
      <c r="CV36">
        <v>18</v>
      </c>
      <c r="CW36">
        <v>0.6</v>
      </c>
      <c r="CX36">
        <v>0.08</v>
      </c>
      <c r="CY36">
        <v>-32.865185</v>
      </c>
      <c r="CZ36">
        <v>-46.9441127819549</v>
      </c>
      <c r="DA36">
        <v>4.53663966976384</v>
      </c>
      <c r="DB36">
        <v>0</v>
      </c>
      <c r="DC36">
        <v>2.6400895</v>
      </c>
      <c r="DD36">
        <v>0.0114933834586451</v>
      </c>
      <c r="DE36">
        <v>0.0162064531822975</v>
      </c>
      <c r="DF36">
        <v>1</v>
      </c>
      <c r="DG36">
        <v>1</v>
      </c>
      <c r="DH36">
        <v>2</v>
      </c>
      <c r="DI36" t="s">
        <v>347</v>
      </c>
      <c r="DJ36">
        <v>3.11893</v>
      </c>
      <c r="DK36">
        <v>2.80039</v>
      </c>
      <c r="DL36">
        <v>0.0683867</v>
      </c>
      <c r="DM36">
        <v>0.0780742</v>
      </c>
      <c r="DN36">
        <v>0.086257</v>
      </c>
      <c r="DO36">
        <v>0.0762037</v>
      </c>
      <c r="DP36">
        <v>25936</v>
      </c>
      <c r="DQ36">
        <v>23714.4</v>
      </c>
      <c r="DR36">
        <v>26640</v>
      </c>
      <c r="DS36">
        <v>24073.6</v>
      </c>
      <c r="DT36">
        <v>33638.7</v>
      </c>
      <c r="DU36">
        <v>32392.2</v>
      </c>
      <c r="DV36">
        <v>40279.1</v>
      </c>
      <c r="DW36">
        <v>38067</v>
      </c>
      <c r="DX36">
        <v>1.9997</v>
      </c>
      <c r="DY36">
        <v>2.63872</v>
      </c>
      <c r="DZ36">
        <v>0.0354946</v>
      </c>
      <c r="EA36">
        <v>0</v>
      </c>
      <c r="EB36">
        <v>24.8545</v>
      </c>
      <c r="EC36">
        <v>999.9</v>
      </c>
      <c r="ED36">
        <v>52.875</v>
      </c>
      <c r="EE36">
        <v>25.77</v>
      </c>
      <c r="EF36">
        <v>17.1527</v>
      </c>
      <c r="EG36">
        <v>64.2355</v>
      </c>
      <c r="EH36">
        <v>20.8373</v>
      </c>
      <c r="EI36">
        <v>2</v>
      </c>
      <c r="EJ36">
        <v>-0.340818</v>
      </c>
      <c r="EK36">
        <v>-0.242484</v>
      </c>
      <c r="EL36">
        <v>20.3007</v>
      </c>
      <c r="EM36">
        <v>5.25907</v>
      </c>
      <c r="EN36">
        <v>12.0082</v>
      </c>
      <c r="EO36">
        <v>4.9983</v>
      </c>
      <c r="EP36">
        <v>3.28718</v>
      </c>
      <c r="EQ36">
        <v>9999</v>
      </c>
      <c r="ER36">
        <v>9999</v>
      </c>
      <c r="ES36">
        <v>9999</v>
      </c>
      <c r="ET36">
        <v>999.9</v>
      </c>
      <c r="EU36">
        <v>1.87269</v>
      </c>
      <c r="EV36">
        <v>1.87347</v>
      </c>
      <c r="EW36">
        <v>1.86968</v>
      </c>
      <c r="EX36">
        <v>1.87546</v>
      </c>
      <c r="EY36">
        <v>1.87566</v>
      </c>
      <c r="EZ36">
        <v>1.87408</v>
      </c>
      <c r="FA36">
        <v>1.87264</v>
      </c>
      <c r="FB36">
        <v>1.87166</v>
      </c>
      <c r="FC36">
        <v>5</v>
      </c>
      <c r="FD36">
        <v>0</v>
      </c>
      <c r="FE36">
        <v>0</v>
      </c>
      <c r="FF36">
        <v>0</v>
      </c>
      <c r="FG36" t="s">
        <v>348</v>
      </c>
      <c r="FH36" t="s">
        <v>349</v>
      </c>
      <c r="FI36" t="s">
        <v>350</v>
      </c>
      <c r="FJ36" t="s">
        <v>350</v>
      </c>
      <c r="FK36" t="s">
        <v>350</v>
      </c>
      <c r="FL36" t="s">
        <v>350</v>
      </c>
      <c r="FM36">
        <v>0</v>
      </c>
      <c r="FN36">
        <v>100</v>
      </c>
      <c r="FO36">
        <v>100</v>
      </c>
      <c r="FP36">
        <v>1.116</v>
      </c>
      <c r="FQ36">
        <v>0.1103</v>
      </c>
      <c r="FR36">
        <v>0.362488883028156</v>
      </c>
      <c r="FS36">
        <v>0.00365831709837341</v>
      </c>
      <c r="FT36">
        <v>-3.09545118692409e-06</v>
      </c>
      <c r="FU36">
        <v>8.40380587856183e-10</v>
      </c>
      <c r="FV36">
        <v>-0.00191986884087034</v>
      </c>
      <c r="FW36">
        <v>0.00174507359546448</v>
      </c>
      <c r="FX36">
        <v>0.000211765233859431</v>
      </c>
      <c r="FY36">
        <v>9.99097381883647e-06</v>
      </c>
      <c r="FZ36">
        <v>2</v>
      </c>
      <c r="GA36">
        <v>1986</v>
      </c>
      <c r="GB36">
        <v>0</v>
      </c>
      <c r="GC36">
        <v>17</v>
      </c>
      <c r="GD36">
        <v>44.2</v>
      </c>
      <c r="GE36">
        <v>44.2</v>
      </c>
      <c r="GF36">
        <v>1.07788</v>
      </c>
      <c r="GG36">
        <v>2.50854</v>
      </c>
      <c r="GH36">
        <v>2.24854</v>
      </c>
      <c r="GI36">
        <v>2.68188</v>
      </c>
      <c r="GJ36">
        <v>2.44751</v>
      </c>
      <c r="GK36">
        <v>2.4292</v>
      </c>
      <c r="GL36">
        <v>29.7724</v>
      </c>
      <c r="GM36">
        <v>13.9832</v>
      </c>
      <c r="GN36">
        <v>19</v>
      </c>
      <c r="GO36">
        <v>454.578</v>
      </c>
      <c r="GP36">
        <v>1035.2</v>
      </c>
      <c r="GQ36">
        <v>24.1117</v>
      </c>
      <c r="GR36">
        <v>23.212</v>
      </c>
      <c r="GS36">
        <v>30.0006</v>
      </c>
      <c r="GT36">
        <v>23.2608</v>
      </c>
      <c r="GU36">
        <v>23.3907</v>
      </c>
      <c r="GV36">
        <v>21.663</v>
      </c>
      <c r="GW36">
        <v>22.7516</v>
      </c>
      <c r="GX36">
        <v>70.3968</v>
      </c>
      <c r="GY36">
        <v>24.1196</v>
      </c>
      <c r="GZ36">
        <v>328.079</v>
      </c>
      <c r="HA36">
        <v>12.8533</v>
      </c>
      <c r="HB36">
        <v>101.162</v>
      </c>
      <c r="HC36">
        <v>101.141</v>
      </c>
    </row>
    <row r="37" spans="1:211">
      <c r="A37">
        <v>21</v>
      </c>
      <c r="B37">
        <v>1737667781.1</v>
      </c>
      <c r="C37">
        <v>40</v>
      </c>
      <c r="D37" t="s">
        <v>389</v>
      </c>
      <c r="E37" t="s">
        <v>390</v>
      </c>
      <c r="F37">
        <v>2</v>
      </c>
      <c r="G37">
        <v>1737667779.1</v>
      </c>
      <c r="H37">
        <f>(I37)/1000</f>
        <v>0</v>
      </c>
      <c r="I37">
        <f>IF(BD37, AL37, AF37)</f>
        <v>0</v>
      </c>
      <c r="J37">
        <f>IF(BD37, AG37, AE37)</f>
        <v>0</v>
      </c>
      <c r="K37">
        <f>BF37 - IF(AS37&gt;1, J37*AZ37*100.0/(AU37), 0)</f>
        <v>0</v>
      </c>
      <c r="L37">
        <f>((R37-H37/2)*K37-J37)/(R37+H37/2)</f>
        <v>0</v>
      </c>
      <c r="M37">
        <f>L37*(BM37+BN37)/1000.0</f>
        <v>0</v>
      </c>
      <c r="N37">
        <f>(BF37 - IF(AS37&gt;1, J37*AZ37*100.0/(AU37), 0))*(BM37+BN37)/1000.0</f>
        <v>0</v>
      </c>
      <c r="O37">
        <f>2.0/((1/Q37-1/P37)+SIGN(Q37)*SQRT((1/Q37-1/P37)*(1/Q37-1/P37) + 4*BA37/((BA37+1)*(BA37+1))*(2*1/Q37*1/P37-1/P37*1/P37)))</f>
        <v>0</v>
      </c>
      <c r="P37">
        <f>IF(LEFT(BB37,1)&lt;&gt;"0",IF(LEFT(BB37,1)="1",3.0,BC37),$D$5+$E$5*(BT37*BM37/($K$5*1000))+$F$5*(BT37*BM37/($K$5*1000))*MAX(MIN(AZ37,$J$5),$I$5)*MAX(MIN(AZ37,$J$5),$I$5)+$G$5*MAX(MIN(AZ37,$J$5),$I$5)*(BT37*BM37/($K$5*1000))+$H$5*(BT37*BM37/($K$5*1000))*(BT37*BM37/($K$5*1000)))</f>
        <v>0</v>
      </c>
      <c r="Q37">
        <f>H37*(1000-(1000*0.61365*exp(17.502*U37/(240.97+U37))/(BM37+BN37)+BH37)/2)/(1000*0.61365*exp(17.502*U37/(240.97+U37))/(BM37+BN37)-BH37)</f>
        <v>0</v>
      </c>
      <c r="R37">
        <f>1/((BA37+1)/(O37/1.6)+1/(P37/1.37)) + BA37/((BA37+1)/(O37/1.6) + BA37/(P37/1.37))</f>
        <v>0</v>
      </c>
      <c r="S37">
        <f>(AV37*AY37)</f>
        <v>0</v>
      </c>
      <c r="T37">
        <f>(BO37+(S37+2*0.95*5.67E-8*(((BO37+$B$7)+273)^4-(BO37+273)^4)-44100*H37)/(1.84*29.3*P37+8*0.95*5.67E-8*(BO37+273)^3))</f>
        <v>0</v>
      </c>
      <c r="U37">
        <f>($C$7*BP37+$D$7*BQ37+$E$7*T37)</f>
        <v>0</v>
      </c>
      <c r="V37">
        <f>0.61365*exp(17.502*U37/(240.97+U37))</f>
        <v>0</v>
      </c>
      <c r="W37">
        <f>(X37/Y37*100)</f>
        <v>0</v>
      </c>
      <c r="X37">
        <f>BH37*(BM37+BN37)/1000</f>
        <v>0</v>
      </c>
      <c r="Y37">
        <f>0.61365*exp(17.502*BO37/(240.97+BO37))</f>
        <v>0</v>
      </c>
      <c r="Z37">
        <f>(V37-BH37*(BM37+BN37)/1000)</f>
        <v>0</v>
      </c>
      <c r="AA37">
        <f>(-H37*44100)</f>
        <v>0</v>
      </c>
      <c r="AB37">
        <f>2*29.3*P37*0.92*(BO37-U37)</f>
        <v>0</v>
      </c>
      <c r="AC37">
        <f>2*0.95*5.67E-8*(((BO37+$B$7)+273)^4-(U37+273)^4)</f>
        <v>0</v>
      </c>
      <c r="AD37">
        <f>S37+AC37+AA37+AB37</f>
        <v>0</v>
      </c>
      <c r="AE37">
        <f>BL37*AS37*(BG37-BF37*(1000-AS37*BI37)/(1000-AS37*BH37))/(100*AZ37)</f>
        <v>0</v>
      </c>
      <c r="AF37">
        <f>1000*BL37*AS37*(BH37-BI37)/(100*AZ37*(1000-AS37*BH37))</f>
        <v>0</v>
      </c>
      <c r="AG37">
        <f>(AH37 - AI37 - BM37*1E3/(8.314*(BO37+273.15)) * AK37/BL37 * AJ37) * BL37/(100*AZ37) * (1000 - BI37)/1000</f>
        <v>0</v>
      </c>
      <c r="AH37">
        <v>294.868173326191</v>
      </c>
      <c r="AI37">
        <v>266.896163636363</v>
      </c>
      <c r="AJ37">
        <v>3.11157021645019</v>
      </c>
      <c r="AK37">
        <v>84.62</v>
      </c>
      <c r="AL37">
        <f>(AN37 - AM37 + BM37*1E3/(8.314*(BO37+273.15)) * AP37/BL37 * AO37) * BL37/(100*AZ37) * 1000/(1000 - AN37)</f>
        <v>0</v>
      </c>
      <c r="AM37">
        <v>12.7862565788412</v>
      </c>
      <c r="AN37">
        <v>15.4219098901099</v>
      </c>
      <c r="AO37">
        <v>-2.10174017936651e-06</v>
      </c>
      <c r="AP37">
        <v>106.04</v>
      </c>
      <c r="AQ37">
        <v>14</v>
      </c>
      <c r="AR37">
        <v>3</v>
      </c>
      <c r="AS37">
        <f>IF(AQ37*$H$13&gt;=AU37,1.0,(AU37/(AU37-AQ37*$H$13)))</f>
        <v>0</v>
      </c>
      <c r="AT37">
        <f>(AS37-1)*100</f>
        <v>0</v>
      </c>
      <c r="AU37">
        <f>MAX(0,($B$13+$C$13*BT37)/(1+$D$13*BT37)*BM37/(BO37+273)*$E$13)</f>
        <v>0</v>
      </c>
      <c r="AV37">
        <f>$B$11*BU37+$C$11*BV37+$D$11*CG37</f>
        <v>0</v>
      </c>
      <c r="AW37">
        <f>AV37*AX37</f>
        <v>0</v>
      </c>
      <c r="AX37">
        <f>($B$11*$D$9+$C$11*$D$9+$D$11*(CH37*$E$9+CI37*$G$9))/($B$11+$C$11+$D$11)</f>
        <v>0</v>
      </c>
      <c r="AY37">
        <f>($B$11*$K$9+$C$11*$K$9+$D$11*(CH37*$L$9+CI37*$N$9))/($B$11+$C$11+$D$11)</f>
        <v>0</v>
      </c>
      <c r="AZ37">
        <v>6</v>
      </c>
      <c r="BA37">
        <v>0.5</v>
      </c>
      <c r="BB37" t="s">
        <v>345</v>
      </c>
      <c r="BC37">
        <v>2</v>
      </c>
      <c r="BD37" t="b">
        <v>1</v>
      </c>
      <c r="BE37">
        <v>1737667779.1</v>
      </c>
      <c r="BF37">
        <v>259.6615</v>
      </c>
      <c r="BG37">
        <v>299.4905</v>
      </c>
      <c r="BH37">
        <v>15.42125</v>
      </c>
      <c r="BI37">
        <v>12.81085</v>
      </c>
      <c r="BJ37">
        <v>258.546</v>
      </c>
      <c r="BK37">
        <v>15.31095</v>
      </c>
      <c r="BL37">
        <v>499.9375</v>
      </c>
      <c r="BM37">
        <v>102.609</v>
      </c>
      <c r="BN37">
        <v>0.0998425</v>
      </c>
      <c r="BO37">
        <v>24.9924</v>
      </c>
      <c r="BP37">
        <v>25.43825</v>
      </c>
      <c r="BQ37">
        <v>999.9</v>
      </c>
      <c r="BR37">
        <v>0</v>
      </c>
      <c r="BS37">
        <v>0</v>
      </c>
      <c r="BT37">
        <v>9981.875</v>
      </c>
      <c r="BU37">
        <v>364.349</v>
      </c>
      <c r="BV37">
        <v>845.833</v>
      </c>
      <c r="BW37">
        <v>-39.82885</v>
      </c>
      <c r="BX37">
        <v>263.7285</v>
      </c>
      <c r="BY37">
        <v>303.3775</v>
      </c>
      <c r="BZ37">
        <v>2.610385</v>
      </c>
      <c r="CA37">
        <v>299.4905</v>
      </c>
      <c r="CB37">
        <v>12.81085</v>
      </c>
      <c r="CC37">
        <v>1.58236</v>
      </c>
      <c r="CD37">
        <v>1.31451</v>
      </c>
      <c r="CE37">
        <v>13.78805</v>
      </c>
      <c r="CF37">
        <v>10.9658</v>
      </c>
      <c r="CG37">
        <v>1200</v>
      </c>
      <c r="CH37">
        <v>0.9</v>
      </c>
      <c r="CI37">
        <v>0.1</v>
      </c>
      <c r="CJ37">
        <v>27</v>
      </c>
      <c r="CK37">
        <v>23455.85</v>
      </c>
      <c r="CL37">
        <v>1737665128.1</v>
      </c>
      <c r="CM37" t="s">
        <v>346</v>
      </c>
      <c r="CN37">
        <v>1737665128.1</v>
      </c>
      <c r="CO37">
        <v>1737665124.1</v>
      </c>
      <c r="CP37">
        <v>1</v>
      </c>
      <c r="CQ37">
        <v>0.11</v>
      </c>
      <c r="CR37">
        <v>-0.02</v>
      </c>
      <c r="CS37">
        <v>0.918</v>
      </c>
      <c r="CT37">
        <v>0.128</v>
      </c>
      <c r="CU37">
        <v>200</v>
      </c>
      <c r="CV37">
        <v>18</v>
      </c>
      <c r="CW37">
        <v>0.6</v>
      </c>
      <c r="CX37">
        <v>0.08</v>
      </c>
      <c r="CY37">
        <v>-34.344045</v>
      </c>
      <c r="CZ37">
        <v>-42.7806631578947</v>
      </c>
      <c r="DA37">
        <v>4.14445137593325</v>
      </c>
      <c r="DB37">
        <v>0</v>
      </c>
      <c r="DC37">
        <v>2.638712</v>
      </c>
      <c r="DD37">
        <v>-0.0721596992481249</v>
      </c>
      <c r="DE37">
        <v>0.0180694401130749</v>
      </c>
      <c r="DF37">
        <v>1</v>
      </c>
      <c r="DG37">
        <v>1</v>
      </c>
      <c r="DH37">
        <v>2</v>
      </c>
      <c r="DI37" t="s">
        <v>347</v>
      </c>
      <c r="DJ37">
        <v>3.11861</v>
      </c>
      <c r="DK37">
        <v>2.80048</v>
      </c>
      <c r="DL37">
        <v>0.069754</v>
      </c>
      <c r="DM37">
        <v>0.0793496</v>
      </c>
      <c r="DN37">
        <v>0.0862743</v>
      </c>
      <c r="DO37">
        <v>0.0762014</v>
      </c>
      <c r="DP37">
        <v>25897.6</v>
      </c>
      <c r="DQ37">
        <v>23681.1</v>
      </c>
      <c r="DR37">
        <v>26639.7</v>
      </c>
      <c r="DS37">
        <v>24073.2</v>
      </c>
      <c r="DT37">
        <v>33637.8</v>
      </c>
      <c r="DU37">
        <v>32391.9</v>
      </c>
      <c r="DV37">
        <v>40278.6</v>
      </c>
      <c r="DW37">
        <v>38066.4</v>
      </c>
      <c r="DX37">
        <v>1.99872</v>
      </c>
      <c r="DY37">
        <v>2.6397</v>
      </c>
      <c r="DZ37">
        <v>0.0355281</v>
      </c>
      <c r="EA37">
        <v>0</v>
      </c>
      <c r="EB37">
        <v>24.8561</v>
      </c>
      <c r="EC37">
        <v>999.9</v>
      </c>
      <c r="ED37">
        <v>52.875</v>
      </c>
      <c r="EE37">
        <v>25.77</v>
      </c>
      <c r="EF37">
        <v>17.1525</v>
      </c>
      <c r="EG37">
        <v>64.0355</v>
      </c>
      <c r="EH37">
        <v>20.8654</v>
      </c>
      <c r="EI37">
        <v>2</v>
      </c>
      <c r="EJ37">
        <v>-0.340582</v>
      </c>
      <c r="EK37">
        <v>-0.236609</v>
      </c>
      <c r="EL37">
        <v>20.3005</v>
      </c>
      <c r="EM37">
        <v>5.25892</v>
      </c>
      <c r="EN37">
        <v>12.0076</v>
      </c>
      <c r="EO37">
        <v>4.9974</v>
      </c>
      <c r="EP37">
        <v>3.287</v>
      </c>
      <c r="EQ37">
        <v>9999</v>
      </c>
      <c r="ER37">
        <v>9999</v>
      </c>
      <c r="ES37">
        <v>9999</v>
      </c>
      <c r="ET37">
        <v>999.9</v>
      </c>
      <c r="EU37">
        <v>1.87269</v>
      </c>
      <c r="EV37">
        <v>1.87347</v>
      </c>
      <c r="EW37">
        <v>1.86968</v>
      </c>
      <c r="EX37">
        <v>1.87546</v>
      </c>
      <c r="EY37">
        <v>1.87565</v>
      </c>
      <c r="EZ37">
        <v>1.87408</v>
      </c>
      <c r="FA37">
        <v>1.87265</v>
      </c>
      <c r="FB37">
        <v>1.87168</v>
      </c>
      <c r="FC37">
        <v>5</v>
      </c>
      <c r="FD37">
        <v>0</v>
      </c>
      <c r="FE37">
        <v>0</v>
      </c>
      <c r="FF37">
        <v>0</v>
      </c>
      <c r="FG37" t="s">
        <v>348</v>
      </c>
      <c r="FH37" t="s">
        <v>349</v>
      </c>
      <c r="FI37" t="s">
        <v>350</v>
      </c>
      <c r="FJ37" t="s">
        <v>350</v>
      </c>
      <c r="FK37" t="s">
        <v>350</v>
      </c>
      <c r="FL37" t="s">
        <v>350</v>
      </c>
      <c r="FM37">
        <v>0</v>
      </c>
      <c r="FN37">
        <v>100</v>
      </c>
      <c r="FO37">
        <v>100</v>
      </c>
      <c r="FP37">
        <v>1.13</v>
      </c>
      <c r="FQ37">
        <v>0.1104</v>
      </c>
      <c r="FR37">
        <v>0.362488883028156</v>
      </c>
      <c r="FS37">
        <v>0.00365831709837341</v>
      </c>
      <c r="FT37">
        <v>-3.09545118692409e-06</v>
      </c>
      <c r="FU37">
        <v>8.40380587856183e-10</v>
      </c>
      <c r="FV37">
        <v>-0.00191986884087034</v>
      </c>
      <c r="FW37">
        <v>0.00174507359546448</v>
      </c>
      <c r="FX37">
        <v>0.000211765233859431</v>
      </c>
      <c r="FY37">
        <v>9.99097381883647e-06</v>
      </c>
      <c r="FZ37">
        <v>2</v>
      </c>
      <c r="GA37">
        <v>1986</v>
      </c>
      <c r="GB37">
        <v>0</v>
      </c>
      <c r="GC37">
        <v>17</v>
      </c>
      <c r="GD37">
        <v>44.2</v>
      </c>
      <c r="GE37">
        <v>44.3</v>
      </c>
      <c r="GF37">
        <v>1.09863</v>
      </c>
      <c r="GG37">
        <v>2.53906</v>
      </c>
      <c r="GH37">
        <v>2.24854</v>
      </c>
      <c r="GI37">
        <v>2.68311</v>
      </c>
      <c r="GJ37">
        <v>2.44751</v>
      </c>
      <c r="GK37">
        <v>2.42065</v>
      </c>
      <c r="GL37">
        <v>29.7724</v>
      </c>
      <c r="GM37">
        <v>13.9832</v>
      </c>
      <c r="GN37">
        <v>19</v>
      </c>
      <c r="GO37">
        <v>454.026</v>
      </c>
      <c r="GP37">
        <v>1036.42</v>
      </c>
      <c r="GQ37">
        <v>24.1164</v>
      </c>
      <c r="GR37">
        <v>23.2155</v>
      </c>
      <c r="GS37">
        <v>30.0006</v>
      </c>
      <c r="GT37">
        <v>23.2631</v>
      </c>
      <c r="GU37">
        <v>23.3926</v>
      </c>
      <c r="GV37">
        <v>22.0548</v>
      </c>
      <c r="GW37">
        <v>22.7516</v>
      </c>
      <c r="GX37">
        <v>70.3968</v>
      </c>
      <c r="GY37">
        <v>24.1196</v>
      </c>
      <c r="GZ37">
        <v>334.832</v>
      </c>
      <c r="HA37">
        <v>12.8504</v>
      </c>
      <c r="HB37">
        <v>101.16</v>
      </c>
      <c r="HC37">
        <v>101.14</v>
      </c>
    </row>
    <row r="38" spans="1:211">
      <c r="A38">
        <v>22</v>
      </c>
      <c r="B38">
        <v>1737667783.1</v>
      </c>
      <c r="C38">
        <v>42</v>
      </c>
      <c r="D38" t="s">
        <v>391</v>
      </c>
      <c r="E38" t="s">
        <v>392</v>
      </c>
      <c r="F38">
        <v>2</v>
      </c>
      <c r="G38">
        <v>1737667782.1</v>
      </c>
      <c r="H38">
        <f>(I38)/1000</f>
        <v>0</v>
      </c>
      <c r="I38">
        <f>IF(BD38, AL38, AF38)</f>
        <v>0</v>
      </c>
      <c r="J38">
        <f>IF(BD38, AG38, AE38)</f>
        <v>0</v>
      </c>
      <c r="K38">
        <f>BF38 - IF(AS38&gt;1, J38*AZ38*100.0/(AU38), 0)</f>
        <v>0</v>
      </c>
      <c r="L38">
        <f>((R38-H38/2)*K38-J38)/(R38+H38/2)</f>
        <v>0</v>
      </c>
      <c r="M38">
        <f>L38*(BM38+BN38)/1000.0</f>
        <v>0</v>
      </c>
      <c r="N38">
        <f>(BF38 - IF(AS38&gt;1, J38*AZ38*100.0/(AU38), 0))*(BM38+BN38)/1000.0</f>
        <v>0</v>
      </c>
      <c r="O38">
        <f>2.0/((1/Q38-1/P38)+SIGN(Q38)*SQRT((1/Q38-1/P38)*(1/Q38-1/P38) + 4*BA38/((BA38+1)*(BA38+1))*(2*1/Q38*1/P38-1/P38*1/P38)))</f>
        <v>0</v>
      </c>
      <c r="P38">
        <f>IF(LEFT(BB38,1)&lt;&gt;"0",IF(LEFT(BB38,1)="1",3.0,BC38),$D$5+$E$5*(BT38*BM38/($K$5*1000))+$F$5*(BT38*BM38/($K$5*1000))*MAX(MIN(AZ38,$J$5),$I$5)*MAX(MIN(AZ38,$J$5),$I$5)+$G$5*MAX(MIN(AZ38,$J$5),$I$5)*(BT38*BM38/($K$5*1000))+$H$5*(BT38*BM38/($K$5*1000))*(BT38*BM38/($K$5*1000)))</f>
        <v>0</v>
      </c>
      <c r="Q38">
        <f>H38*(1000-(1000*0.61365*exp(17.502*U38/(240.97+U38))/(BM38+BN38)+BH38)/2)/(1000*0.61365*exp(17.502*U38/(240.97+U38))/(BM38+BN38)-BH38)</f>
        <v>0</v>
      </c>
      <c r="R38">
        <f>1/((BA38+1)/(O38/1.6)+1/(P38/1.37)) + BA38/((BA38+1)/(O38/1.6) + BA38/(P38/1.37))</f>
        <v>0</v>
      </c>
      <c r="S38">
        <f>(AV38*AY38)</f>
        <v>0</v>
      </c>
      <c r="T38">
        <f>(BO38+(S38+2*0.95*5.67E-8*(((BO38+$B$7)+273)^4-(BO38+273)^4)-44100*H38)/(1.84*29.3*P38+8*0.95*5.67E-8*(BO38+273)^3))</f>
        <v>0</v>
      </c>
      <c r="U38">
        <f>($C$7*BP38+$D$7*BQ38+$E$7*T38)</f>
        <v>0</v>
      </c>
      <c r="V38">
        <f>0.61365*exp(17.502*U38/(240.97+U38))</f>
        <v>0</v>
      </c>
      <c r="W38">
        <f>(X38/Y38*100)</f>
        <v>0</v>
      </c>
      <c r="X38">
        <f>BH38*(BM38+BN38)/1000</f>
        <v>0</v>
      </c>
      <c r="Y38">
        <f>0.61365*exp(17.502*BO38/(240.97+BO38))</f>
        <v>0</v>
      </c>
      <c r="Z38">
        <f>(V38-BH38*(BM38+BN38)/1000)</f>
        <v>0</v>
      </c>
      <c r="AA38">
        <f>(-H38*44100)</f>
        <v>0</v>
      </c>
      <c r="AB38">
        <f>2*29.3*P38*0.92*(BO38-U38)</f>
        <v>0</v>
      </c>
      <c r="AC38">
        <f>2*0.95*5.67E-8*(((BO38+$B$7)+273)^4-(U38+273)^4)</f>
        <v>0</v>
      </c>
      <c r="AD38">
        <f>S38+AC38+AA38+AB38</f>
        <v>0</v>
      </c>
      <c r="AE38">
        <f>BL38*AS38*(BG38-BF38*(1000-AS38*BI38)/(1000-AS38*BH38))/(100*AZ38)</f>
        <v>0</v>
      </c>
      <c r="AF38">
        <f>1000*BL38*AS38*(BH38-BI38)/(100*AZ38*(1000-AS38*BH38))</f>
        <v>0</v>
      </c>
      <c r="AG38">
        <f>(AH38 - AI38 - BM38*1E3/(8.314*(BO38+273.15)) * AK38/BL38 * AJ38) * BL38/(100*AZ38) * (1000 - BI38)/1000</f>
        <v>0</v>
      </c>
      <c r="AH38">
        <v>301.742358107143</v>
      </c>
      <c r="AI38">
        <v>273.215048484849</v>
      </c>
      <c r="AJ38">
        <v>3.15114891774891</v>
      </c>
      <c r="AK38">
        <v>84.62</v>
      </c>
      <c r="AL38">
        <f>(AN38 - AM38 + BM38*1E3/(8.314*(BO38+273.15)) * AP38/BL38 * AO38) * BL38/(100*AZ38) * 1000/(1000 - AN38)</f>
        <v>0</v>
      </c>
      <c r="AM38">
        <v>12.8002282018182</v>
      </c>
      <c r="AN38">
        <v>15.4268406593407</v>
      </c>
      <c r="AO38">
        <v>7.48427048633343e-08</v>
      </c>
      <c r="AP38">
        <v>106.04</v>
      </c>
      <c r="AQ38">
        <v>14</v>
      </c>
      <c r="AR38">
        <v>3</v>
      </c>
      <c r="AS38">
        <f>IF(AQ38*$H$13&gt;=AU38,1.0,(AU38/(AU38-AQ38*$H$13)))</f>
        <v>0</v>
      </c>
      <c r="AT38">
        <f>(AS38-1)*100</f>
        <v>0</v>
      </c>
      <c r="AU38">
        <f>MAX(0,($B$13+$C$13*BT38)/(1+$D$13*BT38)*BM38/(BO38+273)*$E$13)</f>
        <v>0</v>
      </c>
      <c r="AV38">
        <f>$B$11*BU38+$C$11*BV38+$D$11*CG38</f>
        <v>0</v>
      </c>
      <c r="AW38">
        <f>AV38*AX38</f>
        <v>0</v>
      </c>
      <c r="AX38">
        <f>($B$11*$D$9+$C$11*$D$9+$D$11*(CH38*$E$9+CI38*$G$9))/($B$11+$C$11+$D$11)</f>
        <v>0</v>
      </c>
      <c r="AY38">
        <f>($B$11*$K$9+$C$11*$K$9+$D$11*(CH38*$L$9+CI38*$N$9))/($B$11+$C$11+$D$11)</f>
        <v>0</v>
      </c>
      <c r="AZ38">
        <v>6</v>
      </c>
      <c r="BA38">
        <v>0.5</v>
      </c>
      <c r="BB38" t="s">
        <v>345</v>
      </c>
      <c r="BC38">
        <v>2</v>
      </c>
      <c r="BD38" t="b">
        <v>1</v>
      </c>
      <c r="BE38">
        <v>1737667782.1</v>
      </c>
      <c r="BF38">
        <v>268.968</v>
      </c>
      <c r="BG38">
        <v>308.726</v>
      </c>
      <c r="BH38">
        <v>15.4264</v>
      </c>
      <c r="BI38">
        <v>12.8106</v>
      </c>
      <c r="BJ38">
        <v>267.831</v>
      </c>
      <c r="BK38">
        <v>15.316</v>
      </c>
      <c r="BL38">
        <v>499.604</v>
      </c>
      <c r="BM38">
        <v>102.609</v>
      </c>
      <c r="BN38">
        <v>0.0996754</v>
      </c>
      <c r="BO38">
        <v>24.9916</v>
      </c>
      <c r="BP38">
        <v>25.4381</v>
      </c>
      <c r="BQ38">
        <v>999.9</v>
      </c>
      <c r="BR38">
        <v>0</v>
      </c>
      <c r="BS38">
        <v>0</v>
      </c>
      <c r="BT38">
        <v>10038.1</v>
      </c>
      <c r="BU38">
        <v>364.368</v>
      </c>
      <c r="BV38">
        <v>846.201</v>
      </c>
      <c r="BW38">
        <v>-39.7584</v>
      </c>
      <c r="BX38">
        <v>273.182</v>
      </c>
      <c r="BY38">
        <v>312.732</v>
      </c>
      <c r="BZ38">
        <v>2.61572</v>
      </c>
      <c r="CA38">
        <v>308.726</v>
      </c>
      <c r="CB38">
        <v>12.8106</v>
      </c>
      <c r="CC38">
        <v>1.58289</v>
      </c>
      <c r="CD38">
        <v>1.31449</v>
      </c>
      <c r="CE38">
        <v>13.7932</v>
      </c>
      <c r="CF38">
        <v>10.9656</v>
      </c>
      <c r="CG38">
        <v>1200.01</v>
      </c>
      <c r="CH38">
        <v>0.899998</v>
      </c>
      <c r="CI38">
        <v>0.100002</v>
      </c>
      <c r="CJ38">
        <v>27</v>
      </c>
      <c r="CK38">
        <v>23456</v>
      </c>
      <c r="CL38">
        <v>1737665128.1</v>
      </c>
      <c r="CM38" t="s">
        <v>346</v>
      </c>
      <c r="CN38">
        <v>1737665128.1</v>
      </c>
      <c r="CO38">
        <v>1737665124.1</v>
      </c>
      <c r="CP38">
        <v>1</v>
      </c>
      <c r="CQ38">
        <v>0.11</v>
      </c>
      <c r="CR38">
        <v>-0.02</v>
      </c>
      <c r="CS38">
        <v>0.918</v>
      </c>
      <c r="CT38">
        <v>0.128</v>
      </c>
      <c r="CU38">
        <v>200</v>
      </c>
      <c r="CV38">
        <v>18</v>
      </c>
      <c r="CW38">
        <v>0.6</v>
      </c>
      <c r="CX38">
        <v>0.08</v>
      </c>
      <c r="CY38">
        <v>-35.617115</v>
      </c>
      <c r="CZ38">
        <v>-37.2036315789474</v>
      </c>
      <c r="DA38">
        <v>3.64035798380805</v>
      </c>
      <c r="DB38">
        <v>0</v>
      </c>
      <c r="DC38">
        <v>2.6374455</v>
      </c>
      <c r="DD38">
        <v>-0.14027233082707</v>
      </c>
      <c r="DE38">
        <v>0.0193496536080107</v>
      </c>
      <c r="DF38">
        <v>1</v>
      </c>
      <c r="DG38">
        <v>1</v>
      </c>
      <c r="DH38">
        <v>2</v>
      </c>
      <c r="DI38" t="s">
        <v>347</v>
      </c>
      <c r="DJ38">
        <v>3.1192</v>
      </c>
      <c r="DK38">
        <v>2.80102</v>
      </c>
      <c r="DL38">
        <v>0.0711007</v>
      </c>
      <c r="DM38">
        <v>0.0806933</v>
      </c>
      <c r="DN38">
        <v>0.086285</v>
      </c>
      <c r="DO38">
        <v>0.0761967</v>
      </c>
      <c r="DP38">
        <v>25860</v>
      </c>
      <c r="DQ38">
        <v>23646.6</v>
      </c>
      <c r="DR38">
        <v>26639.6</v>
      </c>
      <c r="DS38">
        <v>24073.2</v>
      </c>
      <c r="DT38">
        <v>33637.5</v>
      </c>
      <c r="DU38">
        <v>32392.2</v>
      </c>
      <c r="DV38">
        <v>40278.6</v>
      </c>
      <c r="DW38">
        <v>38066.3</v>
      </c>
      <c r="DX38">
        <v>1.99972</v>
      </c>
      <c r="DY38">
        <v>2.6394</v>
      </c>
      <c r="DZ38">
        <v>0.0352077</v>
      </c>
      <c r="EA38">
        <v>0</v>
      </c>
      <c r="EB38">
        <v>24.8572</v>
      </c>
      <c r="EC38">
        <v>999.9</v>
      </c>
      <c r="ED38">
        <v>52.851</v>
      </c>
      <c r="EE38">
        <v>25.76</v>
      </c>
      <c r="EF38">
        <v>17.1346</v>
      </c>
      <c r="EG38">
        <v>63.9255</v>
      </c>
      <c r="EH38">
        <v>20.7652</v>
      </c>
      <c r="EI38">
        <v>2</v>
      </c>
      <c r="EJ38">
        <v>-0.340401</v>
      </c>
      <c r="EK38">
        <v>-0.227584</v>
      </c>
      <c r="EL38">
        <v>20.3007</v>
      </c>
      <c r="EM38">
        <v>5.25967</v>
      </c>
      <c r="EN38">
        <v>12.0068</v>
      </c>
      <c r="EO38">
        <v>4.9982</v>
      </c>
      <c r="EP38">
        <v>3.28685</v>
      </c>
      <c r="EQ38">
        <v>9999</v>
      </c>
      <c r="ER38">
        <v>9999</v>
      </c>
      <c r="ES38">
        <v>9999</v>
      </c>
      <c r="ET38">
        <v>999.9</v>
      </c>
      <c r="EU38">
        <v>1.87269</v>
      </c>
      <c r="EV38">
        <v>1.87348</v>
      </c>
      <c r="EW38">
        <v>1.86969</v>
      </c>
      <c r="EX38">
        <v>1.87546</v>
      </c>
      <c r="EY38">
        <v>1.87565</v>
      </c>
      <c r="EZ38">
        <v>1.87408</v>
      </c>
      <c r="FA38">
        <v>1.87266</v>
      </c>
      <c r="FB38">
        <v>1.8717</v>
      </c>
      <c r="FC38">
        <v>5</v>
      </c>
      <c r="FD38">
        <v>0</v>
      </c>
      <c r="FE38">
        <v>0</v>
      </c>
      <c r="FF38">
        <v>0</v>
      </c>
      <c r="FG38" t="s">
        <v>348</v>
      </c>
      <c r="FH38" t="s">
        <v>349</v>
      </c>
      <c r="FI38" t="s">
        <v>350</v>
      </c>
      <c r="FJ38" t="s">
        <v>350</v>
      </c>
      <c r="FK38" t="s">
        <v>350</v>
      </c>
      <c r="FL38" t="s">
        <v>350</v>
      </c>
      <c r="FM38">
        <v>0</v>
      </c>
      <c r="FN38">
        <v>100</v>
      </c>
      <c r="FO38">
        <v>100</v>
      </c>
      <c r="FP38">
        <v>1.143</v>
      </c>
      <c r="FQ38">
        <v>0.1104</v>
      </c>
      <c r="FR38">
        <v>0.362488883028156</v>
      </c>
      <c r="FS38">
        <v>0.00365831709837341</v>
      </c>
      <c r="FT38">
        <v>-3.09545118692409e-06</v>
      </c>
      <c r="FU38">
        <v>8.40380587856183e-10</v>
      </c>
      <c r="FV38">
        <v>-0.00191986884087034</v>
      </c>
      <c r="FW38">
        <v>0.00174507359546448</v>
      </c>
      <c r="FX38">
        <v>0.000211765233859431</v>
      </c>
      <c r="FY38">
        <v>9.99097381883647e-06</v>
      </c>
      <c r="FZ38">
        <v>2</v>
      </c>
      <c r="GA38">
        <v>1986</v>
      </c>
      <c r="GB38">
        <v>0</v>
      </c>
      <c r="GC38">
        <v>17</v>
      </c>
      <c r="GD38">
        <v>44.2</v>
      </c>
      <c r="GE38">
        <v>44.3</v>
      </c>
      <c r="GF38">
        <v>1.11694</v>
      </c>
      <c r="GG38">
        <v>2.51221</v>
      </c>
      <c r="GH38">
        <v>2.24854</v>
      </c>
      <c r="GI38">
        <v>2.68311</v>
      </c>
      <c r="GJ38">
        <v>2.44751</v>
      </c>
      <c r="GK38">
        <v>2.39624</v>
      </c>
      <c r="GL38">
        <v>29.7724</v>
      </c>
      <c r="GM38">
        <v>13.9744</v>
      </c>
      <c r="GN38">
        <v>19</v>
      </c>
      <c r="GO38">
        <v>454.635</v>
      </c>
      <c r="GP38">
        <v>1036.1</v>
      </c>
      <c r="GQ38">
        <v>24.1199</v>
      </c>
      <c r="GR38">
        <v>23.2184</v>
      </c>
      <c r="GS38">
        <v>30.0006</v>
      </c>
      <c r="GT38">
        <v>23.2655</v>
      </c>
      <c r="GU38">
        <v>23.3946</v>
      </c>
      <c r="GV38">
        <v>22.4365</v>
      </c>
      <c r="GW38">
        <v>22.7516</v>
      </c>
      <c r="GX38">
        <v>70.3968</v>
      </c>
      <c r="GY38">
        <v>24.1254</v>
      </c>
      <c r="GZ38">
        <v>341.515</v>
      </c>
      <c r="HA38">
        <v>12.8505</v>
      </c>
      <c r="HB38">
        <v>101.16</v>
      </c>
      <c r="HC38">
        <v>101.14</v>
      </c>
    </row>
    <row r="39" spans="1:211">
      <c r="A39">
        <v>23</v>
      </c>
      <c r="B39">
        <v>1737667785.1</v>
      </c>
      <c r="C39">
        <v>44</v>
      </c>
      <c r="D39" t="s">
        <v>393</v>
      </c>
      <c r="E39" t="s">
        <v>394</v>
      </c>
      <c r="F39">
        <v>2</v>
      </c>
      <c r="G39">
        <v>1737667783.1</v>
      </c>
      <c r="H39">
        <f>(I39)/1000</f>
        <v>0</v>
      </c>
      <c r="I39">
        <f>IF(BD39, AL39, AF39)</f>
        <v>0</v>
      </c>
      <c r="J39">
        <f>IF(BD39, AG39, AE39)</f>
        <v>0</v>
      </c>
      <c r="K39">
        <f>BF39 - IF(AS39&gt;1, J39*AZ39*100.0/(AU39), 0)</f>
        <v>0</v>
      </c>
      <c r="L39">
        <f>((R39-H39/2)*K39-J39)/(R39+H39/2)</f>
        <v>0</v>
      </c>
      <c r="M39">
        <f>L39*(BM39+BN39)/1000.0</f>
        <v>0</v>
      </c>
      <c r="N39">
        <f>(BF39 - IF(AS39&gt;1, J39*AZ39*100.0/(AU39), 0))*(BM39+BN39)/1000.0</f>
        <v>0</v>
      </c>
      <c r="O39">
        <f>2.0/((1/Q39-1/P39)+SIGN(Q39)*SQRT((1/Q39-1/P39)*(1/Q39-1/P39) + 4*BA39/((BA39+1)*(BA39+1))*(2*1/Q39*1/P39-1/P39*1/P39)))</f>
        <v>0</v>
      </c>
      <c r="P39">
        <f>IF(LEFT(BB39,1)&lt;&gt;"0",IF(LEFT(BB39,1)="1",3.0,BC39),$D$5+$E$5*(BT39*BM39/($K$5*1000))+$F$5*(BT39*BM39/($K$5*1000))*MAX(MIN(AZ39,$J$5),$I$5)*MAX(MIN(AZ39,$J$5),$I$5)+$G$5*MAX(MIN(AZ39,$J$5),$I$5)*(BT39*BM39/($K$5*1000))+$H$5*(BT39*BM39/($K$5*1000))*(BT39*BM39/($K$5*1000)))</f>
        <v>0</v>
      </c>
      <c r="Q39">
        <f>H39*(1000-(1000*0.61365*exp(17.502*U39/(240.97+U39))/(BM39+BN39)+BH39)/2)/(1000*0.61365*exp(17.502*U39/(240.97+U39))/(BM39+BN39)-BH39)</f>
        <v>0</v>
      </c>
      <c r="R39">
        <f>1/((BA39+1)/(O39/1.6)+1/(P39/1.37)) + BA39/((BA39+1)/(O39/1.6) + BA39/(P39/1.37))</f>
        <v>0</v>
      </c>
      <c r="S39">
        <f>(AV39*AY39)</f>
        <v>0</v>
      </c>
      <c r="T39">
        <f>(BO39+(S39+2*0.95*5.67E-8*(((BO39+$B$7)+273)^4-(BO39+273)^4)-44100*H39)/(1.84*29.3*P39+8*0.95*5.67E-8*(BO39+273)^3))</f>
        <v>0</v>
      </c>
      <c r="U39">
        <f>($C$7*BP39+$D$7*BQ39+$E$7*T39)</f>
        <v>0</v>
      </c>
      <c r="V39">
        <f>0.61365*exp(17.502*U39/(240.97+U39))</f>
        <v>0</v>
      </c>
      <c r="W39">
        <f>(X39/Y39*100)</f>
        <v>0</v>
      </c>
      <c r="X39">
        <f>BH39*(BM39+BN39)/1000</f>
        <v>0</v>
      </c>
      <c r="Y39">
        <f>0.61365*exp(17.502*BO39/(240.97+BO39))</f>
        <v>0</v>
      </c>
      <c r="Z39">
        <f>(V39-BH39*(BM39+BN39)/1000)</f>
        <v>0</v>
      </c>
      <c r="AA39">
        <f>(-H39*44100)</f>
        <v>0</v>
      </c>
      <c r="AB39">
        <f>2*29.3*P39*0.92*(BO39-U39)</f>
        <v>0</v>
      </c>
      <c r="AC39">
        <f>2*0.95*5.67E-8*(((BO39+$B$7)+273)^4-(U39+273)^4)</f>
        <v>0</v>
      </c>
      <c r="AD39">
        <f>S39+AC39+AA39+AB39</f>
        <v>0</v>
      </c>
      <c r="AE39">
        <f>BL39*AS39*(BG39-BF39*(1000-AS39*BI39)/(1000-AS39*BH39))/(100*AZ39)</f>
        <v>0</v>
      </c>
      <c r="AF39">
        <f>1000*BL39*AS39*(BH39-BI39)/(100*AZ39*(1000-AS39*BH39))</f>
        <v>0</v>
      </c>
      <c r="AG39">
        <f>(AH39 - AI39 - BM39*1E3/(8.314*(BO39+273.15)) * AK39/BL39 * AJ39) * BL39/(100*AZ39) * (1000 - BI39)/1000</f>
        <v>0</v>
      </c>
      <c r="AH39">
        <v>308.113391379762</v>
      </c>
      <c r="AI39">
        <v>279.445236363636</v>
      </c>
      <c r="AJ39">
        <v>3.14202168831166</v>
      </c>
      <c r="AK39">
        <v>84.62</v>
      </c>
      <c r="AL39">
        <f>(AN39 - AM39 + BM39*1E3/(8.314*(BO39+273.15)) * AP39/BL39 * AO39) * BL39/(100*AZ39) * 1000/(1000 - AN39)</f>
        <v>0</v>
      </c>
      <c r="AM39">
        <v>12.8099853929071</v>
      </c>
      <c r="AN39">
        <v>15.4298846153846</v>
      </c>
      <c r="AO39">
        <v>1.86218004374275e-06</v>
      </c>
      <c r="AP39">
        <v>106.04</v>
      </c>
      <c r="AQ39">
        <v>14</v>
      </c>
      <c r="AR39">
        <v>3</v>
      </c>
      <c r="AS39">
        <f>IF(AQ39*$H$13&gt;=AU39,1.0,(AU39/(AU39-AQ39*$H$13)))</f>
        <v>0</v>
      </c>
      <c r="AT39">
        <f>(AS39-1)*100</f>
        <v>0</v>
      </c>
      <c r="AU39">
        <f>MAX(0,($B$13+$C$13*BT39)/(1+$D$13*BT39)*BM39/(BO39+273)*$E$13)</f>
        <v>0</v>
      </c>
      <c r="AV39">
        <f>$B$11*BU39+$C$11*BV39+$D$11*CG39</f>
        <v>0</v>
      </c>
      <c r="AW39">
        <f>AV39*AX39</f>
        <v>0</v>
      </c>
      <c r="AX39">
        <f>($B$11*$D$9+$C$11*$D$9+$D$11*(CH39*$E$9+CI39*$G$9))/($B$11+$C$11+$D$11)</f>
        <v>0</v>
      </c>
      <c r="AY39">
        <f>($B$11*$K$9+$C$11*$K$9+$D$11*(CH39*$L$9+CI39*$N$9))/($B$11+$C$11+$D$11)</f>
        <v>0</v>
      </c>
      <c r="AZ39">
        <v>6</v>
      </c>
      <c r="BA39">
        <v>0.5</v>
      </c>
      <c r="BB39" t="s">
        <v>345</v>
      </c>
      <c r="BC39">
        <v>2</v>
      </c>
      <c r="BD39" t="b">
        <v>1</v>
      </c>
      <c r="BE39">
        <v>1737667783.1</v>
      </c>
      <c r="BF39">
        <v>272.0355</v>
      </c>
      <c r="BG39">
        <v>312.1725</v>
      </c>
      <c r="BH39">
        <v>15.42725</v>
      </c>
      <c r="BI39">
        <v>12.81</v>
      </c>
      <c r="BJ39">
        <v>270.892</v>
      </c>
      <c r="BK39">
        <v>15.31685</v>
      </c>
      <c r="BL39">
        <v>499.91</v>
      </c>
      <c r="BM39">
        <v>102.609</v>
      </c>
      <c r="BN39">
        <v>0.1000772</v>
      </c>
      <c r="BO39">
        <v>24.9909</v>
      </c>
      <c r="BP39">
        <v>25.43585</v>
      </c>
      <c r="BQ39">
        <v>999.9</v>
      </c>
      <c r="BR39">
        <v>0</v>
      </c>
      <c r="BS39">
        <v>0</v>
      </c>
      <c r="BT39">
        <v>10030.3</v>
      </c>
      <c r="BU39">
        <v>364.379</v>
      </c>
      <c r="BV39">
        <v>845.8965</v>
      </c>
      <c r="BW39">
        <v>-40.1375</v>
      </c>
      <c r="BX39">
        <v>276.298</v>
      </c>
      <c r="BY39">
        <v>316.2235</v>
      </c>
      <c r="BZ39">
        <v>2.61725</v>
      </c>
      <c r="CA39">
        <v>312.1725</v>
      </c>
      <c r="CB39">
        <v>12.81</v>
      </c>
      <c r="CC39">
        <v>1.582975</v>
      </c>
      <c r="CD39">
        <v>1.31442</v>
      </c>
      <c r="CE39">
        <v>13.79405</v>
      </c>
      <c r="CF39">
        <v>10.9648</v>
      </c>
      <c r="CG39">
        <v>1200.005</v>
      </c>
      <c r="CH39">
        <v>0.899998</v>
      </c>
      <c r="CI39">
        <v>0.100002</v>
      </c>
      <c r="CJ39">
        <v>27</v>
      </c>
      <c r="CK39">
        <v>23455.9</v>
      </c>
      <c r="CL39">
        <v>1737665128.1</v>
      </c>
      <c r="CM39" t="s">
        <v>346</v>
      </c>
      <c r="CN39">
        <v>1737665128.1</v>
      </c>
      <c r="CO39">
        <v>1737665124.1</v>
      </c>
      <c r="CP39">
        <v>1</v>
      </c>
      <c r="CQ39">
        <v>0.11</v>
      </c>
      <c r="CR39">
        <v>-0.02</v>
      </c>
      <c r="CS39">
        <v>0.918</v>
      </c>
      <c r="CT39">
        <v>0.128</v>
      </c>
      <c r="CU39">
        <v>200</v>
      </c>
      <c r="CV39">
        <v>18</v>
      </c>
      <c r="CW39">
        <v>0.6</v>
      </c>
      <c r="CX39">
        <v>0.08</v>
      </c>
      <c r="CY39">
        <v>-36.69821</v>
      </c>
      <c r="CZ39">
        <v>-31.1200962406015</v>
      </c>
      <c r="DA39">
        <v>3.09924348170646</v>
      </c>
      <c r="DB39">
        <v>0</v>
      </c>
      <c r="DC39">
        <v>2.6357305</v>
      </c>
      <c r="DD39">
        <v>-0.181011879699253</v>
      </c>
      <c r="DE39">
        <v>0.0202935210042516</v>
      </c>
      <c r="DF39">
        <v>1</v>
      </c>
      <c r="DG39">
        <v>1</v>
      </c>
      <c r="DH39">
        <v>2</v>
      </c>
      <c r="DI39" t="s">
        <v>347</v>
      </c>
      <c r="DJ39">
        <v>3.11938</v>
      </c>
      <c r="DK39">
        <v>2.80073</v>
      </c>
      <c r="DL39">
        <v>0.0724276</v>
      </c>
      <c r="DM39">
        <v>0.0821981</v>
      </c>
      <c r="DN39">
        <v>0.0862878</v>
      </c>
      <c r="DO39">
        <v>0.0761916</v>
      </c>
      <c r="DP39">
        <v>25822.9</v>
      </c>
      <c r="DQ39">
        <v>23607.7</v>
      </c>
      <c r="DR39">
        <v>26639.5</v>
      </c>
      <c r="DS39">
        <v>24073.1</v>
      </c>
      <c r="DT39">
        <v>33637.4</v>
      </c>
      <c r="DU39">
        <v>32392.2</v>
      </c>
      <c r="DV39">
        <v>40278.5</v>
      </c>
      <c r="DW39">
        <v>38066</v>
      </c>
      <c r="DX39">
        <v>2.00045</v>
      </c>
      <c r="DY39">
        <v>2.6398</v>
      </c>
      <c r="DZ39">
        <v>0.0350289</v>
      </c>
      <c r="EA39">
        <v>0</v>
      </c>
      <c r="EB39">
        <v>24.8576</v>
      </c>
      <c r="EC39">
        <v>999.9</v>
      </c>
      <c r="ED39">
        <v>52.851</v>
      </c>
      <c r="EE39">
        <v>25.77</v>
      </c>
      <c r="EF39">
        <v>17.1456</v>
      </c>
      <c r="EG39">
        <v>64.3855</v>
      </c>
      <c r="EH39">
        <v>20.8494</v>
      </c>
      <c r="EI39">
        <v>2</v>
      </c>
      <c r="EJ39">
        <v>-0.34014</v>
      </c>
      <c r="EK39">
        <v>-0.229096</v>
      </c>
      <c r="EL39">
        <v>20.3007</v>
      </c>
      <c r="EM39">
        <v>5.25952</v>
      </c>
      <c r="EN39">
        <v>12.007</v>
      </c>
      <c r="EO39">
        <v>4.99815</v>
      </c>
      <c r="EP39">
        <v>3.28698</v>
      </c>
      <c r="EQ39">
        <v>9999</v>
      </c>
      <c r="ER39">
        <v>9999</v>
      </c>
      <c r="ES39">
        <v>9999</v>
      </c>
      <c r="ET39">
        <v>999.9</v>
      </c>
      <c r="EU39">
        <v>1.87268</v>
      </c>
      <c r="EV39">
        <v>1.87347</v>
      </c>
      <c r="EW39">
        <v>1.86969</v>
      </c>
      <c r="EX39">
        <v>1.87546</v>
      </c>
      <c r="EY39">
        <v>1.87565</v>
      </c>
      <c r="EZ39">
        <v>1.87408</v>
      </c>
      <c r="FA39">
        <v>1.87265</v>
      </c>
      <c r="FB39">
        <v>1.87167</v>
      </c>
      <c r="FC39">
        <v>5</v>
      </c>
      <c r="FD39">
        <v>0</v>
      </c>
      <c r="FE39">
        <v>0</v>
      </c>
      <c r="FF39">
        <v>0</v>
      </c>
      <c r="FG39" t="s">
        <v>348</v>
      </c>
      <c r="FH39" t="s">
        <v>349</v>
      </c>
      <c r="FI39" t="s">
        <v>350</v>
      </c>
      <c r="FJ39" t="s">
        <v>350</v>
      </c>
      <c r="FK39" t="s">
        <v>350</v>
      </c>
      <c r="FL39" t="s">
        <v>350</v>
      </c>
      <c r="FM39">
        <v>0</v>
      </c>
      <c r="FN39">
        <v>100</v>
      </c>
      <c r="FO39">
        <v>100</v>
      </c>
      <c r="FP39">
        <v>1.156</v>
      </c>
      <c r="FQ39">
        <v>0.1104</v>
      </c>
      <c r="FR39">
        <v>0.362488883028156</v>
      </c>
      <c r="FS39">
        <v>0.00365831709837341</v>
      </c>
      <c r="FT39">
        <v>-3.09545118692409e-06</v>
      </c>
      <c r="FU39">
        <v>8.40380587856183e-10</v>
      </c>
      <c r="FV39">
        <v>-0.00191986884087034</v>
      </c>
      <c r="FW39">
        <v>0.00174507359546448</v>
      </c>
      <c r="FX39">
        <v>0.000211765233859431</v>
      </c>
      <c r="FY39">
        <v>9.99097381883647e-06</v>
      </c>
      <c r="FZ39">
        <v>2</v>
      </c>
      <c r="GA39">
        <v>1986</v>
      </c>
      <c r="GB39">
        <v>0</v>
      </c>
      <c r="GC39">
        <v>17</v>
      </c>
      <c r="GD39">
        <v>44.3</v>
      </c>
      <c r="GE39">
        <v>44.4</v>
      </c>
      <c r="GF39">
        <v>1.13525</v>
      </c>
      <c r="GG39">
        <v>2.50488</v>
      </c>
      <c r="GH39">
        <v>2.24854</v>
      </c>
      <c r="GI39">
        <v>2.68188</v>
      </c>
      <c r="GJ39">
        <v>2.44751</v>
      </c>
      <c r="GK39">
        <v>2.3645</v>
      </c>
      <c r="GL39">
        <v>29.751</v>
      </c>
      <c r="GM39">
        <v>13.9657</v>
      </c>
      <c r="GN39">
        <v>19</v>
      </c>
      <c r="GO39">
        <v>455.082</v>
      </c>
      <c r="GP39">
        <v>1036.62</v>
      </c>
      <c r="GQ39">
        <v>24.1224</v>
      </c>
      <c r="GR39">
        <v>23.2213</v>
      </c>
      <c r="GS39">
        <v>30.0006</v>
      </c>
      <c r="GT39">
        <v>23.2679</v>
      </c>
      <c r="GU39">
        <v>23.3965</v>
      </c>
      <c r="GV39">
        <v>22.8005</v>
      </c>
      <c r="GW39">
        <v>22.7516</v>
      </c>
      <c r="GX39">
        <v>70.3968</v>
      </c>
      <c r="GY39">
        <v>24.1254</v>
      </c>
      <c r="GZ39">
        <v>348.266</v>
      </c>
      <c r="HA39">
        <v>12.8505</v>
      </c>
      <c r="HB39">
        <v>101.16</v>
      </c>
      <c r="HC39">
        <v>101.139</v>
      </c>
    </row>
    <row r="40" spans="1:211">
      <c r="A40">
        <v>24</v>
      </c>
      <c r="B40">
        <v>1737667787.1</v>
      </c>
      <c r="C40">
        <v>46</v>
      </c>
      <c r="D40" t="s">
        <v>395</v>
      </c>
      <c r="E40" t="s">
        <v>396</v>
      </c>
      <c r="F40">
        <v>2</v>
      </c>
      <c r="G40">
        <v>1737667786.1</v>
      </c>
      <c r="H40">
        <f>(I40)/1000</f>
        <v>0</v>
      </c>
      <c r="I40">
        <f>IF(BD40, AL40, AF40)</f>
        <v>0</v>
      </c>
      <c r="J40">
        <f>IF(BD40, AG40, AE40)</f>
        <v>0</v>
      </c>
      <c r="K40">
        <f>BF40 - IF(AS40&gt;1, J40*AZ40*100.0/(AU40), 0)</f>
        <v>0</v>
      </c>
      <c r="L40">
        <f>((R40-H40/2)*K40-J40)/(R40+H40/2)</f>
        <v>0</v>
      </c>
      <c r="M40">
        <f>L40*(BM40+BN40)/1000.0</f>
        <v>0</v>
      </c>
      <c r="N40">
        <f>(BF40 - IF(AS40&gt;1, J40*AZ40*100.0/(AU40), 0))*(BM40+BN40)/1000.0</f>
        <v>0</v>
      </c>
      <c r="O40">
        <f>2.0/((1/Q40-1/P40)+SIGN(Q40)*SQRT((1/Q40-1/P40)*(1/Q40-1/P40) + 4*BA40/((BA40+1)*(BA40+1))*(2*1/Q40*1/P40-1/P40*1/P40)))</f>
        <v>0</v>
      </c>
      <c r="P40">
        <f>IF(LEFT(BB40,1)&lt;&gt;"0",IF(LEFT(BB40,1)="1",3.0,BC40),$D$5+$E$5*(BT40*BM40/($K$5*1000))+$F$5*(BT40*BM40/($K$5*1000))*MAX(MIN(AZ40,$J$5),$I$5)*MAX(MIN(AZ40,$J$5),$I$5)+$G$5*MAX(MIN(AZ40,$J$5),$I$5)*(BT40*BM40/($K$5*1000))+$H$5*(BT40*BM40/($K$5*1000))*(BT40*BM40/($K$5*1000)))</f>
        <v>0</v>
      </c>
      <c r="Q40">
        <f>H40*(1000-(1000*0.61365*exp(17.502*U40/(240.97+U40))/(BM40+BN40)+BH40)/2)/(1000*0.61365*exp(17.502*U40/(240.97+U40))/(BM40+BN40)-BH40)</f>
        <v>0</v>
      </c>
      <c r="R40">
        <f>1/((BA40+1)/(O40/1.6)+1/(P40/1.37)) + BA40/((BA40+1)/(O40/1.6) + BA40/(P40/1.37))</f>
        <v>0</v>
      </c>
      <c r="S40">
        <f>(AV40*AY40)</f>
        <v>0</v>
      </c>
      <c r="T40">
        <f>(BO40+(S40+2*0.95*5.67E-8*(((BO40+$B$7)+273)^4-(BO40+273)^4)-44100*H40)/(1.84*29.3*P40+8*0.95*5.67E-8*(BO40+273)^3))</f>
        <v>0</v>
      </c>
      <c r="U40">
        <f>($C$7*BP40+$D$7*BQ40+$E$7*T40)</f>
        <v>0</v>
      </c>
      <c r="V40">
        <f>0.61365*exp(17.502*U40/(240.97+U40))</f>
        <v>0</v>
      </c>
      <c r="W40">
        <f>(X40/Y40*100)</f>
        <v>0</v>
      </c>
      <c r="X40">
        <f>BH40*(BM40+BN40)/1000</f>
        <v>0</v>
      </c>
      <c r="Y40">
        <f>0.61365*exp(17.502*BO40/(240.97+BO40))</f>
        <v>0</v>
      </c>
      <c r="Z40">
        <f>(V40-BH40*(BM40+BN40)/1000)</f>
        <v>0</v>
      </c>
      <c r="AA40">
        <f>(-H40*44100)</f>
        <v>0</v>
      </c>
      <c r="AB40">
        <f>2*29.3*P40*0.92*(BO40-U40)</f>
        <v>0</v>
      </c>
      <c r="AC40">
        <f>2*0.95*5.67E-8*(((BO40+$B$7)+273)^4-(U40+273)^4)</f>
        <v>0</v>
      </c>
      <c r="AD40">
        <f>S40+AC40+AA40+AB40</f>
        <v>0</v>
      </c>
      <c r="AE40">
        <f>BL40*AS40*(BG40-BF40*(1000-AS40*BI40)/(1000-AS40*BH40))/(100*AZ40)</f>
        <v>0</v>
      </c>
      <c r="AF40">
        <f>1000*BL40*AS40*(BH40-BI40)/(100*AZ40*(1000-AS40*BH40))</f>
        <v>0</v>
      </c>
      <c r="AG40">
        <f>(AH40 - AI40 - BM40*1E3/(8.314*(BO40+273.15)) * AK40/BL40 * AJ40) * BL40/(100*AZ40) * (1000 - BI40)/1000</f>
        <v>0</v>
      </c>
      <c r="AH40">
        <v>314.494390177381</v>
      </c>
      <c r="AI40">
        <v>285.682260606061</v>
      </c>
      <c r="AJ40">
        <v>3.13029852813849</v>
      </c>
      <c r="AK40">
        <v>84.62</v>
      </c>
      <c r="AL40">
        <f>(AN40 - AM40 + BM40*1E3/(8.314*(BO40+273.15)) * AP40/BL40 * AO40) * BL40/(100*AZ40) * 1000/(1000 - AN40)</f>
        <v>0</v>
      </c>
      <c r="AM40">
        <v>12.8124878732068</v>
      </c>
      <c r="AN40">
        <v>15.4311318681319</v>
      </c>
      <c r="AO40">
        <v>2.93200264247485e-06</v>
      </c>
      <c r="AP40">
        <v>106.04</v>
      </c>
      <c r="AQ40">
        <v>14</v>
      </c>
      <c r="AR40">
        <v>3</v>
      </c>
      <c r="AS40">
        <f>IF(AQ40*$H$13&gt;=AU40,1.0,(AU40/(AU40-AQ40*$H$13)))</f>
        <v>0</v>
      </c>
      <c r="AT40">
        <f>(AS40-1)*100</f>
        <v>0</v>
      </c>
      <c r="AU40">
        <f>MAX(0,($B$13+$C$13*BT40)/(1+$D$13*BT40)*BM40/(BO40+273)*$E$13)</f>
        <v>0</v>
      </c>
      <c r="AV40">
        <f>$B$11*BU40+$C$11*BV40+$D$11*CG40</f>
        <v>0</v>
      </c>
      <c r="AW40">
        <f>AV40*AX40</f>
        <v>0</v>
      </c>
      <c r="AX40">
        <f>($B$11*$D$9+$C$11*$D$9+$D$11*(CH40*$E$9+CI40*$G$9))/($B$11+$C$11+$D$11)</f>
        <v>0</v>
      </c>
      <c r="AY40">
        <f>($B$11*$K$9+$C$11*$K$9+$D$11*(CH40*$L$9+CI40*$N$9))/($B$11+$C$11+$D$11)</f>
        <v>0</v>
      </c>
      <c r="AZ40">
        <v>6</v>
      </c>
      <c r="BA40">
        <v>0.5</v>
      </c>
      <c r="BB40" t="s">
        <v>345</v>
      </c>
      <c r="BC40">
        <v>2</v>
      </c>
      <c r="BD40" t="b">
        <v>1</v>
      </c>
      <c r="BE40">
        <v>1737667786.1</v>
      </c>
      <c r="BF40">
        <v>281.288</v>
      </c>
      <c r="BG40">
        <v>322.98</v>
      </c>
      <c r="BH40">
        <v>15.4301</v>
      </c>
      <c r="BI40">
        <v>12.808</v>
      </c>
      <c r="BJ40">
        <v>280.125</v>
      </c>
      <c r="BK40">
        <v>15.3196</v>
      </c>
      <c r="BL40">
        <v>500.014</v>
      </c>
      <c r="BM40">
        <v>102.607</v>
      </c>
      <c r="BN40">
        <v>0.0997943</v>
      </c>
      <c r="BO40">
        <v>24.9882</v>
      </c>
      <c r="BP40">
        <v>25.4324</v>
      </c>
      <c r="BQ40">
        <v>999.9</v>
      </c>
      <c r="BR40">
        <v>0</v>
      </c>
      <c r="BS40">
        <v>0</v>
      </c>
      <c r="BT40">
        <v>9974.38</v>
      </c>
      <c r="BU40">
        <v>364.417</v>
      </c>
      <c r="BV40">
        <v>844.599</v>
      </c>
      <c r="BW40">
        <v>-41.6924</v>
      </c>
      <c r="BX40">
        <v>285.696</v>
      </c>
      <c r="BY40">
        <v>327.171</v>
      </c>
      <c r="BZ40">
        <v>2.62204</v>
      </c>
      <c r="CA40">
        <v>322.98</v>
      </c>
      <c r="CB40">
        <v>12.808</v>
      </c>
      <c r="CC40">
        <v>1.58324</v>
      </c>
      <c r="CD40">
        <v>1.3142</v>
      </c>
      <c r="CE40">
        <v>13.7966</v>
      </c>
      <c r="CF40">
        <v>10.9622</v>
      </c>
      <c r="CG40">
        <v>1199.99</v>
      </c>
      <c r="CH40">
        <v>0.899999</v>
      </c>
      <c r="CI40">
        <v>0.100001</v>
      </c>
      <c r="CJ40">
        <v>27</v>
      </c>
      <c r="CK40">
        <v>23455.7</v>
      </c>
      <c r="CL40">
        <v>1737665128.1</v>
      </c>
      <c r="CM40" t="s">
        <v>346</v>
      </c>
      <c r="CN40">
        <v>1737665128.1</v>
      </c>
      <c r="CO40">
        <v>1737665124.1</v>
      </c>
      <c r="CP40">
        <v>1</v>
      </c>
      <c r="CQ40">
        <v>0.11</v>
      </c>
      <c r="CR40">
        <v>-0.02</v>
      </c>
      <c r="CS40">
        <v>0.918</v>
      </c>
      <c r="CT40">
        <v>0.128</v>
      </c>
      <c r="CU40">
        <v>200</v>
      </c>
      <c r="CV40">
        <v>18</v>
      </c>
      <c r="CW40">
        <v>0.6</v>
      </c>
      <c r="CX40">
        <v>0.08</v>
      </c>
      <c r="CY40">
        <v>-37.6881</v>
      </c>
      <c r="CZ40">
        <v>-26.3714977443609</v>
      </c>
      <c r="DA40">
        <v>2.64507283359079</v>
      </c>
      <c r="DB40">
        <v>0</v>
      </c>
      <c r="DC40">
        <v>2.6328225</v>
      </c>
      <c r="DD40">
        <v>-0.182899398496241</v>
      </c>
      <c r="DE40">
        <v>0.0203309148527556</v>
      </c>
      <c r="DF40">
        <v>1</v>
      </c>
      <c r="DG40">
        <v>1</v>
      </c>
      <c r="DH40">
        <v>2</v>
      </c>
      <c r="DI40" t="s">
        <v>347</v>
      </c>
      <c r="DJ40">
        <v>3.1189</v>
      </c>
      <c r="DK40">
        <v>2.80045</v>
      </c>
      <c r="DL40">
        <v>0.0737705</v>
      </c>
      <c r="DM40">
        <v>0.0836516</v>
      </c>
      <c r="DN40">
        <v>0.086297</v>
      </c>
      <c r="DO40">
        <v>0.0761875</v>
      </c>
      <c r="DP40">
        <v>25785.7</v>
      </c>
      <c r="DQ40">
        <v>23569.8</v>
      </c>
      <c r="DR40">
        <v>26639.6</v>
      </c>
      <c r="DS40">
        <v>24072.5</v>
      </c>
      <c r="DT40">
        <v>33637.4</v>
      </c>
      <c r="DU40">
        <v>32391.9</v>
      </c>
      <c r="DV40">
        <v>40278.6</v>
      </c>
      <c r="DW40">
        <v>38065.3</v>
      </c>
      <c r="DX40">
        <v>1.99933</v>
      </c>
      <c r="DY40">
        <v>2.63993</v>
      </c>
      <c r="DZ40">
        <v>0.0348687</v>
      </c>
      <c r="EA40">
        <v>0</v>
      </c>
      <c r="EB40">
        <v>24.8582</v>
      </c>
      <c r="EC40">
        <v>999.9</v>
      </c>
      <c r="ED40">
        <v>52.851</v>
      </c>
      <c r="EE40">
        <v>25.76</v>
      </c>
      <c r="EF40">
        <v>17.1342</v>
      </c>
      <c r="EG40">
        <v>64.3355</v>
      </c>
      <c r="EH40">
        <v>20.9415</v>
      </c>
      <c r="EI40">
        <v>2</v>
      </c>
      <c r="EJ40">
        <v>-0.339855</v>
      </c>
      <c r="EK40">
        <v>-0.230123</v>
      </c>
      <c r="EL40">
        <v>20.3005</v>
      </c>
      <c r="EM40">
        <v>5.25892</v>
      </c>
      <c r="EN40">
        <v>12.0073</v>
      </c>
      <c r="EO40">
        <v>4.9969</v>
      </c>
      <c r="EP40">
        <v>3.287</v>
      </c>
      <c r="EQ40">
        <v>9999</v>
      </c>
      <c r="ER40">
        <v>9999</v>
      </c>
      <c r="ES40">
        <v>9999</v>
      </c>
      <c r="ET40">
        <v>999.9</v>
      </c>
      <c r="EU40">
        <v>1.87269</v>
      </c>
      <c r="EV40">
        <v>1.87347</v>
      </c>
      <c r="EW40">
        <v>1.86968</v>
      </c>
      <c r="EX40">
        <v>1.87546</v>
      </c>
      <c r="EY40">
        <v>1.87564</v>
      </c>
      <c r="EZ40">
        <v>1.87408</v>
      </c>
      <c r="FA40">
        <v>1.87264</v>
      </c>
      <c r="FB40">
        <v>1.87166</v>
      </c>
      <c r="FC40">
        <v>5</v>
      </c>
      <c r="FD40">
        <v>0</v>
      </c>
      <c r="FE40">
        <v>0</v>
      </c>
      <c r="FF40">
        <v>0</v>
      </c>
      <c r="FG40" t="s">
        <v>348</v>
      </c>
      <c r="FH40" t="s">
        <v>349</v>
      </c>
      <c r="FI40" t="s">
        <v>350</v>
      </c>
      <c r="FJ40" t="s">
        <v>350</v>
      </c>
      <c r="FK40" t="s">
        <v>350</v>
      </c>
      <c r="FL40" t="s">
        <v>350</v>
      </c>
      <c r="FM40">
        <v>0</v>
      </c>
      <c r="FN40">
        <v>100</v>
      </c>
      <c r="FO40">
        <v>100</v>
      </c>
      <c r="FP40">
        <v>1.169</v>
      </c>
      <c r="FQ40">
        <v>0.1104</v>
      </c>
      <c r="FR40">
        <v>0.362488883028156</v>
      </c>
      <c r="FS40">
        <v>0.00365831709837341</v>
      </c>
      <c r="FT40">
        <v>-3.09545118692409e-06</v>
      </c>
      <c r="FU40">
        <v>8.40380587856183e-10</v>
      </c>
      <c r="FV40">
        <v>-0.00191986884087034</v>
      </c>
      <c r="FW40">
        <v>0.00174507359546448</v>
      </c>
      <c r="FX40">
        <v>0.000211765233859431</v>
      </c>
      <c r="FY40">
        <v>9.99097381883647e-06</v>
      </c>
      <c r="FZ40">
        <v>2</v>
      </c>
      <c r="GA40">
        <v>1986</v>
      </c>
      <c r="GB40">
        <v>0</v>
      </c>
      <c r="GC40">
        <v>17</v>
      </c>
      <c r="GD40">
        <v>44.3</v>
      </c>
      <c r="GE40">
        <v>44.4</v>
      </c>
      <c r="GF40">
        <v>1.15356</v>
      </c>
      <c r="GG40">
        <v>2.51221</v>
      </c>
      <c r="GH40">
        <v>2.24854</v>
      </c>
      <c r="GI40">
        <v>2.68311</v>
      </c>
      <c r="GJ40">
        <v>2.44751</v>
      </c>
      <c r="GK40">
        <v>2.33276</v>
      </c>
      <c r="GL40">
        <v>29.751</v>
      </c>
      <c r="GM40">
        <v>13.9657</v>
      </c>
      <c r="GN40">
        <v>19</v>
      </c>
      <c r="GO40">
        <v>454.439</v>
      </c>
      <c r="GP40">
        <v>1036.81</v>
      </c>
      <c r="GQ40">
        <v>24.1251</v>
      </c>
      <c r="GR40">
        <v>23.2243</v>
      </c>
      <c r="GS40">
        <v>30.0007</v>
      </c>
      <c r="GT40">
        <v>23.2698</v>
      </c>
      <c r="GU40">
        <v>23.3984</v>
      </c>
      <c r="GV40">
        <v>23.1749</v>
      </c>
      <c r="GW40">
        <v>22.7516</v>
      </c>
      <c r="GX40">
        <v>70.3968</v>
      </c>
      <c r="GY40">
        <v>24.1254</v>
      </c>
      <c r="GZ40">
        <v>354.978</v>
      </c>
      <c r="HA40">
        <v>12.8505</v>
      </c>
      <c r="HB40">
        <v>101.16</v>
      </c>
      <c r="HC40">
        <v>101.137</v>
      </c>
    </row>
    <row r="41" spans="1:211">
      <c r="A41">
        <v>25</v>
      </c>
      <c r="B41">
        <v>1737667789.1</v>
      </c>
      <c r="C41">
        <v>48</v>
      </c>
      <c r="D41" t="s">
        <v>397</v>
      </c>
      <c r="E41" t="s">
        <v>398</v>
      </c>
      <c r="F41">
        <v>2</v>
      </c>
      <c r="G41">
        <v>1737667787.1</v>
      </c>
      <c r="H41">
        <f>(I41)/1000</f>
        <v>0</v>
      </c>
      <c r="I41">
        <f>IF(BD41, AL41, AF41)</f>
        <v>0</v>
      </c>
      <c r="J41">
        <f>IF(BD41, AG41, AE41)</f>
        <v>0</v>
      </c>
      <c r="K41">
        <f>BF41 - IF(AS41&gt;1, J41*AZ41*100.0/(AU41), 0)</f>
        <v>0</v>
      </c>
      <c r="L41">
        <f>((R41-H41/2)*K41-J41)/(R41+H41/2)</f>
        <v>0</v>
      </c>
      <c r="M41">
        <f>L41*(BM41+BN41)/1000.0</f>
        <v>0</v>
      </c>
      <c r="N41">
        <f>(BF41 - IF(AS41&gt;1, J41*AZ41*100.0/(AU41), 0))*(BM41+BN41)/1000.0</f>
        <v>0</v>
      </c>
      <c r="O41">
        <f>2.0/((1/Q41-1/P41)+SIGN(Q41)*SQRT((1/Q41-1/P41)*(1/Q41-1/P41) + 4*BA41/((BA41+1)*(BA41+1))*(2*1/Q41*1/P41-1/P41*1/P41)))</f>
        <v>0</v>
      </c>
      <c r="P41">
        <f>IF(LEFT(BB41,1)&lt;&gt;"0",IF(LEFT(BB41,1)="1",3.0,BC41),$D$5+$E$5*(BT41*BM41/($K$5*1000))+$F$5*(BT41*BM41/($K$5*1000))*MAX(MIN(AZ41,$J$5),$I$5)*MAX(MIN(AZ41,$J$5),$I$5)+$G$5*MAX(MIN(AZ41,$J$5),$I$5)*(BT41*BM41/($K$5*1000))+$H$5*(BT41*BM41/($K$5*1000))*(BT41*BM41/($K$5*1000)))</f>
        <v>0</v>
      </c>
      <c r="Q41">
        <f>H41*(1000-(1000*0.61365*exp(17.502*U41/(240.97+U41))/(BM41+BN41)+BH41)/2)/(1000*0.61365*exp(17.502*U41/(240.97+U41))/(BM41+BN41)-BH41)</f>
        <v>0</v>
      </c>
      <c r="R41">
        <f>1/((BA41+1)/(O41/1.6)+1/(P41/1.37)) + BA41/((BA41+1)/(O41/1.6) + BA41/(P41/1.37))</f>
        <v>0</v>
      </c>
      <c r="S41">
        <f>(AV41*AY41)</f>
        <v>0</v>
      </c>
      <c r="T41">
        <f>(BO41+(S41+2*0.95*5.67E-8*(((BO41+$B$7)+273)^4-(BO41+273)^4)-44100*H41)/(1.84*29.3*P41+8*0.95*5.67E-8*(BO41+273)^3))</f>
        <v>0</v>
      </c>
      <c r="U41">
        <f>($C$7*BP41+$D$7*BQ41+$E$7*T41)</f>
        <v>0</v>
      </c>
      <c r="V41">
        <f>0.61365*exp(17.502*U41/(240.97+U41))</f>
        <v>0</v>
      </c>
      <c r="W41">
        <f>(X41/Y41*100)</f>
        <v>0</v>
      </c>
      <c r="X41">
        <f>BH41*(BM41+BN41)/1000</f>
        <v>0</v>
      </c>
      <c r="Y41">
        <f>0.61365*exp(17.502*BO41/(240.97+BO41))</f>
        <v>0</v>
      </c>
      <c r="Z41">
        <f>(V41-BH41*(BM41+BN41)/1000)</f>
        <v>0</v>
      </c>
      <c r="AA41">
        <f>(-H41*44100)</f>
        <v>0</v>
      </c>
      <c r="AB41">
        <f>2*29.3*P41*0.92*(BO41-U41)</f>
        <v>0</v>
      </c>
      <c r="AC41">
        <f>2*0.95*5.67E-8*(((BO41+$B$7)+273)^4-(U41+273)^4)</f>
        <v>0</v>
      </c>
      <c r="AD41">
        <f>S41+AC41+AA41+AB41</f>
        <v>0</v>
      </c>
      <c r="AE41">
        <f>BL41*AS41*(BG41-BF41*(1000-AS41*BI41)/(1000-AS41*BH41))/(100*AZ41)</f>
        <v>0</v>
      </c>
      <c r="AF41">
        <f>1000*BL41*AS41*(BH41-BI41)/(100*AZ41*(1000-AS41*BH41))</f>
        <v>0</v>
      </c>
      <c r="AG41">
        <f>(AH41 - AI41 - BM41*1E3/(8.314*(BO41+273.15)) * AK41/BL41 * AJ41) * BL41/(100*AZ41) * (1000 - BI41)/1000</f>
        <v>0</v>
      </c>
      <c r="AH41">
        <v>321.497256916667</v>
      </c>
      <c r="AI41">
        <v>292.126715151515</v>
      </c>
      <c r="AJ41">
        <v>3.1738908225108</v>
      </c>
      <c r="AK41">
        <v>84.62</v>
      </c>
      <c r="AL41">
        <f>(AN41 - AM41 + BM41*1E3/(8.314*(BO41+273.15)) * AP41/BL41 * AO41) * BL41/(100*AZ41) * 1000/(1000 - AN41)</f>
        <v>0</v>
      </c>
      <c r="AM41">
        <v>12.8109338724675</v>
      </c>
      <c r="AN41">
        <v>15.4324901098901</v>
      </c>
      <c r="AO41">
        <v>3.44199800200071e-06</v>
      </c>
      <c r="AP41">
        <v>106.04</v>
      </c>
      <c r="AQ41">
        <v>14</v>
      </c>
      <c r="AR41">
        <v>3</v>
      </c>
      <c r="AS41">
        <f>IF(AQ41*$H$13&gt;=AU41,1.0,(AU41/(AU41-AQ41*$H$13)))</f>
        <v>0</v>
      </c>
      <c r="AT41">
        <f>(AS41-1)*100</f>
        <v>0</v>
      </c>
      <c r="AU41">
        <f>MAX(0,($B$13+$C$13*BT41)/(1+$D$13*BT41)*BM41/(BO41+273)*$E$13)</f>
        <v>0</v>
      </c>
      <c r="AV41">
        <f>$B$11*BU41+$C$11*BV41+$D$11*CG41</f>
        <v>0</v>
      </c>
      <c r="AW41">
        <f>AV41*AX41</f>
        <v>0</v>
      </c>
      <c r="AX41">
        <f>($B$11*$D$9+$C$11*$D$9+$D$11*(CH41*$E$9+CI41*$G$9))/($B$11+$C$11+$D$11)</f>
        <v>0</v>
      </c>
      <c r="AY41">
        <f>($B$11*$K$9+$C$11*$K$9+$D$11*(CH41*$L$9+CI41*$N$9))/($B$11+$C$11+$D$11)</f>
        <v>0</v>
      </c>
      <c r="AZ41">
        <v>6</v>
      </c>
      <c r="BA41">
        <v>0.5</v>
      </c>
      <c r="BB41" t="s">
        <v>345</v>
      </c>
      <c r="BC41">
        <v>2</v>
      </c>
      <c r="BD41" t="b">
        <v>1</v>
      </c>
      <c r="BE41">
        <v>1737667787.1</v>
      </c>
      <c r="BF41">
        <v>284.4745</v>
      </c>
      <c r="BG41">
        <v>326.321</v>
      </c>
      <c r="BH41">
        <v>15.4314</v>
      </c>
      <c r="BI41">
        <v>12.8081</v>
      </c>
      <c r="BJ41">
        <v>283.305</v>
      </c>
      <c r="BK41">
        <v>15.3209</v>
      </c>
      <c r="BL41">
        <v>499.8975</v>
      </c>
      <c r="BM41">
        <v>102.6075</v>
      </c>
      <c r="BN41">
        <v>0.0998085</v>
      </c>
      <c r="BO41">
        <v>24.9884</v>
      </c>
      <c r="BP41">
        <v>25.43015</v>
      </c>
      <c r="BQ41">
        <v>999.9</v>
      </c>
      <c r="BR41">
        <v>0</v>
      </c>
      <c r="BS41">
        <v>0</v>
      </c>
      <c r="BT41">
        <v>9986.565</v>
      </c>
      <c r="BU41">
        <v>364.365</v>
      </c>
      <c r="BV41">
        <v>825.95</v>
      </c>
      <c r="BW41">
        <v>-41.84665</v>
      </c>
      <c r="BX41">
        <v>288.933</v>
      </c>
      <c r="BY41">
        <v>330.555</v>
      </c>
      <c r="BZ41">
        <v>2.623285</v>
      </c>
      <c r="CA41">
        <v>326.321</v>
      </c>
      <c r="CB41">
        <v>12.8081</v>
      </c>
      <c r="CC41">
        <v>1.58338</v>
      </c>
      <c r="CD41">
        <v>1.31421</v>
      </c>
      <c r="CE41">
        <v>13.798</v>
      </c>
      <c r="CF41">
        <v>10.96235</v>
      </c>
      <c r="CG41">
        <v>1199.99</v>
      </c>
      <c r="CH41">
        <v>0.8999985</v>
      </c>
      <c r="CI41">
        <v>0.1000015</v>
      </c>
      <c r="CJ41">
        <v>27</v>
      </c>
      <c r="CK41">
        <v>23455.7</v>
      </c>
      <c r="CL41">
        <v>1737665128.1</v>
      </c>
      <c r="CM41" t="s">
        <v>346</v>
      </c>
      <c r="CN41">
        <v>1737665128.1</v>
      </c>
      <c r="CO41">
        <v>1737665124.1</v>
      </c>
      <c r="CP41">
        <v>1</v>
      </c>
      <c r="CQ41">
        <v>0.11</v>
      </c>
      <c r="CR41">
        <v>-0.02</v>
      </c>
      <c r="CS41">
        <v>0.918</v>
      </c>
      <c r="CT41">
        <v>0.128</v>
      </c>
      <c r="CU41">
        <v>200</v>
      </c>
      <c r="CV41">
        <v>18</v>
      </c>
      <c r="CW41">
        <v>0.6</v>
      </c>
      <c r="CX41">
        <v>0.08</v>
      </c>
      <c r="CY41">
        <v>-38.605445</v>
      </c>
      <c r="CZ41">
        <v>-23.0718</v>
      </c>
      <c r="DA41">
        <v>2.30573450888757</v>
      </c>
      <c r="DB41">
        <v>0</v>
      </c>
      <c r="DC41">
        <v>2.6293725</v>
      </c>
      <c r="DD41">
        <v>-0.151611879699244</v>
      </c>
      <c r="DE41">
        <v>0.0187996927833941</v>
      </c>
      <c r="DF41">
        <v>1</v>
      </c>
      <c r="DG41">
        <v>1</v>
      </c>
      <c r="DH41">
        <v>2</v>
      </c>
      <c r="DI41" t="s">
        <v>347</v>
      </c>
      <c r="DJ41">
        <v>3.119</v>
      </c>
      <c r="DK41">
        <v>2.80081</v>
      </c>
      <c r="DL41">
        <v>0.0751315</v>
      </c>
      <c r="DM41">
        <v>0.084939</v>
      </c>
      <c r="DN41">
        <v>0.0863054</v>
      </c>
      <c r="DO41">
        <v>0.0761847</v>
      </c>
      <c r="DP41">
        <v>25747.9</v>
      </c>
      <c r="DQ41">
        <v>23536.6</v>
      </c>
      <c r="DR41">
        <v>26639.7</v>
      </c>
      <c r="DS41">
        <v>24072.4</v>
      </c>
      <c r="DT41">
        <v>33637.2</v>
      </c>
      <c r="DU41">
        <v>32391.8</v>
      </c>
      <c r="DV41">
        <v>40278.6</v>
      </c>
      <c r="DW41">
        <v>38064.9</v>
      </c>
      <c r="DX41">
        <v>1.99927</v>
      </c>
      <c r="DY41">
        <v>2.63948</v>
      </c>
      <c r="DZ41">
        <v>0.0347197</v>
      </c>
      <c r="EA41">
        <v>0</v>
      </c>
      <c r="EB41">
        <v>24.8592</v>
      </c>
      <c r="EC41">
        <v>999.9</v>
      </c>
      <c r="ED41">
        <v>52.826</v>
      </c>
      <c r="EE41">
        <v>25.77</v>
      </c>
      <c r="EF41">
        <v>17.1375</v>
      </c>
      <c r="EG41">
        <v>64.1055</v>
      </c>
      <c r="EH41">
        <v>20.9295</v>
      </c>
      <c r="EI41">
        <v>2</v>
      </c>
      <c r="EJ41">
        <v>-0.339604</v>
      </c>
      <c r="EK41">
        <v>-0.225245</v>
      </c>
      <c r="EL41">
        <v>20.3007</v>
      </c>
      <c r="EM41">
        <v>5.25907</v>
      </c>
      <c r="EN41">
        <v>12.008</v>
      </c>
      <c r="EO41">
        <v>4.99765</v>
      </c>
      <c r="EP41">
        <v>3.28693</v>
      </c>
      <c r="EQ41">
        <v>9999</v>
      </c>
      <c r="ER41">
        <v>9999</v>
      </c>
      <c r="ES41">
        <v>9999</v>
      </c>
      <c r="ET41">
        <v>999.9</v>
      </c>
      <c r="EU41">
        <v>1.87267</v>
      </c>
      <c r="EV41">
        <v>1.87347</v>
      </c>
      <c r="EW41">
        <v>1.86968</v>
      </c>
      <c r="EX41">
        <v>1.87546</v>
      </c>
      <c r="EY41">
        <v>1.87562</v>
      </c>
      <c r="EZ41">
        <v>1.87408</v>
      </c>
      <c r="FA41">
        <v>1.87263</v>
      </c>
      <c r="FB41">
        <v>1.87168</v>
      </c>
      <c r="FC41">
        <v>5</v>
      </c>
      <c r="FD41">
        <v>0</v>
      </c>
      <c r="FE41">
        <v>0</v>
      </c>
      <c r="FF41">
        <v>0</v>
      </c>
      <c r="FG41" t="s">
        <v>348</v>
      </c>
      <c r="FH41" t="s">
        <v>349</v>
      </c>
      <c r="FI41" t="s">
        <v>350</v>
      </c>
      <c r="FJ41" t="s">
        <v>350</v>
      </c>
      <c r="FK41" t="s">
        <v>350</v>
      </c>
      <c r="FL41" t="s">
        <v>350</v>
      </c>
      <c r="FM41">
        <v>0</v>
      </c>
      <c r="FN41">
        <v>100</v>
      </c>
      <c r="FO41">
        <v>100</v>
      </c>
      <c r="FP41">
        <v>1.182</v>
      </c>
      <c r="FQ41">
        <v>0.1105</v>
      </c>
      <c r="FR41">
        <v>0.362488883028156</v>
      </c>
      <c r="FS41">
        <v>0.00365831709837341</v>
      </c>
      <c r="FT41">
        <v>-3.09545118692409e-06</v>
      </c>
      <c r="FU41">
        <v>8.40380587856183e-10</v>
      </c>
      <c r="FV41">
        <v>-0.00191986884087034</v>
      </c>
      <c r="FW41">
        <v>0.00174507359546448</v>
      </c>
      <c r="FX41">
        <v>0.000211765233859431</v>
      </c>
      <c r="FY41">
        <v>9.99097381883647e-06</v>
      </c>
      <c r="FZ41">
        <v>2</v>
      </c>
      <c r="GA41">
        <v>1986</v>
      </c>
      <c r="GB41">
        <v>0</v>
      </c>
      <c r="GC41">
        <v>17</v>
      </c>
      <c r="GD41">
        <v>44.4</v>
      </c>
      <c r="GE41">
        <v>44.4</v>
      </c>
      <c r="GF41">
        <v>1.1731</v>
      </c>
      <c r="GG41">
        <v>2.50366</v>
      </c>
      <c r="GH41">
        <v>2.24854</v>
      </c>
      <c r="GI41">
        <v>2.68311</v>
      </c>
      <c r="GJ41">
        <v>2.44751</v>
      </c>
      <c r="GK41">
        <v>2.3938</v>
      </c>
      <c r="GL41">
        <v>29.751</v>
      </c>
      <c r="GM41">
        <v>13.9832</v>
      </c>
      <c r="GN41">
        <v>19</v>
      </c>
      <c r="GO41">
        <v>454.427</v>
      </c>
      <c r="GP41">
        <v>1036.32</v>
      </c>
      <c r="GQ41">
        <v>24.1278</v>
      </c>
      <c r="GR41">
        <v>23.2273</v>
      </c>
      <c r="GS41">
        <v>30.0007</v>
      </c>
      <c r="GT41">
        <v>23.2719</v>
      </c>
      <c r="GU41">
        <v>23.4007</v>
      </c>
      <c r="GV41">
        <v>23.5606</v>
      </c>
      <c r="GW41">
        <v>22.7516</v>
      </c>
      <c r="GX41">
        <v>70.3968</v>
      </c>
      <c r="GY41">
        <v>24.1332</v>
      </c>
      <c r="GZ41">
        <v>361.711</v>
      </c>
      <c r="HA41">
        <v>12.8505</v>
      </c>
      <c r="HB41">
        <v>101.161</v>
      </c>
      <c r="HC41">
        <v>101.136</v>
      </c>
    </row>
    <row r="42" spans="1:211">
      <c r="A42">
        <v>26</v>
      </c>
      <c r="B42">
        <v>1737667791.1</v>
      </c>
      <c r="C42">
        <v>50</v>
      </c>
      <c r="D42" t="s">
        <v>399</v>
      </c>
      <c r="E42" t="s">
        <v>400</v>
      </c>
      <c r="F42">
        <v>2</v>
      </c>
      <c r="G42">
        <v>1737667790.1</v>
      </c>
      <c r="H42">
        <f>(I42)/1000</f>
        <v>0</v>
      </c>
      <c r="I42">
        <f>IF(BD42, AL42, AF42)</f>
        <v>0</v>
      </c>
      <c r="J42">
        <f>IF(BD42, AG42, AE42)</f>
        <v>0</v>
      </c>
      <c r="K42">
        <f>BF42 - IF(AS42&gt;1, J42*AZ42*100.0/(AU42), 0)</f>
        <v>0</v>
      </c>
      <c r="L42">
        <f>((R42-H42/2)*K42-J42)/(R42+H42/2)</f>
        <v>0</v>
      </c>
      <c r="M42">
        <f>L42*(BM42+BN42)/1000.0</f>
        <v>0</v>
      </c>
      <c r="N42">
        <f>(BF42 - IF(AS42&gt;1, J42*AZ42*100.0/(AU42), 0))*(BM42+BN42)/1000.0</f>
        <v>0</v>
      </c>
      <c r="O42">
        <f>2.0/((1/Q42-1/P42)+SIGN(Q42)*SQRT((1/Q42-1/P42)*(1/Q42-1/P42) + 4*BA42/((BA42+1)*(BA42+1))*(2*1/Q42*1/P42-1/P42*1/P42)))</f>
        <v>0</v>
      </c>
      <c r="P42">
        <f>IF(LEFT(BB42,1)&lt;&gt;"0",IF(LEFT(BB42,1)="1",3.0,BC42),$D$5+$E$5*(BT42*BM42/($K$5*1000))+$F$5*(BT42*BM42/($K$5*1000))*MAX(MIN(AZ42,$J$5),$I$5)*MAX(MIN(AZ42,$J$5),$I$5)+$G$5*MAX(MIN(AZ42,$J$5),$I$5)*(BT42*BM42/($K$5*1000))+$H$5*(BT42*BM42/($K$5*1000))*(BT42*BM42/($K$5*1000)))</f>
        <v>0</v>
      </c>
      <c r="Q42">
        <f>H42*(1000-(1000*0.61365*exp(17.502*U42/(240.97+U42))/(BM42+BN42)+BH42)/2)/(1000*0.61365*exp(17.502*U42/(240.97+U42))/(BM42+BN42)-BH42)</f>
        <v>0</v>
      </c>
      <c r="R42">
        <f>1/((BA42+1)/(O42/1.6)+1/(P42/1.37)) + BA42/((BA42+1)/(O42/1.6) + BA42/(P42/1.37))</f>
        <v>0</v>
      </c>
      <c r="S42">
        <f>(AV42*AY42)</f>
        <v>0</v>
      </c>
      <c r="T42">
        <f>(BO42+(S42+2*0.95*5.67E-8*(((BO42+$B$7)+273)^4-(BO42+273)^4)-44100*H42)/(1.84*29.3*P42+8*0.95*5.67E-8*(BO42+273)^3))</f>
        <v>0</v>
      </c>
      <c r="U42">
        <f>($C$7*BP42+$D$7*BQ42+$E$7*T42)</f>
        <v>0</v>
      </c>
      <c r="V42">
        <f>0.61365*exp(17.502*U42/(240.97+U42))</f>
        <v>0</v>
      </c>
      <c r="W42">
        <f>(X42/Y42*100)</f>
        <v>0</v>
      </c>
      <c r="X42">
        <f>BH42*(BM42+BN42)/1000</f>
        <v>0</v>
      </c>
      <c r="Y42">
        <f>0.61365*exp(17.502*BO42/(240.97+BO42))</f>
        <v>0</v>
      </c>
      <c r="Z42">
        <f>(V42-BH42*(BM42+BN42)/1000)</f>
        <v>0</v>
      </c>
      <c r="AA42">
        <f>(-H42*44100)</f>
        <v>0</v>
      </c>
      <c r="AB42">
        <f>2*29.3*P42*0.92*(BO42-U42)</f>
        <v>0</v>
      </c>
      <c r="AC42">
        <f>2*0.95*5.67E-8*(((BO42+$B$7)+273)^4-(U42+273)^4)</f>
        <v>0</v>
      </c>
      <c r="AD42">
        <f>S42+AC42+AA42+AB42</f>
        <v>0</v>
      </c>
      <c r="AE42">
        <f>BL42*AS42*(BG42-BF42*(1000-AS42*BI42)/(1000-AS42*BH42))/(100*AZ42)</f>
        <v>0</v>
      </c>
      <c r="AF42">
        <f>1000*BL42*AS42*(BH42-BI42)/(100*AZ42*(1000-AS42*BH42))</f>
        <v>0</v>
      </c>
      <c r="AG42">
        <f>(AH42 - AI42 - BM42*1E3/(8.314*(BO42+273.15)) * AK42/BL42 * AJ42) * BL42/(100*AZ42) * (1000 - BI42)/1000</f>
        <v>0</v>
      </c>
      <c r="AH42">
        <v>328.752478759524</v>
      </c>
      <c r="AI42">
        <v>298.694812121212</v>
      </c>
      <c r="AJ42">
        <v>3.2355915151515</v>
      </c>
      <c r="AK42">
        <v>84.62</v>
      </c>
      <c r="AL42">
        <f>(AN42 - AM42 + BM42*1E3/(8.314*(BO42+273.15)) * AP42/BL42 * AO42) * BL42/(100*AZ42) * 1000/(1000 - AN42)</f>
        <v>0</v>
      </c>
      <c r="AM42">
        <v>12.8093773164436</v>
      </c>
      <c r="AN42">
        <v>15.4337043956044</v>
      </c>
      <c r="AO42">
        <v>3.22252659744125e-06</v>
      </c>
      <c r="AP42">
        <v>106.04</v>
      </c>
      <c r="AQ42">
        <v>14</v>
      </c>
      <c r="AR42">
        <v>3</v>
      </c>
      <c r="AS42">
        <f>IF(AQ42*$H$13&gt;=AU42,1.0,(AU42/(AU42-AQ42*$H$13)))</f>
        <v>0</v>
      </c>
      <c r="AT42">
        <f>(AS42-1)*100</f>
        <v>0</v>
      </c>
      <c r="AU42">
        <f>MAX(0,($B$13+$C$13*BT42)/(1+$D$13*BT42)*BM42/(BO42+273)*$E$13)</f>
        <v>0</v>
      </c>
      <c r="AV42">
        <f>$B$11*BU42+$C$11*BV42+$D$11*CG42</f>
        <v>0</v>
      </c>
      <c r="AW42">
        <f>AV42*AX42</f>
        <v>0</v>
      </c>
      <c r="AX42">
        <f>($B$11*$D$9+$C$11*$D$9+$D$11*(CH42*$E$9+CI42*$G$9))/($B$11+$C$11+$D$11)</f>
        <v>0</v>
      </c>
      <c r="AY42">
        <f>($B$11*$K$9+$C$11*$K$9+$D$11*(CH42*$L$9+CI42*$N$9))/($B$11+$C$11+$D$11)</f>
        <v>0</v>
      </c>
      <c r="AZ42">
        <v>6</v>
      </c>
      <c r="BA42">
        <v>0.5</v>
      </c>
      <c r="BB42" t="s">
        <v>345</v>
      </c>
      <c r="BC42">
        <v>2</v>
      </c>
      <c r="BD42" t="b">
        <v>1</v>
      </c>
      <c r="BE42">
        <v>1737667790.1</v>
      </c>
      <c r="BF42">
        <v>294.08</v>
      </c>
      <c r="BG42">
        <v>335.847</v>
      </c>
      <c r="BH42">
        <v>15.4337</v>
      </c>
      <c r="BI42">
        <v>12.8079</v>
      </c>
      <c r="BJ42">
        <v>292.89</v>
      </c>
      <c r="BK42">
        <v>15.3232</v>
      </c>
      <c r="BL42">
        <v>500.108</v>
      </c>
      <c r="BM42">
        <v>102.608</v>
      </c>
      <c r="BN42">
        <v>0.100413</v>
      </c>
      <c r="BO42">
        <v>24.9896</v>
      </c>
      <c r="BP42">
        <v>25.4256</v>
      </c>
      <c r="BQ42">
        <v>999.9</v>
      </c>
      <c r="BR42">
        <v>0</v>
      </c>
      <c r="BS42">
        <v>0</v>
      </c>
      <c r="BT42">
        <v>10001.2</v>
      </c>
      <c r="BU42">
        <v>364.305</v>
      </c>
      <c r="BV42">
        <v>487.853</v>
      </c>
      <c r="BW42">
        <v>-41.7673</v>
      </c>
      <c r="BX42">
        <v>298.69</v>
      </c>
      <c r="BY42">
        <v>340.204</v>
      </c>
      <c r="BZ42">
        <v>2.62578</v>
      </c>
      <c r="CA42">
        <v>335.847</v>
      </c>
      <c r="CB42">
        <v>12.8079</v>
      </c>
      <c r="CC42">
        <v>1.58361</v>
      </c>
      <c r="CD42">
        <v>1.31419</v>
      </c>
      <c r="CE42">
        <v>13.8002</v>
      </c>
      <c r="CF42">
        <v>10.9621</v>
      </c>
      <c r="CG42">
        <v>1199.99</v>
      </c>
      <c r="CH42">
        <v>0.899999</v>
      </c>
      <c r="CI42">
        <v>0.100001</v>
      </c>
      <c r="CJ42">
        <v>27</v>
      </c>
      <c r="CK42">
        <v>23455.6</v>
      </c>
      <c r="CL42">
        <v>1737665128.1</v>
      </c>
      <c r="CM42" t="s">
        <v>346</v>
      </c>
      <c r="CN42">
        <v>1737665128.1</v>
      </c>
      <c r="CO42">
        <v>1737665124.1</v>
      </c>
      <c r="CP42">
        <v>1</v>
      </c>
      <c r="CQ42">
        <v>0.11</v>
      </c>
      <c r="CR42">
        <v>-0.02</v>
      </c>
      <c r="CS42">
        <v>0.918</v>
      </c>
      <c r="CT42">
        <v>0.128</v>
      </c>
      <c r="CU42">
        <v>200</v>
      </c>
      <c r="CV42">
        <v>18</v>
      </c>
      <c r="CW42">
        <v>0.6</v>
      </c>
      <c r="CX42">
        <v>0.08</v>
      </c>
      <c r="CY42">
        <v>-39.3831</v>
      </c>
      <c r="CZ42">
        <v>-19.6444872180451</v>
      </c>
      <c r="DA42">
        <v>1.96061707174043</v>
      </c>
      <c r="DB42">
        <v>0</v>
      </c>
      <c r="DC42">
        <v>2.625966</v>
      </c>
      <c r="DD42">
        <v>-0.0993455639097755</v>
      </c>
      <c r="DE42">
        <v>0.0159652523938709</v>
      </c>
      <c r="DF42">
        <v>1</v>
      </c>
      <c r="DG42">
        <v>1</v>
      </c>
      <c r="DH42">
        <v>2</v>
      </c>
      <c r="DI42" t="s">
        <v>347</v>
      </c>
      <c r="DJ42">
        <v>3.11938</v>
      </c>
      <c r="DK42">
        <v>2.80104</v>
      </c>
      <c r="DL42">
        <v>0.0764819</v>
      </c>
      <c r="DM42">
        <v>0.0862031</v>
      </c>
      <c r="DN42">
        <v>0.0863075</v>
      </c>
      <c r="DO42">
        <v>0.0761815</v>
      </c>
      <c r="DP42">
        <v>25710.4</v>
      </c>
      <c r="DQ42">
        <v>23503.9</v>
      </c>
      <c r="DR42">
        <v>26639.9</v>
      </c>
      <c r="DS42">
        <v>24072.2</v>
      </c>
      <c r="DT42">
        <v>33637.4</v>
      </c>
      <c r="DU42">
        <v>32391.8</v>
      </c>
      <c r="DV42">
        <v>40278.9</v>
      </c>
      <c r="DW42">
        <v>38064.7</v>
      </c>
      <c r="DX42">
        <v>1.99988</v>
      </c>
      <c r="DY42">
        <v>2.63878</v>
      </c>
      <c r="DZ42">
        <v>0.0346564</v>
      </c>
      <c r="EA42">
        <v>0</v>
      </c>
      <c r="EB42">
        <v>24.8597</v>
      </c>
      <c r="EC42">
        <v>999.9</v>
      </c>
      <c r="ED42">
        <v>52.826</v>
      </c>
      <c r="EE42">
        <v>25.77</v>
      </c>
      <c r="EF42">
        <v>17.1377</v>
      </c>
      <c r="EG42">
        <v>64.2655</v>
      </c>
      <c r="EH42">
        <v>20.8093</v>
      </c>
      <c r="EI42">
        <v>2</v>
      </c>
      <c r="EJ42">
        <v>-0.339487</v>
      </c>
      <c r="EK42">
        <v>-0.230621</v>
      </c>
      <c r="EL42">
        <v>20.3008</v>
      </c>
      <c r="EM42">
        <v>5.25937</v>
      </c>
      <c r="EN42">
        <v>12.0088</v>
      </c>
      <c r="EO42">
        <v>4.99865</v>
      </c>
      <c r="EP42">
        <v>3.28695</v>
      </c>
      <c r="EQ42">
        <v>9999</v>
      </c>
      <c r="ER42">
        <v>9999</v>
      </c>
      <c r="ES42">
        <v>9999</v>
      </c>
      <c r="ET42">
        <v>999.9</v>
      </c>
      <c r="EU42">
        <v>1.87263</v>
      </c>
      <c r="EV42">
        <v>1.87347</v>
      </c>
      <c r="EW42">
        <v>1.86968</v>
      </c>
      <c r="EX42">
        <v>1.87546</v>
      </c>
      <c r="EY42">
        <v>1.87562</v>
      </c>
      <c r="EZ42">
        <v>1.87408</v>
      </c>
      <c r="FA42">
        <v>1.87259</v>
      </c>
      <c r="FB42">
        <v>1.87167</v>
      </c>
      <c r="FC42">
        <v>5</v>
      </c>
      <c r="FD42">
        <v>0</v>
      </c>
      <c r="FE42">
        <v>0</v>
      </c>
      <c r="FF42">
        <v>0</v>
      </c>
      <c r="FG42" t="s">
        <v>348</v>
      </c>
      <c r="FH42" t="s">
        <v>349</v>
      </c>
      <c r="FI42" t="s">
        <v>350</v>
      </c>
      <c r="FJ42" t="s">
        <v>350</v>
      </c>
      <c r="FK42" t="s">
        <v>350</v>
      </c>
      <c r="FL42" t="s">
        <v>350</v>
      </c>
      <c r="FM42">
        <v>0</v>
      </c>
      <c r="FN42">
        <v>100</v>
      </c>
      <c r="FO42">
        <v>100</v>
      </c>
      <c r="FP42">
        <v>1.196</v>
      </c>
      <c r="FQ42">
        <v>0.1105</v>
      </c>
      <c r="FR42">
        <v>0.362488883028156</v>
      </c>
      <c r="FS42">
        <v>0.00365831709837341</v>
      </c>
      <c r="FT42">
        <v>-3.09545118692409e-06</v>
      </c>
      <c r="FU42">
        <v>8.40380587856183e-10</v>
      </c>
      <c r="FV42">
        <v>-0.00191986884087034</v>
      </c>
      <c r="FW42">
        <v>0.00174507359546448</v>
      </c>
      <c r="FX42">
        <v>0.000211765233859431</v>
      </c>
      <c r="FY42">
        <v>9.99097381883647e-06</v>
      </c>
      <c r="FZ42">
        <v>2</v>
      </c>
      <c r="GA42">
        <v>1986</v>
      </c>
      <c r="GB42">
        <v>0</v>
      </c>
      <c r="GC42">
        <v>17</v>
      </c>
      <c r="GD42">
        <v>44.4</v>
      </c>
      <c r="GE42">
        <v>44.5</v>
      </c>
      <c r="GF42">
        <v>1.19385</v>
      </c>
      <c r="GG42">
        <v>2.49512</v>
      </c>
      <c r="GH42">
        <v>2.24854</v>
      </c>
      <c r="GI42">
        <v>2.68188</v>
      </c>
      <c r="GJ42">
        <v>2.44751</v>
      </c>
      <c r="GK42">
        <v>2.38403</v>
      </c>
      <c r="GL42">
        <v>29.751</v>
      </c>
      <c r="GM42">
        <v>13.9832</v>
      </c>
      <c r="GN42">
        <v>19</v>
      </c>
      <c r="GO42">
        <v>454.8</v>
      </c>
      <c r="GP42">
        <v>1035.5</v>
      </c>
      <c r="GQ42">
        <v>24.1306</v>
      </c>
      <c r="GR42">
        <v>23.2306</v>
      </c>
      <c r="GS42">
        <v>30.0006</v>
      </c>
      <c r="GT42">
        <v>23.2743</v>
      </c>
      <c r="GU42">
        <v>23.4027</v>
      </c>
      <c r="GV42">
        <v>23.9486</v>
      </c>
      <c r="GW42">
        <v>22.7516</v>
      </c>
      <c r="GX42">
        <v>70.3968</v>
      </c>
      <c r="GY42">
        <v>24.1332</v>
      </c>
      <c r="GZ42">
        <v>368.412</v>
      </c>
      <c r="HA42">
        <v>12.8505</v>
      </c>
      <c r="HB42">
        <v>101.161</v>
      </c>
      <c r="HC42">
        <v>101.135</v>
      </c>
    </row>
    <row r="43" spans="1:211">
      <c r="A43">
        <v>27</v>
      </c>
      <c r="B43">
        <v>1737667793.1</v>
      </c>
      <c r="C43">
        <v>52</v>
      </c>
      <c r="D43" t="s">
        <v>401</v>
      </c>
      <c r="E43" t="s">
        <v>402</v>
      </c>
      <c r="F43">
        <v>2</v>
      </c>
      <c r="G43">
        <v>1737667791.1</v>
      </c>
      <c r="H43">
        <f>(I43)/1000</f>
        <v>0</v>
      </c>
      <c r="I43">
        <f>IF(BD43, AL43, AF43)</f>
        <v>0</v>
      </c>
      <c r="J43">
        <f>IF(BD43, AG43, AE43)</f>
        <v>0</v>
      </c>
      <c r="K43">
        <f>BF43 - IF(AS43&gt;1, J43*AZ43*100.0/(AU43), 0)</f>
        <v>0</v>
      </c>
      <c r="L43">
        <f>((R43-H43/2)*K43-J43)/(R43+H43/2)</f>
        <v>0</v>
      </c>
      <c r="M43">
        <f>L43*(BM43+BN43)/1000.0</f>
        <v>0</v>
      </c>
      <c r="N43">
        <f>(BF43 - IF(AS43&gt;1, J43*AZ43*100.0/(AU43), 0))*(BM43+BN43)/1000.0</f>
        <v>0</v>
      </c>
      <c r="O43">
        <f>2.0/((1/Q43-1/P43)+SIGN(Q43)*SQRT((1/Q43-1/P43)*(1/Q43-1/P43) + 4*BA43/((BA43+1)*(BA43+1))*(2*1/Q43*1/P43-1/P43*1/P43)))</f>
        <v>0</v>
      </c>
      <c r="P43">
        <f>IF(LEFT(BB43,1)&lt;&gt;"0",IF(LEFT(BB43,1)="1",3.0,BC43),$D$5+$E$5*(BT43*BM43/($K$5*1000))+$F$5*(BT43*BM43/($K$5*1000))*MAX(MIN(AZ43,$J$5),$I$5)*MAX(MIN(AZ43,$J$5),$I$5)+$G$5*MAX(MIN(AZ43,$J$5),$I$5)*(BT43*BM43/($K$5*1000))+$H$5*(BT43*BM43/($K$5*1000))*(BT43*BM43/($K$5*1000)))</f>
        <v>0</v>
      </c>
      <c r="Q43">
        <f>H43*(1000-(1000*0.61365*exp(17.502*U43/(240.97+U43))/(BM43+BN43)+BH43)/2)/(1000*0.61365*exp(17.502*U43/(240.97+U43))/(BM43+BN43)-BH43)</f>
        <v>0</v>
      </c>
      <c r="R43">
        <f>1/((BA43+1)/(O43/1.6)+1/(P43/1.37)) + BA43/((BA43+1)/(O43/1.6) + BA43/(P43/1.37))</f>
        <v>0</v>
      </c>
      <c r="S43">
        <f>(AV43*AY43)</f>
        <v>0</v>
      </c>
      <c r="T43">
        <f>(BO43+(S43+2*0.95*5.67E-8*(((BO43+$B$7)+273)^4-(BO43+273)^4)-44100*H43)/(1.84*29.3*P43+8*0.95*5.67E-8*(BO43+273)^3))</f>
        <v>0</v>
      </c>
      <c r="U43">
        <f>($C$7*BP43+$D$7*BQ43+$E$7*T43)</f>
        <v>0</v>
      </c>
      <c r="V43">
        <f>0.61365*exp(17.502*U43/(240.97+U43))</f>
        <v>0</v>
      </c>
      <c r="W43">
        <f>(X43/Y43*100)</f>
        <v>0</v>
      </c>
      <c r="X43">
        <f>BH43*(BM43+BN43)/1000</f>
        <v>0</v>
      </c>
      <c r="Y43">
        <f>0.61365*exp(17.502*BO43/(240.97+BO43))</f>
        <v>0</v>
      </c>
      <c r="Z43">
        <f>(V43-BH43*(BM43+BN43)/1000)</f>
        <v>0</v>
      </c>
      <c r="AA43">
        <f>(-H43*44100)</f>
        <v>0</v>
      </c>
      <c r="AB43">
        <f>2*29.3*P43*0.92*(BO43-U43)</f>
        <v>0</v>
      </c>
      <c r="AC43">
        <f>2*0.95*5.67E-8*(((BO43+$B$7)+273)^4-(U43+273)^4)</f>
        <v>0</v>
      </c>
      <c r="AD43">
        <f>S43+AC43+AA43+AB43</f>
        <v>0</v>
      </c>
      <c r="AE43">
        <f>BL43*AS43*(BG43-BF43*(1000-AS43*BI43)/(1000-AS43*BH43))/(100*AZ43)</f>
        <v>0</v>
      </c>
      <c r="AF43">
        <f>1000*BL43*AS43*(BH43-BI43)/(100*AZ43*(1000-AS43*BH43))</f>
        <v>0</v>
      </c>
      <c r="AG43">
        <f>(AH43 - AI43 - BM43*1E3/(8.314*(BO43+273.15)) * AK43/BL43 * AJ43) * BL43/(100*AZ43) * (1000 - BI43)/1000</f>
        <v>0</v>
      </c>
      <c r="AH43">
        <v>335.509979791667</v>
      </c>
      <c r="AI43">
        <v>305.167418181818</v>
      </c>
      <c r="AJ43">
        <v>3.24696965367966</v>
      </c>
      <c r="AK43">
        <v>84.62</v>
      </c>
      <c r="AL43">
        <f>(AN43 - AM43 + BM43*1E3/(8.314*(BO43+273.15)) * AP43/BL43 * AO43) * BL43/(100*AZ43) * 1000/(1000 - AN43)</f>
        <v>0</v>
      </c>
      <c r="AM43">
        <v>12.8084608102298</v>
      </c>
      <c r="AN43">
        <v>15.4343318681319</v>
      </c>
      <c r="AO43">
        <v>2.52568145640389e-06</v>
      </c>
      <c r="AP43">
        <v>106.04</v>
      </c>
      <c r="AQ43">
        <v>14</v>
      </c>
      <c r="AR43">
        <v>3</v>
      </c>
      <c r="AS43">
        <f>IF(AQ43*$H$13&gt;=AU43,1.0,(AU43/(AU43-AQ43*$H$13)))</f>
        <v>0</v>
      </c>
      <c r="AT43">
        <f>(AS43-1)*100</f>
        <v>0</v>
      </c>
      <c r="AU43">
        <f>MAX(0,($B$13+$C$13*BT43)/(1+$D$13*BT43)*BM43/(BO43+273)*$E$13)</f>
        <v>0</v>
      </c>
      <c r="AV43">
        <f>$B$11*BU43+$C$11*BV43+$D$11*CG43</f>
        <v>0</v>
      </c>
      <c r="AW43">
        <f>AV43*AX43</f>
        <v>0</v>
      </c>
      <c r="AX43">
        <f>($B$11*$D$9+$C$11*$D$9+$D$11*(CH43*$E$9+CI43*$G$9))/($B$11+$C$11+$D$11)</f>
        <v>0</v>
      </c>
      <c r="AY43">
        <f>($B$11*$K$9+$C$11*$K$9+$D$11*(CH43*$L$9+CI43*$N$9))/($B$11+$C$11+$D$11)</f>
        <v>0</v>
      </c>
      <c r="AZ43">
        <v>6</v>
      </c>
      <c r="BA43">
        <v>0.5</v>
      </c>
      <c r="BB43" t="s">
        <v>345</v>
      </c>
      <c r="BC43">
        <v>2</v>
      </c>
      <c r="BD43" t="b">
        <v>1</v>
      </c>
      <c r="BE43">
        <v>1737667791.1</v>
      </c>
      <c r="BF43">
        <v>297.246</v>
      </c>
      <c r="BG43">
        <v>339.054</v>
      </c>
      <c r="BH43">
        <v>15.4337</v>
      </c>
      <c r="BI43">
        <v>12.8074</v>
      </c>
      <c r="BJ43">
        <v>296.05</v>
      </c>
      <c r="BK43">
        <v>15.3232</v>
      </c>
      <c r="BL43">
        <v>500.1535</v>
      </c>
      <c r="BM43">
        <v>102.608</v>
      </c>
      <c r="BN43">
        <v>0.100311</v>
      </c>
      <c r="BO43">
        <v>24.98825</v>
      </c>
      <c r="BP43">
        <v>25.42635</v>
      </c>
      <c r="BQ43">
        <v>999.9</v>
      </c>
      <c r="BR43">
        <v>0</v>
      </c>
      <c r="BS43">
        <v>0</v>
      </c>
      <c r="BT43">
        <v>10012.5</v>
      </c>
      <c r="BU43">
        <v>364.3065</v>
      </c>
      <c r="BV43">
        <v>492.121</v>
      </c>
      <c r="BW43">
        <v>-41.80825</v>
      </c>
      <c r="BX43">
        <v>301.9055</v>
      </c>
      <c r="BY43">
        <v>343.4525</v>
      </c>
      <c r="BZ43">
        <v>2.62625</v>
      </c>
      <c r="CA43">
        <v>339.054</v>
      </c>
      <c r="CB43">
        <v>12.8074</v>
      </c>
      <c r="CC43">
        <v>1.58361</v>
      </c>
      <c r="CD43">
        <v>1.31414</v>
      </c>
      <c r="CE43">
        <v>13.8002</v>
      </c>
      <c r="CF43">
        <v>10.96155</v>
      </c>
      <c r="CG43">
        <v>1199.99</v>
      </c>
      <c r="CH43">
        <v>0.9</v>
      </c>
      <c r="CI43">
        <v>0.10000025</v>
      </c>
      <c r="CJ43">
        <v>27</v>
      </c>
      <c r="CK43">
        <v>23455.65</v>
      </c>
      <c r="CL43">
        <v>1737665128.1</v>
      </c>
      <c r="CM43" t="s">
        <v>346</v>
      </c>
      <c r="CN43">
        <v>1737665128.1</v>
      </c>
      <c r="CO43">
        <v>1737665124.1</v>
      </c>
      <c r="CP43">
        <v>1</v>
      </c>
      <c r="CQ43">
        <v>0.11</v>
      </c>
      <c r="CR43">
        <v>-0.02</v>
      </c>
      <c r="CS43">
        <v>0.918</v>
      </c>
      <c r="CT43">
        <v>0.128</v>
      </c>
      <c r="CU43">
        <v>200</v>
      </c>
      <c r="CV43">
        <v>18</v>
      </c>
      <c r="CW43">
        <v>0.6</v>
      </c>
      <c r="CX43">
        <v>0.08</v>
      </c>
      <c r="CY43">
        <v>-40.00114</v>
      </c>
      <c r="CZ43">
        <v>-15.9035187969925</v>
      </c>
      <c r="DA43">
        <v>1.60059743483488</v>
      </c>
      <c r="DB43">
        <v>0</v>
      </c>
      <c r="DC43">
        <v>2.6226925</v>
      </c>
      <c r="DD43">
        <v>-0.0327586466165386</v>
      </c>
      <c r="DE43">
        <v>0.011586382470383</v>
      </c>
      <c r="DF43">
        <v>1</v>
      </c>
      <c r="DG43">
        <v>1</v>
      </c>
      <c r="DH43">
        <v>2</v>
      </c>
      <c r="DI43" t="s">
        <v>347</v>
      </c>
      <c r="DJ43">
        <v>3.11949</v>
      </c>
      <c r="DK43">
        <v>2.80096</v>
      </c>
      <c r="DL43">
        <v>0.0778052</v>
      </c>
      <c r="DM43">
        <v>0.0875419</v>
      </c>
      <c r="DN43">
        <v>0.0863053</v>
      </c>
      <c r="DO43">
        <v>0.0761788</v>
      </c>
      <c r="DP43">
        <v>25673.4</v>
      </c>
      <c r="DQ43">
        <v>23469.3</v>
      </c>
      <c r="DR43">
        <v>26639.7</v>
      </c>
      <c r="DS43">
        <v>24072.1</v>
      </c>
      <c r="DT43">
        <v>33637.7</v>
      </c>
      <c r="DU43">
        <v>32392</v>
      </c>
      <c r="DV43">
        <v>40278.9</v>
      </c>
      <c r="DW43">
        <v>38064.6</v>
      </c>
      <c r="DX43">
        <v>2.00007</v>
      </c>
      <c r="DY43">
        <v>2.6384</v>
      </c>
      <c r="DZ43">
        <v>0.0344291</v>
      </c>
      <c r="EA43">
        <v>0</v>
      </c>
      <c r="EB43">
        <v>24.8597</v>
      </c>
      <c r="EC43">
        <v>999.9</v>
      </c>
      <c r="ED43">
        <v>52.826</v>
      </c>
      <c r="EE43">
        <v>25.77</v>
      </c>
      <c r="EF43">
        <v>17.1365</v>
      </c>
      <c r="EG43">
        <v>63.7655</v>
      </c>
      <c r="EH43">
        <v>20.6971</v>
      </c>
      <c r="EI43">
        <v>2</v>
      </c>
      <c r="EJ43">
        <v>-0.339238</v>
      </c>
      <c r="EK43">
        <v>-0.223129</v>
      </c>
      <c r="EL43">
        <v>20.3007</v>
      </c>
      <c r="EM43">
        <v>5.25967</v>
      </c>
      <c r="EN43">
        <v>12.0082</v>
      </c>
      <c r="EO43">
        <v>4.9987</v>
      </c>
      <c r="EP43">
        <v>3.28698</v>
      </c>
      <c r="EQ43">
        <v>9999</v>
      </c>
      <c r="ER43">
        <v>9999</v>
      </c>
      <c r="ES43">
        <v>9999</v>
      </c>
      <c r="ET43">
        <v>999.9</v>
      </c>
      <c r="EU43">
        <v>1.87262</v>
      </c>
      <c r="EV43">
        <v>1.87347</v>
      </c>
      <c r="EW43">
        <v>1.86966</v>
      </c>
      <c r="EX43">
        <v>1.87546</v>
      </c>
      <c r="EY43">
        <v>1.87563</v>
      </c>
      <c r="EZ43">
        <v>1.87408</v>
      </c>
      <c r="FA43">
        <v>1.87259</v>
      </c>
      <c r="FB43">
        <v>1.87167</v>
      </c>
      <c r="FC43">
        <v>5</v>
      </c>
      <c r="FD43">
        <v>0</v>
      </c>
      <c r="FE43">
        <v>0</v>
      </c>
      <c r="FF43">
        <v>0</v>
      </c>
      <c r="FG43" t="s">
        <v>348</v>
      </c>
      <c r="FH43" t="s">
        <v>349</v>
      </c>
      <c r="FI43" t="s">
        <v>350</v>
      </c>
      <c r="FJ43" t="s">
        <v>350</v>
      </c>
      <c r="FK43" t="s">
        <v>350</v>
      </c>
      <c r="FL43" t="s">
        <v>350</v>
      </c>
      <c r="FM43">
        <v>0</v>
      </c>
      <c r="FN43">
        <v>100</v>
      </c>
      <c r="FO43">
        <v>100</v>
      </c>
      <c r="FP43">
        <v>1.209</v>
      </c>
      <c r="FQ43">
        <v>0.1105</v>
      </c>
      <c r="FR43">
        <v>0.362488883028156</v>
      </c>
      <c r="FS43">
        <v>0.00365831709837341</v>
      </c>
      <c r="FT43">
        <v>-3.09545118692409e-06</v>
      </c>
      <c r="FU43">
        <v>8.40380587856183e-10</v>
      </c>
      <c r="FV43">
        <v>-0.00191986884087034</v>
      </c>
      <c r="FW43">
        <v>0.00174507359546448</v>
      </c>
      <c r="FX43">
        <v>0.000211765233859431</v>
      </c>
      <c r="FY43">
        <v>9.99097381883647e-06</v>
      </c>
      <c r="FZ43">
        <v>2</v>
      </c>
      <c r="GA43">
        <v>1986</v>
      </c>
      <c r="GB43">
        <v>0</v>
      </c>
      <c r="GC43">
        <v>17</v>
      </c>
      <c r="GD43">
        <v>44.4</v>
      </c>
      <c r="GE43">
        <v>44.5</v>
      </c>
      <c r="GF43">
        <v>1.21216</v>
      </c>
      <c r="GG43">
        <v>2.52197</v>
      </c>
      <c r="GH43">
        <v>2.24854</v>
      </c>
      <c r="GI43">
        <v>2.68311</v>
      </c>
      <c r="GJ43">
        <v>2.44751</v>
      </c>
      <c r="GK43">
        <v>2.42432</v>
      </c>
      <c r="GL43">
        <v>29.751</v>
      </c>
      <c r="GM43">
        <v>13.9832</v>
      </c>
      <c r="GN43">
        <v>19</v>
      </c>
      <c r="GO43">
        <v>454.938</v>
      </c>
      <c r="GP43">
        <v>1035.08</v>
      </c>
      <c r="GQ43">
        <v>24.1343</v>
      </c>
      <c r="GR43">
        <v>23.2335</v>
      </c>
      <c r="GS43">
        <v>30.0006</v>
      </c>
      <c r="GT43">
        <v>23.2765</v>
      </c>
      <c r="GU43">
        <v>23.4046</v>
      </c>
      <c r="GV43">
        <v>24.3307</v>
      </c>
      <c r="GW43">
        <v>22.7516</v>
      </c>
      <c r="GX43">
        <v>70.3968</v>
      </c>
      <c r="GY43">
        <v>24.1418</v>
      </c>
      <c r="GZ43">
        <v>375.115</v>
      </c>
      <c r="HA43">
        <v>12.8505</v>
      </c>
      <c r="HB43">
        <v>101.161</v>
      </c>
      <c r="HC43">
        <v>101.135</v>
      </c>
    </row>
    <row r="44" spans="1:211">
      <c r="A44">
        <v>28</v>
      </c>
      <c r="B44">
        <v>1737667795.1</v>
      </c>
      <c r="C44">
        <v>54</v>
      </c>
      <c r="D44" t="s">
        <v>403</v>
      </c>
      <c r="E44" t="s">
        <v>404</v>
      </c>
      <c r="F44">
        <v>2</v>
      </c>
      <c r="G44">
        <v>1737667794.1</v>
      </c>
      <c r="H44">
        <f>(I44)/1000</f>
        <v>0</v>
      </c>
      <c r="I44">
        <f>IF(BD44, AL44, AF44)</f>
        <v>0</v>
      </c>
      <c r="J44">
        <f>IF(BD44, AG44, AE44)</f>
        <v>0</v>
      </c>
      <c r="K44">
        <f>BF44 - IF(AS44&gt;1, J44*AZ44*100.0/(AU44), 0)</f>
        <v>0</v>
      </c>
      <c r="L44">
        <f>((R44-H44/2)*K44-J44)/(R44+H44/2)</f>
        <v>0</v>
      </c>
      <c r="M44">
        <f>L44*(BM44+BN44)/1000.0</f>
        <v>0</v>
      </c>
      <c r="N44">
        <f>(BF44 - IF(AS44&gt;1, J44*AZ44*100.0/(AU44), 0))*(BM44+BN44)/1000.0</f>
        <v>0</v>
      </c>
      <c r="O44">
        <f>2.0/((1/Q44-1/P44)+SIGN(Q44)*SQRT((1/Q44-1/P44)*(1/Q44-1/P44) + 4*BA44/((BA44+1)*(BA44+1))*(2*1/Q44*1/P44-1/P44*1/P44)))</f>
        <v>0</v>
      </c>
      <c r="P44">
        <f>IF(LEFT(BB44,1)&lt;&gt;"0",IF(LEFT(BB44,1)="1",3.0,BC44),$D$5+$E$5*(BT44*BM44/($K$5*1000))+$F$5*(BT44*BM44/($K$5*1000))*MAX(MIN(AZ44,$J$5),$I$5)*MAX(MIN(AZ44,$J$5),$I$5)+$G$5*MAX(MIN(AZ44,$J$5),$I$5)*(BT44*BM44/($K$5*1000))+$H$5*(BT44*BM44/($K$5*1000))*(BT44*BM44/($K$5*1000)))</f>
        <v>0</v>
      </c>
      <c r="Q44">
        <f>H44*(1000-(1000*0.61365*exp(17.502*U44/(240.97+U44))/(BM44+BN44)+BH44)/2)/(1000*0.61365*exp(17.502*U44/(240.97+U44))/(BM44+BN44)-BH44)</f>
        <v>0</v>
      </c>
      <c r="R44">
        <f>1/((BA44+1)/(O44/1.6)+1/(P44/1.37)) + BA44/((BA44+1)/(O44/1.6) + BA44/(P44/1.37))</f>
        <v>0</v>
      </c>
      <c r="S44">
        <f>(AV44*AY44)</f>
        <v>0</v>
      </c>
      <c r="T44">
        <f>(BO44+(S44+2*0.95*5.67E-8*(((BO44+$B$7)+273)^4-(BO44+273)^4)-44100*H44)/(1.84*29.3*P44+8*0.95*5.67E-8*(BO44+273)^3))</f>
        <v>0</v>
      </c>
      <c r="U44">
        <f>($C$7*BP44+$D$7*BQ44+$E$7*T44)</f>
        <v>0</v>
      </c>
      <c r="V44">
        <f>0.61365*exp(17.502*U44/(240.97+U44))</f>
        <v>0</v>
      </c>
      <c r="W44">
        <f>(X44/Y44*100)</f>
        <v>0</v>
      </c>
      <c r="X44">
        <f>BH44*(BM44+BN44)/1000</f>
        <v>0</v>
      </c>
      <c r="Y44">
        <f>0.61365*exp(17.502*BO44/(240.97+BO44))</f>
        <v>0</v>
      </c>
      <c r="Z44">
        <f>(V44-BH44*(BM44+BN44)/1000)</f>
        <v>0</v>
      </c>
      <c r="AA44">
        <f>(-H44*44100)</f>
        <v>0</v>
      </c>
      <c r="AB44">
        <f>2*29.3*P44*0.92*(BO44-U44)</f>
        <v>0</v>
      </c>
      <c r="AC44">
        <f>2*0.95*5.67E-8*(((BO44+$B$7)+273)^4-(U44+273)^4)</f>
        <v>0</v>
      </c>
      <c r="AD44">
        <f>S44+AC44+AA44+AB44</f>
        <v>0</v>
      </c>
      <c r="AE44">
        <f>BL44*AS44*(BG44-BF44*(1000-AS44*BI44)/(1000-AS44*BH44))/(100*AZ44)</f>
        <v>0</v>
      </c>
      <c r="AF44">
        <f>1000*BL44*AS44*(BH44-BI44)/(100*AZ44*(1000-AS44*BH44))</f>
        <v>0</v>
      </c>
      <c r="AG44">
        <f>(AH44 - AI44 - BM44*1E3/(8.314*(BO44+273.15)) * AK44/BL44 * AJ44) * BL44/(100*AZ44) * (1000 - BI44)/1000</f>
        <v>0</v>
      </c>
      <c r="AH44">
        <v>341.848292922619</v>
      </c>
      <c r="AI44">
        <v>311.547884848485</v>
      </c>
      <c r="AJ44">
        <v>3.22167108225105</v>
      </c>
      <c r="AK44">
        <v>84.62</v>
      </c>
      <c r="AL44">
        <f>(AN44 - AM44 + BM44*1E3/(8.314*(BO44+273.15)) * AP44/BL44 * AO44) * BL44/(100*AZ44) * 1000/(1000 - AN44)</f>
        <v>0</v>
      </c>
      <c r="AM44">
        <v>12.807975574046</v>
      </c>
      <c r="AN44">
        <v>15.4339758241758</v>
      </c>
      <c r="AO44">
        <v>1.81426958785611e-06</v>
      </c>
      <c r="AP44">
        <v>106.04</v>
      </c>
      <c r="AQ44">
        <v>14</v>
      </c>
      <c r="AR44">
        <v>3</v>
      </c>
      <c r="AS44">
        <f>IF(AQ44*$H$13&gt;=AU44,1.0,(AU44/(AU44-AQ44*$H$13)))</f>
        <v>0</v>
      </c>
      <c r="AT44">
        <f>(AS44-1)*100</f>
        <v>0</v>
      </c>
      <c r="AU44">
        <f>MAX(0,($B$13+$C$13*BT44)/(1+$D$13*BT44)*BM44/(BO44+273)*$E$13)</f>
        <v>0</v>
      </c>
      <c r="AV44">
        <f>$B$11*BU44+$C$11*BV44+$D$11*CG44</f>
        <v>0</v>
      </c>
      <c r="AW44">
        <f>AV44*AX44</f>
        <v>0</v>
      </c>
      <c r="AX44">
        <f>($B$11*$D$9+$C$11*$D$9+$D$11*(CH44*$E$9+CI44*$G$9))/($B$11+$C$11+$D$11)</f>
        <v>0</v>
      </c>
      <c r="AY44">
        <f>($B$11*$K$9+$C$11*$K$9+$D$11*(CH44*$L$9+CI44*$N$9))/($B$11+$C$11+$D$11)</f>
        <v>0</v>
      </c>
      <c r="AZ44">
        <v>6</v>
      </c>
      <c r="BA44">
        <v>0.5</v>
      </c>
      <c r="BB44" t="s">
        <v>345</v>
      </c>
      <c r="BC44">
        <v>2</v>
      </c>
      <c r="BD44" t="b">
        <v>1</v>
      </c>
      <c r="BE44">
        <v>1737667794.1</v>
      </c>
      <c r="BF44">
        <v>306.73</v>
      </c>
      <c r="BG44">
        <v>349.109</v>
      </c>
      <c r="BH44">
        <v>15.4337</v>
      </c>
      <c r="BI44">
        <v>12.8047</v>
      </c>
      <c r="BJ44">
        <v>305.514</v>
      </c>
      <c r="BK44">
        <v>15.3232</v>
      </c>
      <c r="BL44">
        <v>500.252</v>
      </c>
      <c r="BM44">
        <v>102.608</v>
      </c>
      <c r="BN44">
        <v>0.0998107</v>
      </c>
      <c r="BO44">
        <v>24.9812</v>
      </c>
      <c r="BP44">
        <v>25.4251</v>
      </c>
      <c r="BQ44">
        <v>999.9</v>
      </c>
      <c r="BR44">
        <v>0</v>
      </c>
      <c r="BS44">
        <v>0</v>
      </c>
      <c r="BT44">
        <v>10051.2</v>
      </c>
      <c r="BU44">
        <v>364.28</v>
      </c>
      <c r="BV44">
        <v>822.189</v>
      </c>
      <c r="BW44">
        <v>-42.3793</v>
      </c>
      <c r="BX44">
        <v>311.538</v>
      </c>
      <c r="BY44">
        <v>353.637</v>
      </c>
      <c r="BZ44">
        <v>2.62895</v>
      </c>
      <c r="CA44">
        <v>349.109</v>
      </c>
      <c r="CB44">
        <v>12.8047</v>
      </c>
      <c r="CC44">
        <v>1.58362</v>
      </c>
      <c r="CD44">
        <v>1.31387</v>
      </c>
      <c r="CE44">
        <v>13.8003</v>
      </c>
      <c r="CF44">
        <v>10.9585</v>
      </c>
      <c r="CG44">
        <v>1200</v>
      </c>
      <c r="CH44">
        <v>0.9</v>
      </c>
      <c r="CI44">
        <v>0.0999997</v>
      </c>
      <c r="CJ44">
        <v>27</v>
      </c>
      <c r="CK44">
        <v>23455.8</v>
      </c>
      <c r="CL44">
        <v>1737665128.1</v>
      </c>
      <c r="CM44" t="s">
        <v>346</v>
      </c>
      <c r="CN44">
        <v>1737665128.1</v>
      </c>
      <c r="CO44">
        <v>1737665124.1</v>
      </c>
      <c r="CP44">
        <v>1</v>
      </c>
      <c r="CQ44">
        <v>0.11</v>
      </c>
      <c r="CR44">
        <v>-0.02</v>
      </c>
      <c r="CS44">
        <v>0.918</v>
      </c>
      <c r="CT44">
        <v>0.128</v>
      </c>
      <c r="CU44">
        <v>200</v>
      </c>
      <c r="CV44">
        <v>18</v>
      </c>
      <c r="CW44">
        <v>0.6</v>
      </c>
      <c r="CX44">
        <v>0.08</v>
      </c>
      <c r="CY44">
        <v>-40.510895</v>
      </c>
      <c r="CZ44">
        <v>-12.8881127819549</v>
      </c>
      <c r="DA44">
        <v>1.30631681397546</v>
      </c>
      <c r="DB44">
        <v>0</v>
      </c>
      <c r="DC44">
        <v>2.6203005</v>
      </c>
      <c r="DD44">
        <v>0.0302936842105362</v>
      </c>
      <c r="DE44">
        <v>0.00703500566808581</v>
      </c>
      <c r="DF44">
        <v>1</v>
      </c>
      <c r="DG44">
        <v>1</v>
      </c>
      <c r="DH44">
        <v>2</v>
      </c>
      <c r="DI44" t="s">
        <v>347</v>
      </c>
      <c r="DJ44">
        <v>3.11912</v>
      </c>
      <c r="DK44">
        <v>2.80035</v>
      </c>
      <c r="DL44">
        <v>0.0791156</v>
      </c>
      <c r="DM44">
        <v>0.0889093</v>
      </c>
      <c r="DN44">
        <v>0.0863043</v>
      </c>
      <c r="DO44">
        <v>0.0761589</v>
      </c>
      <c r="DP44">
        <v>25636.7</v>
      </c>
      <c r="DQ44">
        <v>23434.1</v>
      </c>
      <c r="DR44">
        <v>26639.5</v>
      </c>
      <c r="DS44">
        <v>24072.1</v>
      </c>
      <c r="DT44">
        <v>33637.6</v>
      </c>
      <c r="DU44">
        <v>32392.8</v>
      </c>
      <c r="DV44">
        <v>40278.6</v>
      </c>
      <c r="DW44">
        <v>38064.5</v>
      </c>
      <c r="DX44">
        <v>1.99945</v>
      </c>
      <c r="DY44">
        <v>2.63963</v>
      </c>
      <c r="DZ44">
        <v>0.0342317</v>
      </c>
      <c r="EA44">
        <v>0</v>
      </c>
      <c r="EB44">
        <v>24.8597</v>
      </c>
      <c r="EC44">
        <v>999.9</v>
      </c>
      <c r="ED44">
        <v>52.802</v>
      </c>
      <c r="EE44">
        <v>25.77</v>
      </c>
      <c r="EF44">
        <v>17.1292</v>
      </c>
      <c r="EG44">
        <v>64.2255</v>
      </c>
      <c r="EH44">
        <v>20.8013</v>
      </c>
      <c r="EI44">
        <v>2</v>
      </c>
      <c r="EJ44">
        <v>-0.338953</v>
      </c>
      <c r="EK44">
        <v>-0.23033</v>
      </c>
      <c r="EL44">
        <v>20.3006</v>
      </c>
      <c r="EM44">
        <v>5.26012</v>
      </c>
      <c r="EN44">
        <v>12.0074</v>
      </c>
      <c r="EO44">
        <v>4.99825</v>
      </c>
      <c r="EP44">
        <v>3.28715</v>
      </c>
      <c r="EQ44">
        <v>9999</v>
      </c>
      <c r="ER44">
        <v>9999</v>
      </c>
      <c r="ES44">
        <v>9999</v>
      </c>
      <c r="ET44">
        <v>999.9</v>
      </c>
      <c r="EU44">
        <v>1.87262</v>
      </c>
      <c r="EV44">
        <v>1.87347</v>
      </c>
      <c r="EW44">
        <v>1.86966</v>
      </c>
      <c r="EX44">
        <v>1.87546</v>
      </c>
      <c r="EY44">
        <v>1.87563</v>
      </c>
      <c r="EZ44">
        <v>1.87408</v>
      </c>
      <c r="FA44">
        <v>1.87262</v>
      </c>
      <c r="FB44">
        <v>1.87166</v>
      </c>
      <c r="FC44">
        <v>5</v>
      </c>
      <c r="FD44">
        <v>0</v>
      </c>
      <c r="FE44">
        <v>0</v>
      </c>
      <c r="FF44">
        <v>0</v>
      </c>
      <c r="FG44" t="s">
        <v>348</v>
      </c>
      <c r="FH44" t="s">
        <v>349</v>
      </c>
      <c r="FI44" t="s">
        <v>350</v>
      </c>
      <c r="FJ44" t="s">
        <v>350</v>
      </c>
      <c r="FK44" t="s">
        <v>350</v>
      </c>
      <c r="FL44" t="s">
        <v>350</v>
      </c>
      <c r="FM44">
        <v>0</v>
      </c>
      <c r="FN44">
        <v>100</v>
      </c>
      <c r="FO44">
        <v>100</v>
      </c>
      <c r="FP44">
        <v>1.222</v>
      </c>
      <c r="FQ44">
        <v>0.1105</v>
      </c>
      <c r="FR44">
        <v>0.362488883028156</v>
      </c>
      <c r="FS44">
        <v>0.00365831709837341</v>
      </c>
      <c r="FT44">
        <v>-3.09545118692409e-06</v>
      </c>
      <c r="FU44">
        <v>8.40380587856183e-10</v>
      </c>
      <c r="FV44">
        <v>-0.00191986884087034</v>
      </c>
      <c r="FW44">
        <v>0.00174507359546448</v>
      </c>
      <c r="FX44">
        <v>0.000211765233859431</v>
      </c>
      <c r="FY44">
        <v>9.99097381883647e-06</v>
      </c>
      <c r="FZ44">
        <v>2</v>
      </c>
      <c r="GA44">
        <v>1986</v>
      </c>
      <c r="GB44">
        <v>0</v>
      </c>
      <c r="GC44">
        <v>17</v>
      </c>
      <c r="GD44">
        <v>44.5</v>
      </c>
      <c r="GE44">
        <v>44.5</v>
      </c>
      <c r="GF44">
        <v>1.23169</v>
      </c>
      <c r="GG44">
        <v>2.50977</v>
      </c>
      <c r="GH44">
        <v>2.24854</v>
      </c>
      <c r="GI44">
        <v>2.68066</v>
      </c>
      <c r="GJ44">
        <v>2.44751</v>
      </c>
      <c r="GK44">
        <v>2.42798</v>
      </c>
      <c r="GL44">
        <v>29.751</v>
      </c>
      <c r="GM44">
        <v>13.9832</v>
      </c>
      <c r="GN44">
        <v>19</v>
      </c>
      <c r="GO44">
        <v>454.589</v>
      </c>
      <c r="GP44">
        <v>1036.62</v>
      </c>
      <c r="GQ44">
        <v>24.1369</v>
      </c>
      <c r="GR44">
        <v>23.2369</v>
      </c>
      <c r="GS44">
        <v>30.0007</v>
      </c>
      <c r="GT44">
        <v>23.2784</v>
      </c>
      <c r="GU44">
        <v>23.4069</v>
      </c>
      <c r="GV44">
        <v>24.7118</v>
      </c>
      <c r="GW44">
        <v>22.7516</v>
      </c>
      <c r="GX44">
        <v>70.3968</v>
      </c>
      <c r="GY44">
        <v>24.1418</v>
      </c>
      <c r="GZ44">
        <v>381.816</v>
      </c>
      <c r="HA44">
        <v>12.8505</v>
      </c>
      <c r="HB44">
        <v>101.16</v>
      </c>
      <c r="HC44">
        <v>101.135</v>
      </c>
    </row>
    <row r="45" spans="1:211">
      <c r="A45">
        <v>29</v>
      </c>
      <c r="B45">
        <v>1737667797.1</v>
      </c>
      <c r="C45">
        <v>56</v>
      </c>
      <c r="D45" t="s">
        <v>405</v>
      </c>
      <c r="E45" t="s">
        <v>406</v>
      </c>
      <c r="F45">
        <v>2</v>
      </c>
      <c r="G45">
        <v>1737667795.1</v>
      </c>
      <c r="H45">
        <f>(I45)/1000</f>
        <v>0</v>
      </c>
      <c r="I45">
        <f>IF(BD45, AL45, AF45)</f>
        <v>0</v>
      </c>
      <c r="J45">
        <f>IF(BD45, AG45, AE45)</f>
        <v>0</v>
      </c>
      <c r="K45">
        <f>BF45 - IF(AS45&gt;1, J45*AZ45*100.0/(AU45), 0)</f>
        <v>0</v>
      </c>
      <c r="L45">
        <f>((R45-H45/2)*K45-J45)/(R45+H45/2)</f>
        <v>0</v>
      </c>
      <c r="M45">
        <f>L45*(BM45+BN45)/1000.0</f>
        <v>0</v>
      </c>
      <c r="N45">
        <f>(BF45 - IF(AS45&gt;1, J45*AZ45*100.0/(AU45), 0))*(BM45+BN45)/1000.0</f>
        <v>0</v>
      </c>
      <c r="O45">
        <f>2.0/((1/Q45-1/P45)+SIGN(Q45)*SQRT((1/Q45-1/P45)*(1/Q45-1/P45) + 4*BA45/((BA45+1)*(BA45+1))*(2*1/Q45*1/P45-1/P45*1/P45)))</f>
        <v>0</v>
      </c>
      <c r="P45">
        <f>IF(LEFT(BB45,1)&lt;&gt;"0",IF(LEFT(BB45,1)="1",3.0,BC45),$D$5+$E$5*(BT45*BM45/($K$5*1000))+$F$5*(BT45*BM45/($K$5*1000))*MAX(MIN(AZ45,$J$5),$I$5)*MAX(MIN(AZ45,$J$5),$I$5)+$G$5*MAX(MIN(AZ45,$J$5),$I$5)*(BT45*BM45/($K$5*1000))+$H$5*(BT45*BM45/($K$5*1000))*(BT45*BM45/($K$5*1000)))</f>
        <v>0</v>
      </c>
      <c r="Q45">
        <f>H45*(1000-(1000*0.61365*exp(17.502*U45/(240.97+U45))/(BM45+BN45)+BH45)/2)/(1000*0.61365*exp(17.502*U45/(240.97+U45))/(BM45+BN45)-BH45)</f>
        <v>0</v>
      </c>
      <c r="R45">
        <f>1/((BA45+1)/(O45/1.6)+1/(P45/1.37)) + BA45/((BA45+1)/(O45/1.6) + BA45/(P45/1.37))</f>
        <v>0</v>
      </c>
      <c r="S45">
        <f>(AV45*AY45)</f>
        <v>0</v>
      </c>
      <c r="T45">
        <f>(BO45+(S45+2*0.95*5.67E-8*(((BO45+$B$7)+273)^4-(BO45+273)^4)-44100*H45)/(1.84*29.3*P45+8*0.95*5.67E-8*(BO45+273)^3))</f>
        <v>0</v>
      </c>
      <c r="U45">
        <f>($C$7*BP45+$D$7*BQ45+$E$7*T45)</f>
        <v>0</v>
      </c>
      <c r="V45">
        <f>0.61365*exp(17.502*U45/(240.97+U45))</f>
        <v>0</v>
      </c>
      <c r="W45">
        <f>(X45/Y45*100)</f>
        <v>0</v>
      </c>
      <c r="X45">
        <f>BH45*(BM45+BN45)/1000</f>
        <v>0</v>
      </c>
      <c r="Y45">
        <f>0.61365*exp(17.502*BO45/(240.97+BO45))</f>
        <v>0</v>
      </c>
      <c r="Z45">
        <f>(V45-BH45*(BM45+BN45)/1000)</f>
        <v>0</v>
      </c>
      <c r="AA45">
        <f>(-H45*44100)</f>
        <v>0</v>
      </c>
      <c r="AB45">
        <f>2*29.3*P45*0.92*(BO45-U45)</f>
        <v>0</v>
      </c>
      <c r="AC45">
        <f>2*0.95*5.67E-8*(((BO45+$B$7)+273)^4-(U45+273)^4)</f>
        <v>0</v>
      </c>
      <c r="AD45">
        <f>S45+AC45+AA45+AB45</f>
        <v>0</v>
      </c>
      <c r="AE45">
        <f>BL45*AS45*(BG45-BF45*(1000-AS45*BI45)/(1000-AS45*BH45))/(100*AZ45)</f>
        <v>0</v>
      </c>
      <c r="AF45">
        <f>1000*BL45*AS45*(BH45-BI45)/(100*AZ45*(1000-AS45*BH45))</f>
        <v>0</v>
      </c>
      <c r="AG45">
        <f>(AH45 - AI45 - BM45*1E3/(8.314*(BO45+273.15)) * AK45/BL45 * AJ45) * BL45/(100*AZ45) * (1000 - BI45)/1000</f>
        <v>0</v>
      </c>
      <c r="AH45">
        <v>348.403016325</v>
      </c>
      <c r="AI45">
        <v>317.961684848485</v>
      </c>
      <c r="AJ45">
        <v>3.21065632034632</v>
      </c>
      <c r="AK45">
        <v>84.62</v>
      </c>
      <c r="AL45">
        <f>(AN45 - AM45 + BM45*1E3/(8.314*(BO45+273.15)) * AP45/BL45 * AO45) * BL45/(100*AZ45) * 1000/(1000 - AN45)</f>
        <v>0</v>
      </c>
      <c r="AM45">
        <v>12.807574852048</v>
      </c>
      <c r="AN45">
        <v>15.4329054945055</v>
      </c>
      <c r="AO45">
        <v>1.10551834766955e-06</v>
      </c>
      <c r="AP45">
        <v>106.04</v>
      </c>
      <c r="AQ45">
        <v>14</v>
      </c>
      <c r="AR45">
        <v>3</v>
      </c>
      <c r="AS45">
        <f>IF(AQ45*$H$13&gt;=AU45,1.0,(AU45/(AU45-AQ45*$H$13)))</f>
        <v>0</v>
      </c>
      <c r="AT45">
        <f>(AS45-1)*100</f>
        <v>0</v>
      </c>
      <c r="AU45">
        <f>MAX(0,($B$13+$C$13*BT45)/(1+$D$13*BT45)*BM45/(BO45+273)*$E$13)</f>
        <v>0</v>
      </c>
      <c r="AV45">
        <f>$B$11*BU45+$C$11*BV45+$D$11*CG45</f>
        <v>0</v>
      </c>
      <c r="AW45">
        <f>AV45*AX45</f>
        <v>0</v>
      </c>
      <c r="AX45">
        <f>($B$11*$D$9+$C$11*$D$9+$D$11*(CH45*$E$9+CI45*$G$9))/($B$11+$C$11+$D$11)</f>
        <v>0</v>
      </c>
      <c r="AY45">
        <f>($B$11*$K$9+$C$11*$K$9+$D$11*(CH45*$L$9+CI45*$N$9))/($B$11+$C$11+$D$11)</f>
        <v>0</v>
      </c>
      <c r="AZ45">
        <v>6</v>
      </c>
      <c r="BA45">
        <v>0.5</v>
      </c>
      <c r="BB45" t="s">
        <v>345</v>
      </c>
      <c r="BC45">
        <v>2</v>
      </c>
      <c r="BD45" t="b">
        <v>1</v>
      </c>
      <c r="BE45">
        <v>1737667795.1</v>
      </c>
      <c r="BF45">
        <v>309.901</v>
      </c>
      <c r="BG45">
        <v>352.548</v>
      </c>
      <c r="BH45">
        <v>15.43335</v>
      </c>
      <c r="BI45">
        <v>12.803</v>
      </c>
      <c r="BJ45">
        <v>308.6795</v>
      </c>
      <c r="BK45">
        <v>15.3229</v>
      </c>
      <c r="BL45">
        <v>500.0375</v>
      </c>
      <c r="BM45">
        <v>102.6075</v>
      </c>
      <c r="BN45">
        <v>0.0997895</v>
      </c>
      <c r="BO45">
        <v>24.97785</v>
      </c>
      <c r="BP45">
        <v>25.42325</v>
      </c>
      <c r="BQ45">
        <v>999.9</v>
      </c>
      <c r="BR45">
        <v>0</v>
      </c>
      <c r="BS45">
        <v>0</v>
      </c>
      <c r="BT45">
        <v>10024.66</v>
      </c>
      <c r="BU45">
        <v>364.2975</v>
      </c>
      <c r="BV45">
        <v>821.735</v>
      </c>
      <c r="BW45">
        <v>-42.6471</v>
      </c>
      <c r="BX45">
        <v>314.759</v>
      </c>
      <c r="BY45">
        <v>357.1205</v>
      </c>
      <c r="BZ45">
        <v>2.630325</v>
      </c>
      <c r="CA45">
        <v>352.548</v>
      </c>
      <c r="CB45">
        <v>12.803</v>
      </c>
      <c r="CC45">
        <v>1.583575</v>
      </c>
      <c r="CD45">
        <v>1.313685</v>
      </c>
      <c r="CE45">
        <v>13.7999</v>
      </c>
      <c r="CF45">
        <v>10.95635</v>
      </c>
      <c r="CG45">
        <v>1200.005</v>
      </c>
      <c r="CH45">
        <v>0.9000005</v>
      </c>
      <c r="CI45">
        <v>0.09999945</v>
      </c>
      <c r="CJ45">
        <v>27</v>
      </c>
      <c r="CK45">
        <v>23455.9</v>
      </c>
      <c r="CL45">
        <v>1737665128.1</v>
      </c>
      <c r="CM45" t="s">
        <v>346</v>
      </c>
      <c r="CN45">
        <v>1737665128.1</v>
      </c>
      <c r="CO45">
        <v>1737665124.1</v>
      </c>
      <c r="CP45">
        <v>1</v>
      </c>
      <c r="CQ45">
        <v>0.11</v>
      </c>
      <c r="CR45">
        <v>-0.02</v>
      </c>
      <c r="CS45">
        <v>0.918</v>
      </c>
      <c r="CT45">
        <v>0.128</v>
      </c>
      <c r="CU45">
        <v>200</v>
      </c>
      <c r="CV45">
        <v>18</v>
      </c>
      <c r="CW45">
        <v>0.6</v>
      </c>
      <c r="CX45">
        <v>0.08</v>
      </c>
      <c r="CY45">
        <v>-40.95969</v>
      </c>
      <c r="CZ45">
        <v>-11.2234195488722</v>
      </c>
      <c r="DA45">
        <v>1.1355362957211</v>
      </c>
      <c r="DB45">
        <v>0</v>
      </c>
      <c r="DC45">
        <v>2.6202675</v>
      </c>
      <c r="DD45">
        <v>0.0670218045112804</v>
      </c>
      <c r="DE45">
        <v>0.00672970049482141</v>
      </c>
      <c r="DF45">
        <v>1</v>
      </c>
      <c r="DG45">
        <v>1</v>
      </c>
      <c r="DH45">
        <v>2</v>
      </c>
      <c r="DI45" t="s">
        <v>347</v>
      </c>
      <c r="DJ45">
        <v>3.11889</v>
      </c>
      <c r="DK45">
        <v>2.80066</v>
      </c>
      <c r="DL45">
        <v>0.0804254</v>
      </c>
      <c r="DM45">
        <v>0.0902428</v>
      </c>
      <c r="DN45">
        <v>0.0862982</v>
      </c>
      <c r="DO45">
        <v>0.0761474</v>
      </c>
      <c r="DP45">
        <v>25600.4</v>
      </c>
      <c r="DQ45">
        <v>23399.7</v>
      </c>
      <c r="DR45">
        <v>26639.7</v>
      </c>
      <c r="DS45">
        <v>24072</v>
      </c>
      <c r="DT45">
        <v>33638.1</v>
      </c>
      <c r="DU45">
        <v>32393</v>
      </c>
      <c r="DV45">
        <v>40278.8</v>
      </c>
      <c r="DW45">
        <v>38064.2</v>
      </c>
      <c r="DX45">
        <v>1.9987</v>
      </c>
      <c r="DY45">
        <v>2.64</v>
      </c>
      <c r="DZ45">
        <v>0.0340752</v>
      </c>
      <c r="EA45">
        <v>0</v>
      </c>
      <c r="EB45">
        <v>24.8597</v>
      </c>
      <c r="EC45">
        <v>999.9</v>
      </c>
      <c r="ED45">
        <v>52.802</v>
      </c>
      <c r="EE45">
        <v>25.76</v>
      </c>
      <c r="EF45">
        <v>17.1188</v>
      </c>
      <c r="EG45">
        <v>64.4155</v>
      </c>
      <c r="EH45">
        <v>20.8253</v>
      </c>
      <c r="EI45">
        <v>2</v>
      </c>
      <c r="EJ45">
        <v>-0.338872</v>
      </c>
      <c r="EK45">
        <v>-0.237721</v>
      </c>
      <c r="EL45">
        <v>20.3006</v>
      </c>
      <c r="EM45">
        <v>5.26027</v>
      </c>
      <c r="EN45">
        <v>12.0065</v>
      </c>
      <c r="EO45">
        <v>4.99805</v>
      </c>
      <c r="EP45">
        <v>3.28715</v>
      </c>
      <c r="EQ45">
        <v>9999</v>
      </c>
      <c r="ER45">
        <v>9999</v>
      </c>
      <c r="ES45">
        <v>9999</v>
      </c>
      <c r="ET45">
        <v>999.9</v>
      </c>
      <c r="EU45">
        <v>1.87259</v>
      </c>
      <c r="EV45">
        <v>1.87347</v>
      </c>
      <c r="EW45">
        <v>1.86966</v>
      </c>
      <c r="EX45">
        <v>1.87546</v>
      </c>
      <c r="EY45">
        <v>1.87563</v>
      </c>
      <c r="EZ45">
        <v>1.87408</v>
      </c>
      <c r="FA45">
        <v>1.8726</v>
      </c>
      <c r="FB45">
        <v>1.87165</v>
      </c>
      <c r="FC45">
        <v>5</v>
      </c>
      <c r="FD45">
        <v>0</v>
      </c>
      <c r="FE45">
        <v>0</v>
      </c>
      <c r="FF45">
        <v>0</v>
      </c>
      <c r="FG45" t="s">
        <v>348</v>
      </c>
      <c r="FH45" t="s">
        <v>349</v>
      </c>
      <c r="FI45" t="s">
        <v>350</v>
      </c>
      <c r="FJ45" t="s">
        <v>350</v>
      </c>
      <c r="FK45" t="s">
        <v>350</v>
      </c>
      <c r="FL45" t="s">
        <v>350</v>
      </c>
      <c r="FM45">
        <v>0</v>
      </c>
      <c r="FN45">
        <v>100</v>
      </c>
      <c r="FO45">
        <v>100</v>
      </c>
      <c r="FP45">
        <v>1.234</v>
      </c>
      <c r="FQ45">
        <v>0.1104</v>
      </c>
      <c r="FR45">
        <v>0.362488883028156</v>
      </c>
      <c r="FS45">
        <v>0.00365831709837341</v>
      </c>
      <c r="FT45">
        <v>-3.09545118692409e-06</v>
      </c>
      <c r="FU45">
        <v>8.40380587856183e-10</v>
      </c>
      <c r="FV45">
        <v>-0.00191986884087034</v>
      </c>
      <c r="FW45">
        <v>0.00174507359546448</v>
      </c>
      <c r="FX45">
        <v>0.000211765233859431</v>
      </c>
      <c r="FY45">
        <v>9.99097381883647e-06</v>
      </c>
      <c r="FZ45">
        <v>2</v>
      </c>
      <c r="GA45">
        <v>1986</v>
      </c>
      <c r="GB45">
        <v>0</v>
      </c>
      <c r="GC45">
        <v>17</v>
      </c>
      <c r="GD45">
        <v>44.5</v>
      </c>
      <c r="GE45">
        <v>44.5</v>
      </c>
      <c r="GF45">
        <v>1.25122</v>
      </c>
      <c r="GG45">
        <v>2.53906</v>
      </c>
      <c r="GH45">
        <v>2.24854</v>
      </c>
      <c r="GI45">
        <v>2.68188</v>
      </c>
      <c r="GJ45">
        <v>2.44751</v>
      </c>
      <c r="GK45">
        <v>2.37305</v>
      </c>
      <c r="GL45">
        <v>29.7297</v>
      </c>
      <c r="GM45">
        <v>13.9744</v>
      </c>
      <c r="GN45">
        <v>19</v>
      </c>
      <c r="GO45">
        <v>454.17</v>
      </c>
      <c r="GP45">
        <v>1037.12</v>
      </c>
      <c r="GQ45">
        <v>24.1401</v>
      </c>
      <c r="GR45">
        <v>23.2399</v>
      </c>
      <c r="GS45">
        <v>30.0006</v>
      </c>
      <c r="GT45">
        <v>23.2808</v>
      </c>
      <c r="GU45">
        <v>23.4089</v>
      </c>
      <c r="GV45">
        <v>25.093</v>
      </c>
      <c r="GW45">
        <v>22.7516</v>
      </c>
      <c r="GX45">
        <v>70.3968</v>
      </c>
      <c r="GY45">
        <v>24.1418</v>
      </c>
      <c r="GZ45">
        <v>388.512</v>
      </c>
      <c r="HA45">
        <v>12.8505</v>
      </c>
      <c r="HB45">
        <v>101.161</v>
      </c>
      <c r="HC45">
        <v>101.134</v>
      </c>
    </row>
    <row r="46" spans="1:211">
      <c r="A46">
        <v>30</v>
      </c>
      <c r="B46">
        <v>1737667799.1</v>
      </c>
      <c r="C46">
        <v>58</v>
      </c>
      <c r="D46" t="s">
        <v>407</v>
      </c>
      <c r="E46" t="s">
        <v>408</v>
      </c>
      <c r="F46">
        <v>2</v>
      </c>
      <c r="G46">
        <v>1737667798.1</v>
      </c>
      <c r="H46">
        <f>(I46)/1000</f>
        <v>0</v>
      </c>
      <c r="I46">
        <f>IF(BD46, AL46, AF46)</f>
        <v>0</v>
      </c>
      <c r="J46">
        <f>IF(BD46, AG46, AE46)</f>
        <v>0</v>
      </c>
      <c r="K46">
        <f>BF46 - IF(AS46&gt;1, J46*AZ46*100.0/(AU46), 0)</f>
        <v>0</v>
      </c>
      <c r="L46">
        <f>((R46-H46/2)*K46-J46)/(R46+H46/2)</f>
        <v>0</v>
      </c>
      <c r="M46">
        <f>L46*(BM46+BN46)/1000.0</f>
        <v>0</v>
      </c>
      <c r="N46">
        <f>(BF46 - IF(AS46&gt;1, J46*AZ46*100.0/(AU46), 0))*(BM46+BN46)/1000.0</f>
        <v>0</v>
      </c>
      <c r="O46">
        <f>2.0/((1/Q46-1/P46)+SIGN(Q46)*SQRT((1/Q46-1/P46)*(1/Q46-1/P46) + 4*BA46/((BA46+1)*(BA46+1))*(2*1/Q46*1/P46-1/P46*1/P46)))</f>
        <v>0</v>
      </c>
      <c r="P46">
        <f>IF(LEFT(BB46,1)&lt;&gt;"0",IF(LEFT(BB46,1)="1",3.0,BC46),$D$5+$E$5*(BT46*BM46/($K$5*1000))+$F$5*(BT46*BM46/($K$5*1000))*MAX(MIN(AZ46,$J$5),$I$5)*MAX(MIN(AZ46,$J$5),$I$5)+$G$5*MAX(MIN(AZ46,$J$5),$I$5)*(BT46*BM46/($K$5*1000))+$H$5*(BT46*BM46/($K$5*1000))*(BT46*BM46/($K$5*1000)))</f>
        <v>0</v>
      </c>
      <c r="Q46">
        <f>H46*(1000-(1000*0.61365*exp(17.502*U46/(240.97+U46))/(BM46+BN46)+BH46)/2)/(1000*0.61365*exp(17.502*U46/(240.97+U46))/(BM46+BN46)-BH46)</f>
        <v>0</v>
      </c>
      <c r="R46">
        <f>1/((BA46+1)/(O46/1.6)+1/(P46/1.37)) + BA46/((BA46+1)/(O46/1.6) + BA46/(P46/1.37))</f>
        <v>0</v>
      </c>
      <c r="S46">
        <f>(AV46*AY46)</f>
        <v>0</v>
      </c>
      <c r="T46">
        <f>(BO46+(S46+2*0.95*5.67E-8*(((BO46+$B$7)+273)^4-(BO46+273)^4)-44100*H46)/(1.84*29.3*P46+8*0.95*5.67E-8*(BO46+273)^3))</f>
        <v>0</v>
      </c>
      <c r="U46">
        <f>($C$7*BP46+$D$7*BQ46+$E$7*T46)</f>
        <v>0</v>
      </c>
      <c r="V46">
        <f>0.61365*exp(17.502*U46/(240.97+U46))</f>
        <v>0</v>
      </c>
      <c r="W46">
        <f>(X46/Y46*100)</f>
        <v>0</v>
      </c>
      <c r="X46">
        <f>BH46*(BM46+BN46)/1000</f>
        <v>0</v>
      </c>
      <c r="Y46">
        <f>0.61365*exp(17.502*BO46/(240.97+BO46))</f>
        <v>0</v>
      </c>
      <c r="Z46">
        <f>(V46-BH46*(BM46+BN46)/1000)</f>
        <v>0</v>
      </c>
      <c r="AA46">
        <f>(-H46*44100)</f>
        <v>0</v>
      </c>
      <c r="AB46">
        <f>2*29.3*P46*0.92*(BO46-U46)</f>
        <v>0</v>
      </c>
      <c r="AC46">
        <f>2*0.95*5.67E-8*(((BO46+$B$7)+273)^4-(U46+273)^4)</f>
        <v>0</v>
      </c>
      <c r="AD46">
        <f>S46+AC46+AA46+AB46</f>
        <v>0</v>
      </c>
      <c r="AE46">
        <f>BL46*AS46*(BG46-BF46*(1000-AS46*BI46)/(1000-AS46*BH46))/(100*AZ46)</f>
        <v>0</v>
      </c>
      <c r="AF46">
        <f>1000*BL46*AS46*(BH46-BI46)/(100*AZ46*(1000-AS46*BH46))</f>
        <v>0</v>
      </c>
      <c r="AG46">
        <f>(AH46 - AI46 - BM46*1E3/(8.314*(BO46+273.15)) * AK46/BL46 * AJ46) * BL46/(100*AZ46) * (1000 - BI46)/1000</f>
        <v>0</v>
      </c>
      <c r="AH46">
        <v>355.302268635714</v>
      </c>
      <c r="AI46">
        <v>324.460812121212</v>
      </c>
      <c r="AJ46">
        <v>3.22803722943722</v>
      </c>
      <c r="AK46">
        <v>84.62</v>
      </c>
      <c r="AL46">
        <f>(AN46 - AM46 + BM46*1E3/(8.314*(BO46+273.15)) * AP46/BL46 * AO46) * BL46/(100*AZ46) * 1000/(1000 - AN46)</f>
        <v>0</v>
      </c>
      <c r="AM46">
        <v>12.8063154834765</v>
      </c>
      <c r="AN46">
        <v>15.4313967032967</v>
      </c>
      <c r="AO46">
        <v>1.40258347923871e-07</v>
      </c>
      <c r="AP46">
        <v>106.04</v>
      </c>
      <c r="AQ46">
        <v>14</v>
      </c>
      <c r="AR46">
        <v>3</v>
      </c>
      <c r="AS46">
        <f>IF(AQ46*$H$13&gt;=AU46,1.0,(AU46/(AU46-AQ46*$H$13)))</f>
        <v>0</v>
      </c>
      <c r="AT46">
        <f>(AS46-1)*100</f>
        <v>0</v>
      </c>
      <c r="AU46">
        <f>MAX(0,($B$13+$C$13*BT46)/(1+$D$13*BT46)*BM46/(BO46+273)*$E$13)</f>
        <v>0</v>
      </c>
      <c r="AV46">
        <f>$B$11*BU46+$C$11*BV46+$D$11*CG46</f>
        <v>0</v>
      </c>
      <c r="AW46">
        <f>AV46*AX46</f>
        <v>0</v>
      </c>
      <c r="AX46">
        <f>($B$11*$D$9+$C$11*$D$9+$D$11*(CH46*$E$9+CI46*$G$9))/($B$11+$C$11+$D$11)</f>
        <v>0</v>
      </c>
      <c r="AY46">
        <f>($B$11*$K$9+$C$11*$K$9+$D$11*(CH46*$L$9+CI46*$N$9))/($B$11+$C$11+$D$11)</f>
        <v>0</v>
      </c>
      <c r="AZ46">
        <v>6</v>
      </c>
      <c r="BA46">
        <v>0.5</v>
      </c>
      <c r="BB46" t="s">
        <v>345</v>
      </c>
      <c r="BC46">
        <v>2</v>
      </c>
      <c r="BD46" t="b">
        <v>1</v>
      </c>
      <c r="BE46">
        <v>1737667798.1</v>
      </c>
      <c r="BF46">
        <v>319.466</v>
      </c>
      <c r="BG46">
        <v>362.734</v>
      </c>
      <c r="BH46">
        <v>15.4314</v>
      </c>
      <c r="BI46">
        <v>12.7994</v>
      </c>
      <c r="BJ46">
        <v>318.226</v>
      </c>
      <c r="BK46">
        <v>15.3209</v>
      </c>
      <c r="BL46">
        <v>499.879</v>
      </c>
      <c r="BM46">
        <v>102.606</v>
      </c>
      <c r="BN46">
        <v>0.100163</v>
      </c>
      <c r="BO46">
        <v>24.9673</v>
      </c>
      <c r="BP46">
        <v>25.419</v>
      </c>
      <c r="BQ46">
        <v>999.9</v>
      </c>
      <c r="BR46">
        <v>0</v>
      </c>
      <c r="BS46">
        <v>0</v>
      </c>
      <c r="BT46">
        <v>9976.88</v>
      </c>
      <c r="BU46">
        <v>364.318</v>
      </c>
      <c r="BV46">
        <v>819.785</v>
      </c>
      <c r="BW46">
        <v>-43.2678</v>
      </c>
      <c r="BX46">
        <v>324.473</v>
      </c>
      <c r="BY46">
        <v>367.437</v>
      </c>
      <c r="BZ46">
        <v>2.63193</v>
      </c>
      <c r="CA46">
        <v>362.734</v>
      </c>
      <c r="CB46">
        <v>12.7994</v>
      </c>
      <c r="CC46">
        <v>1.58335</v>
      </c>
      <c r="CD46">
        <v>1.3133</v>
      </c>
      <c r="CE46">
        <v>13.7977</v>
      </c>
      <c r="CF46">
        <v>10.9519</v>
      </c>
      <c r="CG46">
        <v>1200</v>
      </c>
      <c r="CH46">
        <v>0.900001</v>
      </c>
      <c r="CI46">
        <v>0.0999987</v>
      </c>
      <c r="CJ46">
        <v>27</v>
      </c>
      <c r="CK46">
        <v>23455.8</v>
      </c>
      <c r="CL46">
        <v>1737665128.1</v>
      </c>
      <c r="CM46" t="s">
        <v>346</v>
      </c>
      <c r="CN46">
        <v>1737665128.1</v>
      </c>
      <c r="CO46">
        <v>1737665124.1</v>
      </c>
      <c r="CP46">
        <v>1</v>
      </c>
      <c r="CQ46">
        <v>0.11</v>
      </c>
      <c r="CR46">
        <v>-0.02</v>
      </c>
      <c r="CS46">
        <v>0.918</v>
      </c>
      <c r="CT46">
        <v>0.128</v>
      </c>
      <c r="CU46">
        <v>200</v>
      </c>
      <c r="CV46">
        <v>18</v>
      </c>
      <c r="CW46">
        <v>0.6</v>
      </c>
      <c r="CX46">
        <v>0.08</v>
      </c>
      <c r="CY46">
        <v>-41.33975</v>
      </c>
      <c r="CZ46">
        <v>-10.9932631578947</v>
      </c>
      <c r="DA46">
        <v>1.11278057967418</v>
      </c>
      <c r="DB46">
        <v>0</v>
      </c>
      <c r="DC46">
        <v>2.6221405</v>
      </c>
      <c r="DD46">
        <v>0.0727727819548897</v>
      </c>
      <c r="DE46">
        <v>0.00710560094221453</v>
      </c>
      <c r="DF46">
        <v>1</v>
      </c>
      <c r="DG46">
        <v>1</v>
      </c>
      <c r="DH46">
        <v>2</v>
      </c>
      <c r="DI46" t="s">
        <v>347</v>
      </c>
      <c r="DJ46">
        <v>3.1193</v>
      </c>
      <c r="DK46">
        <v>2.80104</v>
      </c>
      <c r="DL46">
        <v>0.0817346</v>
      </c>
      <c r="DM46">
        <v>0.0915755</v>
      </c>
      <c r="DN46">
        <v>0.0862839</v>
      </c>
      <c r="DO46">
        <v>0.0761461</v>
      </c>
      <c r="DP46">
        <v>25563.6</v>
      </c>
      <c r="DQ46">
        <v>23365.4</v>
      </c>
      <c r="DR46">
        <v>26639.3</v>
      </c>
      <c r="DS46">
        <v>24072</v>
      </c>
      <c r="DT46">
        <v>33638.4</v>
      </c>
      <c r="DU46">
        <v>32393</v>
      </c>
      <c r="DV46">
        <v>40278.3</v>
      </c>
      <c r="DW46">
        <v>38064</v>
      </c>
      <c r="DX46">
        <v>1.9995</v>
      </c>
      <c r="DY46">
        <v>2.63838</v>
      </c>
      <c r="DZ46">
        <v>0.0341833</v>
      </c>
      <c r="EA46">
        <v>0</v>
      </c>
      <c r="EB46">
        <v>24.8591</v>
      </c>
      <c r="EC46">
        <v>999.9</v>
      </c>
      <c r="ED46">
        <v>52.777</v>
      </c>
      <c r="EE46">
        <v>25.76</v>
      </c>
      <c r="EF46">
        <v>17.1109</v>
      </c>
      <c r="EG46">
        <v>64.1555</v>
      </c>
      <c r="EH46">
        <v>20.7572</v>
      </c>
      <c r="EI46">
        <v>2</v>
      </c>
      <c r="EJ46">
        <v>-0.338592</v>
      </c>
      <c r="EK46">
        <v>-0.241724</v>
      </c>
      <c r="EL46">
        <v>20.3008</v>
      </c>
      <c r="EM46">
        <v>5.26012</v>
      </c>
      <c r="EN46">
        <v>12.0067</v>
      </c>
      <c r="EO46">
        <v>4.9987</v>
      </c>
      <c r="EP46">
        <v>3.28695</v>
      </c>
      <c r="EQ46">
        <v>9999</v>
      </c>
      <c r="ER46">
        <v>9999</v>
      </c>
      <c r="ES46">
        <v>9999</v>
      </c>
      <c r="ET46">
        <v>999.9</v>
      </c>
      <c r="EU46">
        <v>1.8726</v>
      </c>
      <c r="EV46">
        <v>1.87347</v>
      </c>
      <c r="EW46">
        <v>1.86966</v>
      </c>
      <c r="EX46">
        <v>1.87546</v>
      </c>
      <c r="EY46">
        <v>1.87563</v>
      </c>
      <c r="EZ46">
        <v>1.87408</v>
      </c>
      <c r="FA46">
        <v>1.8726</v>
      </c>
      <c r="FB46">
        <v>1.87166</v>
      </c>
      <c r="FC46">
        <v>5</v>
      </c>
      <c r="FD46">
        <v>0</v>
      </c>
      <c r="FE46">
        <v>0</v>
      </c>
      <c r="FF46">
        <v>0</v>
      </c>
      <c r="FG46" t="s">
        <v>348</v>
      </c>
      <c r="FH46" t="s">
        <v>349</v>
      </c>
      <c r="FI46" t="s">
        <v>350</v>
      </c>
      <c r="FJ46" t="s">
        <v>350</v>
      </c>
      <c r="FK46" t="s">
        <v>350</v>
      </c>
      <c r="FL46" t="s">
        <v>350</v>
      </c>
      <c r="FM46">
        <v>0</v>
      </c>
      <c r="FN46">
        <v>100</v>
      </c>
      <c r="FO46">
        <v>100</v>
      </c>
      <c r="FP46">
        <v>1.246</v>
      </c>
      <c r="FQ46">
        <v>0.1104</v>
      </c>
      <c r="FR46">
        <v>0.362488883028156</v>
      </c>
      <c r="FS46">
        <v>0.00365831709837341</v>
      </c>
      <c r="FT46">
        <v>-3.09545118692409e-06</v>
      </c>
      <c r="FU46">
        <v>8.40380587856183e-10</v>
      </c>
      <c r="FV46">
        <v>-0.00191986884087034</v>
      </c>
      <c r="FW46">
        <v>0.00174507359546448</v>
      </c>
      <c r="FX46">
        <v>0.000211765233859431</v>
      </c>
      <c r="FY46">
        <v>9.99097381883647e-06</v>
      </c>
      <c r="FZ46">
        <v>2</v>
      </c>
      <c r="GA46">
        <v>1986</v>
      </c>
      <c r="GB46">
        <v>0</v>
      </c>
      <c r="GC46">
        <v>17</v>
      </c>
      <c r="GD46">
        <v>44.5</v>
      </c>
      <c r="GE46">
        <v>44.6</v>
      </c>
      <c r="GF46">
        <v>1.26953</v>
      </c>
      <c r="GG46">
        <v>2.50244</v>
      </c>
      <c r="GH46">
        <v>2.24854</v>
      </c>
      <c r="GI46">
        <v>2.68311</v>
      </c>
      <c r="GJ46">
        <v>2.44751</v>
      </c>
      <c r="GK46">
        <v>2.3584</v>
      </c>
      <c r="GL46">
        <v>29.7297</v>
      </c>
      <c r="GM46">
        <v>13.9657</v>
      </c>
      <c r="GN46">
        <v>19</v>
      </c>
      <c r="GO46">
        <v>454.661</v>
      </c>
      <c r="GP46">
        <v>1035.18</v>
      </c>
      <c r="GQ46">
        <v>24.1436</v>
      </c>
      <c r="GR46">
        <v>23.2429</v>
      </c>
      <c r="GS46">
        <v>30.0006</v>
      </c>
      <c r="GT46">
        <v>23.2832</v>
      </c>
      <c r="GU46">
        <v>23.4108</v>
      </c>
      <c r="GV46">
        <v>25.4693</v>
      </c>
      <c r="GW46">
        <v>22.7516</v>
      </c>
      <c r="GX46">
        <v>70.3968</v>
      </c>
      <c r="GY46">
        <v>24.1598</v>
      </c>
      <c r="GZ46">
        <v>395.196</v>
      </c>
      <c r="HA46">
        <v>12.8505</v>
      </c>
      <c r="HB46">
        <v>101.159</v>
      </c>
      <c r="HC46">
        <v>101.134</v>
      </c>
    </row>
    <row r="47" spans="1:211">
      <c r="A47">
        <v>31</v>
      </c>
      <c r="B47">
        <v>1737667801.1</v>
      </c>
      <c r="C47">
        <v>60</v>
      </c>
      <c r="D47" t="s">
        <v>409</v>
      </c>
      <c r="E47" t="s">
        <v>410</v>
      </c>
      <c r="F47">
        <v>2</v>
      </c>
      <c r="G47">
        <v>1737667799.1</v>
      </c>
      <c r="H47">
        <f>(I47)/1000</f>
        <v>0</v>
      </c>
      <c r="I47">
        <f>IF(BD47, AL47, AF47)</f>
        <v>0</v>
      </c>
      <c r="J47">
        <f>IF(BD47, AG47, AE47)</f>
        <v>0</v>
      </c>
      <c r="K47">
        <f>BF47 - IF(AS47&gt;1, J47*AZ47*100.0/(AU47), 0)</f>
        <v>0</v>
      </c>
      <c r="L47">
        <f>((R47-H47/2)*K47-J47)/(R47+H47/2)</f>
        <v>0</v>
      </c>
      <c r="M47">
        <f>L47*(BM47+BN47)/1000.0</f>
        <v>0</v>
      </c>
      <c r="N47">
        <f>(BF47 - IF(AS47&gt;1, J47*AZ47*100.0/(AU47), 0))*(BM47+BN47)/1000.0</f>
        <v>0</v>
      </c>
      <c r="O47">
        <f>2.0/((1/Q47-1/P47)+SIGN(Q47)*SQRT((1/Q47-1/P47)*(1/Q47-1/P47) + 4*BA47/((BA47+1)*(BA47+1))*(2*1/Q47*1/P47-1/P47*1/P47)))</f>
        <v>0</v>
      </c>
      <c r="P47">
        <f>IF(LEFT(BB47,1)&lt;&gt;"0",IF(LEFT(BB47,1)="1",3.0,BC47),$D$5+$E$5*(BT47*BM47/($K$5*1000))+$F$5*(BT47*BM47/($K$5*1000))*MAX(MIN(AZ47,$J$5),$I$5)*MAX(MIN(AZ47,$J$5),$I$5)+$G$5*MAX(MIN(AZ47,$J$5),$I$5)*(BT47*BM47/($K$5*1000))+$H$5*(BT47*BM47/($K$5*1000))*(BT47*BM47/($K$5*1000)))</f>
        <v>0</v>
      </c>
      <c r="Q47">
        <f>H47*(1000-(1000*0.61365*exp(17.502*U47/(240.97+U47))/(BM47+BN47)+BH47)/2)/(1000*0.61365*exp(17.502*U47/(240.97+U47))/(BM47+BN47)-BH47)</f>
        <v>0</v>
      </c>
      <c r="R47">
        <f>1/((BA47+1)/(O47/1.6)+1/(P47/1.37)) + BA47/((BA47+1)/(O47/1.6) + BA47/(P47/1.37))</f>
        <v>0</v>
      </c>
      <c r="S47">
        <f>(AV47*AY47)</f>
        <v>0</v>
      </c>
      <c r="T47">
        <f>(BO47+(S47+2*0.95*5.67E-8*(((BO47+$B$7)+273)^4-(BO47+273)^4)-44100*H47)/(1.84*29.3*P47+8*0.95*5.67E-8*(BO47+273)^3))</f>
        <v>0</v>
      </c>
      <c r="U47">
        <f>($C$7*BP47+$D$7*BQ47+$E$7*T47)</f>
        <v>0</v>
      </c>
      <c r="V47">
        <f>0.61365*exp(17.502*U47/(240.97+U47))</f>
        <v>0</v>
      </c>
      <c r="W47">
        <f>(X47/Y47*100)</f>
        <v>0</v>
      </c>
      <c r="X47">
        <f>BH47*(BM47+BN47)/1000</f>
        <v>0</v>
      </c>
      <c r="Y47">
        <f>0.61365*exp(17.502*BO47/(240.97+BO47))</f>
        <v>0</v>
      </c>
      <c r="Z47">
        <f>(V47-BH47*(BM47+BN47)/1000)</f>
        <v>0</v>
      </c>
      <c r="AA47">
        <f>(-H47*44100)</f>
        <v>0</v>
      </c>
      <c r="AB47">
        <f>2*29.3*P47*0.92*(BO47-U47)</f>
        <v>0</v>
      </c>
      <c r="AC47">
        <f>2*0.95*5.67E-8*(((BO47+$B$7)+273)^4-(U47+273)^4)</f>
        <v>0</v>
      </c>
      <c r="AD47">
        <f>S47+AC47+AA47+AB47</f>
        <v>0</v>
      </c>
      <c r="AE47">
        <f>BL47*AS47*(BG47-BF47*(1000-AS47*BI47)/(1000-AS47*BH47))/(100*AZ47)</f>
        <v>0</v>
      </c>
      <c r="AF47">
        <f>1000*BL47*AS47*(BH47-BI47)/(100*AZ47*(1000-AS47*BH47))</f>
        <v>0</v>
      </c>
      <c r="AG47">
        <f>(AH47 - AI47 - BM47*1E3/(8.314*(BO47+273.15)) * AK47/BL47 * AJ47) * BL47/(100*AZ47) * (1000 - BI47)/1000</f>
        <v>0</v>
      </c>
      <c r="AH47">
        <v>362.258929594048</v>
      </c>
      <c r="AI47">
        <v>331.025951515152</v>
      </c>
      <c r="AJ47">
        <v>3.2578801298701</v>
      </c>
      <c r="AK47">
        <v>84.62</v>
      </c>
      <c r="AL47">
        <f>(AN47 - AM47 + BM47*1E3/(8.314*(BO47+273.15)) * AP47/BL47 * AO47) * BL47/(100*AZ47) * 1000/(1000 - AN47)</f>
        <v>0</v>
      </c>
      <c r="AM47">
        <v>12.804030734046</v>
      </c>
      <c r="AN47">
        <v>15.4278846153846</v>
      </c>
      <c r="AO47">
        <v>-1.17535352608076e-06</v>
      </c>
      <c r="AP47">
        <v>106.04</v>
      </c>
      <c r="AQ47">
        <v>14</v>
      </c>
      <c r="AR47">
        <v>3</v>
      </c>
      <c r="AS47">
        <f>IF(AQ47*$H$13&gt;=AU47,1.0,(AU47/(AU47-AQ47*$H$13)))</f>
        <v>0</v>
      </c>
      <c r="AT47">
        <f>(AS47-1)*100</f>
        <v>0</v>
      </c>
      <c r="AU47">
        <f>MAX(0,($B$13+$C$13*BT47)/(1+$D$13*BT47)*BM47/(BO47+273)*$E$13)</f>
        <v>0</v>
      </c>
      <c r="AV47">
        <f>$B$11*BU47+$C$11*BV47+$D$11*CG47</f>
        <v>0</v>
      </c>
      <c r="AW47">
        <f>AV47*AX47</f>
        <v>0</v>
      </c>
      <c r="AX47">
        <f>($B$11*$D$9+$C$11*$D$9+$D$11*(CH47*$E$9+CI47*$G$9))/($B$11+$C$11+$D$11)</f>
        <v>0</v>
      </c>
      <c r="AY47">
        <f>($B$11*$K$9+$C$11*$K$9+$D$11*(CH47*$L$9+CI47*$N$9))/($B$11+$C$11+$D$11)</f>
        <v>0</v>
      </c>
      <c r="AZ47">
        <v>6</v>
      </c>
      <c r="BA47">
        <v>0.5</v>
      </c>
      <c r="BB47" t="s">
        <v>345</v>
      </c>
      <c r="BC47">
        <v>2</v>
      </c>
      <c r="BD47" t="b">
        <v>1</v>
      </c>
      <c r="BE47">
        <v>1737667799.1</v>
      </c>
      <c r="BF47">
        <v>322.7</v>
      </c>
      <c r="BG47">
        <v>366.134</v>
      </c>
      <c r="BH47">
        <v>15.42935</v>
      </c>
      <c r="BI47">
        <v>12.79905</v>
      </c>
      <c r="BJ47">
        <v>321.4535</v>
      </c>
      <c r="BK47">
        <v>15.3189</v>
      </c>
      <c r="BL47">
        <v>500.0575</v>
      </c>
      <c r="BM47">
        <v>102.606</v>
      </c>
      <c r="BN47">
        <v>0.1001315</v>
      </c>
      <c r="BO47">
        <v>24.96255</v>
      </c>
      <c r="BP47">
        <v>25.41815</v>
      </c>
      <c r="BQ47">
        <v>999.9</v>
      </c>
      <c r="BR47">
        <v>0</v>
      </c>
      <c r="BS47">
        <v>0</v>
      </c>
      <c r="BT47">
        <v>9993.44</v>
      </c>
      <c r="BU47">
        <v>364.3055</v>
      </c>
      <c r="BV47">
        <v>820.021</v>
      </c>
      <c r="BW47">
        <v>-43.43365</v>
      </c>
      <c r="BX47">
        <v>327.757</v>
      </c>
      <c r="BY47">
        <v>370.881</v>
      </c>
      <c r="BZ47">
        <v>2.630275</v>
      </c>
      <c r="CA47">
        <v>366.134</v>
      </c>
      <c r="CB47">
        <v>12.79905</v>
      </c>
      <c r="CC47">
        <v>1.583145</v>
      </c>
      <c r="CD47">
        <v>1.313265</v>
      </c>
      <c r="CE47">
        <v>13.7957</v>
      </c>
      <c r="CF47">
        <v>10.9515</v>
      </c>
      <c r="CG47">
        <v>1200</v>
      </c>
      <c r="CH47">
        <v>0.900001</v>
      </c>
      <c r="CI47">
        <v>0.09999905</v>
      </c>
      <c r="CJ47">
        <v>27</v>
      </c>
      <c r="CK47">
        <v>23455.85</v>
      </c>
      <c r="CL47">
        <v>1737665128.1</v>
      </c>
      <c r="CM47" t="s">
        <v>346</v>
      </c>
      <c r="CN47">
        <v>1737665128.1</v>
      </c>
      <c r="CO47">
        <v>1737665124.1</v>
      </c>
      <c r="CP47">
        <v>1</v>
      </c>
      <c r="CQ47">
        <v>0.11</v>
      </c>
      <c r="CR47">
        <v>-0.02</v>
      </c>
      <c r="CS47">
        <v>0.918</v>
      </c>
      <c r="CT47">
        <v>0.128</v>
      </c>
      <c r="CU47">
        <v>200</v>
      </c>
      <c r="CV47">
        <v>18</v>
      </c>
      <c r="CW47">
        <v>0.6</v>
      </c>
      <c r="CX47">
        <v>0.08</v>
      </c>
      <c r="CY47">
        <v>-41.6911</v>
      </c>
      <c r="CZ47">
        <v>-11.3472812030076</v>
      </c>
      <c r="DA47">
        <v>1.14332568544575</v>
      </c>
      <c r="DB47">
        <v>0</v>
      </c>
      <c r="DC47">
        <v>2.62427</v>
      </c>
      <c r="DD47">
        <v>0.0610159398496276</v>
      </c>
      <c r="DE47">
        <v>0.00607716792593392</v>
      </c>
      <c r="DF47">
        <v>1</v>
      </c>
      <c r="DG47">
        <v>1</v>
      </c>
      <c r="DH47">
        <v>2</v>
      </c>
      <c r="DI47" t="s">
        <v>347</v>
      </c>
      <c r="DJ47">
        <v>3.11931</v>
      </c>
      <c r="DK47">
        <v>2.80065</v>
      </c>
      <c r="DL47">
        <v>0.0830498</v>
      </c>
      <c r="DM47">
        <v>0.092898</v>
      </c>
      <c r="DN47">
        <v>0.0862687</v>
      </c>
      <c r="DO47">
        <v>0.0761417</v>
      </c>
      <c r="DP47">
        <v>25526.7</v>
      </c>
      <c r="DQ47">
        <v>23331.3</v>
      </c>
      <c r="DR47">
        <v>26639.1</v>
      </c>
      <c r="DS47">
        <v>24072</v>
      </c>
      <c r="DT47">
        <v>33638.7</v>
      </c>
      <c r="DU47">
        <v>32393.3</v>
      </c>
      <c r="DV47">
        <v>40277.9</v>
      </c>
      <c r="DW47">
        <v>38064</v>
      </c>
      <c r="DX47">
        <v>1.99972</v>
      </c>
      <c r="DY47">
        <v>2.63765</v>
      </c>
      <c r="DZ47">
        <v>0.0344664</v>
      </c>
      <c r="EA47">
        <v>0</v>
      </c>
      <c r="EB47">
        <v>24.8569</v>
      </c>
      <c r="EC47">
        <v>999.9</v>
      </c>
      <c r="ED47">
        <v>52.777</v>
      </c>
      <c r="EE47">
        <v>25.77</v>
      </c>
      <c r="EF47">
        <v>17.1202</v>
      </c>
      <c r="EG47">
        <v>64.1355</v>
      </c>
      <c r="EH47">
        <v>20.8534</v>
      </c>
      <c r="EI47">
        <v>2</v>
      </c>
      <c r="EJ47">
        <v>-0.338275</v>
      </c>
      <c r="EK47">
        <v>-0.27366</v>
      </c>
      <c r="EL47">
        <v>20.3007</v>
      </c>
      <c r="EM47">
        <v>5.26042</v>
      </c>
      <c r="EN47">
        <v>12.0067</v>
      </c>
      <c r="EO47">
        <v>4.99925</v>
      </c>
      <c r="EP47">
        <v>3.2869</v>
      </c>
      <c r="EQ47">
        <v>9999</v>
      </c>
      <c r="ER47">
        <v>9999</v>
      </c>
      <c r="ES47">
        <v>9999</v>
      </c>
      <c r="ET47">
        <v>999.9</v>
      </c>
      <c r="EU47">
        <v>1.87262</v>
      </c>
      <c r="EV47">
        <v>1.87347</v>
      </c>
      <c r="EW47">
        <v>1.86966</v>
      </c>
      <c r="EX47">
        <v>1.87546</v>
      </c>
      <c r="EY47">
        <v>1.87563</v>
      </c>
      <c r="EZ47">
        <v>1.87408</v>
      </c>
      <c r="FA47">
        <v>1.87264</v>
      </c>
      <c r="FB47">
        <v>1.87167</v>
      </c>
      <c r="FC47">
        <v>5</v>
      </c>
      <c r="FD47">
        <v>0</v>
      </c>
      <c r="FE47">
        <v>0</v>
      </c>
      <c r="FF47">
        <v>0</v>
      </c>
      <c r="FG47" t="s">
        <v>348</v>
      </c>
      <c r="FH47" t="s">
        <v>349</v>
      </c>
      <c r="FI47" t="s">
        <v>350</v>
      </c>
      <c r="FJ47" t="s">
        <v>350</v>
      </c>
      <c r="FK47" t="s">
        <v>350</v>
      </c>
      <c r="FL47" t="s">
        <v>350</v>
      </c>
      <c r="FM47">
        <v>0</v>
      </c>
      <c r="FN47">
        <v>100</v>
      </c>
      <c r="FO47">
        <v>100</v>
      </c>
      <c r="FP47">
        <v>1.259</v>
      </c>
      <c r="FQ47">
        <v>0.1103</v>
      </c>
      <c r="FR47">
        <v>0.362488883028156</v>
      </c>
      <c r="FS47">
        <v>0.00365831709837341</v>
      </c>
      <c r="FT47">
        <v>-3.09545118692409e-06</v>
      </c>
      <c r="FU47">
        <v>8.40380587856183e-10</v>
      </c>
      <c r="FV47">
        <v>-0.00191986884087034</v>
      </c>
      <c r="FW47">
        <v>0.00174507359546448</v>
      </c>
      <c r="FX47">
        <v>0.000211765233859431</v>
      </c>
      <c r="FY47">
        <v>9.99097381883647e-06</v>
      </c>
      <c r="FZ47">
        <v>2</v>
      </c>
      <c r="GA47">
        <v>1986</v>
      </c>
      <c r="GB47">
        <v>0</v>
      </c>
      <c r="GC47">
        <v>17</v>
      </c>
      <c r="GD47">
        <v>44.5</v>
      </c>
      <c r="GE47">
        <v>44.6</v>
      </c>
      <c r="GF47">
        <v>1.28784</v>
      </c>
      <c r="GG47">
        <v>2.51099</v>
      </c>
      <c r="GH47">
        <v>2.24854</v>
      </c>
      <c r="GI47">
        <v>2.68311</v>
      </c>
      <c r="GJ47">
        <v>2.44751</v>
      </c>
      <c r="GK47">
        <v>2.35107</v>
      </c>
      <c r="GL47">
        <v>29.7297</v>
      </c>
      <c r="GM47">
        <v>13.9744</v>
      </c>
      <c r="GN47">
        <v>19</v>
      </c>
      <c r="GO47">
        <v>454.81</v>
      </c>
      <c r="GP47">
        <v>1034.34</v>
      </c>
      <c r="GQ47">
        <v>24.1477</v>
      </c>
      <c r="GR47">
        <v>23.2462</v>
      </c>
      <c r="GS47">
        <v>30.0007</v>
      </c>
      <c r="GT47">
        <v>23.2851</v>
      </c>
      <c r="GU47">
        <v>23.4127</v>
      </c>
      <c r="GV47">
        <v>25.8471</v>
      </c>
      <c r="GW47">
        <v>22.7516</v>
      </c>
      <c r="GX47">
        <v>70.3968</v>
      </c>
      <c r="GY47">
        <v>24.1598</v>
      </c>
      <c r="GZ47">
        <v>401.909</v>
      </c>
      <c r="HA47">
        <v>12.8532</v>
      </c>
      <c r="HB47">
        <v>101.158</v>
      </c>
      <c r="HC47">
        <v>101.134</v>
      </c>
    </row>
    <row r="48" spans="1:211">
      <c r="A48">
        <v>32</v>
      </c>
      <c r="B48">
        <v>1737667803.1</v>
      </c>
      <c r="C48">
        <v>62</v>
      </c>
      <c r="D48" t="s">
        <v>411</v>
      </c>
      <c r="E48" t="s">
        <v>412</v>
      </c>
      <c r="F48">
        <v>2</v>
      </c>
      <c r="G48">
        <v>1737667802.1</v>
      </c>
      <c r="H48">
        <f>(I48)/1000</f>
        <v>0</v>
      </c>
      <c r="I48">
        <f>IF(BD48, AL48, AF48)</f>
        <v>0</v>
      </c>
      <c r="J48">
        <f>IF(BD48, AG48, AE48)</f>
        <v>0</v>
      </c>
      <c r="K48">
        <f>BF48 - IF(AS48&gt;1, J48*AZ48*100.0/(AU48), 0)</f>
        <v>0</v>
      </c>
      <c r="L48">
        <f>((R48-H48/2)*K48-J48)/(R48+H48/2)</f>
        <v>0</v>
      </c>
      <c r="M48">
        <f>L48*(BM48+BN48)/1000.0</f>
        <v>0</v>
      </c>
      <c r="N48">
        <f>(BF48 - IF(AS48&gt;1, J48*AZ48*100.0/(AU48), 0))*(BM48+BN48)/1000.0</f>
        <v>0</v>
      </c>
      <c r="O48">
        <f>2.0/((1/Q48-1/P48)+SIGN(Q48)*SQRT((1/Q48-1/P48)*(1/Q48-1/P48) + 4*BA48/((BA48+1)*(BA48+1))*(2*1/Q48*1/P48-1/P48*1/P48)))</f>
        <v>0</v>
      </c>
      <c r="P48">
        <f>IF(LEFT(BB48,1)&lt;&gt;"0",IF(LEFT(BB48,1)="1",3.0,BC48),$D$5+$E$5*(BT48*BM48/($K$5*1000))+$F$5*(BT48*BM48/($K$5*1000))*MAX(MIN(AZ48,$J$5),$I$5)*MAX(MIN(AZ48,$J$5),$I$5)+$G$5*MAX(MIN(AZ48,$J$5),$I$5)*(BT48*BM48/($K$5*1000))+$H$5*(BT48*BM48/($K$5*1000))*(BT48*BM48/($K$5*1000)))</f>
        <v>0</v>
      </c>
      <c r="Q48">
        <f>H48*(1000-(1000*0.61365*exp(17.502*U48/(240.97+U48))/(BM48+BN48)+BH48)/2)/(1000*0.61365*exp(17.502*U48/(240.97+U48))/(BM48+BN48)-BH48)</f>
        <v>0</v>
      </c>
      <c r="R48">
        <f>1/((BA48+1)/(O48/1.6)+1/(P48/1.37)) + BA48/((BA48+1)/(O48/1.6) + BA48/(P48/1.37))</f>
        <v>0</v>
      </c>
      <c r="S48">
        <f>(AV48*AY48)</f>
        <v>0</v>
      </c>
      <c r="T48">
        <f>(BO48+(S48+2*0.95*5.67E-8*(((BO48+$B$7)+273)^4-(BO48+273)^4)-44100*H48)/(1.84*29.3*P48+8*0.95*5.67E-8*(BO48+273)^3))</f>
        <v>0</v>
      </c>
      <c r="U48">
        <f>($C$7*BP48+$D$7*BQ48+$E$7*T48)</f>
        <v>0</v>
      </c>
      <c r="V48">
        <f>0.61365*exp(17.502*U48/(240.97+U48))</f>
        <v>0</v>
      </c>
      <c r="W48">
        <f>(X48/Y48*100)</f>
        <v>0</v>
      </c>
      <c r="X48">
        <f>BH48*(BM48+BN48)/1000</f>
        <v>0</v>
      </c>
      <c r="Y48">
        <f>0.61365*exp(17.502*BO48/(240.97+BO48))</f>
        <v>0</v>
      </c>
      <c r="Z48">
        <f>(V48-BH48*(BM48+BN48)/1000)</f>
        <v>0</v>
      </c>
      <c r="AA48">
        <f>(-H48*44100)</f>
        <v>0</v>
      </c>
      <c r="AB48">
        <f>2*29.3*P48*0.92*(BO48-U48)</f>
        <v>0</v>
      </c>
      <c r="AC48">
        <f>2*0.95*5.67E-8*(((BO48+$B$7)+273)^4-(U48+273)^4)</f>
        <v>0</v>
      </c>
      <c r="AD48">
        <f>S48+AC48+AA48+AB48</f>
        <v>0</v>
      </c>
      <c r="AE48">
        <f>BL48*AS48*(BG48-BF48*(1000-AS48*BI48)/(1000-AS48*BH48))/(100*AZ48)</f>
        <v>0</v>
      </c>
      <c r="AF48">
        <f>1000*BL48*AS48*(BH48-BI48)/(100*AZ48*(1000-AS48*BH48))</f>
        <v>0</v>
      </c>
      <c r="AG48">
        <f>(AH48 - AI48 - BM48*1E3/(8.314*(BO48+273.15)) * AK48/BL48 * AJ48) * BL48/(100*AZ48) * (1000 - BI48)/1000</f>
        <v>0</v>
      </c>
      <c r="AH48">
        <v>369.13887414881</v>
      </c>
      <c r="AI48">
        <v>337.616509090909</v>
      </c>
      <c r="AJ48">
        <v>3.28165458874455</v>
      </c>
      <c r="AK48">
        <v>84.62</v>
      </c>
      <c r="AL48">
        <f>(AN48 - AM48 + BM48*1E3/(8.314*(BO48+273.15)) * AP48/BL48 * AO48) * BL48/(100*AZ48) * 1000/(1000 - AN48)</f>
        <v>0</v>
      </c>
      <c r="AM48">
        <v>12.8015687024376</v>
      </c>
      <c r="AN48">
        <v>15.423643956044</v>
      </c>
      <c r="AO48">
        <v>-2.40030990552264e-06</v>
      </c>
      <c r="AP48">
        <v>106.04</v>
      </c>
      <c r="AQ48">
        <v>14</v>
      </c>
      <c r="AR48">
        <v>3</v>
      </c>
      <c r="AS48">
        <f>IF(AQ48*$H$13&gt;=AU48,1.0,(AU48/(AU48-AQ48*$H$13)))</f>
        <v>0</v>
      </c>
      <c r="AT48">
        <f>(AS48-1)*100</f>
        <v>0</v>
      </c>
      <c r="AU48">
        <f>MAX(0,($B$13+$C$13*BT48)/(1+$D$13*BT48)*BM48/(BO48+273)*$E$13)</f>
        <v>0</v>
      </c>
      <c r="AV48">
        <f>$B$11*BU48+$C$11*BV48+$D$11*CG48</f>
        <v>0</v>
      </c>
      <c r="AW48">
        <f>AV48*AX48</f>
        <v>0</v>
      </c>
      <c r="AX48">
        <f>($B$11*$D$9+$C$11*$D$9+$D$11*(CH48*$E$9+CI48*$G$9))/($B$11+$C$11+$D$11)</f>
        <v>0</v>
      </c>
      <c r="AY48">
        <f>($B$11*$K$9+$C$11*$K$9+$D$11*(CH48*$L$9+CI48*$N$9))/($B$11+$C$11+$D$11)</f>
        <v>0</v>
      </c>
      <c r="AZ48">
        <v>6</v>
      </c>
      <c r="BA48">
        <v>0.5</v>
      </c>
      <c r="BB48" t="s">
        <v>345</v>
      </c>
      <c r="BC48">
        <v>2</v>
      </c>
      <c r="BD48" t="b">
        <v>1</v>
      </c>
      <c r="BE48">
        <v>1737667802.1</v>
      </c>
      <c r="BF48">
        <v>332.401</v>
      </c>
      <c r="BG48">
        <v>376.353</v>
      </c>
      <c r="BH48">
        <v>15.4239</v>
      </c>
      <c r="BI48">
        <v>12.7987</v>
      </c>
      <c r="BJ48">
        <v>331.136</v>
      </c>
      <c r="BK48">
        <v>15.3136</v>
      </c>
      <c r="BL48">
        <v>500.025</v>
      </c>
      <c r="BM48">
        <v>102.607</v>
      </c>
      <c r="BN48">
        <v>0.0999258</v>
      </c>
      <c r="BO48">
        <v>24.9485</v>
      </c>
      <c r="BP48">
        <v>25.4172</v>
      </c>
      <c r="BQ48">
        <v>999.9</v>
      </c>
      <c r="BR48">
        <v>0</v>
      </c>
      <c r="BS48">
        <v>0</v>
      </c>
      <c r="BT48">
        <v>10002.5</v>
      </c>
      <c r="BU48">
        <v>364.305</v>
      </c>
      <c r="BV48">
        <v>821.23</v>
      </c>
      <c r="BW48">
        <v>-43.952</v>
      </c>
      <c r="BX48">
        <v>337.609</v>
      </c>
      <c r="BY48">
        <v>381.233</v>
      </c>
      <c r="BZ48">
        <v>2.62524</v>
      </c>
      <c r="CA48">
        <v>376.353</v>
      </c>
      <c r="CB48">
        <v>12.7987</v>
      </c>
      <c r="CC48">
        <v>1.58259</v>
      </c>
      <c r="CD48">
        <v>1.31323</v>
      </c>
      <c r="CE48">
        <v>13.7904</v>
      </c>
      <c r="CF48">
        <v>10.9511</v>
      </c>
      <c r="CG48">
        <v>1200.01</v>
      </c>
      <c r="CH48">
        <v>0.9</v>
      </c>
      <c r="CI48">
        <v>0.1</v>
      </c>
      <c r="CJ48">
        <v>27</v>
      </c>
      <c r="CK48">
        <v>23456</v>
      </c>
      <c r="CL48">
        <v>1737665128.1</v>
      </c>
      <c r="CM48" t="s">
        <v>346</v>
      </c>
      <c r="CN48">
        <v>1737665128.1</v>
      </c>
      <c r="CO48">
        <v>1737665124.1</v>
      </c>
      <c r="CP48">
        <v>1</v>
      </c>
      <c r="CQ48">
        <v>0.11</v>
      </c>
      <c r="CR48">
        <v>-0.02</v>
      </c>
      <c r="CS48">
        <v>0.918</v>
      </c>
      <c r="CT48">
        <v>0.128</v>
      </c>
      <c r="CU48">
        <v>200</v>
      </c>
      <c r="CV48">
        <v>18</v>
      </c>
      <c r="CW48">
        <v>0.6</v>
      </c>
      <c r="CX48">
        <v>0.08</v>
      </c>
      <c r="CY48">
        <v>-42.079365</v>
      </c>
      <c r="CZ48">
        <v>-10.8952105263159</v>
      </c>
      <c r="DA48">
        <v>1.09890159490056</v>
      </c>
      <c r="DB48">
        <v>0</v>
      </c>
      <c r="DC48">
        <v>2.6257435</v>
      </c>
      <c r="DD48">
        <v>0.0435730827067689</v>
      </c>
      <c r="DE48">
        <v>0.00477368544732475</v>
      </c>
      <c r="DF48">
        <v>1</v>
      </c>
      <c r="DG48">
        <v>1</v>
      </c>
      <c r="DH48">
        <v>2</v>
      </c>
      <c r="DI48" t="s">
        <v>347</v>
      </c>
      <c r="DJ48">
        <v>3.11905</v>
      </c>
      <c r="DK48">
        <v>2.80068</v>
      </c>
      <c r="DL48">
        <v>0.0843578</v>
      </c>
      <c r="DM48">
        <v>0.0942158</v>
      </c>
      <c r="DN48">
        <v>0.0862578</v>
      </c>
      <c r="DO48">
        <v>0.0761379</v>
      </c>
      <c r="DP48">
        <v>25490.5</v>
      </c>
      <c r="DQ48">
        <v>23297.3</v>
      </c>
      <c r="DR48">
        <v>26639.2</v>
      </c>
      <c r="DS48">
        <v>24071.8</v>
      </c>
      <c r="DT48">
        <v>33639.2</v>
      </c>
      <c r="DU48">
        <v>32393.3</v>
      </c>
      <c r="DV48">
        <v>40277.8</v>
      </c>
      <c r="DW48">
        <v>38063.7</v>
      </c>
      <c r="DX48">
        <v>1.99902</v>
      </c>
      <c r="DY48">
        <v>2.63838</v>
      </c>
      <c r="DZ48">
        <v>0.0339858</v>
      </c>
      <c r="EA48">
        <v>0</v>
      </c>
      <c r="EB48">
        <v>24.8537</v>
      </c>
      <c r="EC48">
        <v>999.9</v>
      </c>
      <c r="ED48">
        <v>52.777</v>
      </c>
      <c r="EE48">
        <v>25.77</v>
      </c>
      <c r="EF48">
        <v>17.1215</v>
      </c>
      <c r="EG48">
        <v>63.6055</v>
      </c>
      <c r="EH48">
        <v>20.7973</v>
      </c>
      <c r="EI48">
        <v>2</v>
      </c>
      <c r="EJ48">
        <v>-0.338224</v>
      </c>
      <c r="EK48">
        <v>-0.277541</v>
      </c>
      <c r="EL48">
        <v>20.3007</v>
      </c>
      <c r="EM48">
        <v>5.26087</v>
      </c>
      <c r="EN48">
        <v>12.0068</v>
      </c>
      <c r="EO48">
        <v>4.9992</v>
      </c>
      <c r="EP48">
        <v>3.28702</v>
      </c>
      <c r="EQ48">
        <v>9999</v>
      </c>
      <c r="ER48">
        <v>9999</v>
      </c>
      <c r="ES48">
        <v>9999</v>
      </c>
      <c r="ET48">
        <v>999.9</v>
      </c>
      <c r="EU48">
        <v>1.87262</v>
      </c>
      <c r="EV48">
        <v>1.87347</v>
      </c>
      <c r="EW48">
        <v>1.86966</v>
      </c>
      <c r="EX48">
        <v>1.87546</v>
      </c>
      <c r="EY48">
        <v>1.87563</v>
      </c>
      <c r="EZ48">
        <v>1.87408</v>
      </c>
      <c r="FA48">
        <v>1.87263</v>
      </c>
      <c r="FB48">
        <v>1.87168</v>
      </c>
      <c r="FC48">
        <v>5</v>
      </c>
      <c r="FD48">
        <v>0</v>
      </c>
      <c r="FE48">
        <v>0</v>
      </c>
      <c r="FF48">
        <v>0</v>
      </c>
      <c r="FG48" t="s">
        <v>348</v>
      </c>
      <c r="FH48" t="s">
        <v>349</v>
      </c>
      <c r="FI48" t="s">
        <v>350</v>
      </c>
      <c r="FJ48" t="s">
        <v>350</v>
      </c>
      <c r="FK48" t="s">
        <v>350</v>
      </c>
      <c r="FL48" t="s">
        <v>350</v>
      </c>
      <c r="FM48">
        <v>0</v>
      </c>
      <c r="FN48">
        <v>100</v>
      </c>
      <c r="FO48">
        <v>100</v>
      </c>
      <c r="FP48">
        <v>1.271</v>
      </c>
      <c r="FQ48">
        <v>0.1103</v>
      </c>
      <c r="FR48">
        <v>0.362488883028156</v>
      </c>
      <c r="FS48">
        <v>0.00365831709837341</v>
      </c>
      <c r="FT48">
        <v>-3.09545118692409e-06</v>
      </c>
      <c r="FU48">
        <v>8.40380587856183e-10</v>
      </c>
      <c r="FV48">
        <v>-0.00191986884087034</v>
      </c>
      <c r="FW48">
        <v>0.00174507359546448</v>
      </c>
      <c r="FX48">
        <v>0.000211765233859431</v>
      </c>
      <c r="FY48">
        <v>9.99097381883647e-06</v>
      </c>
      <c r="FZ48">
        <v>2</v>
      </c>
      <c r="GA48">
        <v>1986</v>
      </c>
      <c r="GB48">
        <v>0</v>
      </c>
      <c r="GC48">
        <v>17</v>
      </c>
      <c r="GD48">
        <v>44.6</v>
      </c>
      <c r="GE48">
        <v>44.6</v>
      </c>
      <c r="GF48">
        <v>1.30615</v>
      </c>
      <c r="GG48">
        <v>2.4939</v>
      </c>
      <c r="GH48">
        <v>2.24854</v>
      </c>
      <c r="GI48">
        <v>2.68311</v>
      </c>
      <c r="GJ48">
        <v>2.44751</v>
      </c>
      <c r="GK48">
        <v>2.40845</v>
      </c>
      <c r="GL48">
        <v>29.7297</v>
      </c>
      <c r="GM48">
        <v>13.9744</v>
      </c>
      <c r="GN48">
        <v>19</v>
      </c>
      <c r="GO48">
        <v>454.416</v>
      </c>
      <c r="GP48">
        <v>1035.26</v>
      </c>
      <c r="GQ48">
        <v>24.1548</v>
      </c>
      <c r="GR48">
        <v>23.2491</v>
      </c>
      <c r="GS48">
        <v>30.0005</v>
      </c>
      <c r="GT48">
        <v>23.2871</v>
      </c>
      <c r="GU48">
        <v>23.4146</v>
      </c>
      <c r="GV48">
        <v>26.216</v>
      </c>
      <c r="GW48">
        <v>22.7516</v>
      </c>
      <c r="GX48">
        <v>70.0242</v>
      </c>
      <c r="GY48">
        <v>24.1927</v>
      </c>
      <c r="GZ48">
        <v>408.603</v>
      </c>
      <c r="HA48">
        <v>12.8554</v>
      </c>
      <c r="HB48">
        <v>101.159</v>
      </c>
      <c r="HC48">
        <v>101.133</v>
      </c>
    </row>
    <row r="49" spans="1:211">
      <c r="A49">
        <v>33</v>
      </c>
      <c r="B49">
        <v>1737667805.1</v>
      </c>
      <c r="C49">
        <v>64</v>
      </c>
      <c r="D49" t="s">
        <v>413</v>
      </c>
      <c r="E49" t="s">
        <v>414</v>
      </c>
      <c r="F49">
        <v>2</v>
      </c>
      <c r="G49">
        <v>1737667803.1</v>
      </c>
      <c r="H49">
        <f>(I49)/1000</f>
        <v>0</v>
      </c>
      <c r="I49">
        <f>IF(BD49, AL49, AF49)</f>
        <v>0</v>
      </c>
      <c r="J49">
        <f>IF(BD49, AG49, AE49)</f>
        <v>0</v>
      </c>
      <c r="K49">
        <f>BF49 - IF(AS49&gt;1, J49*AZ49*100.0/(AU49), 0)</f>
        <v>0</v>
      </c>
      <c r="L49">
        <f>((R49-H49/2)*K49-J49)/(R49+H49/2)</f>
        <v>0</v>
      </c>
      <c r="M49">
        <f>L49*(BM49+BN49)/1000.0</f>
        <v>0</v>
      </c>
      <c r="N49">
        <f>(BF49 - IF(AS49&gt;1, J49*AZ49*100.0/(AU49), 0))*(BM49+BN49)/1000.0</f>
        <v>0</v>
      </c>
      <c r="O49">
        <f>2.0/((1/Q49-1/P49)+SIGN(Q49)*SQRT((1/Q49-1/P49)*(1/Q49-1/P49) + 4*BA49/((BA49+1)*(BA49+1))*(2*1/Q49*1/P49-1/P49*1/P49)))</f>
        <v>0</v>
      </c>
      <c r="P49">
        <f>IF(LEFT(BB49,1)&lt;&gt;"0",IF(LEFT(BB49,1)="1",3.0,BC49),$D$5+$E$5*(BT49*BM49/($K$5*1000))+$F$5*(BT49*BM49/($K$5*1000))*MAX(MIN(AZ49,$J$5),$I$5)*MAX(MIN(AZ49,$J$5),$I$5)+$G$5*MAX(MIN(AZ49,$J$5),$I$5)*(BT49*BM49/($K$5*1000))+$H$5*(BT49*BM49/($K$5*1000))*(BT49*BM49/($K$5*1000)))</f>
        <v>0</v>
      </c>
      <c r="Q49">
        <f>H49*(1000-(1000*0.61365*exp(17.502*U49/(240.97+U49))/(BM49+BN49)+BH49)/2)/(1000*0.61365*exp(17.502*U49/(240.97+U49))/(BM49+BN49)-BH49)</f>
        <v>0</v>
      </c>
      <c r="R49">
        <f>1/((BA49+1)/(O49/1.6)+1/(P49/1.37)) + BA49/((BA49+1)/(O49/1.6) + BA49/(P49/1.37))</f>
        <v>0</v>
      </c>
      <c r="S49">
        <f>(AV49*AY49)</f>
        <v>0</v>
      </c>
      <c r="T49">
        <f>(BO49+(S49+2*0.95*5.67E-8*(((BO49+$B$7)+273)^4-(BO49+273)^4)-44100*H49)/(1.84*29.3*P49+8*0.95*5.67E-8*(BO49+273)^3))</f>
        <v>0</v>
      </c>
      <c r="U49">
        <f>($C$7*BP49+$D$7*BQ49+$E$7*T49)</f>
        <v>0</v>
      </c>
      <c r="V49">
        <f>0.61365*exp(17.502*U49/(240.97+U49))</f>
        <v>0</v>
      </c>
      <c r="W49">
        <f>(X49/Y49*100)</f>
        <v>0</v>
      </c>
      <c r="X49">
        <f>BH49*(BM49+BN49)/1000</f>
        <v>0</v>
      </c>
      <c r="Y49">
        <f>0.61365*exp(17.502*BO49/(240.97+BO49))</f>
        <v>0</v>
      </c>
      <c r="Z49">
        <f>(V49-BH49*(BM49+BN49)/1000)</f>
        <v>0</v>
      </c>
      <c r="AA49">
        <f>(-H49*44100)</f>
        <v>0</v>
      </c>
      <c r="AB49">
        <f>2*29.3*P49*0.92*(BO49-U49)</f>
        <v>0</v>
      </c>
      <c r="AC49">
        <f>2*0.95*5.67E-8*(((BO49+$B$7)+273)^4-(U49+273)^4)</f>
        <v>0</v>
      </c>
      <c r="AD49">
        <f>S49+AC49+AA49+AB49</f>
        <v>0</v>
      </c>
      <c r="AE49">
        <f>BL49*AS49*(BG49-BF49*(1000-AS49*BI49)/(1000-AS49*BH49))/(100*AZ49)</f>
        <v>0</v>
      </c>
      <c r="AF49">
        <f>1000*BL49*AS49*(BH49-BI49)/(100*AZ49*(1000-AS49*BH49))</f>
        <v>0</v>
      </c>
      <c r="AG49">
        <f>(AH49 - AI49 - BM49*1E3/(8.314*(BO49+273.15)) * AK49/BL49 * AJ49) * BL49/(100*AZ49) * (1000 - BI49)/1000</f>
        <v>0</v>
      </c>
      <c r="AH49">
        <v>376.016511869048</v>
      </c>
      <c r="AI49">
        <v>344.216387878788</v>
      </c>
      <c r="AJ49">
        <v>3.29498991341988</v>
      </c>
      <c r="AK49">
        <v>84.62</v>
      </c>
      <c r="AL49">
        <f>(AN49 - AM49 + BM49*1E3/(8.314*(BO49+273.15)) * AP49/BL49 * AO49) * BL49/(100*AZ49) * 1000/(1000 - AN49)</f>
        <v>0</v>
      </c>
      <c r="AM49">
        <v>12.7996436749451</v>
      </c>
      <c r="AN49">
        <v>15.4207736263736</v>
      </c>
      <c r="AO49">
        <v>-3.20350017782376e-06</v>
      </c>
      <c r="AP49">
        <v>106.04</v>
      </c>
      <c r="AQ49">
        <v>14</v>
      </c>
      <c r="AR49">
        <v>3</v>
      </c>
      <c r="AS49">
        <f>IF(AQ49*$H$13&gt;=AU49,1.0,(AU49/(AU49-AQ49*$H$13)))</f>
        <v>0</v>
      </c>
      <c r="AT49">
        <f>(AS49-1)*100</f>
        <v>0</v>
      </c>
      <c r="AU49">
        <f>MAX(0,($B$13+$C$13*BT49)/(1+$D$13*BT49)*BM49/(BO49+273)*$E$13)</f>
        <v>0</v>
      </c>
      <c r="AV49">
        <f>$B$11*BU49+$C$11*BV49+$D$11*CG49</f>
        <v>0</v>
      </c>
      <c r="AW49">
        <f>AV49*AX49</f>
        <v>0</v>
      </c>
      <c r="AX49">
        <f>($B$11*$D$9+$C$11*$D$9+$D$11*(CH49*$E$9+CI49*$G$9))/($B$11+$C$11+$D$11)</f>
        <v>0</v>
      </c>
      <c r="AY49">
        <f>($B$11*$K$9+$C$11*$K$9+$D$11*(CH49*$L$9+CI49*$N$9))/($B$11+$C$11+$D$11)</f>
        <v>0</v>
      </c>
      <c r="AZ49">
        <v>6</v>
      </c>
      <c r="BA49">
        <v>0.5</v>
      </c>
      <c r="BB49" t="s">
        <v>345</v>
      </c>
      <c r="BC49">
        <v>2</v>
      </c>
      <c r="BD49" t="b">
        <v>1</v>
      </c>
      <c r="BE49">
        <v>1737667803.1</v>
      </c>
      <c r="BF49">
        <v>335.646</v>
      </c>
      <c r="BG49">
        <v>379.804</v>
      </c>
      <c r="BH49">
        <v>15.4229</v>
      </c>
      <c r="BI49">
        <v>12.7984</v>
      </c>
      <c r="BJ49">
        <v>334.375</v>
      </c>
      <c r="BK49">
        <v>15.3126</v>
      </c>
      <c r="BL49">
        <v>500.0495</v>
      </c>
      <c r="BM49">
        <v>102.6065</v>
      </c>
      <c r="BN49">
        <v>0.0999571</v>
      </c>
      <c r="BO49">
        <v>24.9445</v>
      </c>
      <c r="BP49">
        <v>25.4132</v>
      </c>
      <c r="BQ49">
        <v>999.9</v>
      </c>
      <c r="BR49">
        <v>0</v>
      </c>
      <c r="BS49">
        <v>0</v>
      </c>
      <c r="BT49">
        <v>10004.35</v>
      </c>
      <c r="BU49">
        <v>364.282</v>
      </c>
      <c r="BV49">
        <v>820.9025</v>
      </c>
      <c r="BW49">
        <v>-44.1577</v>
      </c>
      <c r="BX49">
        <v>340.9045</v>
      </c>
      <c r="BY49">
        <v>384.728</v>
      </c>
      <c r="BZ49">
        <v>2.62454</v>
      </c>
      <c r="CA49">
        <v>379.804</v>
      </c>
      <c r="CB49">
        <v>12.7984</v>
      </c>
      <c r="CC49">
        <v>1.582485</v>
      </c>
      <c r="CD49">
        <v>1.313195</v>
      </c>
      <c r="CE49">
        <v>13.78935</v>
      </c>
      <c r="CF49">
        <v>10.9507</v>
      </c>
      <c r="CG49">
        <v>1200.005</v>
      </c>
      <c r="CH49">
        <v>0.899999</v>
      </c>
      <c r="CI49">
        <v>0.100001</v>
      </c>
      <c r="CJ49">
        <v>27</v>
      </c>
      <c r="CK49">
        <v>23455.85</v>
      </c>
      <c r="CL49">
        <v>1737665128.1</v>
      </c>
      <c r="CM49" t="s">
        <v>346</v>
      </c>
      <c r="CN49">
        <v>1737665128.1</v>
      </c>
      <c r="CO49">
        <v>1737665124.1</v>
      </c>
      <c r="CP49">
        <v>1</v>
      </c>
      <c r="CQ49">
        <v>0.11</v>
      </c>
      <c r="CR49">
        <v>-0.02</v>
      </c>
      <c r="CS49">
        <v>0.918</v>
      </c>
      <c r="CT49">
        <v>0.128</v>
      </c>
      <c r="CU49">
        <v>200</v>
      </c>
      <c r="CV49">
        <v>18</v>
      </c>
      <c r="CW49">
        <v>0.6</v>
      </c>
      <c r="CX49">
        <v>0.08</v>
      </c>
      <c r="CY49">
        <v>-42.49513</v>
      </c>
      <c r="CZ49">
        <v>-9.72905864661658</v>
      </c>
      <c r="DA49">
        <v>0.968946540372584</v>
      </c>
      <c r="DB49">
        <v>0</v>
      </c>
      <c r="DC49">
        <v>2.626568</v>
      </c>
      <c r="DD49">
        <v>0.0245169924812026</v>
      </c>
      <c r="DE49">
        <v>0.00374495607450875</v>
      </c>
      <c r="DF49">
        <v>1</v>
      </c>
      <c r="DG49">
        <v>1</v>
      </c>
      <c r="DH49">
        <v>2</v>
      </c>
      <c r="DI49" t="s">
        <v>347</v>
      </c>
      <c r="DJ49">
        <v>3.11921</v>
      </c>
      <c r="DK49">
        <v>2.8005</v>
      </c>
      <c r="DL49">
        <v>0.0856552</v>
      </c>
      <c r="DM49">
        <v>0.0955254</v>
      </c>
      <c r="DN49">
        <v>0.0862489</v>
      </c>
      <c r="DO49">
        <v>0.0761275</v>
      </c>
      <c r="DP49">
        <v>25454.3</v>
      </c>
      <c r="DQ49">
        <v>23263.5</v>
      </c>
      <c r="DR49">
        <v>26639.2</v>
      </c>
      <c r="DS49">
        <v>24071.7</v>
      </c>
      <c r="DT49">
        <v>33639.6</v>
      </c>
      <c r="DU49">
        <v>32393.7</v>
      </c>
      <c r="DV49">
        <v>40277.8</v>
      </c>
      <c r="DW49">
        <v>38063.6</v>
      </c>
      <c r="DX49">
        <v>1.99898</v>
      </c>
      <c r="DY49">
        <v>2.63873</v>
      </c>
      <c r="DZ49">
        <v>0.0335872</v>
      </c>
      <c r="EA49">
        <v>0</v>
      </c>
      <c r="EB49">
        <v>24.8489</v>
      </c>
      <c r="EC49">
        <v>999.9</v>
      </c>
      <c r="ED49">
        <v>52.753</v>
      </c>
      <c r="EE49">
        <v>25.77</v>
      </c>
      <c r="EF49">
        <v>17.1141</v>
      </c>
      <c r="EG49">
        <v>63.8255</v>
      </c>
      <c r="EH49">
        <v>20.7452</v>
      </c>
      <c r="EI49">
        <v>2</v>
      </c>
      <c r="EJ49">
        <v>-0.338026</v>
      </c>
      <c r="EK49">
        <v>-0.335316</v>
      </c>
      <c r="EL49">
        <v>20.3004</v>
      </c>
      <c r="EM49">
        <v>5.25997</v>
      </c>
      <c r="EN49">
        <v>12.008</v>
      </c>
      <c r="EO49">
        <v>4.99815</v>
      </c>
      <c r="EP49">
        <v>3.28708</v>
      </c>
      <c r="EQ49">
        <v>9999</v>
      </c>
      <c r="ER49">
        <v>9999</v>
      </c>
      <c r="ES49">
        <v>9999</v>
      </c>
      <c r="ET49">
        <v>999.9</v>
      </c>
      <c r="EU49">
        <v>1.87263</v>
      </c>
      <c r="EV49">
        <v>1.87347</v>
      </c>
      <c r="EW49">
        <v>1.86967</v>
      </c>
      <c r="EX49">
        <v>1.87546</v>
      </c>
      <c r="EY49">
        <v>1.87562</v>
      </c>
      <c r="EZ49">
        <v>1.87408</v>
      </c>
      <c r="FA49">
        <v>1.8726</v>
      </c>
      <c r="FB49">
        <v>1.87167</v>
      </c>
      <c r="FC49">
        <v>5</v>
      </c>
      <c r="FD49">
        <v>0</v>
      </c>
      <c r="FE49">
        <v>0</v>
      </c>
      <c r="FF49">
        <v>0</v>
      </c>
      <c r="FG49" t="s">
        <v>348</v>
      </c>
      <c r="FH49" t="s">
        <v>349</v>
      </c>
      <c r="FI49" t="s">
        <v>350</v>
      </c>
      <c r="FJ49" t="s">
        <v>350</v>
      </c>
      <c r="FK49" t="s">
        <v>350</v>
      </c>
      <c r="FL49" t="s">
        <v>350</v>
      </c>
      <c r="FM49">
        <v>0</v>
      </c>
      <c r="FN49">
        <v>100</v>
      </c>
      <c r="FO49">
        <v>100</v>
      </c>
      <c r="FP49">
        <v>1.283</v>
      </c>
      <c r="FQ49">
        <v>0.1103</v>
      </c>
      <c r="FR49">
        <v>0.362488883028156</v>
      </c>
      <c r="FS49">
        <v>0.00365831709837341</v>
      </c>
      <c r="FT49">
        <v>-3.09545118692409e-06</v>
      </c>
      <c r="FU49">
        <v>8.40380587856183e-10</v>
      </c>
      <c r="FV49">
        <v>-0.00191986884087034</v>
      </c>
      <c r="FW49">
        <v>0.00174507359546448</v>
      </c>
      <c r="FX49">
        <v>0.000211765233859431</v>
      </c>
      <c r="FY49">
        <v>9.99097381883647e-06</v>
      </c>
      <c r="FZ49">
        <v>2</v>
      </c>
      <c r="GA49">
        <v>1986</v>
      </c>
      <c r="GB49">
        <v>0</v>
      </c>
      <c r="GC49">
        <v>17</v>
      </c>
      <c r="GD49">
        <v>44.6</v>
      </c>
      <c r="GE49">
        <v>44.7</v>
      </c>
      <c r="GF49">
        <v>1.32568</v>
      </c>
      <c r="GG49">
        <v>2.50244</v>
      </c>
      <c r="GH49">
        <v>2.24854</v>
      </c>
      <c r="GI49">
        <v>2.68311</v>
      </c>
      <c r="GJ49">
        <v>2.44751</v>
      </c>
      <c r="GK49">
        <v>2.40845</v>
      </c>
      <c r="GL49">
        <v>29.7297</v>
      </c>
      <c r="GM49">
        <v>13.9832</v>
      </c>
      <c r="GN49">
        <v>19</v>
      </c>
      <c r="GO49">
        <v>454.404</v>
      </c>
      <c r="GP49">
        <v>1035.72</v>
      </c>
      <c r="GQ49">
        <v>24.1627</v>
      </c>
      <c r="GR49">
        <v>23.2521</v>
      </c>
      <c r="GS49">
        <v>30.0005</v>
      </c>
      <c r="GT49">
        <v>23.289</v>
      </c>
      <c r="GU49">
        <v>23.416</v>
      </c>
      <c r="GV49">
        <v>26.5898</v>
      </c>
      <c r="GW49">
        <v>22.7516</v>
      </c>
      <c r="GX49">
        <v>70.0242</v>
      </c>
      <c r="GY49">
        <v>24.1927</v>
      </c>
      <c r="GZ49">
        <v>415.314</v>
      </c>
      <c r="HA49">
        <v>12.8567</v>
      </c>
      <c r="HB49">
        <v>101.159</v>
      </c>
      <c r="HC49">
        <v>101.133</v>
      </c>
    </row>
    <row r="50" spans="1:211">
      <c r="A50">
        <v>34</v>
      </c>
      <c r="B50">
        <v>1737667807.1</v>
      </c>
      <c r="C50">
        <v>66</v>
      </c>
      <c r="D50" t="s">
        <v>415</v>
      </c>
      <c r="E50" t="s">
        <v>416</v>
      </c>
      <c r="F50">
        <v>2</v>
      </c>
      <c r="G50">
        <v>1737667806.1</v>
      </c>
      <c r="H50">
        <f>(I50)/1000</f>
        <v>0</v>
      </c>
      <c r="I50">
        <f>IF(BD50, AL50, AF50)</f>
        <v>0</v>
      </c>
      <c r="J50">
        <f>IF(BD50, AG50, AE50)</f>
        <v>0</v>
      </c>
      <c r="K50">
        <f>BF50 - IF(AS50&gt;1, J50*AZ50*100.0/(AU50), 0)</f>
        <v>0</v>
      </c>
      <c r="L50">
        <f>((R50-H50/2)*K50-J50)/(R50+H50/2)</f>
        <v>0</v>
      </c>
      <c r="M50">
        <f>L50*(BM50+BN50)/1000.0</f>
        <v>0</v>
      </c>
      <c r="N50">
        <f>(BF50 - IF(AS50&gt;1, J50*AZ50*100.0/(AU50), 0))*(BM50+BN50)/1000.0</f>
        <v>0</v>
      </c>
      <c r="O50">
        <f>2.0/((1/Q50-1/P50)+SIGN(Q50)*SQRT((1/Q50-1/P50)*(1/Q50-1/P50) + 4*BA50/((BA50+1)*(BA50+1))*(2*1/Q50*1/P50-1/P50*1/P50)))</f>
        <v>0</v>
      </c>
      <c r="P50">
        <f>IF(LEFT(BB50,1)&lt;&gt;"0",IF(LEFT(BB50,1)="1",3.0,BC50),$D$5+$E$5*(BT50*BM50/($K$5*1000))+$F$5*(BT50*BM50/($K$5*1000))*MAX(MIN(AZ50,$J$5),$I$5)*MAX(MIN(AZ50,$J$5),$I$5)+$G$5*MAX(MIN(AZ50,$J$5),$I$5)*(BT50*BM50/($K$5*1000))+$H$5*(BT50*BM50/($K$5*1000))*(BT50*BM50/($K$5*1000)))</f>
        <v>0</v>
      </c>
      <c r="Q50">
        <f>H50*(1000-(1000*0.61365*exp(17.502*U50/(240.97+U50))/(BM50+BN50)+BH50)/2)/(1000*0.61365*exp(17.502*U50/(240.97+U50))/(BM50+BN50)-BH50)</f>
        <v>0</v>
      </c>
      <c r="R50">
        <f>1/((BA50+1)/(O50/1.6)+1/(P50/1.37)) + BA50/((BA50+1)/(O50/1.6) + BA50/(P50/1.37))</f>
        <v>0</v>
      </c>
      <c r="S50">
        <f>(AV50*AY50)</f>
        <v>0</v>
      </c>
      <c r="T50">
        <f>(BO50+(S50+2*0.95*5.67E-8*(((BO50+$B$7)+273)^4-(BO50+273)^4)-44100*H50)/(1.84*29.3*P50+8*0.95*5.67E-8*(BO50+273)^3))</f>
        <v>0</v>
      </c>
      <c r="U50">
        <f>($C$7*BP50+$D$7*BQ50+$E$7*T50)</f>
        <v>0</v>
      </c>
      <c r="V50">
        <f>0.61365*exp(17.502*U50/(240.97+U50))</f>
        <v>0</v>
      </c>
      <c r="W50">
        <f>(X50/Y50*100)</f>
        <v>0</v>
      </c>
      <c r="X50">
        <f>BH50*(BM50+BN50)/1000</f>
        <v>0</v>
      </c>
      <c r="Y50">
        <f>0.61365*exp(17.502*BO50/(240.97+BO50))</f>
        <v>0</v>
      </c>
      <c r="Z50">
        <f>(V50-BH50*(BM50+BN50)/1000)</f>
        <v>0</v>
      </c>
      <c r="AA50">
        <f>(-H50*44100)</f>
        <v>0</v>
      </c>
      <c r="AB50">
        <f>2*29.3*P50*0.92*(BO50-U50)</f>
        <v>0</v>
      </c>
      <c r="AC50">
        <f>2*0.95*5.67E-8*(((BO50+$B$7)+273)^4-(U50+273)^4)</f>
        <v>0</v>
      </c>
      <c r="AD50">
        <f>S50+AC50+AA50+AB50</f>
        <v>0</v>
      </c>
      <c r="AE50">
        <f>BL50*AS50*(BG50-BF50*(1000-AS50*BI50)/(1000-AS50*BH50))/(100*AZ50)</f>
        <v>0</v>
      </c>
      <c r="AF50">
        <f>1000*BL50*AS50*(BH50-BI50)/(100*AZ50*(1000-AS50*BH50))</f>
        <v>0</v>
      </c>
      <c r="AG50">
        <f>(AH50 - AI50 - BM50*1E3/(8.314*(BO50+273.15)) * AK50/BL50 * AJ50) * BL50/(100*AZ50) * (1000 - BI50)/1000</f>
        <v>0</v>
      </c>
      <c r="AH50">
        <v>382.950899104762</v>
      </c>
      <c r="AI50">
        <v>350.845939393939</v>
      </c>
      <c r="AJ50">
        <v>3.30721861471859</v>
      </c>
      <c r="AK50">
        <v>84.62</v>
      </c>
      <c r="AL50">
        <f>(AN50 - AM50 + BM50*1E3/(8.314*(BO50+273.15)) * AP50/BL50 * AO50) * BL50/(100*AZ50) * 1000/(1000 - AN50)</f>
        <v>0</v>
      </c>
      <c r="AM50">
        <v>12.7991726458541</v>
      </c>
      <c r="AN50">
        <v>15.4190901098901</v>
      </c>
      <c r="AO50">
        <v>-3.65511688588404e-06</v>
      </c>
      <c r="AP50">
        <v>106.04</v>
      </c>
      <c r="AQ50">
        <v>14</v>
      </c>
      <c r="AR50">
        <v>3</v>
      </c>
      <c r="AS50">
        <f>IF(AQ50*$H$13&gt;=AU50,1.0,(AU50/(AU50-AQ50*$H$13)))</f>
        <v>0</v>
      </c>
      <c r="AT50">
        <f>(AS50-1)*100</f>
        <v>0</v>
      </c>
      <c r="AU50">
        <f>MAX(0,($B$13+$C$13*BT50)/(1+$D$13*BT50)*BM50/(BO50+273)*$E$13)</f>
        <v>0</v>
      </c>
      <c r="AV50">
        <f>$B$11*BU50+$C$11*BV50+$D$11*CG50</f>
        <v>0</v>
      </c>
      <c r="AW50">
        <f>AV50*AX50</f>
        <v>0</v>
      </c>
      <c r="AX50">
        <f>($B$11*$D$9+$C$11*$D$9+$D$11*(CH50*$E$9+CI50*$G$9))/($B$11+$C$11+$D$11)</f>
        <v>0</v>
      </c>
      <c r="AY50">
        <f>($B$11*$K$9+$C$11*$K$9+$D$11*(CH50*$L$9+CI50*$N$9))/($B$11+$C$11+$D$11)</f>
        <v>0</v>
      </c>
      <c r="AZ50">
        <v>6</v>
      </c>
      <c r="BA50">
        <v>0.5</v>
      </c>
      <c r="BB50" t="s">
        <v>345</v>
      </c>
      <c r="BC50">
        <v>2</v>
      </c>
      <c r="BD50" t="b">
        <v>1</v>
      </c>
      <c r="BE50">
        <v>1737667806.1</v>
      </c>
      <c r="BF50">
        <v>345.441</v>
      </c>
      <c r="BG50">
        <v>390.101</v>
      </c>
      <c r="BH50">
        <v>15.4198</v>
      </c>
      <c r="BI50">
        <v>12.791</v>
      </c>
      <c r="BJ50">
        <v>344.152</v>
      </c>
      <c r="BK50">
        <v>15.3095</v>
      </c>
      <c r="BL50">
        <v>500.099</v>
      </c>
      <c r="BM50">
        <v>102.606</v>
      </c>
      <c r="BN50">
        <v>0.0998945</v>
      </c>
      <c r="BO50">
        <v>24.9324</v>
      </c>
      <c r="BP50">
        <v>25.3978</v>
      </c>
      <c r="BQ50">
        <v>999.9</v>
      </c>
      <c r="BR50">
        <v>0</v>
      </c>
      <c r="BS50">
        <v>0</v>
      </c>
      <c r="BT50">
        <v>10003.1</v>
      </c>
      <c r="BU50">
        <v>364.218</v>
      </c>
      <c r="BV50">
        <v>819.785</v>
      </c>
      <c r="BW50">
        <v>-44.6607</v>
      </c>
      <c r="BX50">
        <v>350.851</v>
      </c>
      <c r="BY50">
        <v>395.156</v>
      </c>
      <c r="BZ50">
        <v>2.6288</v>
      </c>
      <c r="CA50">
        <v>390.101</v>
      </c>
      <c r="CB50">
        <v>12.791</v>
      </c>
      <c r="CC50">
        <v>1.58216</v>
      </c>
      <c r="CD50">
        <v>1.31243</v>
      </c>
      <c r="CE50">
        <v>13.7861</v>
      </c>
      <c r="CF50">
        <v>10.942</v>
      </c>
      <c r="CG50">
        <v>1200</v>
      </c>
      <c r="CH50">
        <v>0.899998</v>
      </c>
      <c r="CI50">
        <v>0.100002</v>
      </c>
      <c r="CJ50">
        <v>27</v>
      </c>
      <c r="CK50">
        <v>23455.9</v>
      </c>
      <c r="CL50">
        <v>1737665128.1</v>
      </c>
      <c r="CM50" t="s">
        <v>346</v>
      </c>
      <c r="CN50">
        <v>1737665128.1</v>
      </c>
      <c r="CO50">
        <v>1737665124.1</v>
      </c>
      <c r="CP50">
        <v>1</v>
      </c>
      <c r="CQ50">
        <v>0.11</v>
      </c>
      <c r="CR50">
        <v>-0.02</v>
      </c>
      <c r="CS50">
        <v>0.918</v>
      </c>
      <c r="CT50">
        <v>0.128</v>
      </c>
      <c r="CU50">
        <v>200</v>
      </c>
      <c r="CV50">
        <v>18</v>
      </c>
      <c r="CW50">
        <v>0.6</v>
      </c>
      <c r="CX50">
        <v>0.08</v>
      </c>
      <c r="CY50">
        <v>-42.85456</v>
      </c>
      <c r="CZ50">
        <v>-9.53576842105269</v>
      </c>
      <c r="DA50">
        <v>0.946266906004854</v>
      </c>
      <c r="DB50">
        <v>0</v>
      </c>
      <c r="DC50">
        <v>2.6270825</v>
      </c>
      <c r="DD50">
        <v>0.00659593984962739</v>
      </c>
      <c r="DE50">
        <v>0.00298700330599082</v>
      </c>
      <c r="DF50">
        <v>1</v>
      </c>
      <c r="DG50">
        <v>1</v>
      </c>
      <c r="DH50">
        <v>2</v>
      </c>
      <c r="DI50" t="s">
        <v>347</v>
      </c>
      <c r="DJ50">
        <v>3.11923</v>
      </c>
      <c r="DK50">
        <v>2.80066</v>
      </c>
      <c r="DL50">
        <v>0.0869502</v>
      </c>
      <c r="DM50">
        <v>0.0968244</v>
      </c>
      <c r="DN50">
        <v>0.0862367</v>
      </c>
      <c r="DO50">
        <v>0.0760781</v>
      </c>
      <c r="DP50">
        <v>25417.9</v>
      </c>
      <c r="DQ50">
        <v>23230.1</v>
      </c>
      <c r="DR50">
        <v>26638.8</v>
      </c>
      <c r="DS50">
        <v>24071.6</v>
      </c>
      <c r="DT50">
        <v>33639.8</v>
      </c>
      <c r="DU50">
        <v>32395.7</v>
      </c>
      <c r="DV50">
        <v>40277.3</v>
      </c>
      <c r="DW50">
        <v>38063.7</v>
      </c>
      <c r="DX50">
        <v>1.9991</v>
      </c>
      <c r="DY50">
        <v>2.63928</v>
      </c>
      <c r="DZ50">
        <v>0.0336245</v>
      </c>
      <c r="EA50">
        <v>0</v>
      </c>
      <c r="EB50">
        <v>24.8426</v>
      </c>
      <c r="EC50">
        <v>999.9</v>
      </c>
      <c r="ED50">
        <v>52.729</v>
      </c>
      <c r="EE50">
        <v>25.76</v>
      </c>
      <c r="EF50">
        <v>17.0949</v>
      </c>
      <c r="EG50">
        <v>63.8355</v>
      </c>
      <c r="EH50">
        <v>20.7332</v>
      </c>
      <c r="EI50">
        <v>2</v>
      </c>
      <c r="EJ50">
        <v>-0.337739</v>
      </c>
      <c r="EK50">
        <v>-0.377467</v>
      </c>
      <c r="EL50">
        <v>20.3002</v>
      </c>
      <c r="EM50">
        <v>5.25967</v>
      </c>
      <c r="EN50">
        <v>12.0074</v>
      </c>
      <c r="EO50">
        <v>4.99805</v>
      </c>
      <c r="EP50">
        <v>3.28698</v>
      </c>
      <c r="EQ50">
        <v>9999</v>
      </c>
      <c r="ER50">
        <v>9999</v>
      </c>
      <c r="ES50">
        <v>9999</v>
      </c>
      <c r="ET50">
        <v>999.9</v>
      </c>
      <c r="EU50">
        <v>1.87264</v>
      </c>
      <c r="EV50">
        <v>1.87347</v>
      </c>
      <c r="EW50">
        <v>1.86968</v>
      </c>
      <c r="EX50">
        <v>1.87546</v>
      </c>
      <c r="EY50">
        <v>1.87564</v>
      </c>
      <c r="EZ50">
        <v>1.87408</v>
      </c>
      <c r="FA50">
        <v>1.87261</v>
      </c>
      <c r="FB50">
        <v>1.87168</v>
      </c>
      <c r="FC50">
        <v>5</v>
      </c>
      <c r="FD50">
        <v>0</v>
      </c>
      <c r="FE50">
        <v>0</v>
      </c>
      <c r="FF50">
        <v>0</v>
      </c>
      <c r="FG50" t="s">
        <v>348</v>
      </c>
      <c r="FH50" t="s">
        <v>349</v>
      </c>
      <c r="FI50" t="s">
        <v>350</v>
      </c>
      <c r="FJ50" t="s">
        <v>350</v>
      </c>
      <c r="FK50" t="s">
        <v>350</v>
      </c>
      <c r="FL50" t="s">
        <v>350</v>
      </c>
      <c r="FM50">
        <v>0</v>
      </c>
      <c r="FN50">
        <v>100</v>
      </c>
      <c r="FO50">
        <v>100</v>
      </c>
      <c r="FP50">
        <v>1.295</v>
      </c>
      <c r="FQ50">
        <v>0.1102</v>
      </c>
      <c r="FR50">
        <v>0.362488883028156</v>
      </c>
      <c r="FS50">
        <v>0.00365831709837341</v>
      </c>
      <c r="FT50">
        <v>-3.09545118692409e-06</v>
      </c>
      <c r="FU50">
        <v>8.40380587856183e-10</v>
      </c>
      <c r="FV50">
        <v>-0.00191986884087034</v>
      </c>
      <c r="FW50">
        <v>0.00174507359546448</v>
      </c>
      <c r="FX50">
        <v>0.000211765233859431</v>
      </c>
      <c r="FY50">
        <v>9.99097381883647e-06</v>
      </c>
      <c r="FZ50">
        <v>2</v>
      </c>
      <c r="GA50">
        <v>1986</v>
      </c>
      <c r="GB50">
        <v>0</v>
      </c>
      <c r="GC50">
        <v>17</v>
      </c>
      <c r="GD50">
        <v>44.6</v>
      </c>
      <c r="GE50">
        <v>44.7</v>
      </c>
      <c r="GF50">
        <v>1.34399</v>
      </c>
      <c r="GG50">
        <v>2.51099</v>
      </c>
      <c r="GH50">
        <v>2.24854</v>
      </c>
      <c r="GI50">
        <v>2.68433</v>
      </c>
      <c r="GJ50">
        <v>2.44751</v>
      </c>
      <c r="GK50">
        <v>2.40356</v>
      </c>
      <c r="GL50">
        <v>29.7297</v>
      </c>
      <c r="GM50">
        <v>13.9744</v>
      </c>
      <c r="GN50">
        <v>19</v>
      </c>
      <c r="GO50">
        <v>454.495</v>
      </c>
      <c r="GP50">
        <v>1036.4</v>
      </c>
      <c r="GQ50">
        <v>24.1763</v>
      </c>
      <c r="GR50">
        <v>23.255</v>
      </c>
      <c r="GS50">
        <v>30.0006</v>
      </c>
      <c r="GT50">
        <v>23.2909</v>
      </c>
      <c r="GU50">
        <v>23.417</v>
      </c>
      <c r="GV50">
        <v>26.957</v>
      </c>
      <c r="GW50">
        <v>22.7516</v>
      </c>
      <c r="GX50">
        <v>70.0242</v>
      </c>
      <c r="GY50">
        <v>24.1927</v>
      </c>
      <c r="GZ50">
        <v>422.014</v>
      </c>
      <c r="HA50">
        <v>12.8606</v>
      </c>
      <c r="HB50">
        <v>101.157</v>
      </c>
      <c r="HC50">
        <v>101.133</v>
      </c>
    </row>
    <row r="51" spans="1:211">
      <c r="A51">
        <v>35</v>
      </c>
      <c r="B51">
        <v>1737667809.1</v>
      </c>
      <c r="C51">
        <v>68</v>
      </c>
      <c r="D51" t="s">
        <v>417</v>
      </c>
      <c r="E51" t="s">
        <v>418</v>
      </c>
      <c r="F51">
        <v>2</v>
      </c>
      <c r="G51">
        <v>1737667807.1</v>
      </c>
      <c r="H51">
        <f>(I51)/1000</f>
        <v>0</v>
      </c>
      <c r="I51">
        <f>IF(BD51, AL51, AF51)</f>
        <v>0</v>
      </c>
      <c r="J51">
        <f>IF(BD51, AG51, AE51)</f>
        <v>0</v>
      </c>
      <c r="K51">
        <f>BF51 - IF(AS51&gt;1, J51*AZ51*100.0/(AU51), 0)</f>
        <v>0</v>
      </c>
      <c r="L51">
        <f>((R51-H51/2)*K51-J51)/(R51+H51/2)</f>
        <v>0</v>
      </c>
      <c r="M51">
        <f>L51*(BM51+BN51)/1000.0</f>
        <v>0</v>
      </c>
      <c r="N51">
        <f>(BF51 - IF(AS51&gt;1, J51*AZ51*100.0/(AU51), 0))*(BM51+BN51)/1000.0</f>
        <v>0</v>
      </c>
      <c r="O51">
        <f>2.0/((1/Q51-1/P51)+SIGN(Q51)*SQRT((1/Q51-1/P51)*(1/Q51-1/P51) + 4*BA51/((BA51+1)*(BA51+1))*(2*1/Q51*1/P51-1/P51*1/P51)))</f>
        <v>0</v>
      </c>
      <c r="P51">
        <f>IF(LEFT(BB51,1)&lt;&gt;"0",IF(LEFT(BB51,1)="1",3.0,BC51),$D$5+$E$5*(BT51*BM51/($K$5*1000))+$F$5*(BT51*BM51/($K$5*1000))*MAX(MIN(AZ51,$J$5),$I$5)*MAX(MIN(AZ51,$J$5),$I$5)+$G$5*MAX(MIN(AZ51,$J$5),$I$5)*(BT51*BM51/($K$5*1000))+$H$5*(BT51*BM51/($K$5*1000))*(BT51*BM51/($K$5*1000)))</f>
        <v>0</v>
      </c>
      <c r="Q51">
        <f>H51*(1000-(1000*0.61365*exp(17.502*U51/(240.97+U51))/(BM51+BN51)+BH51)/2)/(1000*0.61365*exp(17.502*U51/(240.97+U51))/(BM51+BN51)-BH51)</f>
        <v>0</v>
      </c>
      <c r="R51">
        <f>1/((BA51+1)/(O51/1.6)+1/(P51/1.37)) + BA51/((BA51+1)/(O51/1.6) + BA51/(P51/1.37))</f>
        <v>0</v>
      </c>
      <c r="S51">
        <f>(AV51*AY51)</f>
        <v>0</v>
      </c>
      <c r="T51">
        <f>(BO51+(S51+2*0.95*5.67E-8*(((BO51+$B$7)+273)^4-(BO51+273)^4)-44100*H51)/(1.84*29.3*P51+8*0.95*5.67E-8*(BO51+273)^3))</f>
        <v>0</v>
      </c>
      <c r="U51">
        <f>($C$7*BP51+$D$7*BQ51+$E$7*T51)</f>
        <v>0</v>
      </c>
      <c r="V51">
        <f>0.61365*exp(17.502*U51/(240.97+U51))</f>
        <v>0</v>
      </c>
      <c r="W51">
        <f>(X51/Y51*100)</f>
        <v>0</v>
      </c>
      <c r="X51">
        <f>BH51*(BM51+BN51)/1000</f>
        <v>0</v>
      </c>
      <c r="Y51">
        <f>0.61365*exp(17.502*BO51/(240.97+BO51))</f>
        <v>0</v>
      </c>
      <c r="Z51">
        <f>(V51-BH51*(BM51+BN51)/1000)</f>
        <v>0</v>
      </c>
      <c r="AA51">
        <f>(-H51*44100)</f>
        <v>0</v>
      </c>
      <c r="AB51">
        <f>2*29.3*P51*0.92*(BO51-U51)</f>
        <v>0</v>
      </c>
      <c r="AC51">
        <f>2*0.95*5.67E-8*(((BO51+$B$7)+273)^4-(U51+273)^4)</f>
        <v>0</v>
      </c>
      <c r="AD51">
        <f>S51+AC51+AA51+AB51</f>
        <v>0</v>
      </c>
      <c r="AE51">
        <f>BL51*AS51*(BG51-BF51*(1000-AS51*BI51)/(1000-AS51*BH51))/(100*AZ51)</f>
        <v>0</v>
      </c>
      <c r="AF51">
        <f>1000*BL51*AS51*(BH51-BI51)/(100*AZ51*(1000-AS51*BH51))</f>
        <v>0</v>
      </c>
      <c r="AG51">
        <f>(AH51 - AI51 - BM51*1E3/(8.314*(BO51+273.15)) * AK51/BL51 * AJ51) * BL51/(100*AZ51) * (1000 - BI51)/1000</f>
        <v>0</v>
      </c>
      <c r="AH51">
        <v>389.902082804762</v>
      </c>
      <c r="AI51">
        <v>357.505666666667</v>
      </c>
      <c r="AJ51">
        <v>3.32086761904759</v>
      </c>
      <c r="AK51">
        <v>84.62</v>
      </c>
      <c r="AL51">
        <f>(AN51 - AM51 + BM51*1E3/(8.314*(BO51+273.15)) * AP51/BL51 * AO51) * BL51/(100*AZ51) * 1000/(1000 - AN51)</f>
        <v>0</v>
      </c>
      <c r="AM51">
        <v>12.79897160997</v>
      </c>
      <c r="AN51">
        <v>15.4169252747253</v>
      </c>
      <c r="AO51">
        <v>-3.85145926737058e-06</v>
      </c>
      <c r="AP51">
        <v>106.04</v>
      </c>
      <c r="AQ51">
        <v>14</v>
      </c>
      <c r="AR51">
        <v>3</v>
      </c>
      <c r="AS51">
        <f>IF(AQ51*$H$13&gt;=AU51,1.0,(AU51/(AU51-AQ51*$H$13)))</f>
        <v>0</v>
      </c>
      <c r="AT51">
        <f>(AS51-1)*100</f>
        <v>0</v>
      </c>
      <c r="AU51">
        <f>MAX(0,($B$13+$C$13*BT51)/(1+$D$13*BT51)*BM51/(BO51+273)*$E$13)</f>
        <v>0</v>
      </c>
      <c r="AV51">
        <f>$B$11*BU51+$C$11*BV51+$D$11*CG51</f>
        <v>0</v>
      </c>
      <c r="AW51">
        <f>AV51*AX51</f>
        <v>0</v>
      </c>
      <c r="AX51">
        <f>($B$11*$D$9+$C$11*$D$9+$D$11*(CH51*$E$9+CI51*$G$9))/($B$11+$C$11+$D$11)</f>
        <v>0</v>
      </c>
      <c r="AY51">
        <f>($B$11*$K$9+$C$11*$K$9+$D$11*(CH51*$L$9+CI51*$N$9))/($B$11+$C$11+$D$11)</f>
        <v>0</v>
      </c>
      <c r="AZ51">
        <v>6</v>
      </c>
      <c r="BA51">
        <v>0.5</v>
      </c>
      <c r="BB51" t="s">
        <v>345</v>
      </c>
      <c r="BC51">
        <v>2</v>
      </c>
      <c r="BD51" t="b">
        <v>1</v>
      </c>
      <c r="BE51">
        <v>1737667807.1</v>
      </c>
      <c r="BF51">
        <v>348.7165</v>
      </c>
      <c r="BG51">
        <v>393.518</v>
      </c>
      <c r="BH51">
        <v>15.4182</v>
      </c>
      <c r="BI51">
        <v>12.78415</v>
      </c>
      <c r="BJ51">
        <v>347.4215</v>
      </c>
      <c r="BK51">
        <v>15.30795</v>
      </c>
      <c r="BL51">
        <v>500.0395</v>
      </c>
      <c r="BM51">
        <v>102.605</v>
      </c>
      <c r="BN51">
        <v>0.09997175</v>
      </c>
      <c r="BO51">
        <v>24.92875</v>
      </c>
      <c r="BP51">
        <v>25.39495</v>
      </c>
      <c r="BQ51">
        <v>999.9</v>
      </c>
      <c r="BR51">
        <v>0</v>
      </c>
      <c r="BS51">
        <v>0</v>
      </c>
      <c r="BT51">
        <v>10009.35</v>
      </c>
      <c r="BU51">
        <v>364.212</v>
      </c>
      <c r="BV51">
        <v>819.778</v>
      </c>
      <c r="BW51">
        <v>-44.8017</v>
      </c>
      <c r="BX51">
        <v>354.1775</v>
      </c>
      <c r="BY51">
        <v>398.6145</v>
      </c>
      <c r="BZ51">
        <v>2.634045</v>
      </c>
      <c r="CA51">
        <v>393.518</v>
      </c>
      <c r="CB51">
        <v>12.78415</v>
      </c>
      <c r="CC51">
        <v>1.581985</v>
      </c>
      <c r="CD51">
        <v>1.311715</v>
      </c>
      <c r="CE51">
        <v>13.7844</v>
      </c>
      <c r="CF51">
        <v>10.9338</v>
      </c>
      <c r="CG51">
        <v>1200.005</v>
      </c>
      <c r="CH51">
        <v>0.899999</v>
      </c>
      <c r="CI51">
        <v>0.100001</v>
      </c>
      <c r="CJ51">
        <v>27</v>
      </c>
      <c r="CK51">
        <v>23455.95</v>
      </c>
      <c r="CL51">
        <v>1737665128.1</v>
      </c>
      <c r="CM51" t="s">
        <v>346</v>
      </c>
      <c r="CN51">
        <v>1737665128.1</v>
      </c>
      <c r="CO51">
        <v>1737665124.1</v>
      </c>
      <c r="CP51">
        <v>1</v>
      </c>
      <c r="CQ51">
        <v>0.11</v>
      </c>
      <c r="CR51">
        <v>-0.02</v>
      </c>
      <c r="CS51">
        <v>0.918</v>
      </c>
      <c r="CT51">
        <v>0.128</v>
      </c>
      <c r="CU51">
        <v>200</v>
      </c>
      <c r="CV51">
        <v>18</v>
      </c>
      <c r="CW51">
        <v>0.6</v>
      </c>
      <c r="CX51">
        <v>0.08</v>
      </c>
      <c r="CY51">
        <v>-43.144785</v>
      </c>
      <c r="CZ51">
        <v>-10.5320436090226</v>
      </c>
      <c r="DA51">
        <v>1.02726898876341</v>
      </c>
      <c r="DB51">
        <v>0</v>
      </c>
      <c r="DC51">
        <v>2.6279285</v>
      </c>
      <c r="DD51">
        <v>0.00404075187970013</v>
      </c>
      <c r="DE51">
        <v>0.00284714642229724</v>
      </c>
      <c r="DF51">
        <v>1</v>
      </c>
      <c r="DG51">
        <v>1</v>
      </c>
      <c r="DH51">
        <v>2</v>
      </c>
      <c r="DI51" t="s">
        <v>347</v>
      </c>
      <c r="DJ51">
        <v>3.11924</v>
      </c>
      <c r="DK51">
        <v>2.8008</v>
      </c>
      <c r="DL51">
        <v>0.0882389</v>
      </c>
      <c r="DM51">
        <v>0.0981173</v>
      </c>
      <c r="DN51">
        <v>0.0862211</v>
      </c>
      <c r="DO51">
        <v>0.0760088</v>
      </c>
      <c r="DP51">
        <v>25381.7</v>
      </c>
      <c r="DQ51">
        <v>23196.6</v>
      </c>
      <c r="DR51">
        <v>26638.5</v>
      </c>
      <c r="DS51">
        <v>24071.4</v>
      </c>
      <c r="DT51">
        <v>33640.2</v>
      </c>
      <c r="DU51">
        <v>32397.7</v>
      </c>
      <c r="DV51">
        <v>40276.9</v>
      </c>
      <c r="DW51">
        <v>38063.1</v>
      </c>
      <c r="DX51">
        <v>1.99925</v>
      </c>
      <c r="DY51">
        <v>2.63865</v>
      </c>
      <c r="DZ51">
        <v>0.0335723</v>
      </c>
      <c r="EA51">
        <v>0</v>
      </c>
      <c r="EB51">
        <v>24.8358</v>
      </c>
      <c r="EC51">
        <v>999.9</v>
      </c>
      <c r="ED51">
        <v>52.704</v>
      </c>
      <c r="EE51">
        <v>25.76</v>
      </c>
      <c r="EF51">
        <v>17.0886</v>
      </c>
      <c r="EG51">
        <v>63.6355</v>
      </c>
      <c r="EH51">
        <v>20.6771</v>
      </c>
      <c r="EI51">
        <v>2</v>
      </c>
      <c r="EJ51">
        <v>-0.337675</v>
      </c>
      <c r="EK51">
        <v>-0.378069</v>
      </c>
      <c r="EL51">
        <v>20.3003</v>
      </c>
      <c r="EM51">
        <v>5.26072</v>
      </c>
      <c r="EN51">
        <v>12.0065</v>
      </c>
      <c r="EO51">
        <v>4.9987</v>
      </c>
      <c r="EP51">
        <v>3.28702</v>
      </c>
      <c r="EQ51">
        <v>9999</v>
      </c>
      <c r="ER51">
        <v>9999</v>
      </c>
      <c r="ES51">
        <v>9999</v>
      </c>
      <c r="ET51">
        <v>999.9</v>
      </c>
      <c r="EU51">
        <v>1.87263</v>
      </c>
      <c r="EV51">
        <v>1.87347</v>
      </c>
      <c r="EW51">
        <v>1.86967</v>
      </c>
      <c r="EX51">
        <v>1.87546</v>
      </c>
      <c r="EY51">
        <v>1.87565</v>
      </c>
      <c r="EZ51">
        <v>1.87407</v>
      </c>
      <c r="FA51">
        <v>1.87263</v>
      </c>
      <c r="FB51">
        <v>1.87168</v>
      </c>
      <c r="FC51">
        <v>5</v>
      </c>
      <c r="FD51">
        <v>0</v>
      </c>
      <c r="FE51">
        <v>0</v>
      </c>
      <c r="FF51">
        <v>0</v>
      </c>
      <c r="FG51" t="s">
        <v>348</v>
      </c>
      <c r="FH51" t="s">
        <v>349</v>
      </c>
      <c r="FI51" t="s">
        <v>350</v>
      </c>
      <c r="FJ51" t="s">
        <v>350</v>
      </c>
      <c r="FK51" t="s">
        <v>350</v>
      </c>
      <c r="FL51" t="s">
        <v>350</v>
      </c>
      <c r="FM51">
        <v>0</v>
      </c>
      <c r="FN51">
        <v>100</v>
      </c>
      <c r="FO51">
        <v>100</v>
      </c>
      <c r="FP51">
        <v>1.307</v>
      </c>
      <c r="FQ51">
        <v>0.1102</v>
      </c>
      <c r="FR51">
        <v>0.362488883028156</v>
      </c>
      <c r="FS51">
        <v>0.00365831709837341</v>
      </c>
      <c r="FT51">
        <v>-3.09545118692409e-06</v>
      </c>
      <c r="FU51">
        <v>8.40380587856183e-10</v>
      </c>
      <c r="FV51">
        <v>-0.00191986884087034</v>
      </c>
      <c r="FW51">
        <v>0.00174507359546448</v>
      </c>
      <c r="FX51">
        <v>0.000211765233859431</v>
      </c>
      <c r="FY51">
        <v>9.99097381883647e-06</v>
      </c>
      <c r="FZ51">
        <v>2</v>
      </c>
      <c r="GA51">
        <v>1986</v>
      </c>
      <c r="GB51">
        <v>0</v>
      </c>
      <c r="GC51">
        <v>17</v>
      </c>
      <c r="GD51">
        <v>44.7</v>
      </c>
      <c r="GE51">
        <v>44.8</v>
      </c>
      <c r="GF51">
        <v>1.36353</v>
      </c>
      <c r="GG51">
        <v>2.51709</v>
      </c>
      <c r="GH51">
        <v>2.24854</v>
      </c>
      <c r="GI51">
        <v>2.68188</v>
      </c>
      <c r="GJ51">
        <v>2.44751</v>
      </c>
      <c r="GK51">
        <v>2.41089</v>
      </c>
      <c r="GL51">
        <v>29.7297</v>
      </c>
      <c r="GM51">
        <v>13.9744</v>
      </c>
      <c r="GN51">
        <v>19</v>
      </c>
      <c r="GO51">
        <v>454.6</v>
      </c>
      <c r="GP51">
        <v>1035.67</v>
      </c>
      <c r="GQ51">
        <v>24.1904</v>
      </c>
      <c r="GR51">
        <v>23.2579</v>
      </c>
      <c r="GS51">
        <v>30.0005</v>
      </c>
      <c r="GT51">
        <v>23.2928</v>
      </c>
      <c r="GU51">
        <v>23.4184</v>
      </c>
      <c r="GV51">
        <v>27.3243</v>
      </c>
      <c r="GW51">
        <v>22.4625</v>
      </c>
      <c r="GX51">
        <v>70.0242</v>
      </c>
      <c r="GY51">
        <v>24.24</v>
      </c>
      <c r="GZ51">
        <v>428.726</v>
      </c>
      <c r="HA51">
        <v>12.8668</v>
      </c>
      <c r="HB51">
        <v>101.156</v>
      </c>
      <c r="HC51">
        <v>101.131</v>
      </c>
    </row>
    <row r="52" spans="1:211">
      <c r="A52">
        <v>36</v>
      </c>
      <c r="B52">
        <v>1737667811.1</v>
      </c>
      <c r="C52">
        <v>70</v>
      </c>
      <c r="D52" t="s">
        <v>419</v>
      </c>
      <c r="E52" t="s">
        <v>420</v>
      </c>
      <c r="F52">
        <v>2</v>
      </c>
      <c r="G52">
        <v>1737667810.1</v>
      </c>
      <c r="H52">
        <f>(I52)/1000</f>
        <v>0</v>
      </c>
      <c r="I52">
        <f>IF(BD52, AL52, AF52)</f>
        <v>0</v>
      </c>
      <c r="J52">
        <f>IF(BD52, AG52, AE52)</f>
        <v>0</v>
      </c>
      <c r="K52">
        <f>BF52 - IF(AS52&gt;1, J52*AZ52*100.0/(AU52), 0)</f>
        <v>0</v>
      </c>
      <c r="L52">
        <f>((R52-H52/2)*K52-J52)/(R52+H52/2)</f>
        <v>0</v>
      </c>
      <c r="M52">
        <f>L52*(BM52+BN52)/1000.0</f>
        <v>0</v>
      </c>
      <c r="N52">
        <f>(BF52 - IF(AS52&gt;1, J52*AZ52*100.0/(AU52), 0))*(BM52+BN52)/1000.0</f>
        <v>0</v>
      </c>
      <c r="O52">
        <f>2.0/((1/Q52-1/P52)+SIGN(Q52)*SQRT((1/Q52-1/P52)*(1/Q52-1/P52) + 4*BA52/((BA52+1)*(BA52+1))*(2*1/Q52*1/P52-1/P52*1/P52)))</f>
        <v>0</v>
      </c>
      <c r="P52">
        <f>IF(LEFT(BB52,1)&lt;&gt;"0",IF(LEFT(BB52,1)="1",3.0,BC52),$D$5+$E$5*(BT52*BM52/($K$5*1000))+$F$5*(BT52*BM52/($K$5*1000))*MAX(MIN(AZ52,$J$5),$I$5)*MAX(MIN(AZ52,$J$5),$I$5)+$G$5*MAX(MIN(AZ52,$J$5),$I$5)*(BT52*BM52/($K$5*1000))+$H$5*(BT52*BM52/($K$5*1000))*(BT52*BM52/($K$5*1000)))</f>
        <v>0</v>
      </c>
      <c r="Q52">
        <f>H52*(1000-(1000*0.61365*exp(17.502*U52/(240.97+U52))/(BM52+BN52)+BH52)/2)/(1000*0.61365*exp(17.502*U52/(240.97+U52))/(BM52+BN52)-BH52)</f>
        <v>0</v>
      </c>
      <c r="R52">
        <f>1/((BA52+1)/(O52/1.6)+1/(P52/1.37)) + BA52/((BA52+1)/(O52/1.6) + BA52/(P52/1.37))</f>
        <v>0</v>
      </c>
      <c r="S52">
        <f>(AV52*AY52)</f>
        <v>0</v>
      </c>
      <c r="T52">
        <f>(BO52+(S52+2*0.95*5.67E-8*(((BO52+$B$7)+273)^4-(BO52+273)^4)-44100*H52)/(1.84*29.3*P52+8*0.95*5.67E-8*(BO52+273)^3))</f>
        <v>0</v>
      </c>
      <c r="U52">
        <f>($C$7*BP52+$D$7*BQ52+$E$7*T52)</f>
        <v>0</v>
      </c>
      <c r="V52">
        <f>0.61365*exp(17.502*U52/(240.97+U52))</f>
        <v>0</v>
      </c>
      <c r="W52">
        <f>(X52/Y52*100)</f>
        <v>0</v>
      </c>
      <c r="X52">
        <f>BH52*(BM52+BN52)/1000</f>
        <v>0</v>
      </c>
      <c r="Y52">
        <f>0.61365*exp(17.502*BO52/(240.97+BO52))</f>
        <v>0</v>
      </c>
      <c r="Z52">
        <f>(V52-BH52*(BM52+BN52)/1000)</f>
        <v>0</v>
      </c>
      <c r="AA52">
        <f>(-H52*44100)</f>
        <v>0</v>
      </c>
      <c r="AB52">
        <f>2*29.3*P52*0.92*(BO52-U52)</f>
        <v>0</v>
      </c>
      <c r="AC52">
        <f>2*0.95*5.67E-8*(((BO52+$B$7)+273)^4-(U52+273)^4)</f>
        <v>0</v>
      </c>
      <c r="AD52">
        <f>S52+AC52+AA52+AB52</f>
        <v>0</v>
      </c>
      <c r="AE52">
        <f>BL52*AS52*(BG52-BF52*(1000-AS52*BI52)/(1000-AS52*BH52))/(100*AZ52)</f>
        <v>0</v>
      </c>
      <c r="AF52">
        <f>1000*BL52*AS52*(BH52-BI52)/(100*AZ52*(1000-AS52*BH52))</f>
        <v>0</v>
      </c>
      <c r="AG52">
        <f>(AH52 - AI52 - BM52*1E3/(8.314*(BO52+273.15)) * AK52/BL52 * AJ52) * BL52/(100*AZ52) * (1000 - BI52)/1000</f>
        <v>0</v>
      </c>
      <c r="AH52">
        <v>396.853240936905</v>
      </c>
      <c r="AI52">
        <v>364.179224242424</v>
      </c>
      <c r="AJ52">
        <v>3.33150969696965</v>
      </c>
      <c r="AK52">
        <v>84.62</v>
      </c>
      <c r="AL52">
        <f>(AN52 - AM52 + BM52*1E3/(8.314*(BO52+273.15)) * AP52/BL52 * AO52) * BL52/(100*AZ52) * 1000/(1000 - AN52)</f>
        <v>0</v>
      </c>
      <c r="AM52">
        <v>12.7956521030769</v>
      </c>
      <c r="AN52">
        <v>15.4132263736264</v>
      </c>
      <c r="AO52">
        <v>-3.98685488664719e-06</v>
      </c>
      <c r="AP52">
        <v>106.04</v>
      </c>
      <c r="AQ52">
        <v>14</v>
      </c>
      <c r="AR52">
        <v>3</v>
      </c>
      <c r="AS52">
        <f>IF(AQ52*$H$13&gt;=AU52,1.0,(AU52/(AU52-AQ52*$H$13)))</f>
        <v>0</v>
      </c>
      <c r="AT52">
        <f>(AS52-1)*100</f>
        <v>0</v>
      </c>
      <c r="AU52">
        <f>MAX(0,($B$13+$C$13*BT52)/(1+$D$13*BT52)*BM52/(BO52+273)*$E$13)</f>
        <v>0</v>
      </c>
      <c r="AV52">
        <f>$B$11*BU52+$C$11*BV52+$D$11*CG52</f>
        <v>0</v>
      </c>
      <c r="AW52">
        <f>AV52*AX52</f>
        <v>0</v>
      </c>
      <c r="AX52">
        <f>($B$11*$D$9+$C$11*$D$9+$D$11*(CH52*$E$9+CI52*$G$9))/($B$11+$C$11+$D$11)</f>
        <v>0</v>
      </c>
      <c r="AY52">
        <f>($B$11*$K$9+$C$11*$K$9+$D$11*(CH52*$L$9+CI52*$N$9))/($B$11+$C$11+$D$11)</f>
        <v>0</v>
      </c>
      <c r="AZ52">
        <v>6</v>
      </c>
      <c r="BA52">
        <v>0.5</v>
      </c>
      <c r="BB52" t="s">
        <v>345</v>
      </c>
      <c r="BC52">
        <v>2</v>
      </c>
      <c r="BD52" t="b">
        <v>1</v>
      </c>
      <c r="BE52">
        <v>1737667810.1</v>
      </c>
      <c r="BF52">
        <v>358.565</v>
      </c>
      <c r="BG52">
        <v>403.697</v>
      </c>
      <c r="BH52">
        <v>15.4124</v>
      </c>
      <c r="BI52">
        <v>12.7675</v>
      </c>
      <c r="BJ52">
        <v>357.252</v>
      </c>
      <c r="BK52">
        <v>15.3023</v>
      </c>
      <c r="BL52">
        <v>499.988</v>
      </c>
      <c r="BM52">
        <v>102.604</v>
      </c>
      <c r="BN52">
        <v>0.100014</v>
      </c>
      <c r="BO52">
        <v>24.9191</v>
      </c>
      <c r="BP52">
        <v>25.3809</v>
      </c>
      <c r="BQ52">
        <v>999.9</v>
      </c>
      <c r="BR52">
        <v>0</v>
      </c>
      <c r="BS52">
        <v>0</v>
      </c>
      <c r="BT52">
        <v>10003.1</v>
      </c>
      <c r="BU52">
        <v>364.169</v>
      </c>
      <c r="BV52">
        <v>709.971</v>
      </c>
      <c r="BW52">
        <v>-45.1318</v>
      </c>
      <c r="BX52">
        <v>364.178</v>
      </c>
      <c r="BY52">
        <v>408.917</v>
      </c>
      <c r="BZ52">
        <v>2.64497</v>
      </c>
      <c r="CA52">
        <v>403.697</v>
      </c>
      <c r="CB52">
        <v>12.7675</v>
      </c>
      <c r="CC52">
        <v>1.58138</v>
      </c>
      <c r="CD52">
        <v>1.30999</v>
      </c>
      <c r="CE52">
        <v>13.7785</v>
      </c>
      <c r="CF52">
        <v>10.914</v>
      </c>
      <c r="CG52">
        <v>1199.9</v>
      </c>
      <c r="CH52">
        <v>0.900001</v>
      </c>
      <c r="CI52">
        <v>0.099999</v>
      </c>
      <c r="CJ52">
        <v>27</v>
      </c>
      <c r="CK52">
        <v>23453.8</v>
      </c>
      <c r="CL52">
        <v>1737665128.1</v>
      </c>
      <c r="CM52" t="s">
        <v>346</v>
      </c>
      <c r="CN52">
        <v>1737665128.1</v>
      </c>
      <c r="CO52">
        <v>1737665124.1</v>
      </c>
      <c r="CP52">
        <v>1</v>
      </c>
      <c r="CQ52">
        <v>0.11</v>
      </c>
      <c r="CR52">
        <v>-0.02</v>
      </c>
      <c r="CS52">
        <v>0.918</v>
      </c>
      <c r="CT52">
        <v>0.128</v>
      </c>
      <c r="CU52">
        <v>200</v>
      </c>
      <c r="CV52">
        <v>18</v>
      </c>
      <c r="CW52">
        <v>0.6</v>
      </c>
      <c r="CX52">
        <v>0.08</v>
      </c>
      <c r="CY52">
        <v>-43.453065</v>
      </c>
      <c r="CZ52">
        <v>-11.2125248120301</v>
      </c>
      <c r="DA52">
        <v>1.08152818699977</v>
      </c>
      <c r="DB52">
        <v>0</v>
      </c>
      <c r="DC52">
        <v>2.6296295</v>
      </c>
      <c r="DD52">
        <v>0.0216789473684179</v>
      </c>
      <c r="DE52">
        <v>0.00503053722280235</v>
      </c>
      <c r="DF52">
        <v>1</v>
      </c>
      <c r="DG52">
        <v>1</v>
      </c>
      <c r="DH52">
        <v>2</v>
      </c>
      <c r="DI52" t="s">
        <v>347</v>
      </c>
      <c r="DJ52">
        <v>3.11914</v>
      </c>
      <c r="DK52">
        <v>2.80074</v>
      </c>
      <c r="DL52">
        <v>0.0895157</v>
      </c>
      <c r="DM52">
        <v>0.0993671</v>
      </c>
      <c r="DN52">
        <v>0.0862045</v>
      </c>
      <c r="DO52">
        <v>0.0759984</v>
      </c>
      <c r="DP52">
        <v>25346</v>
      </c>
      <c r="DQ52">
        <v>23164.1</v>
      </c>
      <c r="DR52">
        <v>26638.4</v>
      </c>
      <c r="DS52">
        <v>24071</v>
      </c>
      <c r="DT52">
        <v>33640.6</v>
      </c>
      <c r="DU52">
        <v>32397.8</v>
      </c>
      <c r="DV52">
        <v>40276.5</v>
      </c>
      <c r="DW52">
        <v>38062.6</v>
      </c>
      <c r="DX52">
        <v>1.99923</v>
      </c>
      <c r="DY52">
        <v>2.63865</v>
      </c>
      <c r="DZ52">
        <v>0.0334457</v>
      </c>
      <c r="EA52">
        <v>0</v>
      </c>
      <c r="EB52">
        <v>24.8279</v>
      </c>
      <c r="EC52">
        <v>999.9</v>
      </c>
      <c r="ED52">
        <v>52.704</v>
      </c>
      <c r="EE52">
        <v>25.76</v>
      </c>
      <c r="EF52">
        <v>17.0881</v>
      </c>
      <c r="EG52">
        <v>63.7355</v>
      </c>
      <c r="EH52">
        <v>20.8093</v>
      </c>
      <c r="EI52">
        <v>2</v>
      </c>
      <c r="EJ52">
        <v>-0.337518</v>
      </c>
      <c r="EK52">
        <v>-0.457331</v>
      </c>
      <c r="EL52">
        <v>20.3</v>
      </c>
      <c r="EM52">
        <v>5.26072</v>
      </c>
      <c r="EN52">
        <v>12.0062</v>
      </c>
      <c r="EO52">
        <v>4.99845</v>
      </c>
      <c r="EP52">
        <v>3.287</v>
      </c>
      <c r="EQ52">
        <v>9999</v>
      </c>
      <c r="ER52">
        <v>9999</v>
      </c>
      <c r="ES52">
        <v>9999</v>
      </c>
      <c r="ET52">
        <v>999.9</v>
      </c>
      <c r="EU52">
        <v>1.87264</v>
      </c>
      <c r="EV52">
        <v>1.87347</v>
      </c>
      <c r="EW52">
        <v>1.86967</v>
      </c>
      <c r="EX52">
        <v>1.87546</v>
      </c>
      <c r="EY52">
        <v>1.87565</v>
      </c>
      <c r="EZ52">
        <v>1.87408</v>
      </c>
      <c r="FA52">
        <v>1.87264</v>
      </c>
      <c r="FB52">
        <v>1.87168</v>
      </c>
      <c r="FC52">
        <v>5</v>
      </c>
      <c r="FD52">
        <v>0</v>
      </c>
      <c r="FE52">
        <v>0</v>
      </c>
      <c r="FF52">
        <v>0</v>
      </c>
      <c r="FG52" t="s">
        <v>348</v>
      </c>
      <c r="FH52" t="s">
        <v>349</v>
      </c>
      <c r="FI52" t="s">
        <v>350</v>
      </c>
      <c r="FJ52" t="s">
        <v>350</v>
      </c>
      <c r="FK52" t="s">
        <v>350</v>
      </c>
      <c r="FL52" t="s">
        <v>350</v>
      </c>
      <c r="FM52">
        <v>0</v>
      </c>
      <c r="FN52">
        <v>100</v>
      </c>
      <c r="FO52">
        <v>100</v>
      </c>
      <c r="FP52">
        <v>1.318</v>
      </c>
      <c r="FQ52">
        <v>0.1101</v>
      </c>
      <c r="FR52">
        <v>0.362488883028156</v>
      </c>
      <c r="FS52">
        <v>0.00365831709837341</v>
      </c>
      <c r="FT52">
        <v>-3.09545118692409e-06</v>
      </c>
      <c r="FU52">
        <v>8.40380587856183e-10</v>
      </c>
      <c r="FV52">
        <v>-0.00191986884087034</v>
      </c>
      <c r="FW52">
        <v>0.00174507359546448</v>
      </c>
      <c r="FX52">
        <v>0.000211765233859431</v>
      </c>
      <c r="FY52">
        <v>9.99097381883647e-06</v>
      </c>
      <c r="FZ52">
        <v>2</v>
      </c>
      <c r="GA52">
        <v>1986</v>
      </c>
      <c r="GB52">
        <v>0</v>
      </c>
      <c r="GC52">
        <v>17</v>
      </c>
      <c r="GD52">
        <v>44.7</v>
      </c>
      <c r="GE52">
        <v>44.8</v>
      </c>
      <c r="GF52">
        <v>1.38062</v>
      </c>
      <c r="GG52">
        <v>2.50854</v>
      </c>
      <c r="GH52">
        <v>2.24854</v>
      </c>
      <c r="GI52">
        <v>2.68311</v>
      </c>
      <c r="GJ52">
        <v>2.44751</v>
      </c>
      <c r="GK52">
        <v>2.3584</v>
      </c>
      <c r="GL52">
        <v>29.7297</v>
      </c>
      <c r="GM52">
        <v>13.9657</v>
      </c>
      <c r="GN52">
        <v>19</v>
      </c>
      <c r="GO52">
        <v>454.602</v>
      </c>
      <c r="GP52">
        <v>1035.71</v>
      </c>
      <c r="GQ52">
        <v>24.2043</v>
      </c>
      <c r="GR52">
        <v>23.2607</v>
      </c>
      <c r="GS52">
        <v>30.0005</v>
      </c>
      <c r="GT52">
        <v>23.2948</v>
      </c>
      <c r="GU52">
        <v>23.4203</v>
      </c>
      <c r="GV52">
        <v>27.6922</v>
      </c>
      <c r="GW52">
        <v>22.4625</v>
      </c>
      <c r="GX52">
        <v>70.0242</v>
      </c>
      <c r="GY52">
        <v>24.24</v>
      </c>
      <c r="GZ52">
        <v>435.442</v>
      </c>
      <c r="HA52">
        <v>12.8702</v>
      </c>
      <c r="HB52">
        <v>101.155</v>
      </c>
      <c r="HC52">
        <v>101.13</v>
      </c>
    </row>
    <row r="53" spans="1:211">
      <c r="A53">
        <v>37</v>
      </c>
      <c r="B53">
        <v>1737667813.1</v>
      </c>
      <c r="C53">
        <v>72</v>
      </c>
      <c r="D53" t="s">
        <v>421</v>
      </c>
      <c r="E53" t="s">
        <v>422</v>
      </c>
      <c r="F53">
        <v>2</v>
      </c>
      <c r="G53">
        <v>1737667811.1</v>
      </c>
      <c r="H53">
        <f>(I53)/1000</f>
        <v>0</v>
      </c>
      <c r="I53">
        <f>IF(BD53, AL53, AF53)</f>
        <v>0</v>
      </c>
      <c r="J53">
        <f>IF(BD53, AG53, AE53)</f>
        <v>0</v>
      </c>
      <c r="K53">
        <f>BF53 - IF(AS53&gt;1, J53*AZ53*100.0/(AU53), 0)</f>
        <v>0</v>
      </c>
      <c r="L53">
        <f>((R53-H53/2)*K53-J53)/(R53+H53/2)</f>
        <v>0</v>
      </c>
      <c r="M53">
        <f>L53*(BM53+BN53)/1000.0</f>
        <v>0</v>
      </c>
      <c r="N53">
        <f>(BF53 - IF(AS53&gt;1, J53*AZ53*100.0/(AU53), 0))*(BM53+BN53)/1000.0</f>
        <v>0</v>
      </c>
      <c r="O53">
        <f>2.0/((1/Q53-1/P53)+SIGN(Q53)*SQRT((1/Q53-1/P53)*(1/Q53-1/P53) + 4*BA53/((BA53+1)*(BA53+1))*(2*1/Q53*1/P53-1/P53*1/P53)))</f>
        <v>0</v>
      </c>
      <c r="P53">
        <f>IF(LEFT(BB53,1)&lt;&gt;"0",IF(LEFT(BB53,1)="1",3.0,BC53),$D$5+$E$5*(BT53*BM53/($K$5*1000))+$F$5*(BT53*BM53/($K$5*1000))*MAX(MIN(AZ53,$J$5),$I$5)*MAX(MIN(AZ53,$J$5),$I$5)+$G$5*MAX(MIN(AZ53,$J$5),$I$5)*(BT53*BM53/($K$5*1000))+$H$5*(BT53*BM53/($K$5*1000))*(BT53*BM53/($K$5*1000)))</f>
        <v>0</v>
      </c>
      <c r="Q53">
        <f>H53*(1000-(1000*0.61365*exp(17.502*U53/(240.97+U53))/(BM53+BN53)+BH53)/2)/(1000*0.61365*exp(17.502*U53/(240.97+U53))/(BM53+BN53)-BH53)</f>
        <v>0</v>
      </c>
      <c r="R53">
        <f>1/((BA53+1)/(O53/1.6)+1/(P53/1.37)) + BA53/((BA53+1)/(O53/1.6) + BA53/(P53/1.37))</f>
        <v>0</v>
      </c>
      <c r="S53">
        <f>(AV53*AY53)</f>
        <v>0</v>
      </c>
      <c r="T53">
        <f>(BO53+(S53+2*0.95*5.67E-8*(((BO53+$B$7)+273)^4-(BO53+273)^4)-44100*H53)/(1.84*29.3*P53+8*0.95*5.67E-8*(BO53+273)^3))</f>
        <v>0</v>
      </c>
      <c r="U53">
        <f>($C$7*BP53+$D$7*BQ53+$E$7*T53)</f>
        <v>0</v>
      </c>
      <c r="V53">
        <f>0.61365*exp(17.502*U53/(240.97+U53))</f>
        <v>0</v>
      </c>
      <c r="W53">
        <f>(X53/Y53*100)</f>
        <v>0</v>
      </c>
      <c r="X53">
        <f>BH53*(BM53+BN53)/1000</f>
        <v>0</v>
      </c>
      <c r="Y53">
        <f>0.61365*exp(17.502*BO53/(240.97+BO53))</f>
        <v>0</v>
      </c>
      <c r="Z53">
        <f>(V53-BH53*(BM53+BN53)/1000)</f>
        <v>0</v>
      </c>
      <c r="AA53">
        <f>(-H53*44100)</f>
        <v>0</v>
      </c>
      <c r="AB53">
        <f>2*29.3*P53*0.92*(BO53-U53)</f>
        <v>0</v>
      </c>
      <c r="AC53">
        <f>2*0.95*5.67E-8*(((BO53+$B$7)+273)^4-(U53+273)^4)</f>
        <v>0</v>
      </c>
      <c r="AD53">
        <f>S53+AC53+AA53+AB53</f>
        <v>0</v>
      </c>
      <c r="AE53">
        <f>BL53*AS53*(BG53-BF53*(1000-AS53*BI53)/(1000-AS53*BH53))/(100*AZ53)</f>
        <v>0</v>
      </c>
      <c r="AF53">
        <f>1000*BL53*AS53*(BH53-BI53)/(100*AZ53*(1000-AS53*BH53))</f>
        <v>0</v>
      </c>
      <c r="AG53">
        <f>(AH53 - AI53 - BM53*1E3/(8.314*(BO53+273.15)) * AK53/BL53 * AJ53) * BL53/(100*AZ53) * (1000 - BI53)/1000</f>
        <v>0</v>
      </c>
      <c r="AH53">
        <v>403.757860204762</v>
      </c>
      <c r="AI53">
        <v>370.819951515152</v>
      </c>
      <c r="AJ53">
        <v>3.32820632034632</v>
      </c>
      <c r="AK53">
        <v>84.62</v>
      </c>
      <c r="AL53">
        <f>(AN53 - AM53 + BM53*1E3/(8.314*(BO53+273.15)) * AP53/BL53 * AO53) * BL53/(100*AZ53) * 1000/(1000 - AN53)</f>
        <v>0</v>
      </c>
      <c r="AM53">
        <v>12.787451096044</v>
      </c>
      <c r="AN53">
        <v>15.4089483516484</v>
      </c>
      <c r="AO53">
        <v>-4.11486925772394e-06</v>
      </c>
      <c r="AP53">
        <v>106.04</v>
      </c>
      <c r="AQ53">
        <v>14</v>
      </c>
      <c r="AR53">
        <v>3</v>
      </c>
      <c r="AS53">
        <f>IF(AQ53*$H$13&gt;=AU53,1.0,(AU53/(AU53-AQ53*$H$13)))</f>
        <v>0</v>
      </c>
      <c r="AT53">
        <f>(AS53-1)*100</f>
        <v>0</v>
      </c>
      <c r="AU53">
        <f>MAX(0,($B$13+$C$13*BT53)/(1+$D$13*BT53)*BM53/(BO53+273)*$E$13)</f>
        <v>0</v>
      </c>
      <c r="AV53">
        <f>$B$11*BU53+$C$11*BV53+$D$11*CG53</f>
        <v>0</v>
      </c>
      <c r="AW53">
        <f>AV53*AX53</f>
        <v>0</v>
      </c>
      <c r="AX53">
        <f>($B$11*$D$9+$C$11*$D$9+$D$11*(CH53*$E$9+CI53*$G$9))/($B$11+$C$11+$D$11)</f>
        <v>0</v>
      </c>
      <c r="AY53">
        <f>($B$11*$K$9+$C$11*$K$9+$D$11*(CH53*$L$9+CI53*$N$9))/($B$11+$C$11+$D$11)</f>
        <v>0</v>
      </c>
      <c r="AZ53">
        <v>6</v>
      </c>
      <c r="BA53">
        <v>0.5</v>
      </c>
      <c r="BB53" t="s">
        <v>345</v>
      </c>
      <c r="BC53">
        <v>2</v>
      </c>
      <c r="BD53" t="b">
        <v>1</v>
      </c>
      <c r="BE53">
        <v>1737667811.1</v>
      </c>
      <c r="BF53">
        <v>361.834</v>
      </c>
      <c r="BG53">
        <v>407.0685</v>
      </c>
      <c r="BH53">
        <v>15.4108</v>
      </c>
      <c r="BI53">
        <v>12.76845</v>
      </c>
      <c r="BJ53">
        <v>360.5155</v>
      </c>
      <c r="BK53">
        <v>15.30065</v>
      </c>
      <c r="BL53">
        <v>500</v>
      </c>
      <c r="BM53">
        <v>102.6045</v>
      </c>
      <c r="BN53">
        <v>0.0999736</v>
      </c>
      <c r="BO53">
        <v>24.91735</v>
      </c>
      <c r="BP53">
        <v>25.37615</v>
      </c>
      <c r="BQ53">
        <v>999.9</v>
      </c>
      <c r="BR53">
        <v>0</v>
      </c>
      <c r="BS53">
        <v>0</v>
      </c>
      <c r="BT53">
        <v>10004.05</v>
      </c>
      <c r="BU53">
        <v>364.199</v>
      </c>
      <c r="BV53">
        <v>621.994</v>
      </c>
      <c r="BW53">
        <v>-45.2345</v>
      </c>
      <c r="BX53">
        <v>367.4975</v>
      </c>
      <c r="BY53">
        <v>412.333</v>
      </c>
      <c r="BZ53">
        <v>2.64237</v>
      </c>
      <c r="CA53">
        <v>407.0685</v>
      </c>
      <c r="CB53">
        <v>12.76845</v>
      </c>
      <c r="CC53">
        <v>1.58122</v>
      </c>
      <c r="CD53">
        <v>1.3101</v>
      </c>
      <c r="CE53">
        <v>13.77695</v>
      </c>
      <c r="CF53">
        <v>10.9152</v>
      </c>
      <c r="CG53">
        <v>1199.95</v>
      </c>
      <c r="CH53">
        <v>0.9</v>
      </c>
      <c r="CI53">
        <v>0.1</v>
      </c>
      <c r="CJ53">
        <v>27</v>
      </c>
      <c r="CK53">
        <v>23454.8</v>
      </c>
      <c r="CL53">
        <v>1737665128.1</v>
      </c>
      <c r="CM53" t="s">
        <v>346</v>
      </c>
      <c r="CN53">
        <v>1737665128.1</v>
      </c>
      <c r="CO53">
        <v>1737665124.1</v>
      </c>
      <c r="CP53">
        <v>1</v>
      </c>
      <c r="CQ53">
        <v>0.11</v>
      </c>
      <c r="CR53">
        <v>-0.02</v>
      </c>
      <c r="CS53">
        <v>0.918</v>
      </c>
      <c r="CT53">
        <v>0.128</v>
      </c>
      <c r="CU53">
        <v>200</v>
      </c>
      <c r="CV53">
        <v>18</v>
      </c>
      <c r="CW53">
        <v>0.6</v>
      </c>
      <c r="CX53">
        <v>0.08</v>
      </c>
      <c r="CY53">
        <v>-43.79673</v>
      </c>
      <c r="CZ53">
        <v>-10.6709233082707</v>
      </c>
      <c r="DA53">
        <v>1.03230588398013</v>
      </c>
      <c r="DB53">
        <v>0</v>
      </c>
      <c r="DC53">
        <v>2.6313995</v>
      </c>
      <c r="DD53">
        <v>0.038616992481203</v>
      </c>
      <c r="DE53">
        <v>0.00648775883876701</v>
      </c>
      <c r="DF53">
        <v>1</v>
      </c>
      <c r="DG53">
        <v>1</v>
      </c>
      <c r="DH53">
        <v>2</v>
      </c>
      <c r="DI53" t="s">
        <v>347</v>
      </c>
      <c r="DJ53">
        <v>3.1191</v>
      </c>
      <c r="DK53">
        <v>2.8008</v>
      </c>
      <c r="DL53">
        <v>0.0907818</v>
      </c>
      <c r="DM53">
        <v>0.100617</v>
      </c>
      <c r="DN53">
        <v>0.0861883</v>
      </c>
      <c r="DO53">
        <v>0.0760288</v>
      </c>
      <c r="DP53">
        <v>25310.6</v>
      </c>
      <c r="DQ53">
        <v>23131.8</v>
      </c>
      <c r="DR53">
        <v>26638.2</v>
      </c>
      <c r="DS53">
        <v>24070.9</v>
      </c>
      <c r="DT53">
        <v>33641</v>
      </c>
      <c r="DU53">
        <v>32396.9</v>
      </c>
      <c r="DV53">
        <v>40276.1</v>
      </c>
      <c r="DW53">
        <v>38062.7</v>
      </c>
      <c r="DX53">
        <v>1.99927</v>
      </c>
      <c r="DY53">
        <v>2.6393</v>
      </c>
      <c r="DZ53">
        <v>0.0336319</v>
      </c>
      <c r="EA53">
        <v>0</v>
      </c>
      <c r="EB53">
        <v>24.8185</v>
      </c>
      <c r="EC53">
        <v>999.9</v>
      </c>
      <c r="ED53">
        <v>52.68</v>
      </c>
      <c r="EE53">
        <v>25.76</v>
      </c>
      <c r="EF53">
        <v>17.0797</v>
      </c>
      <c r="EG53">
        <v>63.7455</v>
      </c>
      <c r="EH53">
        <v>20.7692</v>
      </c>
      <c r="EI53">
        <v>2</v>
      </c>
      <c r="EJ53">
        <v>-0.337304</v>
      </c>
      <c r="EK53">
        <v>-0.460044</v>
      </c>
      <c r="EL53">
        <v>20.2999</v>
      </c>
      <c r="EM53">
        <v>5.26027</v>
      </c>
      <c r="EN53">
        <v>12.0056</v>
      </c>
      <c r="EO53">
        <v>4.9983</v>
      </c>
      <c r="EP53">
        <v>3.28695</v>
      </c>
      <c r="EQ53">
        <v>9999</v>
      </c>
      <c r="ER53">
        <v>9999</v>
      </c>
      <c r="ES53">
        <v>9999</v>
      </c>
      <c r="ET53">
        <v>999.9</v>
      </c>
      <c r="EU53">
        <v>1.87267</v>
      </c>
      <c r="EV53">
        <v>1.87347</v>
      </c>
      <c r="EW53">
        <v>1.86967</v>
      </c>
      <c r="EX53">
        <v>1.87546</v>
      </c>
      <c r="EY53">
        <v>1.87564</v>
      </c>
      <c r="EZ53">
        <v>1.87408</v>
      </c>
      <c r="FA53">
        <v>1.87262</v>
      </c>
      <c r="FB53">
        <v>1.87169</v>
      </c>
      <c r="FC53">
        <v>5</v>
      </c>
      <c r="FD53">
        <v>0</v>
      </c>
      <c r="FE53">
        <v>0</v>
      </c>
      <c r="FF53">
        <v>0</v>
      </c>
      <c r="FG53" t="s">
        <v>348</v>
      </c>
      <c r="FH53" t="s">
        <v>349</v>
      </c>
      <c r="FI53" t="s">
        <v>350</v>
      </c>
      <c r="FJ53" t="s">
        <v>350</v>
      </c>
      <c r="FK53" t="s">
        <v>350</v>
      </c>
      <c r="FL53" t="s">
        <v>350</v>
      </c>
      <c r="FM53">
        <v>0</v>
      </c>
      <c r="FN53">
        <v>100</v>
      </c>
      <c r="FO53">
        <v>100</v>
      </c>
      <c r="FP53">
        <v>1.33</v>
      </c>
      <c r="FQ53">
        <v>0.1101</v>
      </c>
      <c r="FR53">
        <v>0.362488883028156</v>
      </c>
      <c r="FS53">
        <v>0.00365831709837341</v>
      </c>
      <c r="FT53">
        <v>-3.09545118692409e-06</v>
      </c>
      <c r="FU53">
        <v>8.40380587856183e-10</v>
      </c>
      <c r="FV53">
        <v>-0.00191986884087034</v>
      </c>
      <c r="FW53">
        <v>0.00174507359546448</v>
      </c>
      <c r="FX53">
        <v>0.000211765233859431</v>
      </c>
      <c r="FY53">
        <v>9.99097381883647e-06</v>
      </c>
      <c r="FZ53">
        <v>2</v>
      </c>
      <c r="GA53">
        <v>1986</v>
      </c>
      <c r="GB53">
        <v>0</v>
      </c>
      <c r="GC53">
        <v>17</v>
      </c>
      <c r="GD53">
        <v>44.8</v>
      </c>
      <c r="GE53">
        <v>44.8</v>
      </c>
      <c r="GF53">
        <v>1.39893</v>
      </c>
      <c r="GG53">
        <v>2.5</v>
      </c>
      <c r="GH53">
        <v>2.24854</v>
      </c>
      <c r="GI53">
        <v>2.68188</v>
      </c>
      <c r="GJ53">
        <v>2.44751</v>
      </c>
      <c r="GK53">
        <v>2.33643</v>
      </c>
      <c r="GL53">
        <v>29.7297</v>
      </c>
      <c r="GM53">
        <v>13.9657</v>
      </c>
      <c r="GN53">
        <v>19</v>
      </c>
      <c r="GO53">
        <v>454.648</v>
      </c>
      <c r="GP53">
        <v>1036.53</v>
      </c>
      <c r="GQ53">
        <v>24.226</v>
      </c>
      <c r="GR53">
        <v>23.2633</v>
      </c>
      <c r="GS53">
        <v>30.0005</v>
      </c>
      <c r="GT53">
        <v>23.2967</v>
      </c>
      <c r="GU53">
        <v>23.4217</v>
      </c>
      <c r="GV53">
        <v>28.0593</v>
      </c>
      <c r="GW53">
        <v>22.1605</v>
      </c>
      <c r="GX53">
        <v>70.0242</v>
      </c>
      <c r="GY53">
        <v>24.2978</v>
      </c>
      <c r="GZ53">
        <v>442.16</v>
      </c>
      <c r="HA53">
        <v>12.8757</v>
      </c>
      <c r="HB53">
        <v>101.154</v>
      </c>
      <c r="HC53">
        <v>101.13</v>
      </c>
    </row>
    <row r="54" spans="1:211">
      <c r="A54">
        <v>38</v>
      </c>
      <c r="B54">
        <v>1737667815.1</v>
      </c>
      <c r="C54">
        <v>74</v>
      </c>
      <c r="D54" t="s">
        <v>423</v>
      </c>
      <c r="E54" t="s">
        <v>424</v>
      </c>
      <c r="F54">
        <v>2</v>
      </c>
      <c r="G54">
        <v>1737667814.1</v>
      </c>
      <c r="H54">
        <f>(I54)/1000</f>
        <v>0</v>
      </c>
      <c r="I54">
        <f>IF(BD54, AL54, AF54)</f>
        <v>0</v>
      </c>
      <c r="J54">
        <f>IF(BD54, AG54, AE54)</f>
        <v>0</v>
      </c>
      <c r="K54">
        <f>BF54 - IF(AS54&gt;1, J54*AZ54*100.0/(AU54), 0)</f>
        <v>0</v>
      </c>
      <c r="L54">
        <f>((R54-H54/2)*K54-J54)/(R54+H54/2)</f>
        <v>0</v>
      </c>
      <c r="M54">
        <f>L54*(BM54+BN54)/1000.0</f>
        <v>0</v>
      </c>
      <c r="N54">
        <f>(BF54 - IF(AS54&gt;1, J54*AZ54*100.0/(AU54), 0))*(BM54+BN54)/1000.0</f>
        <v>0</v>
      </c>
      <c r="O54">
        <f>2.0/((1/Q54-1/P54)+SIGN(Q54)*SQRT((1/Q54-1/P54)*(1/Q54-1/P54) + 4*BA54/((BA54+1)*(BA54+1))*(2*1/Q54*1/P54-1/P54*1/P54)))</f>
        <v>0</v>
      </c>
      <c r="P54">
        <f>IF(LEFT(BB54,1)&lt;&gt;"0",IF(LEFT(BB54,1)="1",3.0,BC54),$D$5+$E$5*(BT54*BM54/($K$5*1000))+$F$5*(BT54*BM54/($K$5*1000))*MAX(MIN(AZ54,$J$5),$I$5)*MAX(MIN(AZ54,$J$5),$I$5)+$G$5*MAX(MIN(AZ54,$J$5),$I$5)*(BT54*BM54/($K$5*1000))+$H$5*(BT54*BM54/($K$5*1000))*(BT54*BM54/($K$5*1000)))</f>
        <v>0</v>
      </c>
      <c r="Q54">
        <f>H54*(1000-(1000*0.61365*exp(17.502*U54/(240.97+U54))/(BM54+BN54)+BH54)/2)/(1000*0.61365*exp(17.502*U54/(240.97+U54))/(BM54+BN54)-BH54)</f>
        <v>0</v>
      </c>
      <c r="R54">
        <f>1/((BA54+1)/(O54/1.6)+1/(P54/1.37)) + BA54/((BA54+1)/(O54/1.6) + BA54/(P54/1.37))</f>
        <v>0</v>
      </c>
      <c r="S54">
        <f>(AV54*AY54)</f>
        <v>0</v>
      </c>
      <c r="T54">
        <f>(BO54+(S54+2*0.95*5.67E-8*(((BO54+$B$7)+273)^4-(BO54+273)^4)-44100*H54)/(1.84*29.3*P54+8*0.95*5.67E-8*(BO54+273)^3))</f>
        <v>0</v>
      </c>
      <c r="U54">
        <f>($C$7*BP54+$D$7*BQ54+$E$7*T54)</f>
        <v>0</v>
      </c>
      <c r="V54">
        <f>0.61365*exp(17.502*U54/(240.97+U54))</f>
        <v>0</v>
      </c>
      <c r="W54">
        <f>(X54/Y54*100)</f>
        <v>0</v>
      </c>
      <c r="X54">
        <f>BH54*(BM54+BN54)/1000</f>
        <v>0</v>
      </c>
      <c r="Y54">
        <f>0.61365*exp(17.502*BO54/(240.97+BO54))</f>
        <v>0</v>
      </c>
      <c r="Z54">
        <f>(V54-BH54*(BM54+BN54)/1000)</f>
        <v>0</v>
      </c>
      <c r="AA54">
        <f>(-H54*44100)</f>
        <v>0</v>
      </c>
      <c r="AB54">
        <f>2*29.3*P54*0.92*(BO54-U54)</f>
        <v>0</v>
      </c>
      <c r="AC54">
        <f>2*0.95*5.67E-8*(((BO54+$B$7)+273)^4-(U54+273)^4)</f>
        <v>0</v>
      </c>
      <c r="AD54">
        <f>S54+AC54+AA54+AB54</f>
        <v>0</v>
      </c>
      <c r="AE54">
        <f>BL54*AS54*(BG54-BF54*(1000-AS54*BI54)/(1000-AS54*BH54))/(100*AZ54)</f>
        <v>0</v>
      </c>
      <c r="AF54">
        <f>1000*BL54*AS54*(BH54-BI54)/(100*AZ54*(1000-AS54*BH54))</f>
        <v>0</v>
      </c>
      <c r="AG54">
        <f>(AH54 - AI54 - BM54*1E3/(8.314*(BO54+273.15)) * AK54/BL54 * AJ54) * BL54/(100*AZ54) * (1000 - BI54)/1000</f>
        <v>0</v>
      </c>
      <c r="AH54">
        <v>410.607003486905</v>
      </c>
      <c r="AI54">
        <v>377.455993939394</v>
      </c>
      <c r="AJ54">
        <v>3.32326757575755</v>
      </c>
      <c r="AK54">
        <v>84.62</v>
      </c>
      <c r="AL54">
        <f>(AN54 - AM54 + BM54*1E3/(8.314*(BO54+273.15)) * AP54/BL54 * AO54) * BL54/(100*AZ54) * 1000/(1000 - AN54)</f>
        <v>0</v>
      </c>
      <c r="AM54">
        <v>12.77726663001</v>
      </c>
      <c r="AN54">
        <v>15.4046945054945</v>
      </c>
      <c r="AO54">
        <v>-4.5242476338266e-06</v>
      </c>
      <c r="AP54">
        <v>106.04</v>
      </c>
      <c r="AQ54">
        <v>14</v>
      </c>
      <c r="AR54">
        <v>3</v>
      </c>
      <c r="AS54">
        <f>IF(AQ54*$H$13&gt;=AU54,1.0,(AU54/(AU54-AQ54*$H$13)))</f>
        <v>0</v>
      </c>
      <c r="AT54">
        <f>(AS54-1)*100</f>
        <v>0</v>
      </c>
      <c r="AU54">
        <f>MAX(0,($B$13+$C$13*BT54)/(1+$D$13*BT54)*BM54/(BO54+273)*$E$13)</f>
        <v>0</v>
      </c>
      <c r="AV54">
        <f>$B$11*BU54+$C$11*BV54+$D$11*CG54</f>
        <v>0</v>
      </c>
      <c r="AW54">
        <f>AV54*AX54</f>
        <v>0</v>
      </c>
      <c r="AX54">
        <f>($B$11*$D$9+$C$11*$D$9+$D$11*(CH54*$E$9+CI54*$G$9))/($B$11+$C$11+$D$11)</f>
        <v>0</v>
      </c>
      <c r="AY54">
        <f>($B$11*$K$9+$C$11*$K$9+$D$11*(CH54*$L$9+CI54*$N$9))/($B$11+$C$11+$D$11)</f>
        <v>0</v>
      </c>
      <c r="AZ54">
        <v>6</v>
      </c>
      <c r="BA54">
        <v>0.5</v>
      </c>
      <c r="BB54" t="s">
        <v>345</v>
      </c>
      <c r="BC54">
        <v>2</v>
      </c>
      <c r="BD54" t="b">
        <v>1</v>
      </c>
      <c r="BE54">
        <v>1737667814.1</v>
      </c>
      <c r="BF54">
        <v>371.643</v>
      </c>
      <c r="BG54">
        <v>417.29</v>
      </c>
      <c r="BH54">
        <v>15.4052</v>
      </c>
      <c r="BI54">
        <v>12.7774</v>
      </c>
      <c r="BJ54">
        <v>370.308</v>
      </c>
      <c r="BK54">
        <v>15.2951</v>
      </c>
      <c r="BL54">
        <v>500.027</v>
      </c>
      <c r="BM54">
        <v>102.605</v>
      </c>
      <c r="BN54">
        <v>0.100187</v>
      </c>
      <c r="BO54">
        <v>24.913</v>
      </c>
      <c r="BP54">
        <v>25.3695</v>
      </c>
      <c r="BQ54">
        <v>999.9</v>
      </c>
      <c r="BR54">
        <v>0</v>
      </c>
      <c r="BS54">
        <v>0</v>
      </c>
      <c r="BT54">
        <v>9991.25</v>
      </c>
      <c r="BU54">
        <v>364.193</v>
      </c>
      <c r="BV54">
        <v>647.265</v>
      </c>
      <c r="BW54">
        <v>-45.6473</v>
      </c>
      <c r="BX54">
        <v>377.458</v>
      </c>
      <c r="BY54">
        <v>422.691</v>
      </c>
      <c r="BZ54">
        <v>2.62774</v>
      </c>
      <c r="CA54">
        <v>417.29</v>
      </c>
      <c r="CB54">
        <v>12.7774</v>
      </c>
      <c r="CC54">
        <v>1.58065</v>
      </c>
      <c r="CD54">
        <v>1.31103</v>
      </c>
      <c r="CE54">
        <v>13.7715</v>
      </c>
      <c r="CF54">
        <v>10.9259</v>
      </c>
      <c r="CG54">
        <v>1200.09</v>
      </c>
      <c r="CH54">
        <v>0.899998</v>
      </c>
      <c r="CI54">
        <v>0.100002</v>
      </c>
      <c r="CJ54">
        <v>27</v>
      </c>
      <c r="CK54">
        <v>23457.6</v>
      </c>
      <c r="CL54">
        <v>1737665128.1</v>
      </c>
      <c r="CM54" t="s">
        <v>346</v>
      </c>
      <c r="CN54">
        <v>1737665128.1</v>
      </c>
      <c r="CO54">
        <v>1737665124.1</v>
      </c>
      <c r="CP54">
        <v>1</v>
      </c>
      <c r="CQ54">
        <v>0.11</v>
      </c>
      <c r="CR54">
        <v>-0.02</v>
      </c>
      <c r="CS54">
        <v>0.918</v>
      </c>
      <c r="CT54">
        <v>0.128</v>
      </c>
      <c r="CU54">
        <v>200</v>
      </c>
      <c r="CV54">
        <v>18</v>
      </c>
      <c r="CW54">
        <v>0.6</v>
      </c>
      <c r="CX54">
        <v>0.08</v>
      </c>
      <c r="CY54">
        <v>-44.13872</v>
      </c>
      <c r="CZ54">
        <v>-9.64098947368425</v>
      </c>
      <c r="DA54">
        <v>0.93294696237246</v>
      </c>
      <c r="DB54">
        <v>0</v>
      </c>
      <c r="DC54">
        <v>2.6323225</v>
      </c>
      <c r="DD54">
        <v>0.0370236090225544</v>
      </c>
      <c r="DE54">
        <v>0.00654018491711048</v>
      </c>
      <c r="DF54">
        <v>1</v>
      </c>
      <c r="DG54">
        <v>1</v>
      </c>
      <c r="DH54">
        <v>2</v>
      </c>
      <c r="DI54" t="s">
        <v>347</v>
      </c>
      <c r="DJ54">
        <v>3.11912</v>
      </c>
      <c r="DK54">
        <v>2.80082</v>
      </c>
      <c r="DL54">
        <v>0.0920408</v>
      </c>
      <c r="DM54">
        <v>0.101886</v>
      </c>
      <c r="DN54">
        <v>0.0861744</v>
      </c>
      <c r="DO54">
        <v>0.0760677</v>
      </c>
      <c r="DP54">
        <v>25275.4</v>
      </c>
      <c r="DQ54">
        <v>23099</v>
      </c>
      <c r="DR54">
        <v>26638</v>
      </c>
      <c r="DS54">
        <v>24070.7</v>
      </c>
      <c r="DT54">
        <v>33641.5</v>
      </c>
      <c r="DU54">
        <v>32395.4</v>
      </c>
      <c r="DV54">
        <v>40276</v>
      </c>
      <c r="DW54">
        <v>38062.4</v>
      </c>
      <c r="DX54">
        <v>1.99935</v>
      </c>
      <c r="DY54">
        <v>2.63928</v>
      </c>
      <c r="DZ54">
        <v>0.0342205</v>
      </c>
      <c r="EA54">
        <v>0</v>
      </c>
      <c r="EB54">
        <v>24.8086</v>
      </c>
      <c r="EC54">
        <v>999.9</v>
      </c>
      <c r="ED54">
        <v>52.643</v>
      </c>
      <c r="EE54">
        <v>25.77</v>
      </c>
      <c r="EF54">
        <v>17.0771</v>
      </c>
      <c r="EG54">
        <v>64.2055</v>
      </c>
      <c r="EH54">
        <v>20.8093</v>
      </c>
      <c r="EI54">
        <v>2</v>
      </c>
      <c r="EJ54">
        <v>-0.337078</v>
      </c>
      <c r="EK54">
        <v>-0.537143</v>
      </c>
      <c r="EL54">
        <v>20.2994</v>
      </c>
      <c r="EM54">
        <v>5.26057</v>
      </c>
      <c r="EN54">
        <v>12.0065</v>
      </c>
      <c r="EO54">
        <v>4.9986</v>
      </c>
      <c r="EP54">
        <v>3.2871</v>
      </c>
      <c r="EQ54">
        <v>9999</v>
      </c>
      <c r="ER54">
        <v>9999</v>
      </c>
      <c r="ES54">
        <v>9999</v>
      </c>
      <c r="ET54">
        <v>999.9</v>
      </c>
      <c r="EU54">
        <v>1.87267</v>
      </c>
      <c r="EV54">
        <v>1.87347</v>
      </c>
      <c r="EW54">
        <v>1.86967</v>
      </c>
      <c r="EX54">
        <v>1.87546</v>
      </c>
      <c r="EY54">
        <v>1.87564</v>
      </c>
      <c r="EZ54">
        <v>1.87408</v>
      </c>
      <c r="FA54">
        <v>1.8726</v>
      </c>
      <c r="FB54">
        <v>1.87169</v>
      </c>
      <c r="FC54">
        <v>5</v>
      </c>
      <c r="FD54">
        <v>0</v>
      </c>
      <c r="FE54">
        <v>0</v>
      </c>
      <c r="FF54">
        <v>0</v>
      </c>
      <c r="FG54" t="s">
        <v>348</v>
      </c>
      <c r="FH54" t="s">
        <v>349</v>
      </c>
      <c r="FI54" t="s">
        <v>350</v>
      </c>
      <c r="FJ54" t="s">
        <v>350</v>
      </c>
      <c r="FK54" t="s">
        <v>350</v>
      </c>
      <c r="FL54" t="s">
        <v>350</v>
      </c>
      <c r="FM54">
        <v>0</v>
      </c>
      <c r="FN54">
        <v>100</v>
      </c>
      <c r="FO54">
        <v>100</v>
      </c>
      <c r="FP54">
        <v>1.341</v>
      </c>
      <c r="FQ54">
        <v>0.11</v>
      </c>
      <c r="FR54">
        <v>0.362488883028156</v>
      </c>
      <c r="FS54">
        <v>0.00365831709837341</v>
      </c>
      <c r="FT54">
        <v>-3.09545118692409e-06</v>
      </c>
      <c r="FU54">
        <v>8.40380587856183e-10</v>
      </c>
      <c r="FV54">
        <v>-0.00191986884087034</v>
      </c>
      <c r="FW54">
        <v>0.00174507359546448</v>
      </c>
      <c r="FX54">
        <v>0.000211765233859431</v>
      </c>
      <c r="FY54">
        <v>9.99097381883647e-06</v>
      </c>
      <c r="FZ54">
        <v>2</v>
      </c>
      <c r="GA54">
        <v>1986</v>
      </c>
      <c r="GB54">
        <v>0</v>
      </c>
      <c r="GC54">
        <v>17</v>
      </c>
      <c r="GD54">
        <v>44.8</v>
      </c>
      <c r="GE54">
        <v>44.9</v>
      </c>
      <c r="GF54">
        <v>1.41724</v>
      </c>
      <c r="GG54">
        <v>2.51709</v>
      </c>
      <c r="GH54">
        <v>2.24854</v>
      </c>
      <c r="GI54">
        <v>2.68188</v>
      </c>
      <c r="GJ54">
        <v>2.44751</v>
      </c>
      <c r="GK54">
        <v>2.41577</v>
      </c>
      <c r="GL54">
        <v>29.7297</v>
      </c>
      <c r="GM54">
        <v>13.9832</v>
      </c>
      <c r="GN54">
        <v>19</v>
      </c>
      <c r="GO54">
        <v>454.71</v>
      </c>
      <c r="GP54">
        <v>1036.53</v>
      </c>
      <c r="GQ54">
        <v>24.2456</v>
      </c>
      <c r="GR54">
        <v>23.2658</v>
      </c>
      <c r="GS54">
        <v>30.0006</v>
      </c>
      <c r="GT54">
        <v>23.2986</v>
      </c>
      <c r="GU54">
        <v>23.4232</v>
      </c>
      <c r="GV54">
        <v>28.4205</v>
      </c>
      <c r="GW54">
        <v>22.1605</v>
      </c>
      <c r="GX54">
        <v>70.0242</v>
      </c>
      <c r="GY54">
        <v>24.2978</v>
      </c>
      <c r="GZ54">
        <v>448.891</v>
      </c>
      <c r="HA54">
        <v>12.8785</v>
      </c>
      <c r="HB54">
        <v>101.154</v>
      </c>
      <c r="HC54">
        <v>101.129</v>
      </c>
    </row>
    <row r="55" spans="1:211">
      <c r="A55">
        <v>39</v>
      </c>
      <c r="B55">
        <v>1737667817.1</v>
      </c>
      <c r="C55">
        <v>76</v>
      </c>
      <c r="D55" t="s">
        <v>425</v>
      </c>
      <c r="E55" t="s">
        <v>426</v>
      </c>
      <c r="F55">
        <v>2</v>
      </c>
      <c r="G55">
        <v>1737667815.1</v>
      </c>
      <c r="H55">
        <f>(I55)/1000</f>
        <v>0</v>
      </c>
      <c r="I55">
        <f>IF(BD55, AL55, AF55)</f>
        <v>0</v>
      </c>
      <c r="J55">
        <f>IF(BD55, AG55, AE55)</f>
        <v>0</v>
      </c>
      <c r="K55">
        <f>BF55 - IF(AS55&gt;1, J55*AZ55*100.0/(AU55), 0)</f>
        <v>0</v>
      </c>
      <c r="L55">
        <f>((R55-H55/2)*K55-J55)/(R55+H55/2)</f>
        <v>0</v>
      </c>
      <c r="M55">
        <f>L55*(BM55+BN55)/1000.0</f>
        <v>0</v>
      </c>
      <c r="N55">
        <f>(BF55 - IF(AS55&gt;1, J55*AZ55*100.0/(AU55), 0))*(BM55+BN55)/1000.0</f>
        <v>0</v>
      </c>
      <c r="O55">
        <f>2.0/((1/Q55-1/P55)+SIGN(Q55)*SQRT((1/Q55-1/P55)*(1/Q55-1/P55) + 4*BA55/((BA55+1)*(BA55+1))*(2*1/Q55*1/P55-1/P55*1/P55)))</f>
        <v>0</v>
      </c>
      <c r="P55">
        <f>IF(LEFT(BB55,1)&lt;&gt;"0",IF(LEFT(BB55,1)="1",3.0,BC55),$D$5+$E$5*(BT55*BM55/($K$5*1000))+$F$5*(BT55*BM55/($K$5*1000))*MAX(MIN(AZ55,$J$5),$I$5)*MAX(MIN(AZ55,$J$5),$I$5)+$G$5*MAX(MIN(AZ55,$J$5),$I$5)*(BT55*BM55/($K$5*1000))+$H$5*(BT55*BM55/($K$5*1000))*(BT55*BM55/($K$5*1000)))</f>
        <v>0</v>
      </c>
      <c r="Q55">
        <f>H55*(1000-(1000*0.61365*exp(17.502*U55/(240.97+U55))/(BM55+BN55)+BH55)/2)/(1000*0.61365*exp(17.502*U55/(240.97+U55))/(BM55+BN55)-BH55)</f>
        <v>0</v>
      </c>
      <c r="R55">
        <f>1/((BA55+1)/(O55/1.6)+1/(P55/1.37)) + BA55/((BA55+1)/(O55/1.6) + BA55/(P55/1.37))</f>
        <v>0</v>
      </c>
      <c r="S55">
        <f>(AV55*AY55)</f>
        <v>0</v>
      </c>
      <c r="T55">
        <f>(BO55+(S55+2*0.95*5.67E-8*(((BO55+$B$7)+273)^4-(BO55+273)^4)-44100*H55)/(1.84*29.3*P55+8*0.95*5.67E-8*(BO55+273)^3))</f>
        <v>0</v>
      </c>
      <c r="U55">
        <f>($C$7*BP55+$D$7*BQ55+$E$7*T55)</f>
        <v>0</v>
      </c>
      <c r="V55">
        <f>0.61365*exp(17.502*U55/(240.97+U55))</f>
        <v>0</v>
      </c>
      <c r="W55">
        <f>(X55/Y55*100)</f>
        <v>0</v>
      </c>
      <c r="X55">
        <f>BH55*(BM55+BN55)/1000</f>
        <v>0</v>
      </c>
      <c r="Y55">
        <f>0.61365*exp(17.502*BO55/(240.97+BO55))</f>
        <v>0</v>
      </c>
      <c r="Z55">
        <f>(V55-BH55*(BM55+BN55)/1000)</f>
        <v>0</v>
      </c>
      <c r="AA55">
        <f>(-H55*44100)</f>
        <v>0</v>
      </c>
      <c r="AB55">
        <f>2*29.3*P55*0.92*(BO55-U55)</f>
        <v>0</v>
      </c>
      <c r="AC55">
        <f>2*0.95*5.67E-8*(((BO55+$B$7)+273)^4-(U55+273)^4)</f>
        <v>0</v>
      </c>
      <c r="AD55">
        <f>S55+AC55+AA55+AB55</f>
        <v>0</v>
      </c>
      <c r="AE55">
        <f>BL55*AS55*(BG55-BF55*(1000-AS55*BI55)/(1000-AS55*BH55))/(100*AZ55)</f>
        <v>0</v>
      </c>
      <c r="AF55">
        <f>1000*BL55*AS55*(BH55-BI55)/(100*AZ55*(1000-AS55*BH55))</f>
        <v>0</v>
      </c>
      <c r="AG55">
        <f>(AH55 - AI55 - BM55*1E3/(8.314*(BO55+273.15)) * AK55/BL55 * AJ55) * BL55/(100*AZ55) * (1000 - BI55)/1000</f>
        <v>0</v>
      </c>
      <c r="AH55">
        <v>417.454749982143</v>
      </c>
      <c r="AI55">
        <v>384.116478787879</v>
      </c>
      <c r="AJ55">
        <v>3.32577056277054</v>
      </c>
      <c r="AK55">
        <v>84.62</v>
      </c>
      <c r="AL55">
        <f>(AN55 - AM55 + BM55*1E3/(8.314*(BO55+273.15)) * AP55/BL55 * AO55) * BL55/(100*AZ55) * 1000/(1000 - AN55)</f>
        <v>0</v>
      </c>
      <c r="AM55">
        <v>12.769916754046</v>
      </c>
      <c r="AN55">
        <v>15.4011725274725</v>
      </c>
      <c r="AO55">
        <v>-4.90257712005709e-06</v>
      </c>
      <c r="AP55">
        <v>106.04</v>
      </c>
      <c r="AQ55">
        <v>14</v>
      </c>
      <c r="AR55">
        <v>3</v>
      </c>
      <c r="AS55">
        <f>IF(AQ55*$H$13&gt;=AU55,1.0,(AU55/(AU55-AQ55*$H$13)))</f>
        <v>0</v>
      </c>
      <c r="AT55">
        <f>(AS55-1)*100</f>
        <v>0</v>
      </c>
      <c r="AU55">
        <f>MAX(0,($B$13+$C$13*BT55)/(1+$D$13*BT55)*BM55/(BO55+273)*$E$13)</f>
        <v>0</v>
      </c>
      <c r="AV55">
        <f>$B$11*BU55+$C$11*BV55+$D$11*CG55</f>
        <v>0</v>
      </c>
      <c r="AW55">
        <f>AV55*AX55</f>
        <v>0</v>
      </c>
      <c r="AX55">
        <f>($B$11*$D$9+$C$11*$D$9+$D$11*(CH55*$E$9+CI55*$G$9))/($B$11+$C$11+$D$11)</f>
        <v>0</v>
      </c>
      <c r="AY55">
        <f>($B$11*$K$9+$C$11*$K$9+$D$11*(CH55*$L$9+CI55*$N$9))/($B$11+$C$11+$D$11)</f>
        <v>0</v>
      </c>
      <c r="AZ55">
        <v>6</v>
      </c>
      <c r="BA55">
        <v>0.5</v>
      </c>
      <c r="BB55" t="s">
        <v>345</v>
      </c>
      <c r="BC55">
        <v>2</v>
      </c>
      <c r="BD55" t="b">
        <v>1</v>
      </c>
      <c r="BE55">
        <v>1737667815.1</v>
      </c>
      <c r="BF55">
        <v>374.9245</v>
      </c>
      <c r="BG55">
        <v>420.688</v>
      </c>
      <c r="BH55">
        <v>15.4033</v>
      </c>
      <c r="BI55">
        <v>12.78415</v>
      </c>
      <c r="BJ55">
        <v>373.5835</v>
      </c>
      <c r="BK55">
        <v>15.29325</v>
      </c>
      <c r="BL55">
        <v>500.0475</v>
      </c>
      <c r="BM55">
        <v>102.605</v>
      </c>
      <c r="BN55">
        <v>0.1002825</v>
      </c>
      <c r="BO55">
        <v>24.91235</v>
      </c>
      <c r="BP55">
        <v>25.3707</v>
      </c>
      <c r="BQ55">
        <v>999.9</v>
      </c>
      <c r="BR55">
        <v>0</v>
      </c>
      <c r="BS55">
        <v>0</v>
      </c>
      <c r="BT55">
        <v>9970.935</v>
      </c>
      <c r="BU55">
        <v>364.1865</v>
      </c>
      <c r="BV55">
        <v>643.1095</v>
      </c>
      <c r="BW55">
        <v>-45.7641</v>
      </c>
      <c r="BX55">
        <v>380.79</v>
      </c>
      <c r="BY55">
        <v>426.136</v>
      </c>
      <c r="BZ55">
        <v>2.619135</v>
      </c>
      <c r="CA55">
        <v>420.688</v>
      </c>
      <c r="CB55">
        <v>12.78415</v>
      </c>
      <c r="CC55">
        <v>1.580455</v>
      </c>
      <c r="CD55">
        <v>1.31172</v>
      </c>
      <c r="CE55">
        <v>13.7696</v>
      </c>
      <c r="CF55">
        <v>10.9338</v>
      </c>
      <c r="CG55">
        <v>1200.04</v>
      </c>
      <c r="CH55">
        <v>0.899998</v>
      </c>
      <c r="CI55">
        <v>0.100002</v>
      </c>
      <c r="CJ55">
        <v>27</v>
      </c>
      <c r="CK55">
        <v>23456.6</v>
      </c>
      <c r="CL55">
        <v>1737665128.1</v>
      </c>
      <c r="CM55" t="s">
        <v>346</v>
      </c>
      <c r="CN55">
        <v>1737665128.1</v>
      </c>
      <c r="CO55">
        <v>1737665124.1</v>
      </c>
      <c r="CP55">
        <v>1</v>
      </c>
      <c r="CQ55">
        <v>0.11</v>
      </c>
      <c r="CR55">
        <v>-0.02</v>
      </c>
      <c r="CS55">
        <v>0.918</v>
      </c>
      <c r="CT55">
        <v>0.128</v>
      </c>
      <c r="CU55">
        <v>200</v>
      </c>
      <c r="CV55">
        <v>18</v>
      </c>
      <c r="CW55">
        <v>0.6</v>
      </c>
      <c r="CX55">
        <v>0.08</v>
      </c>
      <c r="CY55">
        <v>-44.45829</v>
      </c>
      <c r="CZ55">
        <v>-8.9884330827068</v>
      </c>
      <c r="DA55">
        <v>0.868588007573211</v>
      </c>
      <c r="DB55">
        <v>0</v>
      </c>
      <c r="DC55">
        <v>2.6317205</v>
      </c>
      <c r="DD55">
        <v>0.0188458646616529</v>
      </c>
      <c r="DE55">
        <v>0.0070630280156601</v>
      </c>
      <c r="DF55">
        <v>1</v>
      </c>
      <c r="DG55">
        <v>1</v>
      </c>
      <c r="DH55">
        <v>2</v>
      </c>
      <c r="DI55" t="s">
        <v>347</v>
      </c>
      <c r="DJ55">
        <v>3.1192</v>
      </c>
      <c r="DK55">
        <v>2.80083</v>
      </c>
      <c r="DL55">
        <v>0.0932889</v>
      </c>
      <c r="DM55">
        <v>0.103121</v>
      </c>
      <c r="DN55">
        <v>0.0861657</v>
      </c>
      <c r="DO55">
        <v>0.0761454</v>
      </c>
      <c r="DP55">
        <v>25240.7</v>
      </c>
      <c r="DQ55">
        <v>23067.4</v>
      </c>
      <c r="DR55">
        <v>26638</v>
      </c>
      <c r="DS55">
        <v>24070.9</v>
      </c>
      <c r="DT55">
        <v>33641.9</v>
      </c>
      <c r="DU55">
        <v>32392.7</v>
      </c>
      <c r="DV55">
        <v>40276</v>
      </c>
      <c r="DW55">
        <v>38062.4</v>
      </c>
      <c r="DX55">
        <v>1.99955</v>
      </c>
      <c r="DY55">
        <v>2.63762</v>
      </c>
      <c r="DZ55">
        <v>0.0350848</v>
      </c>
      <c r="EA55">
        <v>0</v>
      </c>
      <c r="EB55">
        <v>24.7991</v>
      </c>
      <c r="EC55">
        <v>999.9</v>
      </c>
      <c r="ED55">
        <v>52.643</v>
      </c>
      <c r="EE55">
        <v>25.77</v>
      </c>
      <c r="EF55">
        <v>17.0769</v>
      </c>
      <c r="EG55">
        <v>64.1855</v>
      </c>
      <c r="EH55">
        <v>20.6571</v>
      </c>
      <c r="EI55">
        <v>2</v>
      </c>
      <c r="EJ55">
        <v>-0.336872</v>
      </c>
      <c r="EK55">
        <v>-0.600926</v>
      </c>
      <c r="EL55">
        <v>20.299</v>
      </c>
      <c r="EM55">
        <v>5.26072</v>
      </c>
      <c r="EN55">
        <v>12.0068</v>
      </c>
      <c r="EO55">
        <v>4.99865</v>
      </c>
      <c r="EP55">
        <v>3.28708</v>
      </c>
      <c r="EQ55">
        <v>9999</v>
      </c>
      <c r="ER55">
        <v>9999</v>
      </c>
      <c r="ES55">
        <v>9999</v>
      </c>
      <c r="ET55">
        <v>999.9</v>
      </c>
      <c r="EU55">
        <v>1.87267</v>
      </c>
      <c r="EV55">
        <v>1.87347</v>
      </c>
      <c r="EW55">
        <v>1.86968</v>
      </c>
      <c r="EX55">
        <v>1.87546</v>
      </c>
      <c r="EY55">
        <v>1.87564</v>
      </c>
      <c r="EZ55">
        <v>1.87408</v>
      </c>
      <c r="FA55">
        <v>1.87264</v>
      </c>
      <c r="FB55">
        <v>1.8717</v>
      </c>
      <c r="FC55">
        <v>5</v>
      </c>
      <c r="FD55">
        <v>0</v>
      </c>
      <c r="FE55">
        <v>0</v>
      </c>
      <c r="FF55">
        <v>0</v>
      </c>
      <c r="FG55" t="s">
        <v>348</v>
      </c>
      <c r="FH55" t="s">
        <v>349</v>
      </c>
      <c r="FI55" t="s">
        <v>350</v>
      </c>
      <c r="FJ55" t="s">
        <v>350</v>
      </c>
      <c r="FK55" t="s">
        <v>350</v>
      </c>
      <c r="FL55" t="s">
        <v>350</v>
      </c>
      <c r="FM55">
        <v>0</v>
      </c>
      <c r="FN55">
        <v>100</v>
      </c>
      <c r="FO55">
        <v>100</v>
      </c>
      <c r="FP55">
        <v>1.352</v>
      </c>
      <c r="FQ55">
        <v>0.11</v>
      </c>
      <c r="FR55">
        <v>0.362488883028156</v>
      </c>
      <c r="FS55">
        <v>0.00365831709837341</v>
      </c>
      <c r="FT55">
        <v>-3.09545118692409e-06</v>
      </c>
      <c r="FU55">
        <v>8.40380587856183e-10</v>
      </c>
      <c r="FV55">
        <v>-0.00191986884087034</v>
      </c>
      <c r="FW55">
        <v>0.00174507359546448</v>
      </c>
      <c r="FX55">
        <v>0.000211765233859431</v>
      </c>
      <c r="FY55">
        <v>9.99097381883647e-06</v>
      </c>
      <c r="FZ55">
        <v>2</v>
      </c>
      <c r="GA55">
        <v>1986</v>
      </c>
      <c r="GB55">
        <v>0</v>
      </c>
      <c r="GC55">
        <v>17</v>
      </c>
      <c r="GD55">
        <v>44.8</v>
      </c>
      <c r="GE55">
        <v>44.9</v>
      </c>
      <c r="GF55">
        <v>1.43555</v>
      </c>
      <c r="GG55">
        <v>2.50977</v>
      </c>
      <c r="GH55">
        <v>2.24854</v>
      </c>
      <c r="GI55">
        <v>2.68311</v>
      </c>
      <c r="GJ55">
        <v>2.44751</v>
      </c>
      <c r="GK55">
        <v>2.38892</v>
      </c>
      <c r="GL55">
        <v>29.7297</v>
      </c>
      <c r="GM55">
        <v>13.9832</v>
      </c>
      <c r="GN55">
        <v>19</v>
      </c>
      <c r="GO55">
        <v>454.84</v>
      </c>
      <c r="GP55">
        <v>1034.56</v>
      </c>
      <c r="GQ55">
        <v>24.2712</v>
      </c>
      <c r="GR55">
        <v>23.2686</v>
      </c>
      <c r="GS55">
        <v>30.0005</v>
      </c>
      <c r="GT55">
        <v>23.3</v>
      </c>
      <c r="GU55">
        <v>23.4251</v>
      </c>
      <c r="GV55">
        <v>28.7886</v>
      </c>
      <c r="GW55">
        <v>22.1605</v>
      </c>
      <c r="GX55">
        <v>70.0242</v>
      </c>
      <c r="GY55">
        <v>24.2978</v>
      </c>
      <c r="GZ55">
        <v>455.638</v>
      </c>
      <c r="HA55">
        <v>12.8836</v>
      </c>
      <c r="HB55">
        <v>101.154</v>
      </c>
      <c r="HC55">
        <v>101.129</v>
      </c>
    </row>
    <row r="56" spans="1:211">
      <c r="A56">
        <v>40</v>
      </c>
      <c r="B56">
        <v>1737667819.1</v>
      </c>
      <c r="C56">
        <v>78</v>
      </c>
      <c r="D56" t="s">
        <v>427</v>
      </c>
      <c r="E56" t="s">
        <v>428</v>
      </c>
      <c r="F56">
        <v>2</v>
      </c>
      <c r="G56">
        <v>1737667818.1</v>
      </c>
      <c r="H56">
        <f>(I56)/1000</f>
        <v>0</v>
      </c>
      <c r="I56">
        <f>IF(BD56, AL56, AF56)</f>
        <v>0</v>
      </c>
      <c r="J56">
        <f>IF(BD56, AG56, AE56)</f>
        <v>0</v>
      </c>
      <c r="K56">
        <f>BF56 - IF(AS56&gt;1, J56*AZ56*100.0/(AU56), 0)</f>
        <v>0</v>
      </c>
      <c r="L56">
        <f>((R56-H56/2)*K56-J56)/(R56+H56/2)</f>
        <v>0</v>
      </c>
      <c r="M56">
        <f>L56*(BM56+BN56)/1000.0</f>
        <v>0</v>
      </c>
      <c r="N56">
        <f>(BF56 - IF(AS56&gt;1, J56*AZ56*100.0/(AU56), 0))*(BM56+BN56)/1000.0</f>
        <v>0</v>
      </c>
      <c r="O56">
        <f>2.0/((1/Q56-1/P56)+SIGN(Q56)*SQRT((1/Q56-1/P56)*(1/Q56-1/P56) + 4*BA56/((BA56+1)*(BA56+1))*(2*1/Q56*1/P56-1/P56*1/P56)))</f>
        <v>0</v>
      </c>
      <c r="P56">
        <f>IF(LEFT(BB56,1)&lt;&gt;"0",IF(LEFT(BB56,1)="1",3.0,BC56),$D$5+$E$5*(BT56*BM56/($K$5*1000))+$F$5*(BT56*BM56/($K$5*1000))*MAX(MIN(AZ56,$J$5),$I$5)*MAX(MIN(AZ56,$J$5),$I$5)+$G$5*MAX(MIN(AZ56,$J$5),$I$5)*(BT56*BM56/($K$5*1000))+$H$5*(BT56*BM56/($K$5*1000))*(BT56*BM56/($K$5*1000)))</f>
        <v>0</v>
      </c>
      <c r="Q56">
        <f>H56*(1000-(1000*0.61365*exp(17.502*U56/(240.97+U56))/(BM56+BN56)+BH56)/2)/(1000*0.61365*exp(17.502*U56/(240.97+U56))/(BM56+BN56)-BH56)</f>
        <v>0</v>
      </c>
      <c r="R56">
        <f>1/((BA56+1)/(O56/1.6)+1/(P56/1.37)) + BA56/((BA56+1)/(O56/1.6) + BA56/(P56/1.37))</f>
        <v>0</v>
      </c>
      <c r="S56">
        <f>(AV56*AY56)</f>
        <v>0</v>
      </c>
      <c r="T56">
        <f>(BO56+(S56+2*0.95*5.67E-8*(((BO56+$B$7)+273)^4-(BO56+273)^4)-44100*H56)/(1.84*29.3*P56+8*0.95*5.67E-8*(BO56+273)^3))</f>
        <v>0</v>
      </c>
      <c r="U56">
        <f>($C$7*BP56+$D$7*BQ56+$E$7*T56)</f>
        <v>0</v>
      </c>
      <c r="V56">
        <f>0.61365*exp(17.502*U56/(240.97+U56))</f>
        <v>0</v>
      </c>
      <c r="W56">
        <f>(X56/Y56*100)</f>
        <v>0</v>
      </c>
      <c r="X56">
        <f>BH56*(BM56+BN56)/1000</f>
        <v>0</v>
      </c>
      <c r="Y56">
        <f>0.61365*exp(17.502*BO56/(240.97+BO56))</f>
        <v>0</v>
      </c>
      <c r="Z56">
        <f>(V56-BH56*(BM56+BN56)/1000)</f>
        <v>0</v>
      </c>
      <c r="AA56">
        <f>(-H56*44100)</f>
        <v>0</v>
      </c>
      <c r="AB56">
        <f>2*29.3*P56*0.92*(BO56-U56)</f>
        <v>0</v>
      </c>
      <c r="AC56">
        <f>2*0.95*5.67E-8*(((BO56+$B$7)+273)^4-(U56+273)^4)</f>
        <v>0</v>
      </c>
      <c r="AD56">
        <f>S56+AC56+AA56+AB56</f>
        <v>0</v>
      </c>
      <c r="AE56">
        <f>BL56*AS56*(BG56-BF56*(1000-AS56*BI56)/(1000-AS56*BH56))/(100*AZ56)</f>
        <v>0</v>
      </c>
      <c r="AF56">
        <f>1000*BL56*AS56*(BH56-BI56)/(100*AZ56*(1000-AS56*BH56))</f>
        <v>0</v>
      </c>
      <c r="AG56">
        <f>(AH56 - AI56 - BM56*1E3/(8.314*(BO56+273.15)) * AK56/BL56 * AJ56) * BL56/(100*AZ56) * (1000 - BI56)/1000</f>
        <v>0</v>
      </c>
      <c r="AH56">
        <v>424.359562311905</v>
      </c>
      <c r="AI56">
        <v>390.761272727273</v>
      </c>
      <c r="AJ56">
        <v>3.32463004329003</v>
      </c>
      <c r="AK56">
        <v>84.62</v>
      </c>
      <c r="AL56">
        <f>(AN56 - AM56 + BM56*1E3/(8.314*(BO56+273.15)) * AP56/BL56 * AO56) * BL56/(100*AZ56) * 1000/(1000 - AN56)</f>
        <v>0</v>
      </c>
      <c r="AM56">
        <v>12.7698688866534</v>
      </c>
      <c r="AN56">
        <v>15.4002373626374</v>
      </c>
      <c r="AO56">
        <v>-4.57705318736255e-06</v>
      </c>
      <c r="AP56">
        <v>106.04</v>
      </c>
      <c r="AQ56">
        <v>14</v>
      </c>
      <c r="AR56">
        <v>3</v>
      </c>
      <c r="AS56">
        <f>IF(AQ56*$H$13&gt;=AU56,1.0,(AU56/(AU56-AQ56*$H$13)))</f>
        <v>0</v>
      </c>
      <c r="AT56">
        <f>(AS56-1)*100</f>
        <v>0</v>
      </c>
      <c r="AU56">
        <f>MAX(0,($B$13+$C$13*BT56)/(1+$D$13*BT56)*BM56/(BO56+273)*$E$13)</f>
        <v>0</v>
      </c>
      <c r="AV56">
        <f>$B$11*BU56+$C$11*BV56+$D$11*CG56</f>
        <v>0</v>
      </c>
      <c r="AW56">
        <f>AV56*AX56</f>
        <v>0</v>
      </c>
      <c r="AX56">
        <f>($B$11*$D$9+$C$11*$D$9+$D$11*(CH56*$E$9+CI56*$G$9))/($B$11+$C$11+$D$11)</f>
        <v>0</v>
      </c>
      <c r="AY56">
        <f>($B$11*$K$9+$C$11*$K$9+$D$11*(CH56*$L$9+CI56*$N$9))/($B$11+$C$11+$D$11)</f>
        <v>0</v>
      </c>
      <c r="AZ56">
        <v>6</v>
      </c>
      <c r="BA56">
        <v>0.5</v>
      </c>
      <c r="BB56" t="s">
        <v>345</v>
      </c>
      <c r="BC56">
        <v>2</v>
      </c>
      <c r="BD56" t="b">
        <v>1</v>
      </c>
      <c r="BE56">
        <v>1737667818.1</v>
      </c>
      <c r="BF56">
        <v>384.735</v>
      </c>
      <c r="BG56">
        <v>430.846</v>
      </c>
      <c r="BH56">
        <v>15.4014</v>
      </c>
      <c r="BI56">
        <v>12.8097</v>
      </c>
      <c r="BJ56">
        <v>383.378</v>
      </c>
      <c r="BK56">
        <v>15.2914</v>
      </c>
      <c r="BL56">
        <v>500.087</v>
      </c>
      <c r="BM56">
        <v>102.605</v>
      </c>
      <c r="BN56">
        <v>0.100266</v>
      </c>
      <c r="BO56">
        <v>24.913</v>
      </c>
      <c r="BP56">
        <v>25.3779</v>
      </c>
      <c r="BQ56">
        <v>999.9</v>
      </c>
      <c r="BR56">
        <v>0</v>
      </c>
      <c r="BS56">
        <v>0</v>
      </c>
      <c r="BT56">
        <v>9984.38</v>
      </c>
      <c r="BU56">
        <v>364.169</v>
      </c>
      <c r="BV56">
        <v>641.613</v>
      </c>
      <c r="BW56">
        <v>-46.1114</v>
      </c>
      <c r="BX56">
        <v>390.753</v>
      </c>
      <c r="BY56">
        <v>436.437</v>
      </c>
      <c r="BZ56">
        <v>2.5917</v>
      </c>
      <c r="CA56">
        <v>430.846</v>
      </c>
      <c r="CB56">
        <v>12.8097</v>
      </c>
      <c r="CC56">
        <v>1.58026</v>
      </c>
      <c r="CD56">
        <v>1.31434</v>
      </c>
      <c r="CE56">
        <v>13.7676</v>
      </c>
      <c r="CF56">
        <v>10.9638</v>
      </c>
      <c r="CG56">
        <v>1200</v>
      </c>
      <c r="CH56">
        <v>0.899999</v>
      </c>
      <c r="CI56">
        <v>0.100001</v>
      </c>
      <c r="CJ56">
        <v>27</v>
      </c>
      <c r="CK56">
        <v>23455.8</v>
      </c>
      <c r="CL56">
        <v>1737665128.1</v>
      </c>
      <c r="CM56" t="s">
        <v>346</v>
      </c>
      <c r="CN56">
        <v>1737665128.1</v>
      </c>
      <c r="CO56">
        <v>1737665124.1</v>
      </c>
      <c r="CP56">
        <v>1</v>
      </c>
      <c r="CQ56">
        <v>0.11</v>
      </c>
      <c r="CR56">
        <v>-0.02</v>
      </c>
      <c r="CS56">
        <v>0.918</v>
      </c>
      <c r="CT56">
        <v>0.128</v>
      </c>
      <c r="CU56">
        <v>200</v>
      </c>
      <c r="CV56">
        <v>18</v>
      </c>
      <c r="CW56">
        <v>0.6</v>
      </c>
      <c r="CX56">
        <v>0.08</v>
      </c>
      <c r="CY56">
        <v>-44.753135</v>
      </c>
      <c r="CZ56">
        <v>-8.47928571428573</v>
      </c>
      <c r="DA56">
        <v>0.819314845022962</v>
      </c>
      <c r="DB56">
        <v>0</v>
      </c>
      <c r="DC56">
        <v>2.629082</v>
      </c>
      <c r="DD56">
        <v>-0.0231239097744411</v>
      </c>
      <c r="DE56">
        <v>0.0106241661319842</v>
      </c>
      <c r="DF56">
        <v>1</v>
      </c>
      <c r="DG56">
        <v>1</v>
      </c>
      <c r="DH56">
        <v>2</v>
      </c>
      <c r="DI56" t="s">
        <v>347</v>
      </c>
      <c r="DJ56">
        <v>3.11945</v>
      </c>
      <c r="DK56">
        <v>2.80074</v>
      </c>
      <c r="DL56">
        <v>0.0945288</v>
      </c>
      <c r="DM56">
        <v>0.104347</v>
      </c>
      <c r="DN56">
        <v>0.0861712</v>
      </c>
      <c r="DO56">
        <v>0.0762225</v>
      </c>
      <c r="DP56">
        <v>25206.2</v>
      </c>
      <c r="DQ56">
        <v>23036</v>
      </c>
      <c r="DR56">
        <v>26638</v>
      </c>
      <c r="DS56">
        <v>24071</v>
      </c>
      <c r="DT56">
        <v>33641.9</v>
      </c>
      <c r="DU56">
        <v>32390.3</v>
      </c>
      <c r="DV56">
        <v>40276</v>
      </c>
      <c r="DW56">
        <v>38062.6</v>
      </c>
      <c r="DX56">
        <v>2.00015</v>
      </c>
      <c r="DY56">
        <v>2.63695</v>
      </c>
      <c r="DZ56">
        <v>0.0359602</v>
      </c>
      <c r="EA56">
        <v>0</v>
      </c>
      <c r="EB56">
        <v>24.7892</v>
      </c>
      <c r="EC56">
        <v>999.9</v>
      </c>
      <c r="ED56">
        <v>52.619</v>
      </c>
      <c r="EE56">
        <v>25.77</v>
      </c>
      <c r="EF56">
        <v>17.0703</v>
      </c>
      <c r="EG56">
        <v>63.6555</v>
      </c>
      <c r="EH56">
        <v>20.5929</v>
      </c>
      <c r="EI56">
        <v>2</v>
      </c>
      <c r="EJ56">
        <v>-0.336811</v>
      </c>
      <c r="EK56">
        <v>-0.569071</v>
      </c>
      <c r="EL56">
        <v>20.2989</v>
      </c>
      <c r="EM56">
        <v>5.26027</v>
      </c>
      <c r="EN56">
        <v>12.0064</v>
      </c>
      <c r="EO56">
        <v>4.9984</v>
      </c>
      <c r="EP56">
        <v>3.2869</v>
      </c>
      <c r="EQ56">
        <v>9999</v>
      </c>
      <c r="ER56">
        <v>9999</v>
      </c>
      <c r="ES56">
        <v>9999</v>
      </c>
      <c r="ET56">
        <v>999.9</v>
      </c>
      <c r="EU56">
        <v>1.87269</v>
      </c>
      <c r="EV56">
        <v>1.87347</v>
      </c>
      <c r="EW56">
        <v>1.86968</v>
      </c>
      <c r="EX56">
        <v>1.87546</v>
      </c>
      <c r="EY56">
        <v>1.87564</v>
      </c>
      <c r="EZ56">
        <v>1.87407</v>
      </c>
      <c r="FA56">
        <v>1.87267</v>
      </c>
      <c r="FB56">
        <v>1.87172</v>
      </c>
      <c r="FC56">
        <v>5</v>
      </c>
      <c r="FD56">
        <v>0</v>
      </c>
      <c r="FE56">
        <v>0</v>
      </c>
      <c r="FF56">
        <v>0</v>
      </c>
      <c r="FG56" t="s">
        <v>348</v>
      </c>
      <c r="FH56" t="s">
        <v>349</v>
      </c>
      <c r="FI56" t="s">
        <v>350</v>
      </c>
      <c r="FJ56" t="s">
        <v>350</v>
      </c>
      <c r="FK56" t="s">
        <v>350</v>
      </c>
      <c r="FL56" t="s">
        <v>350</v>
      </c>
      <c r="FM56">
        <v>0</v>
      </c>
      <c r="FN56">
        <v>100</v>
      </c>
      <c r="FO56">
        <v>100</v>
      </c>
      <c r="FP56">
        <v>1.363</v>
      </c>
      <c r="FQ56">
        <v>0.1101</v>
      </c>
      <c r="FR56">
        <v>0.362488883028156</v>
      </c>
      <c r="FS56">
        <v>0.00365831709837341</v>
      </c>
      <c r="FT56">
        <v>-3.09545118692409e-06</v>
      </c>
      <c r="FU56">
        <v>8.40380587856183e-10</v>
      </c>
      <c r="FV56">
        <v>-0.00191986884087034</v>
      </c>
      <c r="FW56">
        <v>0.00174507359546448</v>
      </c>
      <c r="FX56">
        <v>0.000211765233859431</v>
      </c>
      <c r="FY56">
        <v>9.99097381883647e-06</v>
      </c>
      <c r="FZ56">
        <v>2</v>
      </c>
      <c r="GA56">
        <v>1986</v>
      </c>
      <c r="GB56">
        <v>0</v>
      </c>
      <c r="GC56">
        <v>17</v>
      </c>
      <c r="GD56">
        <v>44.9</v>
      </c>
      <c r="GE56">
        <v>44.9</v>
      </c>
      <c r="GF56">
        <v>1.45386</v>
      </c>
      <c r="GG56">
        <v>2.50122</v>
      </c>
      <c r="GH56">
        <v>2.24854</v>
      </c>
      <c r="GI56">
        <v>2.68188</v>
      </c>
      <c r="GJ56">
        <v>2.44751</v>
      </c>
      <c r="GK56">
        <v>2.41699</v>
      </c>
      <c r="GL56">
        <v>29.7297</v>
      </c>
      <c r="GM56">
        <v>13.9832</v>
      </c>
      <c r="GN56">
        <v>19</v>
      </c>
      <c r="GO56">
        <v>455.205</v>
      </c>
      <c r="GP56">
        <v>1033.78</v>
      </c>
      <c r="GQ56">
        <v>24.2978</v>
      </c>
      <c r="GR56">
        <v>23.271</v>
      </c>
      <c r="GS56">
        <v>30.0004</v>
      </c>
      <c r="GT56">
        <v>23.3015</v>
      </c>
      <c r="GU56">
        <v>23.427</v>
      </c>
      <c r="GV56">
        <v>29.1488</v>
      </c>
      <c r="GW56">
        <v>22.1605</v>
      </c>
      <c r="GX56">
        <v>70.0242</v>
      </c>
      <c r="GY56">
        <v>24.3591</v>
      </c>
      <c r="GZ56">
        <v>462.348</v>
      </c>
      <c r="HA56">
        <v>12.8809</v>
      </c>
      <c r="HB56">
        <v>101.154</v>
      </c>
      <c r="HC56">
        <v>101.13</v>
      </c>
    </row>
    <row r="57" spans="1:211">
      <c r="A57">
        <v>41</v>
      </c>
      <c r="B57">
        <v>1737667821.1</v>
      </c>
      <c r="C57">
        <v>80</v>
      </c>
      <c r="D57" t="s">
        <v>429</v>
      </c>
      <c r="E57" t="s">
        <v>430</v>
      </c>
      <c r="F57">
        <v>2</v>
      </c>
      <c r="G57">
        <v>1737667819.1</v>
      </c>
      <c r="H57">
        <f>(I57)/1000</f>
        <v>0</v>
      </c>
      <c r="I57">
        <f>IF(BD57, AL57, AF57)</f>
        <v>0</v>
      </c>
      <c r="J57">
        <f>IF(BD57, AG57, AE57)</f>
        <v>0</v>
      </c>
      <c r="K57">
        <f>BF57 - IF(AS57&gt;1, J57*AZ57*100.0/(AU57), 0)</f>
        <v>0</v>
      </c>
      <c r="L57">
        <f>((R57-H57/2)*K57-J57)/(R57+H57/2)</f>
        <v>0</v>
      </c>
      <c r="M57">
        <f>L57*(BM57+BN57)/1000.0</f>
        <v>0</v>
      </c>
      <c r="N57">
        <f>(BF57 - IF(AS57&gt;1, J57*AZ57*100.0/(AU57), 0))*(BM57+BN57)/1000.0</f>
        <v>0</v>
      </c>
      <c r="O57">
        <f>2.0/((1/Q57-1/P57)+SIGN(Q57)*SQRT((1/Q57-1/P57)*(1/Q57-1/P57) + 4*BA57/((BA57+1)*(BA57+1))*(2*1/Q57*1/P57-1/P57*1/P57)))</f>
        <v>0</v>
      </c>
      <c r="P57">
        <f>IF(LEFT(BB57,1)&lt;&gt;"0",IF(LEFT(BB57,1)="1",3.0,BC57),$D$5+$E$5*(BT57*BM57/($K$5*1000))+$F$5*(BT57*BM57/($K$5*1000))*MAX(MIN(AZ57,$J$5),$I$5)*MAX(MIN(AZ57,$J$5),$I$5)+$G$5*MAX(MIN(AZ57,$J$5),$I$5)*(BT57*BM57/($K$5*1000))+$H$5*(BT57*BM57/($K$5*1000))*(BT57*BM57/($K$5*1000)))</f>
        <v>0</v>
      </c>
      <c r="Q57">
        <f>H57*(1000-(1000*0.61365*exp(17.502*U57/(240.97+U57))/(BM57+BN57)+BH57)/2)/(1000*0.61365*exp(17.502*U57/(240.97+U57))/(BM57+BN57)-BH57)</f>
        <v>0</v>
      </c>
      <c r="R57">
        <f>1/((BA57+1)/(O57/1.6)+1/(P57/1.37)) + BA57/((BA57+1)/(O57/1.6) + BA57/(P57/1.37))</f>
        <v>0</v>
      </c>
      <c r="S57">
        <f>(AV57*AY57)</f>
        <v>0</v>
      </c>
      <c r="T57">
        <f>(BO57+(S57+2*0.95*5.67E-8*(((BO57+$B$7)+273)^4-(BO57+273)^4)-44100*H57)/(1.84*29.3*P57+8*0.95*5.67E-8*(BO57+273)^3))</f>
        <v>0</v>
      </c>
      <c r="U57">
        <f>($C$7*BP57+$D$7*BQ57+$E$7*T57)</f>
        <v>0</v>
      </c>
      <c r="V57">
        <f>0.61365*exp(17.502*U57/(240.97+U57))</f>
        <v>0</v>
      </c>
      <c r="W57">
        <f>(X57/Y57*100)</f>
        <v>0</v>
      </c>
      <c r="X57">
        <f>BH57*(BM57+BN57)/1000</f>
        <v>0</v>
      </c>
      <c r="Y57">
        <f>0.61365*exp(17.502*BO57/(240.97+BO57))</f>
        <v>0</v>
      </c>
      <c r="Z57">
        <f>(V57-BH57*(BM57+BN57)/1000)</f>
        <v>0</v>
      </c>
      <c r="AA57">
        <f>(-H57*44100)</f>
        <v>0</v>
      </c>
      <c r="AB57">
        <f>2*29.3*P57*0.92*(BO57-U57)</f>
        <v>0</v>
      </c>
      <c r="AC57">
        <f>2*0.95*5.67E-8*(((BO57+$B$7)+273)^4-(U57+273)^4)</f>
        <v>0</v>
      </c>
      <c r="AD57">
        <f>S57+AC57+AA57+AB57</f>
        <v>0</v>
      </c>
      <c r="AE57">
        <f>BL57*AS57*(BG57-BF57*(1000-AS57*BI57)/(1000-AS57*BH57))/(100*AZ57)</f>
        <v>0</v>
      </c>
      <c r="AF57">
        <f>1000*BL57*AS57*(BH57-BI57)/(100*AZ57*(1000-AS57*BH57))</f>
        <v>0</v>
      </c>
      <c r="AG57">
        <f>(AH57 - AI57 - BM57*1E3/(8.314*(BO57+273.15)) * AK57/BL57 * AJ57) * BL57/(100*AZ57) * (1000 - BI57)/1000</f>
        <v>0</v>
      </c>
      <c r="AH57">
        <v>431.264802305953</v>
      </c>
      <c r="AI57">
        <v>397.418048484848</v>
      </c>
      <c r="AJ57">
        <v>3.32635558441555</v>
      </c>
      <c r="AK57">
        <v>84.62</v>
      </c>
      <c r="AL57">
        <f>(AN57 - AM57 + BM57*1E3/(8.314*(BO57+273.15)) * AP57/BL57 * AO57) * BL57/(100*AZ57) * 1000/(1000 - AN57)</f>
        <v>0</v>
      </c>
      <c r="AM57">
        <v>12.7791943915285</v>
      </c>
      <c r="AN57">
        <v>15.4031571428572</v>
      </c>
      <c r="AO57">
        <v>-3.14343720795333e-06</v>
      </c>
      <c r="AP57">
        <v>106.04</v>
      </c>
      <c r="AQ57">
        <v>14</v>
      </c>
      <c r="AR57">
        <v>3</v>
      </c>
      <c r="AS57">
        <f>IF(AQ57*$H$13&gt;=AU57,1.0,(AU57/(AU57-AQ57*$H$13)))</f>
        <v>0</v>
      </c>
      <c r="AT57">
        <f>(AS57-1)*100</f>
        <v>0</v>
      </c>
      <c r="AU57">
        <f>MAX(0,($B$13+$C$13*BT57)/(1+$D$13*BT57)*BM57/(BO57+273)*$E$13)</f>
        <v>0</v>
      </c>
      <c r="AV57">
        <f>$B$11*BU57+$C$11*BV57+$D$11*CG57</f>
        <v>0</v>
      </c>
      <c r="AW57">
        <f>AV57*AX57</f>
        <v>0</v>
      </c>
      <c r="AX57">
        <f>($B$11*$D$9+$C$11*$D$9+$D$11*(CH57*$E$9+CI57*$G$9))/($B$11+$C$11+$D$11)</f>
        <v>0</v>
      </c>
      <c r="AY57">
        <f>($B$11*$K$9+$C$11*$K$9+$D$11*(CH57*$L$9+CI57*$N$9))/($B$11+$C$11+$D$11)</f>
        <v>0</v>
      </c>
      <c r="AZ57">
        <v>6</v>
      </c>
      <c r="BA57">
        <v>0.5</v>
      </c>
      <c r="BB57" t="s">
        <v>345</v>
      </c>
      <c r="BC57">
        <v>2</v>
      </c>
      <c r="BD57" t="b">
        <v>1</v>
      </c>
      <c r="BE57">
        <v>1737667819.1</v>
      </c>
      <c r="BF57">
        <v>388.0175</v>
      </c>
      <c r="BG57">
        <v>434.2445</v>
      </c>
      <c r="BH57">
        <v>15.40315</v>
      </c>
      <c r="BI57">
        <v>12.81625</v>
      </c>
      <c r="BJ57">
        <v>386.6545</v>
      </c>
      <c r="BK57">
        <v>15.29315</v>
      </c>
      <c r="BL57">
        <v>500.1605</v>
      </c>
      <c r="BM57">
        <v>102.6055</v>
      </c>
      <c r="BN57">
        <v>0.10005245</v>
      </c>
      <c r="BO57">
        <v>24.91475</v>
      </c>
      <c r="BP57">
        <v>25.37905</v>
      </c>
      <c r="BQ57">
        <v>999.9</v>
      </c>
      <c r="BR57">
        <v>0</v>
      </c>
      <c r="BS57">
        <v>0</v>
      </c>
      <c r="BT57">
        <v>10004.09</v>
      </c>
      <c r="BU57">
        <v>364.145</v>
      </c>
      <c r="BV57">
        <v>738.6405</v>
      </c>
      <c r="BW57">
        <v>-46.22755</v>
      </c>
      <c r="BX57">
        <v>394.0875</v>
      </c>
      <c r="BY57">
        <v>439.8825</v>
      </c>
      <c r="BZ57">
        <v>2.5869</v>
      </c>
      <c r="CA57">
        <v>434.2445</v>
      </c>
      <c r="CB57">
        <v>12.81625</v>
      </c>
      <c r="CC57">
        <v>1.58045</v>
      </c>
      <c r="CD57">
        <v>1.31502</v>
      </c>
      <c r="CE57">
        <v>13.76945</v>
      </c>
      <c r="CF57">
        <v>10.9716</v>
      </c>
      <c r="CG57">
        <v>1200</v>
      </c>
      <c r="CH57">
        <v>0.8999995</v>
      </c>
      <c r="CI57">
        <v>0.1000005</v>
      </c>
      <c r="CJ57">
        <v>27</v>
      </c>
      <c r="CK57">
        <v>23455.8</v>
      </c>
      <c r="CL57">
        <v>1737665128.1</v>
      </c>
      <c r="CM57" t="s">
        <v>346</v>
      </c>
      <c r="CN57">
        <v>1737665128.1</v>
      </c>
      <c r="CO57">
        <v>1737665124.1</v>
      </c>
      <c r="CP57">
        <v>1</v>
      </c>
      <c r="CQ57">
        <v>0.11</v>
      </c>
      <c r="CR57">
        <v>-0.02</v>
      </c>
      <c r="CS57">
        <v>0.918</v>
      </c>
      <c r="CT57">
        <v>0.128</v>
      </c>
      <c r="CU57">
        <v>200</v>
      </c>
      <c r="CV57">
        <v>18</v>
      </c>
      <c r="CW57">
        <v>0.6</v>
      </c>
      <c r="CX57">
        <v>0.08</v>
      </c>
      <c r="CY57">
        <v>-45.03174</v>
      </c>
      <c r="CZ57">
        <v>-8.00505563909767</v>
      </c>
      <c r="DA57">
        <v>0.773318575620682</v>
      </c>
      <c r="DB57">
        <v>0</v>
      </c>
      <c r="DC57">
        <v>2.6248485</v>
      </c>
      <c r="DD57">
        <v>-0.0864816541353384</v>
      </c>
      <c r="DE57">
        <v>0.0161882393344675</v>
      </c>
      <c r="DF57">
        <v>1</v>
      </c>
      <c r="DG57">
        <v>1</v>
      </c>
      <c r="DH57">
        <v>2</v>
      </c>
      <c r="DI57" t="s">
        <v>347</v>
      </c>
      <c r="DJ57">
        <v>3.11926</v>
      </c>
      <c r="DK57">
        <v>2.80061</v>
      </c>
      <c r="DL57">
        <v>0.0957617</v>
      </c>
      <c r="DM57">
        <v>0.105578</v>
      </c>
      <c r="DN57">
        <v>0.0861913</v>
      </c>
      <c r="DO57">
        <v>0.0762572</v>
      </c>
      <c r="DP57">
        <v>25171.6</v>
      </c>
      <c r="DQ57">
        <v>23004.2</v>
      </c>
      <c r="DR57">
        <v>26637.7</v>
      </c>
      <c r="DS57">
        <v>24070.9</v>
      </c>
      <c r="DT57">
        <v>33640.9</v>
      </c>
      <c r="DU57">
        <v>32389.1</v>
      </c>
      <c r="DV57">
        <v>40275.6</v>
      </c>
      <c r="DW57">
        <v>38062.4</v>
      </c>
      <c r="DX57">
        <v>2.00003</v>
      </c>
      <c r="DY57">
        <v>2.63893</v>
      </c>
      <c r="DZ57">
        <v>0.0364557</v>
      </c>
      <c r="EA57">
        <v>0</v>
      </c>
      <c r="EB57">
        <v>24.7798</v>
      </c>
      <c r="EC57">
        <v>999.9</v>
      </c>
      <c r="ED57">
        <v>52.619</v>
      </c>
      <c r="EE57">
        <v>25.76</v>
      </c>
      <c r="EF57">
        <v>17.0598</v>
      </c>
      <c r="EG57">
        <v>63.7555</v>
      </c>
      <c r="EH57">
        <v>20.613</v>
      </c>
      <c r="EI57">
        <v>2</v>
      </c>
      <c r="EJ57">
        <v>-0.33659</v>
      </c>
      <c r="EK57">
        <v>-0.643682</v>
      </c>
      <c r="EL57">
        <v>20.2986</v>
      </c>
      <c r="EM57">
        <v>5.26042</v>
      </c>
      <c r="EN57">
        <v>12.0062</v>
      </c>
      <c r="EO57">
        <v>4.9987</v>
      </c>
      <c r="EP57">
        <v>3.28698</v>
      </c>
      <c r="EQ57">
        <v>9999</v>
      </c>
      <c r="ER57">
        <v>9999</v>
      </c>
      <c r="ES57">
        <v>9999</v>
      </c>
      <c r="ET57">
        <v>999.9</v>
      </c>
      <c r="EU57">
        <v>1.8727</v>
      </c>
      <c r="EV57">
        <v>1.87347</v>
      </c>
      <c r="EW57">
        <v>1.86969</v>
      </c>
      <c r="EX57">
        <v>1.87546</v>
      </c>
      <c r="EY57">
        <v>1.87564</v>
      </c>
      <c r="EZ57">
        <v>1.87408</v>
      </c>
      <c r="FA57">
        <v>1.87267</v>
      </c>
      <c r="FB57">
        <v>1.87174</v>
      </c>
      <c r="FC57">
        <v>5</v>
      </c>
      <c r="FD57">
        <v>0</v>
      </c>
      <c r="FE57">
        <v>0</v>
      </c>
      <c r="FF57">
        <v>0</v>
      </c>
      <c r="FG57" t="s">
        <v>348</v>
      </c>
      <c r="FH57" t="s">
        <v>349</v>
      </c>
      <c r="FI57" t="s">
        <v>350</v>
      </c>
      <c r="FJ57" t="s">
        <v>350</v>
      </c>
      <c r="FK57" t="s">
        <v>350</v>
      </c>
      <c r="FL57" t="s">
        <v>350</v>
      </c>
      <c r="FM57">
        <v>0</v>
      </c>
      <c r="FN57">
        <v>100</v>
      </c>
      <c r="FO57">
        <v>100</v>
      </c>
      <c r="FP57">
        <v>1.374</v>
      </c>
      <c r="FQ57">
        <v>0.1101</v>
      </c>
      <c r="FR57">
        <v>0.362488883028156</v>
      </c>
      <c r="FS57">
        <v>0.00365831709837341</v>
      </c>
      <c r="FT57">
        <v>-3.09545118692409e-06</v>
      </c>
      <c r="FU57">
        <v>8.40380587856183e-10</v>
      </c>
      <c r="FV57">
        <v>-0.00191986884087034</v>
      </c>
      <c r="FW57">
        <v>0.00174507359546448</v>
      </c>
      <c r="FX57">
        <v>0.000211765233859431</v>
      </c>
      <c r="FY57">
        <v>9.99097381883647e-06</v>
      </c>
      <c r="FZ57">
        <v>2</v>
      </c>
      <c r="GA57">
        <v>1986</v>
      </c>
      <c r="GB57">
        <v>0</v>
      </c>
      <c r="GC57">
        <v>17</v>
      </c>
      <c r="GD57">
        <v>44.9</v>
      </c>
      <c r="GE57">
        <v>45</v>
      </c>
      <c r="GF57">
        <v>1.47217</v>
      </c>
      <c r="GG57">
        <v>2.53174</v>
      </c>
      <c r="GH57">
        <v>2.24854</v>
      </c>
      <c r="GI57">
        <v>2.68188</v>
      </c>
      <c r="GJ57">
        <v>2.44751</v>
      </c>
      <c r="GK57">
        <v>2.36694</v>
      </c>
      <c r="GL57">
        <v>29.7297</v>
      </c>
      <c r="GM57">
        <v>13.9744</v>
      </c>
      <c r="GN57">
        <v>19</v>
      </c>
      <c r="GO57">
        <v>455.15</v>
      </c>
      <c r="GP57">
        <v>1036.23</v>
      </c>
      <c r="GQ57">
        <v>24.32</v>
      </c>
      <c r="GR57">
        <v>23.2731</v>
      </c>
      <c r="GS57">
        <v>30.0005</v>
      </c>
      <c r="GT57">
        <v>23.3034</v>
      </c>
      <c r="GU57">
        <v>23.4289</v>
      </c>
      <c r="GV57">
        <v>29.5103</v>
      </c>
      <c r="GW57">
        <v>22.1605</v>
      </c>
      <c r="GX57">
        <v>70.0242</v>
      </c>
      <c r="GY57">
        <v>24.3591</v>
      </c>
      <c r="GZ57">
        <v>469.083</v>
      </c>
      <c r="HA57">
        <v>12.8803</v>
      </c>
      <c r="HB57">
        <v>101.153</v>
      </c>
      <c r="HC57">
        <v>101.129</v>
      </c>
    </row>
    <row r="58" spans="1:211">
      <c r="A58">
        <v>42</v>
      </c>
      <c r="B58">
        <v>1737667823.1</v>
      </c>
      <c r="C58">
        <v>82</v>
      </c>
      <c r="D58" t="s">
        <v>431</v>
      </c>
      <c r="E58" t="s">
        <v>432</v>
      </c>
      <c r="F58">
        <v>2</v>
      </c>
      <c r="G58">
        <v>1737667822.1</v>
      </c>
      <c r="H58">
        <f>(I58)/1000</f>
        <v>0</v>
      </c>
      <c r="I58">
        <f>IF(BD58, AL58, AF58)</f>
        <v>0</v>
      </c>
      <c r="J58">
        <f>IF(BD58, AG58, AE58)</f>
        <v>0</v>
      </c>
      <c r="K58">
        <f>BF58 - IF(AS58&gt;1, J58*AZ58*100.0/(AU58), 0)</f>
        <v>0</v>
      </c>
      <c r="L58">
        <f>((R58-H58/2)*K58-J58)/(R58+H58/2)</f>
        <v>0</v>
      </c>
      <c r="M58">
        <f>L58*(BM58+BN58)/1000.0</f>
        <v>0</v>
      </c>
      <c r="N58">
        <f>(BF58 - IF(AS58&gt;1, J58*AZ58*100.0/(AU58), 0))*(BM58+BN58)/1000.0</f>
        <v>0</v>
      </c>
      <c r="O58">
        <f>2.0/((1/Q58-1/P58)+SIGN(Q58)*SQRT((1/Q58-1/P58)*(1/Q58-1/P58) + 4*BA58/((BA58+1)*(BA58+1))*(2*1/Q58*1/P58-1/P58*1/P58)))</f>
        <v>0</v>
      </c>
      <c r="P58">
        <f>IF(LEFT(BB58,1)&lt;&gt;"0",IF(LEFT(BB58,1)="1",3.0,BC58),$D$5+$E$5*(BT58*BM58/($K$5*1000))+$F$5*(BT58*BM58/($K$5*1000))*MAX(MIN(AZ58,$J$5),$I$5)*MAX(MIN(AZ58,$J$5),$I$5)+$G$5*MAX(MIN(AZ58,$J$5),$I$5)*(BT58*BM58/($K$5*1000))+$H$5*(BT58*BM58/($K$5*1000))*(BT58*BM58/($K$5*1000)))</f>
        <v>0</v>
      </c>
      <c r="Q58">
        <f>H58*(1000-(1000*0.61365*exp(17.502*U58/(240.97+U58))/(BM58+BN58)+BH58)/2)/(1000*0.61365*exp(17.502*U58/(240.97+U58))/(BM58+BN58)-BH58)</f>
        <v>0</v>
      </c>
      <c r="R58">
        <f>1/((BA58+1)/(O58/1.6)+1/(P58/1.37)) + BA58/((BA58+1)/(O58/1.6) + BA58/(P58/1.37))</f>
        <v>0</v>
      </c>
      <c r="S58">
        <f>(AV58*AY58)</f>
        <v>0</v>
      </c>
      <c r="T58">
        <f>(BO58+(S58+2*0.95*5.67E-8*(((BO58+$B$7)+273)^4-(BO58+273)^4)-44100*H58)/(1.84*29.3*P58+8*0.95*5.67E-8*(BO58+273)^3))</f>
        <v>0</v>
      </c>
      <c r="U58">
        <f>($C$7*BP58+$D$7*BQ58+$E$7*T58)</f>
        <v>0</v>
      </c>
      <c r="V58">
        <f>0.61365*exp(17.502*U58/(240.97+U58))</f>
        <v>0</v>
      </c>
      <c r="W58">
        <f>(X58/Y58*100)</f>
        <v>0</v>
      </c>
      <c r="X58">
        <f>BH58*(BM58+BN58)/1000</f>
        <v>0</v>
      </c>
      <c r="Y58">
        <f>0.61365*exp(17.502*BO58/(240.97+BO58))</f>
        <v>0</v>
      </c>
      <c r="Z58">
        <f>(V58-BH58*(BM58+BN58)/1000)</f>
        <v>0</v>
      </c>
      <c r="AA58">
        <f>(-H58*44100)</f>
        <v>0</v>
      </c>
      <c r="AB58">
        <f>2*29.3*P58*0.92*(BO58-U58)</f>
        <v>0</v>
      </c>
      <c r="AC58">
        <f>2*0.95*5.67E-8*(((BO58+$B$7)+273)^4-(U58+273)^4)</f>
        <v>0</v>
      </c>
      <c r="AD58">
        <f>S58+AC58+AA58+AB58</f>
        <v>0</v>
      </c>
      <c r="AE58">
        <f>BL58*AS58*(BG58-BF58*(1000-AS58*BI58)/(1000-AS58*BH58))/(100*AZ58)</f>
        <v>0</v>
      </c>
      <c r="AF58">
        <f>1000*BL58*AS58*(BH58-BI58)/(100*AZ58*(1000-AS58*BH58))</f>
        <v>0</v>
      </c>
      <c r="AG58">
        <f>(AH58 - AI58 - BM58*1E3/(8.314*(BO58+273.15)) * AK58/BL58 * AJ58) * BL58/(100*AZ58) * (1000 - BI58)/1000</f>
        <v>0</v>
      </c>
      <c r="AH58">
        <v>438.126954529762</v>
      </c>
      <c r="AI58">
        <v>404.091412121212</v>
      </c>
      <c r="AJ58">
        <v>3.33136770562767</v>
      </c>
      <c r="AK58">
        <v>84.62</v>
      </c>
      <c r="AL58">
        <f>(AN58 - AM58 + BM58*1E3/(8.314*(BO58+273.15)) * AP58/BL58 * AO58) * BL58/(100*AZ58) * 1000/(1000 - AN58)</f>
        <v>0</v>
      </c>
      <c r="AM58">
        <v>12.7941827544855</v>
      </c>
      <c r="AN58">
        <v>15.4097274725275</v>
      </c>
      <c r="AO58">
        <v>-6.62531437032759e-07</v>
      </c>
      <c r="AP58">
        <v>106.04</v>
      </c>
      <c r="AQ58">
        <v>14</v>
      </c>
      <c r="AR58">
        <v>3</v>
      </c>
      <c r="AS58">
        <f>IF(AQ58*$H$13&gt;=AU58,1.0,(AU58/(AU58-AQ58*$H$13)))</f>
        <v>0</v>
      </c>
      <c r="AT58">
        <f>(AS58-1)*100</f>
        <v>0</v>
      </c>
      <c r="AU58">
        <f>MAX(0,($B$13+$C$13*BT58)/(1+$D$13*BT58)*BM58/(BO58+273)*$E$13)</f>
        <v>0</v>
      </c>
      <c r="AV58">
        <f>$B$11*BU58+$C$11*BV58+$D$11*CG58</f>
        <v>0</v>
      </c>
      <c r="AW58">
        <f>AV58*AX58</f>
        <v>0</v>
      </c>
      <c r="AX58">
        <f>($B$11*$D$9+$C$11*$D$9+$D$11*(CH58*$E$9+CI58*$G$9))/($B$11+$C$11+$D$11)</f>
        <v>0</v>
      </c>
      <c r="AY58">
        <f>($B$11*$K$9+$C$11*$K$9+$D$11*(CH58*$L$9+CI58*$N$9))/($B$11+$C$11+$D$11)</f>
        <v>0</v>
      </c>
      <c r="AZ58">
        <v>6</v>
      </c>
      <c r="BA58">
        <v>0.5</v>
      </c>
      <c r="BB58" t="s">
        <v>345</v>
      </c>
      <c r="BC58">
        <v>2</v>
      </c>
      <c r="BD58" t="b">
        <v>1</v>
      </c>
      <c r="BE58">
        <v>1737667822.1</v>
      </c>
      <c r="BF58">
        <v>397.863</v>
      </c>
      <c r="BG58">
        <v>444.487</v>
      </c>
      <c r="BH58">
        <v>15.4105</v>
      </c>
      <c r="BI58">
        <v>12.8284</v>
      </c>
      <c r="BJ58">
        <v>396.484</v>
      </c>
      <c r="BK58">
        <v>15.3004</v>
      </c>
      <c r="BL58">
        <v>500.109</v>
      </c>
      <c r="BM58">
        <v>102.605</v>
      </c>
      <c r="BN58">
        <v>0.0996685</v>
      </c>
      <c r="BO58">
        <v>24.9221</v>
      </c>
      <c r="BP58">
        <v>25.381</v>
      </c>
      <c r="BQ58">
        <v>999.9</v>
      </c>
      <c r="BR58">
        <v>0</v>
      </c>
      <c r="BS58">
        <v>0</v>
      </c>
      <c r="BT58">
        <v>10027.5</v>
      </c>
      <c r="BU58">
        <v>364.144</v>
      </c>
      <c r="BV58">
        <v>840.363</v>
      </c>
      <c r="BW58">
        <v>-46.6241</v>
      </c>
      <c r="BX58">
        <v>404.09</v>
      </c>
      <c r="BY58">
        <v>450.263</v>
      </c>
      <c r="BZ58">
        <v>2.58218</v>
      </c>
      <c r="CA58">
        <v>444.487</v>
      </c>
      <c r="CB58">
        <v>12.8284</v>
      </c>
      <c r="CC58">
        <v>1.5812</v>
      </c>
      <c r="CD58">
        <v>1.31625</v>
      </c>
      <c r="CE58">
        <v>13.7768</v>
      </c>
      <c r="CF58">
        <v>10.9857</v>
      </c>
      <c r="CG58">
        <v>1200</v>
      </c>
      <c r="CH58">
        <v>0.899998</v>
      </c>
      <c r="CI58">
        <v>0.100002</v>
      </c>
      <c r="CJ58">
        <v>27</v>
      </c>
      <c r="CK58">
        <v>23455.8</v>
      </c>
      <c r="CL58">
        <v>1737665128.1</v>
      </c>
      <c r="CM58" t="s">
        <v>346</v>
      </c>
      <c r="CN58">
        <v>1737665128.1</v>
      </c>
      <c r="CO58">
        <v>1737665124.1</v>
      </c>
      <c r="CP58">
        <v>1</v>
      </c>
      <c r="CQ58">
        <v>0.11</v>
      </c>
      <c r="CR58">
        <v>-0.02</v>
      </c>
      <c r="CS58">
        <v>0.918</v>
      </c>
      <c r="CT58">
        <v>0.128</v>
      </c>
      <c r="CU58">
        <v>200</v>
      </c>
      <c r="CV58">
        <v>18</v>
      </c>
      <c r="CW58">
        <v>0.6</v>
      </c>
      <c r="CX58">
        <v>0.08</v>
      </c>
      <c r="CY58">
        <v>-45.302925</v>
      </c>
      <c r="CZ58">
        <v>-7.5908616541353</v>
      </c>
      <c r="DA58">
        <v>0.731905325759418</v>
      </c>
      <c r="DB58">
        <v>0</v>
      </c>
      <c r="DC58">
        <v>2.620299</v>
      </c>
      <c r="DD58">
        <v>-0.150345563909774</v>
      </c>
      <c r="DE58">
        <v>0.0205718426252973</v>
      </c>
      <c r="DF58">
        <v>1</v>
      </c>
      <c r="DG58">
        <v>1</v>
      </c>
      <c r="DH58">
        <v>2</v>
      </c>
      <c r="DI58" t="s">
        <v>347</v>
      </c>
      <c r="DJ58">
        <v>3.11925</v>
      </c>
      <c r="DK58">
        <v>2.80051</v>
      </c>
      <c r="DL58">
        <v>0.0969801</v>
      </c>
      <c r="DM58">
        <v>0.106796</v>
      </c>
      <c r="DN58">
        <v>0.086216</v>
      </c>
      <c r="DO58">
        <v>0.0762751</v>
      </c>
      <c r="DP58">
        <v>25137.5</v>
      </c>
      <c r="DQ58">
        <v>22972.8</v>
      </c>
      <c r="DR58">
        <v>26637.6</v>
      </c>
      <c r="DS58">
        <v>24070.9</v>
      </c>
      <c r="DT58">
        <v>33639.9</v>
      </c>
      <c r="DU58">
        <v>32388.5</v>
      </c>
      <c r="DV58">
        <v>40275.4</v>
      </c>
      <c r="DW58">
        <v>38062.4</v>
      </c>
      <c r="DX58">
        <v>1.99972</v>
      </c>
      <c r="DY58">
        <v>2.63913</v>
      </c>
      <c r="DZ58">
        <v>0.0376068</v>
      </c>
      <c r="EA58">
        <v>0</v>
      </c>
      <c r="EB58">
        <v>24.771</v>
      </c>
      <c r="EC58">
        <v>999.9</v>
      </c>
      <c r="ED58">
        <v>52.594</v>
      </c>
      <c r="EE58">
        <v>25.77</v>
      </c>
      <c r="EF58">
        <v>17.061</v>
      </c>
      <c r="EG58">
        <v>63.8255</v>
      </c>
      <c r="EH58">
        <v>20.5809</v>
      </c>
      <c r="EI58">
        <v>2</v>
      </c>
      <c r="EJ58">
        <v>-0.336357</v>
      </c>
      <c r="EK58">
        <v>-0.625678</v>
      </c>
      <c r="EL58">
        <v>20.2989</v>
      </c>
      <c r="EM58">
        <v>5.26057</v>
      </c>
      <c r="EN58">
        <v>12.0064</v>
      </c>
      <c r="EO58">
        <v>4.9987</v>
      </c>
      <c r="EP58">
        <v>3.28698</v>
      </c>
      <c r="EQ58">
        <v>9999</v>
      </c>
      <c r="ER58">
        <v>9999</v>
      </c>
      <c r="ES58">
        <v>9999</v>
      </c>
      <c r="ET58">
        <v>999.9</v>
      </c>
      <c r="EU58">
        <v>1.87269</v>
      </c>
      <c r="EV58">
        <v>1.87347</v>
      </c>
      <c r="EW58">
        <v>1.8697</v>
      </c>
      <c r="EX58">
        <v>1.87546</v>
      </c>
      <c r="EY58">
        <v>1.87564</v>
      </c>
      <c r="EZ58">
        <v>1.87408</v>
      </c>
      <c r="FA58">
        <v>1.87265</v>
      </c>
      <c r="FB58">
        <v>1.87173</v>
      </c>
      <c r="FC58">
        <v>5</v>
      </c>
      <c r="FD58">
        <v>0</v>
      </c>
      <c r="FE58">
        <v>0</v>
      </c>
      <c r="FF58">
        <v>0</v>
      </c>
      <c r="FG58" t="s">
        <v>348</v>
      </c>
      <c r="FH58" t="s">
        <v>349</v>
      </c>
      <c r="FI58" t="s">
        <v>350</v>
      </c>
      <c r="FJ58" t="s">
        <v>350</v>
      </c>
      <c r="FK58" t="s">
        <v>350</v>
      </c>
      <c r="FL58" t="s">
        <v>350</v>
      </c>
      <c r="FM58">
        <v>0</v>
      </c>
      <c r="FN58">
        <v>100</v>
      </c>
      <c r="FO58">
        <v>100</v>
      </c>
      <c r="FP58">
        <v>1.383</v>
      </c>
      <c r="FQ58">
        <v>0.1102</v>
      </c>
      <c r="FR58">
        <v>0.362488883028156</v>
      </c>
      <c r="FS58">
        <v>0.00365831709837341</v>
      </c>
      <c r="FT58">
        <v>-3.09545118692409e-06</v>
      </c>
      <c r="FU58">
        <v>8.40380587856183e-10</v>
      </c>
      <c r="FV58">
        <v>-0.00191986884087034</v>
      </c>
      <c r="FW58">
        <v>0.00174507359546448</v>
      </c>
      <c r="FX58">
        <v>0.000211765233859431</v>
      </c>
      <c r="FY58">
        <v>9.99097381883647e-06</v>
      </c>
      <c r="FZ58">
        <v>2</v>
      </c>
      <c r="GA58">
        <v>1986</v>
      </c>
      <c r="GB58">
        <v>0</v>
      </c>
      <c r="GC58">
        <v>17</v>
      </c>
      <c r="GD58">
        <v>44.9</v>
      </c>
      <c r="GE58">
        <v>45</v>
      </c>
      <c r="GF58">
        <v>1.48926</v>
      </c>
      <c r="GG58">
        <v>2.49634</v>
      </c>
      <c r="GH58">
        <v>2.24854</v>
      </c>
      <c r="GI58">
        <v>2.68188</v>
      </c>
      <c r="GJ58">
        <v>2.44751</v>
      </c>
      <c r="GK58">
        <v>2.4292</v>
      </c>
      <c r="GL58">
        <v>29.7297</v>
      </c>
      <c r="GM58">
        <v>13.9744</v>
      </c>
      <c r="GN58">
        <v>19</v>
      </c>
      <c r="GO58">
        <v>454.991</v>
      </c>
      <c r="GP58">
        <v>1036.5</v>
      </c>
      <c r="GQ58">
        <v>24.349</v>
      </c>
      <c r="GR58">
        <v>23.2755</v>
      </c>
      <c r="GS58">
        <v>30.0005</v>
      </c>
      <c r="GT58">
        <v>23.3053</v>
      </c>
      <c r="GU58">
        <v>23.4303</v>
      </c>
      <c r="GV58">
        <v>29.8697</v>
      </c>
      <c r="GW58">
        <v>22.1605</v>
      </c>
      <c r="GX58">
        <v>70.0242</v>
      </c>
      <c r="GY58">
        <v>24.4154</v>
      </c>
      <c r="GZ58">
        <v>475.813</v>
      </c>
      <c r="HA58">
        <v>12.8746</v>
      </c>
      <c r="HB58">
        <v>101.152</v>
      </c>
      <c r="HC58">
        <v>101.129</v>
      </c>
    </row>
    <row r="59" spans="1:211">
      <c r="A59">
        <v>43</v>
      </c>
      <c r="B59">
        <v>1737667825.1</v>
      </c>
      <c r="C59">
        <v>84</v>
      </c>
      <c r="D59" t="s">
        <v>433</v>
      </c>
      <c r="E59" t="s">
        <v>434</v>
      </c>
      <c r="F59">
        <v>2</v>
      </c>
      <c r="G59">
        <v>1737667823.1</v>
      </c>
      <c r="H59">
        <f>(I59)/1000</f>
        <v>0</v>
      </c>
      <c r="I59">
        <f>IF(BD59, AL59, AF59)</f>
        <v>0</v>
      </c>
      <c r="J59">
        <f>IF(BD59, AG59, AE59)</f>
        <v>0</v>
      </c>
      <c r="K59">
        <f>BF59 - IF(AS59&gt;1, J59*AZ59*100.0/(AU59), 0)</f>
        <v>0</v>
      </c>
      <c r="L59">
        <f>((R59-H59/2)*K59-J59)/(R59+H59/2)</f>
        <v>0</v>
      </c>
      <c r="M59">
        <f>L59*(BM59+BN59)/1000.0</f>
        <v>0</v>
      </c>
      <c r="N59">
        <f>(BF59 - IF(AS59&gt;1, J59*AZ59*100.0/(AU59), 0))*(BM59+BN59)/1000.0</f>
        <v>0</v>
      </c>
      <c r="O59">
        <f>2.0/((1/Q59-1/P59)+SIGN(Q59)*SQRT((1/Q59-1/P59)*(1/Q59-1/P59) + 4*BA59/((BA59+1)*(BA59+1))*(2*1/Q59*1/P59-1/P59*1/P59)))</f>
        <v>0</v>
      </c>
      <c r="P59">
        <f>IF(LEFT(BB59,1)&lt;&gt;"0",IF(LEFT(BB59,1)="1",3.0,BC59),$D$5+$E$5*(BT59*BM59/($K$5*1000))+$F$5*(BT59*BM59/($K$5*1000))*MAX(MIN(AZ59,$J$5),$I$5)*MAX(MIN(AZ59,$J$5),$I$5)+$G$5*MAX(MIN(AZ59,$J$5),$I$5)*(BT59*BM59/($K$5*1000))+$H$5*(BT59*BM59/($K$5*1000))*(BT59*BM59/($K$5*1000)))</f>
        <v>0</v>
      </c>
      <c r="Q59">
        <f>H59*(1000-(1000*0.61365*exp(17.502*U59/(240.97+U59))/(BM59+BN59)+BH59)/2)/(1000*0.61365*exp(17.502*U59/(240.97+U59))/(BM59+BN59)-BH59)</f>
        <v>0</v>
      </c>
      <c r="R59">
        <f>1/((BA59+1)/(O59/1.6)+1/(P59/1.37)) + BA59/((BA59+1)/(O59/1.6) + BA59/(P59/1.37))</f>
        <v>0</v>
      </c>
      <c r="S59">
        <f>(AV59*AY59)</f>
        <v>0</v>
      </c>
      <c r="T59">
        <f>(BO59+(S59+2*0.95*5.67E-8*(((BO59+$B$7)+273)^4-(BO59+273)^4)-44100*H59)/(1.84*29.3*P59+8*0.95*5.67E-8*(BO59+273)^3))</f>
        <v>0</v>
      </c>
      <c r="U59">
        <f>($C$7*BP59+$D$7*BQ59+$E$7*T59)</f>
        <v>0</v>
      </c>
      <c r="V59">
        <f>0.61365*exp(17.502*U59/(240.97+U59))</f>
        <v>0</v>
      </c>
      <c r="W59">
        <f>(X59/Y59*100)</f>
        <v>0</v>
      </c>
      <c r="X59">
        <f>BH59*(BM59+BN59)/1000</f>
        <v>0</v>
      </c>
      <c r="Y59">
        <f>0.61365*exp(17.502*BO59/(240.97+BO59))</f>
        <v>0</v>
      </c>
      <c r="Z59">
        <f>(V59-BH59*(BM59+BN59)/1000)</f>
        <v>0</v>
      </c>
      <c r="AA59">
        <f>(-H59*44100)</f>
        <v>0</v>
      </c>
      <c r="AB59">
        <f>2*29.3*P59*0.92*(BO59-U59)</f>
        <v>0</v>
      </c>
      <c r="AC59">
        <f>2*0.95*5.67E-8*(((BO59+$B$7)+273)^4-(U59+273)^4)</f>
        <v>0</v>
      </c>
      <c r="AD59">
        <f>S59+AC59+AA59+AB59</f>
        <v>0</v>
      </c>
      <c r="AE59">
        <f>BL59*AS59*(BG59-BF59*(1000-AS59*BI59)/(1000-AS59*BH59))/(100*AZ59)</f>
        <v>0</v>
      </c>
      <c r="AF59">
        <f>1000*BL59*AS59*(BH59-BI59)/(100*AZ59*(1000-AS59*BH59))</f>
        <v>0</v>
      </c>
      <c r="AG59">
        <f>(AH59 - AI59 - BM59*1E3/(8.314*(BO59+273.15)) * AK59/BL59 * AJ59) * BL59/(100*AZ59) * (1000 - BI59)/1000</f>
        <v>0</v>
      </c>
      <c r="AH59">
        <v>445.022949409524</v>
      </c>
      <c r="AI59">
        <v>410.748272727273</v>
      </c>
      <c r="AJ59">
        <v>3.33127385281384</v>
      </c>
      <c r="AK59">
        <v>84.62</v>
      </c>
      <c r="AL59">
        <f>(AN59 - AM59 + BM59*1E3/(8.314*(BO59+273.15)) * AP59/BL59 * AO59) * BL59/(100*AZ59) * 1000/(1000 - AN59)</f>
        <v>0</v>
      </c>
      <c r="AM59">
        <v>12.8095303284316</v>
      </c>
      <c r="AN59">
        <v>15.4177758241758</v>
      </c>
      <c r="AO59">
        <v>2.26034882298305e-06</v>
      </c>
      <c r="AP59">
        <v>106.04</v>
      </c>
      <c r="AQ59">
        <v>14</v>
      </c>
      <c r="AR59">
        <v>3</v>
      </c>
      <c r="AS59">
        <f>IF(AQ59*$H$13&gt;=AU59,1.0,(AU59/(AU59-AQ59*$H$13)))</f>
        <v>0</v>
      </c>
      <c r="AT59">
        <f>(AS59-1)*100</f>
        <v>0</v>
      </c>
      <c r="AU59">
        <f>MAX(0,($B$13+$C$13*BT59)/(1+$D$13*BT59)*BM59/(BO59+273)*$E$13)</f>
        <v>0</v>
      </c>
      <c r="AV59">
        <f>$B$11*BU59+$C$11*BV59+$D$11*CG59</f>
        <v>0</v>
      </c>
      <c r="AW59">
        <f>AV59*AX59</f>
        <v>0</v>
      </c>
      <c r="AX59">
        <f>($B$11*$D$9+$C$11*$D$9+$D$11*(CH59*$E$9+CI59*$G$9))/($B$11+$C$11+$D$11)</f>
        <v>0</v>
      </c>
      <c r="AY59">
        <f>($B$11*$K$9+$C$11*$K$9+$D$11*(CH59*$L$9+CI59*$N$9))/($B$11+$C$11+$D$11)</f>
        <v>0</v>
      </c>
      <c r="AZ59">
        <v>6</v>
      </c>
      <c r="BA59">
        <v>0.5</v>
      </c>
      <c r="BB59" t="s">
        <v>345</v>
      </c>
      <c r="BC59">
        <v>2</v>
      </c>
      <c r="BD59" t="b">
        <v>1</v>
      </c>
      <c r="BE59">
        <v>1737667823.1</v>
      </c>
      <c r="BF59">
        <v>401.139</v>
      </c>
      <c r="BG59">
        <v>447.8715</v>
      </c>
      <c r="BH59">
        <v>15.41375</v>
      </c>
      <c r="BI59">
        <v>12.82965</v>
      </c>
      <c r="BJ59">
        <v>399.755</v>
      </c>
      <c r="BK59">
        <v>15.3036</v>
      </c>
      <c r="BL59">
        <v>500.0485</v>
      </c>
      <c r="BM59">
        <v>102.6045</v>
      </c>
      <c r="BN59">
        <v>0.09974295</v>
      </c>
      <c r="BO59">
        <v>24.9249</v>
      </c>
      <c r="BP59">
        <v>25.3866</v>
      </c>
      <c r="BQ59">
        <v>999.9</v>
      </c>
      <c r="BR59">
        <v>0</v>
      </c>
      <c r="BS59">
        <v>0</v>
      </c>
      <c r="BT59">
        <v>10024.35</v>
      </c>
      <c r="BU59">
        <v>364.1085</v>
      </c>
      <c r="BV59">
        <v>841.28</v>
      </c>
      <c r="BW59">
        <v>-46.7326</v>
      </c>
      <c r="BX59">
        <v>407.419</v>
      </c>
      <c r="BY59">
        <v>453.6925</v>
      </c>
      <c r="BZ59">
        <v>2.58412</v>
      </c>
      <c r="CA59">
        <v>447.8715</v>
      </c>
      <c r="CB59">
        <v>12.82965</v>
      </c>
      <c r="CC59">
        <v>1.581525</v>
      </c>
      <c r="CD59">
        <v>1.31638</v>
      </c>
      <c r="CE59">
        <v>13.77995</v>
      </c>
      <c r="CF59">
        <v>10.98715</v>
      </c>
      <c r="CG59">
        <v>1200</v>
      </c>
      <c r="CH59">
        <v>0.8999975</v>
      </c>
      <c r="CI59">
        <v>0.1000025</v>
      </c>
      <c r="CJ59">
        <v>27</v>
      </c>
      <c r="CK59">
        <v>23455.8</v>
      </c>
      <c r="CL59">
        <v>1737665128.1</v>
      </c>
      <c r="CM59" t="s">
        <v>346</v>
      </c>
      <c r="CN59">
        <v>1737665128.1</v>
      </c>
      <c r="CO59">
        <v>1737665124.1</v>
      </c>
      <c r="CP59">
        <v>1</v>
      </c>
      <c r="CQ59">
        <v>0.11</v>
      </c>
      <c r="CR59">
        <v>-0.02</v>
      </c>
      <c r="CS59">
        <v>0.918</v>
      </c>
      <c r="CT59">
        <v>0.128</v>
      </c>
      <c r="CU59">
        <v>200</v>
      </c>
      <c r="CV59">
        <v>18</v>
      </c>
      <c r="CW59">
        <v>0.6</v>
      </c>
      <c r="CX59">
        <v>0.08</v>
      </c>
      <c r="CY59">
        <v>-45.56738</v>
      </c>
      <c r="CZ59">
        <v>-7.33925413533832</v>
      </c>
      <c r="DA59">
        <v>0.706219425957683</v>
      </c>
      <c r="DB59">
        <v>0</v>
      </c>
      <c r="DC59">
        <v>2.616113</v>
      </c>
      <c r="DD59">
        <v>-0.201146165413536</v>
      </c>
      <c r="DE59">
        <v>0.0232677833280267</v>
      </c>
      <c r="DF59">
        <v>1</v>
      </c>
      <c r="DG59">
        <v>1</v>
      </c>
      <c r="DH59">
        <v>2</v>
      </c>
      <c r="DI59" t="s">
        <v>347</v>
      </c>
      <c r="DJ59">
        <v>3.11913</v>
      </c>
      <c r="DK59">
        <v>2.8008</v>
      </c>
      <c r="DL59">
        <v>0.0981987</v>
      </c>
      <c r="DM59">
        <v>0.107999</v>
      </c>
      <c r="DN59">
        <v>0.0862394</v>
      </c>
      <c r="DO59">
        <v>0.0762889</v>
      </c>
      <c r="DP59">
        <v>25103.8</v>
      </c>
      <c r="DQ59">
        <v>22941.8</v>
      </c>
      <c r="DR59">
        <v>26637.8</v>
      </c>
      <c r="DS59">
        <v>24070.7</v>
      </c>
      <c r="DT59">
        <v>33639.4</v>
      </c>
      <c r="DU59">
        <v>32388.2</v>
      </c>
      <c r="DV59">
        <v>40275.7</v>
      </c>
      <c r="DW59">
        <v>38062.5</v>
      </c>
      <c r="DX59">
        <v>1.9995</v>
      </c>
      <c r="DY59">
        <v>2.6382</v>
      </c>
      <c r="DZ59">
        <v>0.0387616</v>
      </c>
      <c r="EA59">
        <v>0</v>
      </c>
      <c r="EB59">
        <v>24.7627</v>
      </c>
      <c r="EC59">
        <v>999.9</v>
      </c>
      <c r="ED59">
        <v>52.594</v>
      </c>
      <c r="EE59">
        <v>25.77</v>
      </c>
      <c r="EF59">
        <v>17.0626</v>
      </c>
      <c r="EG59">
        <v>64.2255</v>
      </c>
      <c r="EH59">
        <v>20.617</v>
      </c>
      <c r="EI59">
        <v>2</v>
      </c>
      <c r="EJ59">
        <v>-0.336194</v>
      </c>
      <c r="EK59">
        <v>-0.667394</v>
      </c>
      <c r="EL59">
        <v>20.2985</v>
      </c>
      <c r="EM59">
        <v>5.26087</v>
      </c>
      <c r="EN59">
        <v>12.0068</v>
      </c>
      <c r="EO59">
        <v>4.9988</v>
      </c>
      <c r="EP59">
        <v>3.28698</v>
      </c>
      <c r="EQ59">
        <v>9999</v>
      </c>
      <c r="ER59">
        <v>9999</v>
      </c>
      <c r="ES59">
        <v>9999</v>
      </c>
      <c r="ET59">
        <v>999.9</v>
      </c>
      <c r="EU59">
        <v>1.8727</v>
      </c>
      <c r="EV59">
        <v>1.87348</v>
      </c>
      <c r="EW59">
        <v>1.8697</v>
      </c>
      <c r="EX59">
        <v>1.87546</v>
      </c>
      <c r="EY59">
        <v>1.87565</v>
      </c>
      <c r="EZ59">
        <v>1.87408</v>
      </c>
      <c r="FA59">
        <v>1.87266</v>
      </c>
      <c r="FB59">
        <v>1.87172</v>
      </c>
      <c r="FC59">
        <v>5</v>
      </c>
      <c r="FD59">
        <v>0</v>
      </c>
      <c r="FE59">
        <v>0</v>
      </c>
      <c r="FF59">
        <v>0</v>
      </c>
      <c r="FG59" t="s">
        <v>348</v>
      </c>
      <c r="FH59" t="s">
        <v>349</v>
      </c>
      <c r="FI59" t="s">
        <v>350</v>
      </c>
      <c r="FJ59" t="s">
        <v>350</v>
      </c>
      <c r="FK59" t="s">
        <v>350</v>
      </c>
      <c r="FL59" t="s">
        <v>350</v>
      </c>
      <c r="FM59">
        <v>0</v>
      </c>
      <c r="FN59">
        <v>100</v>
      </c>
      <c r="FO59">
        <v>100</v>
      </c>
      <c r="FP59">
        <v>1.395</v>
      </c>
      <c r="FQ59">
        <v>0.1102</v>
      </c>
      <c r="FR59">
        <v>0.362488883028156</v>
      </c>
      <c r="FS59">
        <v>0.00365831709837341</v>
      </c>
      <c r="FT59">
        <v>-3.09545118692409e-06</v>
      </c>
      <c r="FU59">
        <v>8.40380587856183e-10</v>
      </c>
      <c r="FV59">
        <v>-0.00191986884087034</v>
      </c>
      <c r="FW59">
        <v>0.00174507359546448</v>
      </c>
      <c r="FX59">
        <v>0.000211765233859431</v>
      </c>
      <c r="FY59">
        <v>9.99097381883647e-06</v>
      </c>
      <c r="FZ59">
        <v>2</v>
      </c>
      <c r="GA59">
        <v>1986</v>
      </c>
      <c r="GB59">
        <v>0</v>
      </c>
      <c r="GC59">
        <v>17</v>
      </c>
      <c r="GD59">
        <v>45</v>
      </c>
      <c r="GE59">
        <v>45</v>
      </c>
      <c r="GF59">
        <v>1.50757</v>
      </c>
      <c r="GG59">
        <v>2.52441</v>
      </c>
      <c r="GH59">
        <v>2.24854</v>
      </c>
      <c r="GI59">
        <v>2.68188</v>
      </c>
      <c r="GJ59">
        <v>2.44751</v>
      </c>
      <c r="GK59">
        <v>2.3999</v>
      </c>
      <c r="GL59">
        <v>29.7297</v>
      </c>
      <c r="GM59">
        <v>13.9744</v>
      </c>
      <c r="GN59">
        <v>19</v>
      </c>
      <c r="GO59">
        <v>454.875</v>
      </c>
      <c r="GP59">
        <v>1035.4</v>
      </c>
      <c r="GQ59">
        <v>24.3727</v>
      </c>
      <c r="GR59">
        <v>23.2783</v>
      </c>
      <c r="GS59">
        <v>30.0005</v>
      </c>
      <c r="GT59">
        <v>23.3072</v>
      </c>
      <c r="GU59">
        <v>23.4318</v>
      </c>
      <c r="GV59">
        <v>30.2291</v>
      </c>
      <c r="GW59">
        <v>22.1605</v>
      </c>
      <c r="GX59">
        <v>70.0242</v>
      </c>
      <c r="GY59">
        <v>24.4154</v>
      </c>
      <c r="GZ59">
        <v>482.543</v>
      </c>
      <c r="HA59">
        <v>12.8721</v>
      </c>
      <c r="HB59">
        <v>101.153</v>
      </c>
      <c r="HC59">
        <v>101.129</v>
      </c>
    </row>
    <row r="60" spans="1:211">
      <c r="A60">
        <v>44</v>
      </c>
      <c r="B60">
        <v>1737667827.1</v>
      </c>
      <c r="C60">
        <v>86</v>
      </c>
      <c r="D60" t="s">
        <v>435</v>
      </c>
      <c r="E60" t="s">
        <v>436</v>
      </c>
      <c r="F60">
        <v>2</v>
      </c>
      <c r="G60">
        <v>1737667826.1</v>
      </c>
      <c r="H60">
        <f>(I60)/1000</f>
        <v>0</v>
      </c>
      <c r="I60">
        <f>IF(BD60, AL60, AF60)</f>
        <v>0</v>
      </c>
      <c r="J60">
        <f>IF(BD60, AG60, AE60)</f>
        <v>0</v>
      </c>
      <c r="K60">
        <f>BF60 - IF(AS60&gt;1, J60*AZ60*100.0/(AU60), 0)</f>
        <v>0</v>
      </c>
      <c r="L60">
        <f>((R60-H60/2)*K60-J60)/(R60+H60/2)</f>
        <v>0</v>
      </c>
      <c r="M60">
        <f>L60*(BM60+BN60)/1000.0</f>
        <v>0</v>
      </c>
      <c r="N60">
        <f>(BF60 - IF(AS60&gt;1, J60*AZ60*100.0/(AU60), 0))*(BM60+BN60)/1000.0</f>
        <v>0</v>
      </c>
      <c r="O60">
        <f>2.0/((1/Q60-1/P60)+SIGN(Q60)*SQRT((1/Q60-1/P60)*(1/Q60-1/P60) + 4*BA60/((BA60+1)*(BA60+1))*(2*1/Q60*1/P60-1/P60*1/P60)))</f>
        <v>0</v>
      </c>
      <c r="P60">
        <f>IF(LEFT(BB60,1)&lt;&gt;"0",IF(LEFT(BB60,1)="1",3.0,BC60),$D$5+$E$5*(BT60*BM60/($K$5*1000))+$F$5*(BT60*BM60/($K$5*1000))*MAX(MIN(AZ60,$J$5),$I$5)*MAX(MIN(AZ60,$J$5),$I$5)+$G$5*MAX(MIN(AZ60,$J$5),$I$5)*(BT60*BM60/($K$5*1000))+$H$5*(BT60*BM60/($K$5*1000))*(BT60*BM60/($K$5*1000)))</f>
        <v>0</v>
      </c>
      <c r="Q60">
        <f>H60*(1000-(1000*0.61365*exp(17.502*U60/(240.97+U60))/(BM60+BN60)+BH60)/2)/(1000*0.61365*exp(17.502*U60/(240.97+U60))/(BM60+BN60)-BH60)</f>
        <v>0</v>
      </c>
      <c r="R60">
        <f>1/((BA60+1)/(O60/1.6)+1/(P60/1.37)) + BA60/((BA60+1)/(O60/1.6) + BA60/(P60/1.37))</f>
        <v>0</v>
      </c>
      <c r="S60">
        <f>(AV60*AY60)</f>
        <v>0</v>
      </c>
      <c r="T60">
        <f>(BO60+(S60+2*0.95*5.67E-8*(((BO60+$B$7)+273)^4-(BO60+273)^4)-44100*H60)/(1.84*29.3*P60+8*0.95*5.67E-8*(BO60+273)^3))</f>
        <v>0</v>
      </c>
      <c r="U60">
        <f>($C$7*BP60+$D$7*BQ60+$E$7*T60)</f>
        <v>0</v>
      </c>
      <c r="V60">
        <f>0.61365*exp(17.502*U60/(240.97+U60))</f>
        <v>0</v>
      </c>
      <c r="W60">
        <f>(X60/Y60*100)</f>
        <v>0</v>
      </c>
      <c r="X60">
        <f>BH60*(BM60+BN60)/1000</f>
        <v>0</v>
      </c>
      <c r="Y60">
        <f>0.61365*exp(17.502*BO60/(240.97+BO60))</f>
        <v>0</v>
      </c>
      <c r="Z60">
        <f>(V60-BH60*(BM60+BN60)/1000)</f>
        <v>0</v>
      </c>
      <c r="AA60">
        <f>(-H60*44100)</f>
        <v>0</v>
      </c>
      <c r="AB60">
        <f>2*29.3*P60*0.92*(BO60-U60)</f>
        <v>0</v>
      </c>
      <c r="AC60">
        <f>2*0.95*5.67E-8*(((BO60+$B$7)+273)^4-(U60+273)^4)</f>
        <v>0</v>
      </c>
      <c r="AD60">
        <f>S60+AC60+AA60+AB60</f>
        <v>0</v>
      </c>
      <c r="AE60">
        <f>BL60*AS60*(BG60-BF60*(1000-AS60*BI60)/(1000-AS60*BH60))/(100*AZ60)</f>
        <v>0</v>
      </c>
      <c r="AF60">
        <f>1000*BL60*AS60*(BH60-BI60)/(100*AZ60*(1000-AS60*BH60))</f>
        <v>0</v>
      </c>
      <c r="AG60">
        <f>(AH60 - AI60 - BM60*1E3/(8.314*(BO60+273.15)) * AK60/BL60 * AJ60) * BL60/(100*AZ60) * (1000 - BI60)/1000</f>
        <v>0</v>
      </c>
      <c r="AH60">
        <v>451.93416722381</v>
      </c>
      <c r="AI60">
        <v>417.428763636363</v>
      </c>
      <c r="AJ60">
        <v>3.33541735930732</v>
      </c>
      <c r="AK60">
        <v>84.62</v>
      </c>
      <c r="AL60">
        <f>(AN60 - AM60 + BM60*1E3/(8.314*(BO60+273.15)) * AP60/BL60 * AO60) * BL60/(100*AZ60) * 1000/(1000 - AN60)</f>
        <v>0</v>
      </c>
      <c r="AM60">
        <v>12.8219043556843</v>
      </c>
      <c r="AN60">
        <v>15.4246747252747</v>
      </c>
      <c r="AO60">
        <v>5.00755567057649e-06</v>
      </c>
      <c r="AP60">
        <v>106.04</v>
      </c>
      <c r="AQ60">
        <v>14</v>
      </c>
      <c r="AR60">
        <v>3</v>
      </c>
      <c r="AS60">
        <f>IF(AQ60*$H$13&gt;=AU60,1.0,(AU60/(AU60-AQ60*$H$13)))</f>
        <v>0</v>
      </c>
      <c r="AT60">
        <f>(AS60-1)*100</f>
        <v>0</v>
      </c>
      <c r="AU60">
        <f>MAX(0,($B$13+$C$13*BT60)/(1+$D$13*BT60)*BM60/(BO60+273)*$E$13)</f>
        <v>0</v>
      </c>
      <c r="AV60">
        <f>$B$11*BU60+$C$11*BV60+$D$11*CG60</f>
        <v>0</v>
      </c>
      <c r="AW60">
        <f>AV60*AX60</f>
        <v>0</v>
      </c>
      <c r="AX60">
        <f>($B$11*$D$9+$C$11*$D$9+$D$11*(CH60*$E$9+CI60*$G$9))/($B$11+$C$11+$D$11)</f>
        <v>0</v>
      </c>
      <c r="AY60">
        <f>($B$11*$K$9+$C$11*$K$9+$D$11*(CH60*$L$9+CI60*$N$9))/($B$11+$C$11+$D$11)</f>
        <v>0</v>
      </c>
      <c r="AZ60">
        <v>6</v>
      </c>
      <c r="BA60">
        <v>0.5</v>
      </c>
      <c r="BB60" t="s">
        <v>345</v>
      </c>
      <c r="BC60">
        <v>2</v>
      </c>
      <c r="BD60" t="b">
        <v>1</v>
      </c>
      <c r="BE60">
        <v>1737667826.1</v>
      </c>
      <c r="BF60">
        <v>410.992</v>
      </c>
      <c r="BG60">
        <v>458.036</v>
      </c>
      <c r="BH60">
        <v>15.4231</v>
      </c>
      <c r="BI60">
        <v>12.8343</v>
      </c>
      <c r="BJ60">
        <v>409.592</v>
      </c>
      <c r="BK60">
        <v>15.3128</v>
      </c>
      <c r="BL60">
        <v>499.957</v>
      </c>
      <c r="BM60">
        <v>102.604</v>
      </c>
      <c r="BN60">
        <v>0.100058</v>
      </c>
      <c r="BO60">
        <v>24.9349</v>
      </c>
      <c r="BP60">
        <v>25.398</v>
      </c>
      <c r="BQ60">
        <v>999.9</v>
      </c>
      <c r="BR60">
        <v>0</v>
      </c>
      <c r="BS60">
        <v>0</v>
      </c>
      <c r="BT60">
        <v>9991.88</v>
      </c>
      <c r="BU60">
        <v>364.007</v>
      </c>
      <c r="BV60">
        <v>843.954</v>
      </c>
      <c r="BW60">
        <v>-47.0442</v>
      </c>
      <c r="BX60">
        <v>417.43</v>
      </c>
      <c r="BY60">
        <v>463.991</v>
      </c>
      <c r="BZ60">
        <v>2.58886</v>
      </c>
      <c r="CA60">
        <v>458.036</v>
      </c>
      <c r="CB60">
        <v>12.8343</v>
      </c>
      <c r="CC60">
        <v>1.58247</v>
      </c>
      <c r="CD60">
        <v>1.31685</v>
      </c>
      <c r="CE60">
        <v>13.7892</v>
      </c>
      <c r="CF60">
        <v>10.9925</v>
      </c>
      <c r="CG60">
        <v>1199.99</v>
      </c>
      <c r="CH60">
        <v>0.899997</v>
      </c>
      <c r="CI60">
        <v>0.100003</v>
      </c>
      <c r="CJ60">
        <v>27</v>
      </c>
      <c r="CK60">
        <v>23455.7</v>
      </c>
      <c r="CL60">
        <v>1737665128.1</v>
      </c>
      <c r="CM60" t="s">
        <v>346</v>
      </c>
      <c r="CN60">
        <v>1737665128.1</v>
      </c>
      <c r="CO60">
        <v>1737665124.1</v>
      </c>
      <c r="CP60">
        <v>1</v>
      </c>
      <c r="CQ60">
        <v>0.11</v>
      </c>
      <c r="CR60">
        <v>-0.02</v>
      </c>
      <c r="CS60">
        <v>0.918</v>
      </c>
      <c r="CT60">
        <v>0.128</v>
      </c>
      <c r="CU60">
        <v>200</v>
      </c>
      <c r="CV60">
        <v>18</v>
      </c>
      <c r="CW60">
        <v>0.6</v>
      </c>
      <c r="CX60">
        <v>0.08</v>
      </c>
      <c r="CY60">
        <v>-45.814135</v>
      </c>
      <c r="CZ60">
        <v>-7.22201052631587</v>
      </c>
      <c r="DA60">
        <v>0.694783835646022</v>
      </c>
      <c r="DB60">
        <v>0</v>
      </c>
      <c r="DC60">
        <v>2.6123165</v>
      </c>
      <c r="DD60">
        <v>-0.232804060150377</v>
      </c>
      <c r="DE60">
        <v>0.0246564608723555</v>
      </c>
      <c r="DF60">
        <v>1</v>
      </c>
      <c r="DG60">
        <v>1</v>
      </c>
      <c r="DH60">
        <v>2</v>
      </c>
      <c r="DI60" t="s">
        <v>347</v>
      </c>
      <c r="DJ60">
        <v>3.11892</v>
      </c>
      <c r="DK60">
        <v>2.80082</v>
      </c>
      <c r="DL60">
        <v>0.0994053</v>
      </c>
      <c r="DM60">
        <v>0.109195</v>
      </c>
      <c r="DN60">
        <v>0.0862644</v>
      </c>
      <c r="DO60">
        <v>0.0763021</v>
      </c>
      <c r="DP60">
        <v>25070.1</v>
      </c>
      <c r="DQ60">
        <v>22910.9</v>
      </c>
      <c r="DR60">
        <v>26637.6</v>
      </c>
      <c r="DS60">
        <v>24070.6</v>
      </c>
      <c r="DT60">
        <v>33638.4</v>
      </c>
      <c r="DU60">
        <v>32388</v>
      </c>
      <c r="DV60">
        <v>40275.4</v>
      </c>
      <c r="DW60">
        <v>38062.7</v>
      </c>
      <c r="DX60">
        <v>1.99925</v>
      </c>
      <c r="DY60">
        <v>2.63757</v>
      </c>
      <c r="DZ60">
        <v>0.039041</v>
      </c>
      <c r="EA60">
        <v>0</v>
      </c>
      <c r="EB60">
        <v>24.7549</v>
      </c>
      <c r="EC60">
        <v>999.9</v>
      </c>
      <c r="ED60">
        <v>52.594</v>
      </c>
      <c r="EE60">
        <v>25.76</v>
      </c>
      <c r="EF60">
        <v>17.0521</v>
      </c>
      <c r="EG60">
        <v>64.3855</v>
      </c>
      <c r="EH60">
        <v>20.7252</v>
      </c>
      <c r="EI60">
        <v>2</v>
      </c>
      <c r="EJ60">
        <v>-0.33609</v>
      </c>
      <c r="EK60">
        <v>-0.711669</v>
      </c>
      <c r="EL60">
        <v>20.298</v>
      </c>
      <c r="EM60">
        <v>5.26132</v>
      </c>
      <c r="EN60">
        <v>12.0058</v>
      </c>
      <c r="EO60">
        <v>4.9993</v>
      </c>
      <c r="EP60">
        <v>3.28713</v>
      </c>
      <c r="EQ60">
        <v>9999</v>
      </c>
      <c r="ER60">
        <v>9999</v>
      </c>
      <c r="ES60">
        <v>9999</v>
      </c>
      <c r="ET60">
        <v>999.9</v>
      </c>
      <c r="EU60">
        <v>1.87269</v>
      </c>
      <c r="EV60">
        <v>1.87348</v>
      </c>
      <c r="EW60">
        <v>1.86972</v>
      </c>
      <c r="EX60">
        <v>1.87546</v>
      </c>
      <c r="EY60">
        <v>1.87567</v>
      </c>
      <c r="EZ60">
        <v>1.87408</v>
      </c>
      <c r="FA60">
        <v>1.87266</v>
      </c>
      <c r="FB60">
        <v>1.87173</v>
      </c>
      <c r="FC60">
        <v>5</v>
      </c>
      <c r="FD60">
        <v>0</v>
      </c>
      <c r="FE60">
        <v>0</v>
      </c>
      <c r="FF60">
        <v>0</v>
      </c>
      <c r="FG60" t="s">
        <v>348</v>
      </c>
      <c r="FH60" t="s">
        <v>349</v>
      </c>
      <c r="FI60" t="s">
        <v>350</v>
      </c>
      <c r="FJ60" t="s">
        <v>350</v>
      </c>
      <c r="FK60" t="s">
        <v>350</v>
      </c>
      <c r="FL60" t="s">
        <v>350</v>
      </c>
      <c r="FM60">
        <v>0</v>
      </c>
      <c r="FN60">
        <v>100</v>
      </c>
      <c r="FO60">
        <v>100</v>
      </c>
      <c r="FP60">
        <v>1.405</v>
      </c>
      <c r="FQ60">
        <v>0.1103</v>
      </c>
      <c r="FR60">
        <v>0.362488883028156</v>
      </c>
      <c r="FS60">
        <v>0.00365831709837341</v>
      </c>
      <c r="FT60">
        <v>-3.09545118692409e-06</v>
      </c>
      <c r="FU60">
        <v>8.40380587856183e-10</v>
      </c>
      <c r="FV60">
        <v>-0.00191986884087034</v>
      </c>
      <c r="FW60">
        <v>0.00174507359546448</v>
      </c>
      <c r="FX60">
        <v>0.000211765233859431</v>
      </c>
      <c r="FY60">
        <v>9.99097381883647e-06</v>
      </c>
      <c r="FZ60">
        <v>2</v>
      </c>
      <c r="GA60">
        <v>1986</v>
      </c>
      <c r="GB60">
        <v>0</v>
      </c>
      <c r="GC60">
        <v>17</v>
      </c>
      <c r="GD60">
        <v>45</v>
      </c>
      <c r="GE60">
        <v>45</v>
      </c>
      <c r="GF60">
        <v>1.52588</v>
      </c>
      <c r="GG60">
        <v>2.51465</v>
      </c>
      <c r="GH60">
        <v>2.24854</v>
      </c>
      <c r="GI60">
        <v>2.68188</v>
      </c>
      <c r="GJ60">
        <v>2.44751</v>
      </c>
      <c r="GK60">
        <v>2.41089</v>
      </c>
      <c r="GL60">
        <v>29.7297</v>
      </c>
      <c r="GM60">
        <v>13.9657</v>
      </c>
      <c r="GN60">
        <v>19</v>
      </c>
      <c r="GO60">
        <v>454.75</v>
      </c>
      <c r="GP60">
        <v>1034.68</v>
      </c>
      <c r="GQ60">
        <v>24.3979</v>
      </c>
      <c r="GR60">
        <v>23.2808</v>
      </c>
      <c r="GS60">
        <v>30.0005</v>
      </c>
      <c r="GT60">
        <v>23.3096</v>
      </c>
      <c r="GU60">
        <v>23.4337</v>
      </c>
      <c r="GV60">
        <v>30.5891</v>
      </c>
      <c r="GW60">
        <v>22.1605</v>
      </c>
      <c r="GX60">
        <v>70.0242</v>
      </c>
      <c r="GY60">
        <v>24.4154</v>
      </c>
      <c r="GZ60">
        <v>489.285</v>
      </c>
      <c r="HA60">
        <v>12.8704</v>
      </c>
      <c r="HB60">
        <v>101.153</v>
      </c>
      <c r="HC60">
        <v>101.129</v>
      </c>
    </row>
    <row r="61" spans="1:211">
      <c r="A61">
        <v>45</v>
      </c>
      <c r="B61">
        <v>1737667829.1</v>
      </c>
      <c r="C61">
        <v>88</v>
      </c>
      <c r="D61" t="s">
        <v>437</v>
      </c>
      <c r="E61" t="s">
        <v>438</v>
      </c>
      <c r="F61">
        <v>2</v>
      </c>
      <c r="G61">
        <v>1737667827.1</v>
      </c>
      <c r="H61">
        <f>(I61)/1000</f>
        <v>0</v>
      </c>
      <c r="I61">
        <f>IF(BD61, AL61, AF61)</f>
        <v>0</v>
      </c>
      <c r="J61">
        <f>IF(BD61, AG61, AE61)</f>
        <v>0</v>
      </c>
      <c r="K61">
        <f>BF61 - IF(AS61&gt;1, J61*AZ61*100.0/(AU61), 0)</f>
        <v>0</v>
      </c>
      <c r="L61">
        <f>((R61-H61/2)*K61-J61)/(R61+H61/2)</f>
        <v>0</v>
      </c>
      <c r="M61">
        <f>L61*(BM61+BN61)/1000.0</f>
        <v>0</v>
      </c>
      <c r="N61">
        <f>(BF61 - IF(AS61&gt;1, J61*AZ61*100.0/(AU61), 0))*(BM61+BN61)/1000.0</f>
        <v>0</v>
      </c>
      <c r="O61">
        <f>2.0/((1/Q61-1/P61)+SIGN(Q61)*SQRT((1/Q61-1/P61)*(1/Q61-1/P61) + 4*BA61/((BA61+1)*(BA61+1))*(2*1/Q61*1/P61-1/P61*1/P61)))</f>
        <v>0</v>
      </c>
      <c r="P61">
        <f>IF(LEFT(BB61,1)&lt;&gt;"0",IF(LEFT(BB61,1)="1",3.0,BC61),$D$5+$E$5*(BT61*BM61/($K$5*1000))+$F$5*(BT61*BM61/($K$5*1000))*MAX(MIN(AZ61,$J$5),$I$5)*MAX(MIN(AZ61,$J$5),$I$5)+$G$5*MAX(MIN(AZ61,$J$5),$I$5)*(BT61*BM61/($K$5*1000))+$H$5*(BT61*BM61/($K$5*1000))*(BT61*BM61/($K$5*1000)))</f>
        <v>0</v>
      </c>
      <c r="Q61">
        <f>H61*(1000-(1000*0.61365*exp(17.502*U61/(240.97+U61))/(BM61+BN61)+BH61)/2)/(1000*0.61365*exp(17.502*U61/(240.97+U61))/(BM61+BN61)-BH61)</f>
        <v>0</v>
      </c>
      <c r="R61">
        <f>1/((BA61+1)/(O61/1.6)+1/(P61/1.37)) + BA61/((BA61+1)/(O61/1.6) + BA61/(P61/1.37))</f>
        <v>0</v>
      </c>
      <c r="S61">
        <f>(AV61*AY61)</f>
        <v>0</v>
      </c>
      <c r="T61">
        <f>(BO61+(S61+2*0.95*5.67E-8*(((BO61+$B$7)+273)^4-(BO61+273)^4)-44100*H61)/(1.84*29.3*P61+8*0.95*5.67E-8*(BO61+273)^3))</f>
        <v>0</v>
      </c>
      <c r="U61">
        <f>($C$7*BP61+$D$7*BQ61+$E$7*T61)</f>
        <v>0</v>
      </c>
      <c r="V61">
        <f>0.61365*exp(17.502*U61/(240.97+U61))</f>
        <v>0</v>
      </c>
      <c r="W61">
        <f>(X61/Y61*100)</f>
        <v>0</v>
      </c>
      <c r="X61">
        <f>BH61*(BM61+BN61)/1000</f>
        <v>0</v>
      </c>
      <c r="Y61">
        <f>0.61365*exp(17.502*BO61/(240.97+BO61))</f>
        <v>0</v>
      </c>
      <c r="Z61">
        <f>(V61-BH61*(BM61+BN61)/1000)</f>
        <v>0</v>
      </c>
      <c r="AA61">
        <f>(-H61*44100)</f>
        <v>0</v>
      </c>
      <c r="AB61">
        <f>2*29.3*P61*0.92*(BO61-U61)</f>
        <v>0</v>
      </c>
      <c r="AC61">
        <f>2*0.95*5.67E-8*(((BO61+$B$7)+273)^4-(U61+273)^4)</f>
        <v>0</v>
      </c>
      <c r="AD61">
        <f>S61+AC61+AA61+AB61</f>
        <v>0</v>
      </c>
      <c r="AE61">
        <f>BL61*AS61*(BG61-BF61*(1000-AS61*BI61)/(1000-AS61*BH61))/(100*AZ61)</f>
        <v>0</v>
      </c>
      <c r="AF61">
        <f>1000*BL61*AS61*(BH61-BI61)/(100*AZ61*(1000-AS61*BH61))</f>
        <v>0</v>
      </c>
      <c r="AG61">
        <f>(AH61 - AI61 - BM61*1E3/(8.314*(BO61+273.15)) * AK61/BL61 * AJ61) * BL61/(100*AZ61) * (1000 - BI61)/1000</f>
        <v>0</v>
      </c>
      <c r="AH61">
        <v>458.817019870238</v>
      </c>
      <c r="AI61">
        <v>424.100381818182</v>
      </c>
      <c r="AJ61">
        <v>3.33613225108217</v>
      </c>
      <c r="AK61">
        <v>84.62</v>
      </c>
      <c r="AL61">
        <f>(AN61 - AM61 + BM61*1E3/(8.314*(BO61+273.15)) * AP61/BL61 * AO61) * BL61/(100*AZ61) * 1000/(1000 - AN61)</f>
        <v>0</v>
      </c>
      <c r="AM61">
        <v>12.8293072596004</v>
      </c>
      <c r="AN61">
        <v>15.4303043956044</v>
      </c>
      <c r="AO61">
        <v>7.05562833071644e-06</v>
      </c>
      <c r="AP61">
        <v>106.04</v>
      </c>
      <c r="AQ61">
        <v>14</v>
      </c>
      <c r="AR61">
        <v>3</v>
      </c>
      <c r="AS61">
        <f>IF(AQ61*$H$13&gt;=AU61,1.0,(AU61/(AU61-AQ61*$H$13)))</f>
        <v>0</v>
      </c>
      <c r="AT61">
        <f>(AS61-1)*100</f>
        <v>0</v>
      </c>
      <c r="AU61">
        <f>MAX(0,($B$13+$C$13*BT61)/(1+$D$13*BT61)*BM61/(BO61+273)*$E$13)</f>
        <v>0</v>
      </c>
      <c r="AV61">
        <f>$B$11*BU61+$C$11*BV61+$D$11*CG61</f>
        <v>0</v>
      </c>
      <c r="AW61">
        <f>AV61*AX61</f>
        <v>0</v>
      </c>
      <c r="AX61">
        <f>($B$11*$D$9+$C$11*$D$9+$D$11*(CH61*$E$9+CI61*$G$9))/($B$11+$C$11+$D$11)</f>
        <v>0</v>
      </c>
      <c r="AY61">
        <f>($B$11*$K$9+$C$11*$K$9+$D$11*(CH61*$L$9+CI61*$N$9))/($B$11+$C$11+$D$11)</f>
        <v>0</v>
      </c>
      <c r="AZ61">
        <v>6</v>
      </c>
      <c r="BA61">
        <v>0.5</v>
      </c>
      <c r="BB61" t="s">
        <v>345</v>
      </c>
      <c r="BC61">
        <v>2</v>
      </c>
      <c r="BD61" t="b">
        <v>1</v>
      </c>
      <c r="BE61">
        <v>1737667827.1</v>
      </c>
      <c r="BF61">
        <v>414.2705</v>
      </c>
      <c r="BG61">
        <v>461.443</v>
      </c>
      <c r="BH61">
        <v>15.42615</v>
      </c>
      <c r="BI61">
        <v>12.8355</v>
      </c>
      <c r="BJ61">
        <v>412.8655</v>
      </c>
      <c r="BK61">
        <v>15.3158</v>
      </c>
      <c r="BL61">
        <v>499.922</v>
      </c>
      <c r="BM61">
        <v>102.6035</v>
      </c>
      <c r="BN61">
        <v>0.100119</v>
      </c>
      <c r="BO61">
        <v>24.93835</v>
      </c>
      <c r="BP61">
        <v>25.39555</v>
      </c>
      <c r="BQ61">
        <v>999.9</v>
      </c>
      <c r="BR61">
        <v>0</v>
      </c>
      <c r="BS61">
        <v>0</v>
      </c>
      <c r="BT61">
        <v>9986.25</v>
      </c>
      <c r="BU61">
        <v>364.0065</v>
      </c>
      <c r="BV61">
        <v>844.1</v>
      </c>
      <c r="BW61">
        <v>-47.1727</v>
      </c>
      <c r="BX61">
        <v>420.761</v>
      </c>
      <c r="BY61">
        <v>467.443</v>
      </c>
      <c r="BZ61">
        <v>2.59068</v>
      </c>
      <c r="CA61">
        <v>461.443</v>
      </c>
      <c r="CB61">
        <v>12.8355</v>
      </c>
      <c r="CC61">
        <v>1.58278</v>
      </c>
      <c r="CD61">
        <v>1.31697</v>
      </c>
      <c r="CE61">
        <v>13.7922</v>
      </c>
      <c r="CF61">
        <v>10.9939</v>
      </c>
      <c r="CG61">
        <v>1199.995</v>
      </c>
      <c r="CH61">
        <v>0.8999975</v>
      </c>
      <c r="CI61">
        <v>0.1000025</v>
      </c>
      <c r="CJ61">
        <v>27</v>
      </c>
      <c r="CK61">
        <v>23455.75</v>
      </c>
      <c r="CL61">
        <v>1737665128.1</v>
      </c>
      <c r="CM61" t="s">
        <v>346</v>
      </c>
      <c r="CN61">
        <v>1737665128.1</v>
      </c>
      <c r="CO61">
        <v>1737665124.1</v>
      </c>
      <c r="CP61">
        <v>1</v>
      </c>
      <c r="CQ61">
        <v>0.11</v>
      </c>
      <c r="CR61">
        <v>-0.02</v>
      </c>
      <c r="CS61">
        <v>0.918</v>
      </c>
      <c r="CT61">
        <v>0.128</v>
      </c>
      <c r="CU61">
        <v>200</v>
      </c>
      <c r="CV61">
        <v>18</v>
      </c>
      <c r="CW61">
        <v>0.6</v>
      </c>
      <c r="CX61">
        <v>0.08</v>
      </c>
      <c r="CY61">
        <v>-46.051525</v>
      </c>
      <c r="CZ61">
        <v>-7.15841954887215</v>
      </c>
      <c r="DA61">
        <v>0.688732126356103</v>
      </c>
      <c r="DB61">
        <v>0</v>
      </c>
      <c r="DC61">
        <v>2.608164</v>
      </c>
      <c r="DD61">
        <v>-0.233011127819558</v>
      </c>
      <c r="DE61">
        <v>0.0246504980477069</v>
      </c>
      <c r="DF61">
        <v>1</v>
      </c>
      <c r="DG61">
        <v>1</v>
      </c>
      <c r="DH61">
        <v>2</v>
      </c>
      <c r="DI61" t="s">
        <v>347</v>
      </c>
      <c r="DJ61">
        <v>3.1192</v>
      </c>
      <c r="DK61">
        <v>2.80069</v>
      </c>
      <c r="DL61">
        <v>0.100595</v>
      </c>
      <c r="DM61">
        <v>0.110385</v>
      </c>
      <c r="DN61">
        <v>0.0862913</v>
      </c>
      <c r="DO61">
        <v>0.076302</v>
      </c>
      <c r="DP61">
        <v>25036.5</v>
      </c>
      <c r="DQ61">
        <v>22880.2</v>
      </c>
      <c r="DR61">
        <v>26637.2</v>
      </c>
      <c r="DS61">
        <v>24070.4</v>
      </c>
      <c r="DT61">
        <v>33637.1</v>
      </c>
      <c r="DU61">
        <v>32387.8</v>
      </c>
      <c r="DV61">
        <v>40275</v>
      </c>
      <c r="DW61">
        <v>38062.3</v>
      </c>
      <c r="DX61">
        <v>1.99968</v>
      </c>
      <c r="DY61">
        <v>2.63783</v>
      </c>
      <c r="DZ61">
        <v>0.0395142</v>
      </c>
      <c r="EA61">
        <v>0</v>
      </c>
      <c r="EB61">
        <v>24.7477</v>
      </c>
      <c r="EC61">
        <v>999.9</v>
      </c>
      <c r="ED61">
        <v>52.57</v>
      </c>
      <c r="EE61">
        <v>25.77</v>
      </c>
      <c r="EF61">
        <v>17.0549</v>
      </c>
      <c r="EG61">
        <v>64.0655</v>
      </c>
      <c r="EH61">
        <v>20.6571</v>
      </c>
      <c r="EI61">
        <v>2</v>
      </c>
      <c r="EJ61">
        <v>-0.335869</v>
      </c>
      <c r="EK61">
        <v>-0.660106</v>
      </c>
      <c r="EL61">
        <v>20.2984</v>
      </c>
      <c r="EM61">
        <v>5.26117</v>
      </c>
      <c r="EN61">
        <v>12.0058</v>
      </c>
      <c r="EO61">
        <v>4.9993</v>
      </c>
      <c r="EP61">
        <v>3.28708</v>
      </c>
      <c r="EQ61">
        <v>9999</v>
      </c>
      <c r="ER61">
        <v>9999</v>
      </c>
      <c r="ES61">
        <v>9999</v>
      </c>
      <c r="ET61">
        <v>999.9</v>
      </c>
      <c r="EU61">
        <v>1.87269</v>
      </c>
      <c r="EV61">
        <v>1.8735</v>
      </c>
      <c r="EW61">
        <v>1.86975</v>
      </c>
      <c r="EX61">
        <v>1.87546</v>
      </c>
      <c r="EY61">
        <v>1.87569</v>
      </c>
      <c r="EZ61">
        <v>1.87408</v>
      </c>
      <c r="FA61">
        <v>1.87267</v>
      </c>
      <c r="FB61">
        <v>1.87176</v>
      </c>
      <c r="FC61">
        <v>5</v>
      </c>
      <c r="FD61">
        <v>0</v>
      </c>
      <c r="FE61">
        <v>0</v>
      </c>
      <c r="FF61">
        <v>0</v>
      </c>
      <c r="FG61" t="s">
        <v>348</v>
      </c>
      <c r="FH61" t="s">
        <v>349</v>
      </c>
      <c r="FI61" t="s">
        <v>350</v>
      </c>
      <c r="FJ61" t="s">
        <v>350</v>
      </c>
      <c r="FK61" t="s">
        <v>350</v>
      </c>
      <c r="FL61" t="s">
        <v>350</v>
      </c>
      <c r="FM61">
        <v>0</v>
      </c>
      <c r="FN61">
        <v>100</v>
      </c>
      <c r="FO61">
        <v>100</v>
      </c>
      <c r="FP61">
        <v>1.414</v>
      </c>
      <c r="FQ61">
        <v>0.1105</v>
      </c>
      <c r="FR61">
        <v>0.362488883028156</v>
      </c>
      <c r="FS61">
        <v>0.00365831709837341</v>
      </c>
      <c r="FT61">
        <v>-3.09545118692409e-06</v>
      </c>
      <c r="FU61">
        <v>8.40380587856183e-10</v>
      </c>
      <c r="FV61">
        <v>-0.00191986884087034</v>
      </c>
      <c r="FW61">
        <v>0.00174507359546448</v>
      </c>
      <c r="FX61">
        <v>0.000211765233859431</v>
      </c>
      <c r="FY61">
        <v>9.99097381883647e-06</v>
      </c>
      <c r="FZ61">
        <v>2</v>
      </c>
      <c r="GA61">
        <v>1986</v>
      </c>
      <c r="GB61">
        <v>0</v>
      </c>
      <c r="GC61">
        <v>17</v>
      </c>
      <c r="GD61">
        <v>45</v>
      </c>
      <c r="GE61">
        <v>45.1</v>
      </c>
      <c r="GF61">
        <v>1.54297</v>
      </c>
      <c r="GG61">
        <v>2.51831</v>
      </c>
      <c r="GH61">
        <v>2.24854</v>
      </c>
      <c r="GI61">
        <v>2.68311</v>
      </c>
      <c r="GJ61">
        <v>2.44751</v>
      </c>
      <c r="GK61">
        <v>2.35229</v>
      </c>
      <c r="GL61">
        <v>29.7297</v>
      </c>
      <c r="GM61">
        <v>13.9657</v>
      </c>
      <c r="GN61">
        <v>19</v>
      </c>
      <c r="GO61">
        <v>455.021</v>
      </c>
      <c r="GP61">
        <v>1035.02</v>
      </c>
      <c r="GQ61">
        <v>24.4228</v>
      </c>
      <c r="GR61">
        <v>23.2829</v>
      </c>
      <c r="GS61">
        <v>30.0006</v>
      </c>
      <c r="GT61">
        <v>23.3121</v>
      </c>
      <c r="GU61">
        <v>23.4356</v>
      </c>
      <c r="GV61">
        <v>30.9465</v>
      </c>
      <c r="GW61">
        <v>22.1605</v>
      </c>
      <c r="GX61">
        <v>70.0242</v>
      </c>
      <c r="GY61">
        <v>24.4609</v>
      </c>
      <c r="GZ61">
        <v>496.01</v>
      </c>
      <c r="HA61">
        <v>12.8704</v>
      </c>
      <c r="HB61">
        <v>101.151</v>
      </c>
      <c r="HC61">
        <v>101.128</v>
      </c>
    </row>
    <row r="62" spans="1:211">
      <c r="A62">
        <v>46</v>
      </c>
      <c r="B62">
        <v>1737667831.1</v>
      </c>
      <c r="C62">
        <v>90</v>
      </c>
      <c r="D62" t="s">
        <v>439</v>
      </c>
      <c r="E62" t="s">
        <v>440</v>
      </c>
      <c r="F62">
        <v>2</v>
      </c>
      <c r="G62">
        <v>1737667830.1</v>
      </c>
      <c r="H62">
        <f>(I62)/1000</f>
        <v>0</v>
      </c>
      <c r="I62">
        <f>IF(BD62, AL62, AF62)</f>
        <v>0</v>
      </c>
      <c r="J62">
        <f>IF(BD62, AG62, AE62)</f>
        <v>0</v>
      </c>
      <c r="K62">
        <f>BF62 - IF(AS62&gt;1, J62*AZ62*100.0/(AU62), 0)</f>
        <v>0</v>
      </c>
      <c r="L62">
        <f>((R62-H62/2)*K62-J62)/(R62+H62/2)</f>
        <v>0</v>
      </c>
      <c r="M62">
        <f>L62*(BM62+BN62)/1000.0</f>
        <v>0</v>
      </c>
      <c r="N62">
        <f>(BF62 - IF(AS62&gt;1, J62*AZ62*100.0/(AU62), 0))*(BM62+BN62)/1000.0</f>
        <v>0</v>
      </c>
      <c r="O62">
        <f>2.0/((1/Q62-1/P62)+SIGN(Q62)*SQRT((1/Q62-1/P62)*(1/Q62-1/P62) + 4*BA62/((BA62+1)*(BA62+1))*(2*1/Q62*1/P62-1/P62*1/P62)))</f>
        <v>0</v>
      </c>
      <c r="P62">
        <f>IF(LEFT(BB62,1)&lt;&gt;"0",IF(LEFT(BB62,1)="1",3.0,BC62),$D$5+$E$5*(BT62*BM62/($K$5*1000))+$F$5*(BT62*BM62/($K$5*1000))*MAX(MIN(AZ62,$J$5),$I$5)*MAX(MIN(AZ62,$J$5),$I$5)+$G$5*MAX(MIN(AZ62,$J$5),$I$5)*(BT62*BM62/($K$5*1000))+$H$5*(BT62*BM62/($K$5*1000))*(BT62*BM62/($K$5*1000)))</f>
        <v>0</v>
      </c>
      <c r="Q62">
        <f>H62*(1000-(1000*0.61365*exp(17.502*U62/(240.97+U62))/(BM62+BN62)+BH62)/2)/(1000*0.61365*exp(17.502*U62/(240.97+U62))/(BM62+BN62)-BH62)</f>
        <v>0</v>
      </c>
      <c r="R62">
        <f>1/((BA62+1)/(O62/1.6)+1/(P62/1.37)) + BA62/((BA62+1)/(O62/1.6) + BA62/(P62/1.37))</f>
        <v>0</v>
      </c>
      <c r="S62">
        <f>(AV62*AY62)</f>
        <v>0</v>
      </c>
      <c r="T62">
        <f>(BO62+(S62+2*0.95*5.67E-8*(((BO62+$B$7)+273)^4-(BO62+273)^4)-44100*H62)/(1.84*29.3*P62+8*0.95*5.67E-8*(BO62+273)^3))</f>
        <v>0</v>
      </c>
      <c r="U62">
        <f>($C$7*BP62+$D$7*BQ62+$E$7*T62)</f>
        <v>0</v>
      </c>
      <c r="V62">
        <f>0.61365*exp(17.502*U62/(240.97+U62))</f>
        <v>0</v>
      </c>
      <c r="W62">
        <f>(X62/Y62*100)</f>
        <v>0</v>
      </c>
      <c r="X62">
        <f>BH62*(BM62+BN62)/1000</f>
        <v>0</v>
      </c>
      <c r="Y62">
        <f>0.61365*exp(17.502*BO62/(240.97+BO62))</f>
        <v>0</v>
      </c>
      <c r="Z62">
        <f>(V62-BH62*(BM62+BN62)/1000)</f>
        <v>0</v>
      </c>
      <c r="AA62">
        <f>(-H62*44100)</f>
        <v>0</v>
      </c>
      <c r="AB62">
        <f>2*29.3*P62*0.92*(BO62-U62)</f>
        <v>0</v>
      </c>
      <c r="AC62">
        <f>2*0.95*5.67E-8*(((BO62+$B$7)+273)^4-(U62+273)^4)</f>
        <v>0</v>
      </c>
      <c r="AD62">
        <f>S62+AC62+AA62+AB62</f>
        <v>0</v>
      </c>
      <c r="AE62">
        <f>BL62*AS62*(BG62-BF62*(1000-AS62*BI62)/(1000-AS62*BH62))/(100*AZ62)</f>
        <v>0</v>
      </c>
      <c r="AF62">
        <f>1000*BL62*AS62*(BH62-BI62)/(100*AZ62*(1000-AS62*BH62))</f>
        <v>0</v>
      </c>
      <c r="AG62">
        <f>(AH62 - AI62 - BM62*1E3/(8.314*(BO62+273.15)) * AK62/BL62 * AJ62) * BL62/(100*AZ62) * (1000 - BI62)/1000</f>
        <v>0</v>
      </c>
      <c r="AH62">
        <v>465.687216959524</v>
      </c>
      <c r="AI62">
        <v>430.725242424242</v>
      </c>
      <c r="AJ62">
        <v>3.3250312554112</v>
      </c>
      <c r="AK62">
        <v>84.62</v>
      </c>
      <c r="AL62">
        <f>(AN62 - AM62 + BM62*1E3/(8.314*(BO62+273.15)) * AP62/BL62 * AO62) * BL62/(100*AZ62) * 1000/(1000 - AN62)</f>
        <v>0</v>
      </c>
      <c r="AM62">
        <v>12.8327839036563</v>
      </c>
      <c r="AN62">
        <v>15.4361087912088</v>
      </c>
      <c r="AO62">
        <v>8.15520675643767e-06</v>
      </c>
      <c r="AP62">
        <v>106.04</v>
      </c>
      <c r="AQ62">
        <v>14</v>
      </c>
      <c r="AR62">
        <v>3</v>
      </c>
      <c r="AS62">
        <f>IF(AQ62*$H$13&gt;=AU62,1.0,(AU62/(AU62-AQ62*$H$13)))</f>
        <v>0</v>
      </c>
      <c r="AT62">
        <f>(AS62-1)*100</f>
        <v>0</v>
      </c>
      <c r="AU62">
        <f>MAX(0,($B$13+$C$13*BT62)/(1+$D$13*BT62)*BM62/(BO62+273)*$E$13)</f>
        <v>0</v>
      </c>
      <c r="AV62">
        <f>$B$11*BU62+$C$11*BV62+$D$11*CG62</f>
        <v>0</v>
      </c>
      <c r="AW62">
        <f>AV62*AX62</f>
        <v>0</v>
      </c>
      <c r="AX62">
        <f>($B$11*$D$9+$C$11*$D$9+$D$11*(CH62*$E$9+CI62*$G$9))/($B$11+$C$11+$D$11)</f>
        <v>0</v>
      </c>
      <c r="AY62">
        <f>($B$11*$K$9+$C$11*$K$9+$D$11*(CH62*$L$9+CI62*$N$9))/($B$11+$C$11+$D$11)</f>
        <v>0</v>
      </c>
      <c r="AZ62">
        <v>6</v>
      </c>
      <c r="BA62">
        <v>0.5</v>
      </c>
      <c r="BB62" t="s">
        <v>345</v>
      </c>
      <c r="BC62">
        <v>2</v>
      </c>
      <c r="BD62" t="b">
        <v>1</v>
      </c>
      <c r="BE62">
        <v>1737667830.1</v>
      </c>
      <c r="BF62">
        <v>424.078</v>
      </c>
      <c r="BG62">
        <v>471.616</v>
      </c>
      <c r="BH62">
        <v>15.4357</v>
      </c>
      <c r="BI62">
        <v>12.8358</v>
      </c>
      <c r="BJ62">
        <v>422.659</v>
      </c>
      <c r="BK62">
        <v>15.3251</v>
      </c>
      <c r="BL62">
        <v>500.056</v>
      </c>
      <c r="BM62">
        <v>102.603</v>
      </c>
      <c r="BN62">
        <v>0.100127</v>
      </c>
      <c r="BO62">
        <v>24.9502</v>
      </c>
      <c r="BP62">
        <v>25.3973</v>
      </c>
      <c r="BQ62">
        <v>999.9</v>
      </c>
      <c r="BR62">
        <v>0</v>
      </c>
      <c r="BS62">
        <v>0</v>
      </c>
      <c r="BT62">
        <v>9978.75</v>
      </c>
      <c r="BU62">
        <v>364.069</v>
      </c>
      <c r="BV62">
        <v>845.4</v>
      </c>
      <c r="BW62">
        <v>-47.5375</v>
      </c>
      <c r="BX62">
        <v>430.727</v>
      </c>
      <c r="BY62">
        <v>477.748</v>
      </c>
      <c r="BZ62">
        <v>2.59989</v>
      </c>
      <c r="CA62">
        <v>471.616</v>
      </c>
      <c r="CB62">
        <v>12.8358</v>
      </c>
      <c r="CC62">
        <v>1.58375</v>
      </c>
      <c r="CD62">
        <v>1.31699</v>
      </c>
      <c r="CE62">
        <v>13.8016</v>
      </c>
      <c r="CF62">
        <v>10.9941</v>
      </c>
      <c r="CG62">
        <v>1200</v>
      </c>
      <c r="CH62">
        <v>0.899999</v>
      </c>
      <c r="CI62">
        <v>0.100001</v>
      </c>
      <c r="CJ62">
        <v>27</v>
      </c>
      <c r="CK62">
        <v>23455.9</v>
      </c>
      <c r="CL62">
        <v>1737665128.1</v>
      </c>
      <c r="CM62" t="s">
        <v>346</v>
      </c>
      <c r="CN62">
        <v>1737665128.1</v>
      </c>
      <c r="CO62">
        <v>1737665124.1</v>
      </c>
      <c r="CP62">
        <v>1</v>
      </c>
      <c r="CQ62">
        <v>0.11</v>
      </c>
      <c r="CR62">
        <v>-0.02</v>
      </c>
      <c r="CS62">
        <v>0.918</v>
      </c>
      <c r="CT62">
        <v>0.128</v>
      </c>
      <c r="CU62">
        <v>200</v>
      </c>
      <c r="CV62">
        <v>18</v>
      </c>
      <c r="CW62">
        <v>0.6</v>
      </c>
      <c r="CX62">
        <v>0.08</v>
      </c>
      <c r="CY62">
        <v>-46.285865</v>
      </c>
      <c r="CZ62">
        <v>-7.2593909774436</v>
      </c>
      <c r="DA62">
        <v>0.698150815565662</v>
      </c>
      <c r="DB62">
        <v>0</v>
      </c>
      <c r="DC62">
        <v>2.6034115</v>
      </c>
      <c r="DD62">
        <v>-0.187730977443607</v>
      </c>
      <c r="DE62">
        <v>0.0220875044482169</v>
      </c>
      <c r="DF62">
        <v>1</v>
      </c>
      <c r="DG62">
        <v>1</v>
      </c>
      <c r="DH62">
        <v>2</v>
      </c>
      <c r="DI62" t="s">
        <v>347</v>
      </c>
      <c r="DJ62">
        <v>3.11927</v>
      </c>
      <c r="DK62">
        <v>2.80073</v>
      </c>
      <c r="DL62">
        <v>0.101782</v>
      </c>
      <c r="DM62">
        <v>0.111561</v>
      </c>
      <c r="DN62">
        <v>0.0863138</v>
      </c>
      <c r="DO62">
        <v>0.076295</v>
      </c>
      <c r="DP62">
        <v>25003.7</v>
      </c>
      <c r="DQ62">
        <v>22850.1</v>
      </c>
      <c r="DR62">
        <v>26637.4</v>
      </c>
      <c r="DS62">
        <v>24070.6</v>
      </c>
      <c r="DT62">
        <v>33636.7</v>
      </c>
      <c r="DU62">
        <v>32388.2</v>
      </c>
      <c r="DV62">
        <v>40275.3</v>
      </c>
      <c r="DW62">
        <v>38062.4</v>
      </c>
      <c r="DX62">
        <v>1.99975</v>
      </c>
      <c r="DY62">
        <v>2.63722</v>
      </c>
      <c r="DZ62">
        <v>0.0400282</v>
      </c>
      <c r="EA62">
        <v>0</v>
      </c>
      <c r="EB62">
        <v>24.742</v>
      </c>
      <c r="EC62">
        <v>999.9</v>
      </c>
      <c r="ED62">
        <v>52.57</v>
      </c>
      <c r="EE62">
        <v>25.77</v>
      </c>
      <c r="EF62">
        <v>17.0553</v>
      </c>
      <c r="EG62">
        <v>64.4055</v>
      </c>
      <c r="EH62">
        <v>20.6931</v>
      </c>
      <c r="EI62">
        <v>2</v>
      </c>
      <c r="EJ62">
        <v>-0.335661</v>
      </c>
      <c r="EK62">
        <v>-0.687944</v>
      </c>
      <c r="EL62">
        <v>20.2982</v>
      </c>
      <c r="EM62">
        <v>5.26072</v>
      </c>
      <c r="EN62">
        <v>12.0074</v>
      </c>
      <c r="EO62">
        <v>4.9992</v>
      </c>
      <c r="EP62">
        <v>3.287</v>
      </c>
      <c r="EQ62">
        <v>9999</v>
      </c>
      <c r="ER62">
        <v>9999</v>
      </c>
      <c r="ES62">
        <v>9999</v>
      </c>
      <c r="ET62">
        <v>999.9</v>
      </c>
      <c r="EU62">
        <v>1.87271</v>
      </c>
      <c r="EV62">
        <v>1.8735</v>
      </c>
      <c r="EW62">
        <v>1.86974</v>
      </c>
      <c r="EX62">
        <v>1.87546</v>
      </c>
      <c r="EY62">
        <v>1.8757</v>
      </c>
      <c r="EZ62">
        <v>1.87408</v>
      </c>
      <c r="FA62">
        <v>1.87268</v>
      </c>
      <c r="FB62">
        <v>1.87175</v>
      </c>
      <c r="FC62">
        <v>5</v>
      </c>
      <c r="FD62">
        <v>0</v>
      </c>
      <c r="FE62">
        <v>0</v>
      </c>
      <c r="FF62">
        <v>0</v>
      </c>
      <c r="FG62" t="s">
        <v>348</v>
      </c>
      <c r="FH62" t="s">
        <v>349</v>
      </c>
      <c r="FI62" t="s">
        <v>350</v>
      </c>
      <c r="FJ62" t="s">
        <v>350</v>
      </c>
      <c r="FK62" t="s">
        <v>350</v>
      </c>
      <c r="FL62" t="s">
        <v>350</v>
      </c>
      <c r="FM62">
        <v>0</v>
      </c>
      <c r="FN62">
        <v>100</v>
      </c>
      <c r="FO62">
        <v>100</v>
      </c>
      <c r="FP62">
        <v>1.424</v>
      </c>
      <c r="FQ62">
        <v>0.1105</v>
      </c>
      <c r="FR62">
        <v>0.362488883028156</v>
      </c>
      <c r="FS62">
        <v>0.00365831709837341</v>
      </c>
      <c r="FT62">
        <v>-3.09545118692409e-06</v>
      </c>
      <c r="FU62">
        <v>8.40380587856183e-10</v>
      </c>
      <c r="FV62">
        <v>-0.00191986884087034</v>
      </c>
      <c r="FW62">
        <v>0.00174507359546448</v>
      </c>
      <c r="FX62">
        <v>0.000211765233859431</v>
      </c>
      <c r="FY62">
        <v>9.99097381883647e-06</v>
      </c>
      <c r="FZ62">
        <v>2</v>
      </c>
      <c r="GA62">
        <v>1986</v>
      </c>
      <c r="GB62">
        <v>0</v>
      </c>
      <c r="GC62">
        <v>17</v>
      </c>
      <c r="GD62">
        <v>45</v>
      </c>
      <c r="GE62">
        <v>45.1</v>
      </c>
      <c r="GF62">
        <v>1.56128</v>
      </c>
      <c r="GG62">
        <v>2.5</v>
      </c>
      <c r="GH62">
        <v>2.24854</v>
      </c>
      <c r="GI62">
        <v>2.68066</v>
      </c>
      <c r="GJ62">
        <v>2.44751</v>
      </c>
      <c r="GK62">
        <v>2.34863</v>
      </c>
      <c r="GL62">
        <v>29.7297</v>
      </c>
      <c r="GM62">
        <v>13.9657</v>
      </c>
      <c r="GN62">
        <v>19</v>
      </c>
      <c r="GO62">
        <v>455.082</v>
      </c>
      <c r="GP62">
        <v>1034.33</v>
      </c>
      <c r="GQ62">
        <v>24.4418</v>
      </c>
      <c r="GR62">
        <v>23.2853</v>
      </c>
      <c r="GS62">
        <v>30.0006</v>
      </c>
      <c r="GT62">
        <v>23.314</v>
      </c>
      <c r="GU62">
        <v>23.4376</v>
      </c>
      <c r="GV62">
        <v>31.3036</v>
      </c>
      <c r="GW62">
        <v>22.1605</v>
      </c>
      <c r="GX62">
        <v>70.0242</v>
      </c>
      <c r="GY62">
        <v>24.4609</v>
      </c>
      <c r="GZ62">
        <v>502.739</v>
      </c>
      <c r="HA62">
        <v>12.8704</v>
      </c>
      <c r="HB62">
        <v>101.152</v>
      </c>
      <c r="HC62">
        <v>101.129</v>
      </c>
    </row>
    <row r="63" spans="1:211">
      <c r="A63">
        <v>47</v>
      </c>
      <c r="B63">
        <v>1737667833.1</v>
      </c>
      <c r="C63">
        <v>92</v>
      </c>
      <c r="D63" t="s">
        <v>441</v>
      </c>
      <c r="E63" t="s">
        <v>442</v>
      </c>
      <c r="F63">
        <v>2</v>
      </c>
      <c r="G63">
        <v>1737667831.1</v>
      </c>
      <c r="H63">
        <f>(I63)/1000</f>
        <v>0</v>
      </c>
      <c r="I63">
        <f>IF(BD63, AL63, AF63)</f>
        <v>0</v>
      </c>
      <c r="J63">
        <f>IF(BD63, AG63, AE63)</f>
        <v>0</v>
      </c>
      <c r="K63">
        <f>BF63 - IF(AS63&gt;1, J63*AZ63*100.0/(AU63), 0)</f>
        <v>0</v>
      </c>
      <c r="L63">
        <f>((R63-H63/2)*K63-J63)/(R63+H63/2)</f>
        <v>0</v>
      </c>
      <c r="M63">
        <f>L63*(BM63+BN63)/1000.0</f>
        <v>0</v>
      </c>
      <c r="N63">
        <f>(BF63 - IF(AS63&gt;1, J63*AZ63*100.0/(AU63), 0))*(BM63+BN63)/1000.0</f>
        <v>0</v>
      </c>
      <c r="O63">
        <f>2.0/((1/Q63-1/P63)+SIGN(Q63)*SQRT((1/Q63-1/P63)*(1/Q63-1/P63) + 4*BA63/((BA63+1)*(BA63+1))*(2*1/Q63*1/P63-1/P63*1/P63)))</f>
        <v>0</v>
      </c>
      <c r="P63">
        <f>IF(LEFT(BB63,1)&lt;&gt;"0",IF(LEFT(BB63,1)="1",3.0,BC63),$D$5+$E$5*(BT63*BM63/($K$5*1000))+$F$5*(BT63*BM63/($K$5*1000))*MAX(MIN(AZ63,$J$5),$I$5)*MAX(MIN(AZ63,$J$5),$I$5)+$G$5*MAX(MIN(AZ63,$J$5),$I$5)*(BT63*BM63/($K$5*1000))+$H$5*(BT63*BM63/($K$5*1000))*(BT63*BM63/($K$5*1000)))</f>
        <v>0</v>
      </c>
      <c r="Q63">
        <f>H63*(1000-(1000*0.61365*exp(17.502*U63/(240.97+U63))/(BM63+BN63)+BH63)/2)/(1000*0.61365*exp(17.502*U63/(240.97+U63))/(BM63+BN63)-BH63)</f>
        <v>0</v>
      </c>
      <c r="R63">
        <f>1/((BA63+1)/(O63/1.6)+1/(P63/1.37)) + BA63/((BA63+1)/(O63/1.6) + BA63/(P63/1.37))</f>
        <v>0</v>
      </c>
      <c r="S63">
        <f>(AV63*AY63)</f>
        <v>0</v>
      </c>
      <c r="T63">
        <f>(BO63+(S63+2*0.95*5.67E-8*(((BO63+$B$7)+273)^4-(BO63+273)^4)-44100*H63)/(1.84*29.3*P63+8*0.95*5.67E-8*(BO63+273)^3))</f>
        <v>0</v>
      </c>
      <c r="U63">
        <f>($C$7*BP63+$D$7*BQ63+$E$7*T63)</f>
        <v>0</v>
      </c>
      <c r="V63">
        <f>0.61365*exp(17.502*U63/(240.97+U63))</f>
        <v>0</v>
      </c>
      <c r="W63">
        <f>(X63/Y63*100)</f>
        <v>0</v>
      </c>
      <c r="X63">
        <f>BH63*(BM63+BN63)/1000</f>
        <v>0</v>
      </c>
      <c r="Y63">
        <f>0.61365*exp(17.502*BO63/(240.97+BO63))</f>
        <v>0</v>
      </c>
      <c r="Z63">
        <f>(V63-BH63*(BM63+BN63)/1000)</f>
        <v>0</v>
      </c>
      <c r="AA63">
        <f>(-H63*44100)</f>
        <v>0</v>
      </c>
      <c r="AB63">
        <f>2*29.3*P63*0.92*(BO63-U63)</f>
        <v>0</v>
      </c>
      <c r="AC63">
        <f>2*0.95*5.67E-8*(((BO63+$B$7)+273)^4-(U63+273)^4)</f>
        <v>0</v>
      </c>
      <c r="AD63">
        <f>S63+AC63+AA63+AB63</f>
        <v>0</v>
      </c>
      <c r="AE63">
        <f>BL63*AS63*(BG63-BF63*(1000-AS63*BI63)/(1000-AS63*BH63))/(100*AZ63)</f>
        <v>0</v>
      </c>
      <c r="AF63">
        <f>1000*BL63*AS63*(BH63-BI63)/(100*AZ63*(1000-AS63*BH63))</f>
        <v>0</v>
      </c>
      <c r="AG63">
        <f>(AH63 - AI63 - BM63*1E3/(8.314*(BO63+273.15)) * AK63/BL63 * AJ63) * BL63/(100*AZ63) * (1000 - BI63)/1000</f>
        <v>0</v>
      </c>
      <c r="AH63">
        <v>472.565385278572</v>
      </c>
      <c r="AI63">
        <v>437.373115151515</v>
      </c>
      <c r="AJ63">
        <v>3.32254415584405</v>
      </c>
      <c r="AK63">
        <v>84.62</v>
      </c>
      <c r="AL63">
        <f>(AN63 - AM63 + BM63*1E3/(8.314*(BO63+273.15)) * AP63/BL63 * AO63) * BL63/(100*AZ63) * 1000/(1000 - AN63)</f>
        <v>0</v>
      </c>
      <c r="AM63">
        <v>12.8347504534865</v>
      </c>
      <c r="AN63">
        <v>15.4413956043956</v>
      </c>
      <c r="AO63">
        <v>8.34488316312862e-06</v>
      </c>
      <c r="AP63">
        <v>106.04</v>
      </c>
      <c r="AQ63">
        <v>14</v>
      </c>
      <c r="AR63">
        <v>3</v>
      </c>
      <c r="AS63">
        <f>IF(AQ63*$H$13&gt;=AU63,1.0,(AU63/(AU63-AQ63*$H$13)))</f>
        <v>0</v>
      </c>
      <c r="AT63">
        <f>(AS63-1)*100</f>
        <v>0</v>
      </c>
      <c r="AU63">
        <f>MAX(0,($B$13+$C$13*BT63)/(1+$D$13*BT63)*BM63/(BO63+273)*$E$13)</f>
        <v>0</v>
      </c>
      <c r="AV63">
        <f>$B$11*BU63+$C$11*BV63+$D$11*CG63</f>
        <v>0</v>
      </c>
      <c r="AW63">
        <f>AV63*AX63</f>
        <v>0</v>
      </c>
      <c r="AX63">
        <f>($B$11*$D$9+$C$11*$D$9+$D$11*(CH63*$E$9+CI63*$G$9))/($B$11+$C$11+$D$11)</f>
        <v>0</v>
      </c>
      <c r="AY63">
        <f>($B$11*$K$9+$C$11*$K$9+$D$11*(CH63*$L$9+CI63*$N$9))/($B$11+$C$11+$D$11)</f>
        <v>0</v>
      </c>
      <c r="AZ63">
        <v>6</v>
      </c>
      <c r="BA63">
        <v>0.5</v>
      </c>
      <c r="BB63" t="s">
        <v>345</v>
      </c>
      <c r="BC63">
        <v>2</v>
      </c>
      <c r="BD63" t="b">
        <v>1</v>
      </c>
      <c r="BE63">
        <v>1737667831.1</v>
      </c>
      <c r="BF63">
        <v>427.3525</v>
      </c>
      <c r="BG63">
        <v>475.0065</v>
      </c>
      <c r="BH63">
        <v>15.4383</v>
      </c>
      <c r="BI63">
        <v>12.83535</v>
      </c>
      <c r="BJ63">
        <v>425.929</v>
      </c>
      <c r="BK63">
        <v>15.3277</v>
      </c>
      <c r="BL63">
        <v>500.1265</v>
      </c>
      <c r="BM63">
        <v>102.603</v>
      </c>
      <c r="BN63">
        <v>0.100119</v>
      </c>
      <c r="BO63">
        <v>24.9542</v>
      </c>
      <c r="BP63">
        <v>25.4001</v>
      </c>
      <c r="BQ63">
        <v>999.9</v>
      </c>
      <c r="BR63">
        <v>0</v>
      </c>
      <c r="BS63">
        <v>0</v>
      </c>
      <c r="BT63">
        <v>9981.25</v>
      </c>
      <c r="BU63">
        <v>364.069</v>
      </c>
      <c r="BV63">
        <v>845.584</v>
      </c>
      <c r="BW63">
        <v>-47.65355</v>
      </c>
      <c r="BX63">
        <v>434.054</v>
      </c>
      <c r="BY63">
        <v>481.1825</v>
      </c>
      <c r="BZ63">
        <v>2.602925</v>
      </c>
      <c r="CA63">
        <v>475.0065</v>
      </c>
      <c r="CB63">
        <v>12.83535</v>
      </c>
      <c r="CC63">
        <v>1.584015</v>
      </c>
      <c r="CD63">
        <v>1.316945</v>
      </c>
      <c r="CE63">
        <v>13.8042</v>
      </c>
      <c r="CF63">
        <v>10.99365</v>
      </c>
      <c r="CG63">
        <v>1200</v>
      </c>
      <c r="CH63">
        <v>0.8999995</v>
      </c>
      <c r="CI63">
        <v>0.100001</v>
      </c>
      <c r="CJ63">
        <v>27</v>
      </c>
      <c r="CK63">
        <v>23455.85</v>
      </c>
      <c r="CL63">
        <v>1737665128.1</v>
      </c>
      <c r="CM63" t="s">
        <v>346</v>
      </c>
      <c r="CN63">
        <v>1737665128.1</v>
      </c>
      <c r="CO63">
        <v>1737665124.1</v>
      </c>
      <c r="CP63">
        <v>1</v>
      </c>
      <c r="CQ63">
        <v>0.11</v>
      </c>
      <c r="CR63">
        <v>-0.02</v>
      </c>
      <c r="CS63">
        <v>0.918</v>
      </c>
      <c r="CT63">
        <v>0.128</v>
      </c>
      <c r="CU63">
        <v>200</v>
      </c>
      <c r="CV63">
        <v>18</v>
      </c>
      <c r="CW63">
        <v>0.6</v>
      </c>
      <c r="CX63">
        <v>0.08</v>
      </c>
      <c r="CY63">
        <v>-46.525865</v>
      </c>
      <c r="CZ63">
        <v>-7.20649172932328</v>
      </c>
      <c r="DA63">
        <v>0.693096474724118</v>
      </c>
      <c r="DB63">
        <v>0</v>
      </c>
      <c r="DC63">
        <v>2.5991865</v>
      </c>
      <c r="DD63">
        <v>-0.109264511278195</v>
      </c>
      <c r="DE63">
        <v>0.0174654957773892</v>
      </c>
      <c r="DF63">
        <v>1</v>
      </c>
      <c r="DG63">
        <v>1</v>
      </c>
      <c r="DH63">
        <v>2</v>
      </c>
      <c r="DI63" t="s">
        <v>347</v>
      </c>
      <c r="DJ63">
        <v>3.11932</v>
      </c>
      <c r="DK63">
        <v>2.80066</v>
      </c>
      <c r="DL63">
        <v>0.102964</v>
      </c>
      <c r="DM63">
        <v>0.112735</v>
      </c>
      <c r="DN63">
        <v>0.0863318</v>
      </c>
      <c r="DO63">
        <v>0.0762981</v>
      </c>
      <c r="DP63">
        <v>24971</v>
      </c>
      <c r="DQ63">
        <v>22819.7</v>
      </c>
      <c r="DR63">
        <v>26637.6</v>
      </c>
      <c r="DS63">
        <v>24070.4</v>
      </c>
      <c r="DT63">
        <v>33636.3</v>
      </c>
      <c r="DU63">
        <v>32388.2</v>
      </c>
      <c r="DV63">
        <v>40275.5</v>
      </c>
      <c r="DW63">
        <v>38062.3</v>
      </c>
      <c r="DX63">
        <v>1.99972</v>
      </c>
      <c r="DY63">
        <v>2.63665</v>
      </c>
      <c r="DZ63">
        <v>0.0408888</v>
      </c>
      <c r="EA63">
        <v>0</v>
      </c>
      <c r="EB63">
        <v>24.7363</v>
      </c>
      <c r="EC63">
        <v>999.9</v>
      </c>
      <c r="ED63">
        <v>52.57</v>
      </c>
      <c r="EE63">
        <v>25.77</v>
      </c>
      <c r="EF63">
        <v>17.0547</v>
      </c>
      <c r="EG63">
        <v>63.9055</v>
      </c>
      <c r="EH63">
        <v>20.5369</v>
      </c>
      <c r="EI63">
        <v>2</v>
      </c>
      <c r="EJ63">
        <v>-0.335503</v>
      </c>
      <c r="EK63">
        <v>-0.65156</v>
      </c>
      <c r="EL63">
        <v>20.2984</v>
      </c>
      <c r="EM63">
        <v>5.26087</v>
      </c>
      <c r="EN63">
        <v>12.0083</v>
      </c>
      <c r="EO63">
        <v>4.9992</v>
      </c>
      <c r="EP63">
        <v>3.28695</v>
      </c>
      <c r="EQ63">
        <v>9999</v>
      </c>
      <c r="ER63">
        <v>9999</v>
      </c>
      <c r="ES63">
        <v>9999</v>
      </c>
      <c r="ET63">
        <v>999.9</v>
      </c>
      <c r="EU63">
        <v>1.87269</v>
      </c>
      <c r="EV63">
        <v>1.87348</v>
      </c>
      <c r="EW63">
        <v>1.86972</v>
      </c>
      <c r="EX63">
        <v>1.87546</v>
      </c>
      <c r="EY63">
        <v>1.87568</v>
      </c>
      <c r="EZ63">
        <v>1.87408</v>
      </c>
      <c r="FA63">
        <v>1.87267</v>
      </c>
      <c r="FB63">
        <v>1.87173</v>
      </c>
      <c r="FC63">
        <v>5</v>
      </c>
      <c r="FD63">
        <v>0</v>
      </c>
      <c r="FE63">
        <v>0</v>
      </c>
      <c r="FF63">
        <v>0</v>
      </c>
      <c r="FG63" t="s">
        <v>348</v>
      </c>
      <c r="FH63" t="s">
        <v>349</v>
      </c>
      <c r="FI63" t="s">
        <v>350</v>
      </c>
      <c r="FJ63" t="s">
        <v>350</v>
      </c>
      <c r="FK63" t="s">
        <v>350</v>
      </c>
      <c r="FL63" t="s">
        <v>350</v>
      </c>
      <c r="FM63">
        <v>0</v>
      </c>
      <c r="FN63">
        <v>100</v>
      </c>
      <c r="FO63">
        <v>100</v>
      </c>
      <c r="FP63">
        <v>1.434</v>
      </c>
      <c r="FQ63">
        <v>0.1106</v>
      </c>
      <c r="FR63">
        <v>0.362488883028156</v>
      </c>
      <c r="FS63">
        <v>0.00365831709837341</v>
      </c>
      <c r="FT63">
        <v>-3.09545118692409e-06</v>
      </c>
      <c r="FU63">
        <v>8.40380587856183e-10</v>
      </c>
      <c r="FV63">
        <v>-0.00191986884087034</v>
      </c>
      <c r="FW63">
        <v>0.00174507359546448</v>
      </c>
      <c r="FX63">
        <v>0.000211765233859431</v>
      </c>
      <c r="FY63">
        <v>9.99097381883647e-06</v>
      </c>
      <c r="FZ63">
        <v>2</v>
      </c>
      <c r="GA63">
        <v>1986</v>
      </c>
      <c r="GB63">
        <v>0</v>
      </c>
      <c r="GC63">
        <v>17</v>
      </c>
      <c r="GD63">
        <v>45.1</v>
      </c>
      <c r="GE63">
        <v>45.1</v>
      </c>
      <c r="GF63">
        <v>1.57837</v>
      </c>
      <c r="GG63">
        <v>2.49878</v>
      </c>
      <c r="GH63">
        <v>2.24854</v>
      </c>
      <c r="GI63">
        <v>2.68311</v>
      </c>
      <c r="GJ63">
        <v>2.44751</v>
      </c>
      <c r="GK63">
        <v>2.39502</v>
      </c>
      <c r="GL63">
        <v>29.7297</v>
      </c>
      <c r="GM63">
        <v>13.9744</v>
      </c>
      <c r="GN63">
        <v>19</v>
      </c>
      <c r="GO63">
        <v>455.085</v>
      </c>
      <c r="GP63">
        <v>1033.67</v>
      </c>
      <c r="GQ63">
        <v>24.4633</v>
      </c>
      <c r="GR63">
        <v>23.2876</v>
      </c>
      <c r="GS63">
        <v>30.0005</v>
      </c>
      <c r="GT63">
        <v>23.3159</v>
      </c>
      <c r="GU63">
        <v>23.4395</v>
      </c>
      <c r="GV63">
        <v>31.6594</v>
      </c>
      <c r="GW63">
        <v>22.1605</v>
      </c>
      <c r="GX63">
        <v>70.0242</v>
      </c>
      <c r="GY63">
        <v>24.4926</v>
      </c>
      <c r="GZ63">
        <v>509.451</v>
      </c>
      <c r="HA63">
        <v>12.8704</v>
      </c>
      <c r="HB63">
        <v>101.153</v>
      </c>
      <c r="HC63">
        <v>101.129</v>
      </c>
    </row>
    <row r="64" spans="1:211">
      <c r="A64">
        <v>48</v>
      </c>
      <c r="B64">
        <v>1737667835.1</v>
      </c>
      <c r="C64">
        <v>94</v>
      </c>
      <c r="D64" t="s">
        <v>443</v>
      </c>
      <c r="E64" t="s">
        <v>444</v>
      </c>
      <c r="F64">
        <v>2</v>
      </c>
      <c r="G64">
        <v>1737667834.1</v>
      </c>
      <c r="H64">
        <f>(I64)/1000</f>
        <v>0</v>
      </c>
      <c r="I64">
        <f>IF(BD64, AL64, AF64)</f>
        <v>0</v>
      </c>
      <c r="J64">
        <f>IF(BD64, AG64, AE64)</f>
        <v>0</v>
      </c>
      <c r="K64">
        <f>BF64 - IF(AS64&gt;1, J64*AZ64*100.0/(AU64), 0)</f>
        <v>0</v>
      </c>
      <c r="L64">
        <f>((R64-H64/2)*K64-J64)/(R64+H64/2)</f>
        <v>0</v>
      </c>
      <c r="M64">
        <f>L64*(BM64+BN64)/1000.0</f>
        <v>0</v>
      </c>
      <c r="N64">
        <f>(BF64 - IF(AS64&gt;1, J64*AZ64*100.0/(AU64), 0))*(BM64+BN64)/1000.0</f>
        <v>0</v>
      </c>
      <c r="O64">
        <f>2.0/((1/Q64-1/P64)+SIGN(Q64)*SQRT((1/Q64-1/P64)*(1/Q64-1/P64) + 4*BA64/((BA64+1)*(BA64+1))*(2*1/Q64*1/P64-1/P64*1/P64)))</f>
        <v>0</v>
      </c>
      <c r="P64">
        <f>IF(LEFT(BB64,1)&lt;&gt;"0",IF(LEFT(BB64,1)="1",3.0,BC64),$D$5+$E$5*(BT64*BM64/($K$5*1000))+$F$5*(BT64*BM64/($K$5*1000))*MAX(MIN(AZ64,$J$5),$I$5)*MAX(MIN(AZ64,$J$5),$I$5)+$G$5*MAX(MIN(AZ64,$J$5),$I$5)*(BT64*BM64/($K$5*1000))+$H$5*(BT64*BM64/($K$5*1000))*(BT64*BM64/($K$5*1000)))</f>
        <v>0</v>
      </c>
      <c r="Q64">
        <f>H64*(1000-(1000*0.61365*exp(17.502*U64/(240.97+U64))/(BM64+BN64)+BH64)/2)/(1000*0.61365*exp(17.502*U64/(240.97+U64))/(BM64+BN64)-BH64)</f>
        <v>0</v>
      </c>
      <c r="R64">
        <f>1/((BA64+1)/(O64/1.6)+1/(P64/1.37)) + BA64/((BA64+1)/(O64/1.6) + BA64/(P64/1.37))</f>
        <v>0</v>
      </c>
      <c r="S64">
        <f>(AV64*AY64)</f>
        <v>0</v>
      </c>
      <c r="T64">
        <f>(BO64+(S64+2*0.95*5.67E-8*(((BO64+$B$7)+273)^4-(BO64+273)^4)-44100*H64)/(1.84*29.3*P64+8*0.95*5.67E-8*(BO64+273)^3))</f>
        <v>0</v>
      </c>
      <c r="U64">
        <f>($C$7*BP64+$D$7*BQ64+$E$7*T64)</f>
        <v>0</v>
      </c>
      <c r="V64">
        <f>0.61365*exp(17.502*U64/(240.97+U64))</f>
        <v>0</v>
      </c>
      <c r="W64">
        <f>(X64/Y64*100)</f>
        <v>0</v>
      </c>
      <c r="X64">
        <f>BH64*(BM64+BN64)/1000</f>
        <v>0</v>
      </c>
      <c r="Y64">
        <f>0.61365*exp(17.502*BO64/(240.97+BO64))</f>
        <v>0</v>
      </c>
      <c r="Z64">
        <f>(V64-BH64*(BM64+BN64)/1000)</f>
        <v>0</v>
      </c>
      <c r="AA64">
        <f>(-H64*44100)</f>
        <v>0</v>
      </c>
      <c r="AB64">
        <f>2*29.3*P64*0.92*(BO64-U64)</f>
        <v>0</v>
      </c>
      <c r="AC64">
        <f>2*0.95*5.67E-8*(((BO64+$B$7)+273)^4-(U64+273)^4)</f>
        <v>0</v>
      </c>
      <c r="AD64">
        <f>S64+AC64+AA64+AB64</f>
        <v>0</v>
      </c>
      <c r="AE64">
        <f>BL64*AS64*(BG64-BF64*(1000-AS64*BI64)/(1000-AS64*BH64))/(100*AZ64)</f>
        <v>0</v>
      </c>
      <c r="AF64">
        <f>1000*BL64*AS64*(BH64-BI64)/(100*AZ64*(1000-AS64*BH64))</f>
        <v>0</v>
      </c>
      <c r="AG64">
        <f>(AH64 - AI64 - BM64*1E3/(8.314*(BO64+273.15)) * AK64/BL64 * AJ64) * BL64/(100*AZ64) * (1000 - BI64)/1000</f>
        <v>0</v>
      </c>
      <c r="AH64">
        <v>479.434959145238</v>
      </c>
      <c r="AI64">
        <v>444.061212121212</v>
      </c>
      <c r="AJ64">
        <v>3.33257294372295</v>
      </c>
      <c r="AK64">
        <v>84.62</v>
      </c>
      <c r="AL64">
        <f>(AN64 - AM64 + BM64*1E3/(8.314*(BO64+273.15)) * AP64/BL64 * AO64) * BL64/(100*AZ64) * 1000/(1000 - AN64)</f>
        <v>0</v>
      </c>
      <c r="AM64">
        <v>12.835727550969</v>
      </c>
      <c r="AN64">
        <v>15.4457021978022</v>
      </c>
      <c r="AO64">
        <v>7.98360850570538e-06</v>
      </c>
      <c r="AP64">
        <v>106.04</v>
      </c>
      <c r="AQ64">
        <v>14</v>
      </c>
      <c r="AR64">
        <v>3</v>
      </c>
      <c r="AS64">
        <f>IF(AQ64*$H$13&gt;=AU64,1.0,(AU64/(AU64-AQ64*$H$13)))</f>
        <v>0</v>
      </c>
      <c r="AT64">
        <f>(AS64-1)*100</f>
        <v>0</v>
      </c>
      <c r="AU64">
        <f>MAX(0,($B$13+$C$13*BT64)/(1+$D$13*BT64)*BM64/(BO64+273)*$E$13)</f>
        <v>0</v>
      </c>
      <c r="AV64">
        <f>$B$11*BU64+$C$11*BV64+$D$11*CG64</f>
        <v>0</v>
      </c>
      <c r="AW64">
        <f>AV64*AX64</f>
        <v>0</v>
      </c>
      <c r="AX64">
        <f>($B$11*$D$9+$C$11*$D$9+$D$11*(CH64*$E$9+CI64*$G$9))/($B$11+$C$11+$D$11)</f>
        <v>0</v>
      </c>
      <c r="AY64">
        <f>($B$11*$K$9+$C$11*$K$9+$D$11*(CH64*$L$9+CI64*$N$9))/($B$11+$C$11+$D$11)</f>
        <v>0</v>
      </c>
      <c r="AZ64">
        <v>6</v>
      </c>
      <c r="BA64">
        <v>0.5</v>
      </c>
      <c r="BB64" t="s">
        <v>345</v>
      </c>
      <c r="BC64">
        <v>2</v>
      </c>
      <c r="BD64" t="b">
        <v>1</v>
      </c>
      <c r="BE64">
        <v>1737667834.1</v>
      </c>
      <c r="BF64">
        <v>437.207</v>
      </c>
      <c r="BG64">
        <v>485.196</v>
      </c>
      <c r="BH64">
        <v>15.4453</v>
      </c>
      <c r="BI64">
        <v>12.8361</v>
      </c>
      <c r="BJ64">
        <v>435.768</v>
      </c>
      <c r="BK64">
        <v>15.3346</v>
      </c>
      <c r="BL64">
        <v>500.071</v>
      </c>
      <c r="BM64">
        <v>102.604</v>
      </c>
      <c r="BN64">
        <v>0.0998546</v>
      </c>
      <c r="BO64">
        <v>24.968</v>
      </c>
      <c r="BP64">
        <v>25.4157</v>
      </c>
      <c r="BQ64">
        <v>999.9</v>
      </c>
      <c r="BR64">
        <v>0</v>
      </c>
      <c r="BS64">
        <v>0</v>
      </c>
      <c r="BT64">
        <v>10028.1</v>
      </c>
      <c r="BU64">
        <v>363.982</v>
      </c>
      <c r="BV64">
        <v>843.683</v>
      </c>
      <c r="BW64">
        <v>-47.9895</v>
      </c>
      <c r="BX64">
        <v>444.065</v>
      </c>
      <c r="BY64">
        <v>491.505</v>
      </c>
      <c r="BZ64">
        <v>2.60915</v>
      </c>
      <c r="CA64">
        <v>485.196</v>
      </c>
      <c r="CB64">
        <v>12.8361</v>
      </c>
      <c r="CC64">
        <v>1.58475</v>
      </c>
      <c r="CD64">
        <v>1.31704</v>
      </c>
      <c r="CE64">
        <v>13.8113</v>
      </c>
      <c r="CF64">
        <v>10.9947</v>
      </c>
      <c r="CG64">
        <v>1200</v>
      </c>
      <c r="CH64">
        <v>0.9</v>
      </c>
      <c r="CI64">
        <v>0.0999999</v>
      </c>
      <c r="CJ64">
        <v>27</v>
      </c>
      <c r="CK64">
        <v>23455.8</v>
      </c>
      <c r="CL64">
        <v>1737665128.1</v>
      </c>
      <c r="CM64" t="s">
        <v>346</v>
      </c>
      <c r="CN64">
        <v>1737665128.1</v>
      </c>
      <c r="CO64">
        <v>1737665124.1</v>
      </c>
      <c r="CP64">
        <v>1</v>
      </c>
      <c r="CQ64">
        <v>0.11</v>
      </c>
      <c r="CR64">
        <v>-0.02</v>
      </c>
      <c r="CS64">
        <v>0.918</v>
      </c>
      <c r="CT64">
        <v>0.128</v>
      </c>
      <c r="CU64">
        <v>200</v>
      </c>
      <c r="CV64">
        <v>18</v>
      </c>
      <c r="CW64">
        <v>0.6</v>
      </c>
      <c r="CX64">
        <v>0.08</v>
      </c>
      <c r="CY64">
        <v>-46.76863</v>
      </c>
      <c r="CZ64">
        <v>-7.06378646616547</v>
      </c>
      <c r="DA64">
        <v>0.679109868209851</v>
      </c>
      <c r="DB64">
        <v>0</v>
      </c>
      <c r="DC64">
        <v>2.596248</v>
      </c>
      <c r="DD64">
        <v>-0.0232583458646612</v>
      </c>
      <c r="DE64">
        <v>0.0128209319474054</v>
      </c>
      <c r="DF64">
        <v>1</v>
      </c>
      <c r="DG64">
        <v>1</v>
      </c>
      <c r="DH64">
        <v>2</v>
      </c>
      <c r="DI64" t="s">
        <v>347</v>
      </c>
      <c r="DJ64">
        <v>3.11923</v>
      </c>
      <c r="DK64">
        <v>2.80075</v>
      </c>
      <c r="DL64">
        <v>0.104134</v>
      </c>
      <c r="DM64">
        <v>0.1139</v>
      </c>
      <c r="DN64">
        <v>0.0863448</v>
      </c>
      <c r="DO64">
        <v>0.0763013</v>
      </c>
      <c r="DP64">
        <v>24938.2</v>
      </c>
      <c r="DQ64">
        <v>22789.5</v>
      </c>
      <c r="DR64">
        <v>26637.4</v>
      </c>
      <c r="DS64">
        <v>24070.2</v>
      </c>
      <c r="DT64">
        <v>33635.8</v>
      </c>
      <c r="DU64">
        <v>32387.9</v>
      </c>
      <c r="DV64">
        <v>40275.4</v>
      </c>
      <c r="DW64">
        <v>38061.9</v>
      </c>
      <c r="DX64">
        <v>1.99975</v>
      </c>
      <c r="DY64">
        <v>2.63725</v>
      </c>
      <c r="DZ64">
        <v>0.042025</v>
      </c>
      <c r="EA64">
        <v>0</v>
      </c>
      <c r="EB64">
        <v>24.7312</v>
      </c>
      <c r="EC64">
        <v>999.9</v>
      </c>
      <c r="ED64">
        <v>52.545</v>
      </c>
      <c r="EE64">
        <v>25.77</v>
      </c>
      <c r="EF64">
        <v>17.045</v>
      </c>
      <c r="EG64">
        <v>64.4555</v>
      </c>
      <c r="EH64">
        <v>20.621</v>
      </c>
      <c r="EI64">
        <v>2</v>
      </c>
      <c r="EJ64">
        <v>-0.335335</v>
      </c>
      <c r="EK64">
        <v>-0.646688</v>
      </c>
      <c r="EL64">
        <v>20.2986</v>
      </c>
      <c r="EM64">
        <v>5.26132</v>
      </c>
      <c r="EN64">
        <v>12.0076</v>
      </c>
      <c r="EO64">
        <v>4.9992</v>
      </c>
      <c r="EP64">
        <v>3.28702</v>
      </c>
      <c r="EQ64">
        <v>9999</v>
      </c>
      <c r="ER64">
        <v>9999</v>
      </c>
      <c r="ES64">
        <v>9999</v>
      </c>
      <c r="ET64">
        <v>999.9</v>
      </c>
      <c r="EU64">
        <v>1.87268</v>
      </c>
      <c r="EV64">
        <v>1.87347</v>
      </c>
      <c r="EW64">
        <v>1.86969</v>
      </c>
      <c r="EX64">
        <v>1.87546</v>
      </c>
      <c r="EY64">
        <v>1.87568</v>
      </c>
      <c r="EZ64">
        <v>1.87408</v>
      </c>
      <c r="FA64">
        <v>1.87265</v>
      </c>
      <c r="FB64">
        <v>1.87172</v>
      </c>
      <c r="FC64">
        <v>5</v>
      </c>
      <c r="FD64">
        <v>0</v>
      </c>
      <c r="FE64">
        <v>0</v>
      </c>
      <c r="FF64">
        <v>0</v>
      </c>
      <c r="FG64" t="s">
        <v>348</v>
      </c>
      <c r="FH64" t="s">
        <v>349</v>
      </c>
      <c r="FI64" t="s">
        <v>350</v>
      </c>
      <c r="FJ64" t="s">
        <v>350</v>
      </c>
      <c r="FK64" t="s">
        <v>350</v>
      </c>
      <c r="FL64" t="s">
        <v>350</v>
      </c>
      <c r="FM64">
        <v>0</v>
      </c>
      <c r="FN64">
        <v>100</v>
      </c>
      <c r="FO64">
        <v>100</v>
      </c>
      <c r="FP64">
        <v>1.443</v>
      </c>
      <c r="FQ64">
        <v>0.1107</v>
      </c>
      <c r="FR64">
        <v>0.362488883028156</v>
      </c>
      <c r="FS64">
        <v>0.00365831709837341</v>
      </c>
      <c r="FT64">
        <v>-3.09545118692409e-06</v>
      </c>
      <c r="FU64">
        <v>8.40380587856183e-10</v>
      </c>
      <c r="FV64">
        <v>-0.00191986884087034</v>
      </c>
      <c r="FW64">
        <v>0.00174507359546448</v>
      </c>
      <c r="FX64">
        <v>0.000211765233859431</v>
      </c>
      <c r="FY64">
        <v>9.99097381883647e-06</v>
      </c>
      <c r="FZ64">
        <v>2</v>
      </c>
      <c r="GA64">
        <v>1986</v>
      </c>
      <c r="GB64">
        <v>0</v>
      </c>
      <c r="GC64">
        <v>17</v>
      </c>
      <c r="GD64">
        <v>45.1</v>
      </c>
      <c r="GE64">
        <v>45.2</v>
      </c>
      <c r="GF64">
        <v>1.59668</v>
      </c>
      <c r="GG64">
        <v>2.51709</v>
      </c>
      <c r="GH64">
        <v>2.24854</v>
      </c>
      <c r="GI64">
        <v>2.68311</v>
      </c>
      <c r="GJ64">
        <v>2.44751</v>
      </c>
      <c r="GK64">
        <v>2.41821</v>
      </c>
      <c r="GL64">
        <v>29.751</v>
      </c>
      <c r="GM64">
        <v>13.9744</v>
      </c>
      <c r="GN64">
        <v>19</v>
      </c>
      <c r="GO64">
        <v>455.117</v>
      </c>
      <c r="GP64">
        <v>1034.44</v>
      </c>
      <c r="GQ64">
        <v>24.4789</v>
      </c>
      <c r="GR64">
        <v>23.2901</v>
      </c>
      <c r="GS64">
        <v>30.0005</v>
      </c>
      <c r="GT64">
        <v>23.3178</v>
      </c>
      <c r="GU64">
        <v>23.4413</v>
      </c>
      <c r="GV64">
        <v>32.0133</v>
      </c>
      <c r="GW64">
        <v>22.1605</v>
      </c>
      <c r="GX64">
        <v>70.0242</v>
      </c>
      <c r="GY64">
        <v>24.4926</v>
      </c>
      <c r="GZ64">
        <v>516.211</v>
      </c>
      <c r="HA64">
        <v>12.8704</v>
      </c>
      <c r="HB64">
        <v>101.152</v>
      </c>
      <c r="HC64">
        <v>101.127</v>
      </c>
    </row>
    <row r="65" spans="1:211">
      <c r="A65">
        <v>49</v>
      </c>
      <c r="B65">
        <v>1737667837.1</v>
      </c>
      <c r="C65">
        <v>96</v>
      </c>
      <c r="D65" t="s">
        <v>445</v>
      </c>
      <c r="E65" t="s">
        <v>446</v>
      </c>
      <c r="F65">
        <v>2</v>
      </c>
      <c r="G65">
        <v>1737667835.1</v>
      </c>
      <c r="H65">
        <f>(I65)/1000</f>
        <v>0</v>
      </c>
      <c r="I65">
        <f>IF(BD65, AL65, AF65)</f>
        <v>0</v>
      </c>
      <c r="J65">
        <f>IF(BD65, AG65, AE65)</f>
        <v>0</v>
      </c>
      <c r="K65">
        <f>BF65 - IF(AS65&gt;1, J65*AZ65*100.0/(AU65), 0)</f>
        <v>0</v>
      </c>
      <c r="L65">
        <f>((R65-H65/2)*K65-J65)/(R65+H65/2)</f>
        <v>0</v>
      </c>
      <c r="M65">
        <f>L65*(BM65+BN65)/1000.0</f>
        <v>0</v>
      </c>
      <c r="N65">
        <f>(BF65 - IF(AS65&gt;1, J65*AZ65*100.0/(AU65), 0))*(BM65+BN65)/1000.0</f>
        <v>0</v>
      </c>
      <c r="O65">
        <f>2.0/((1/Q65-1/P65)+SIGN(Q65)*SQRT((1/Q65-1/P65)*(1/Q65-1/P65) + 4*BA65/((BA65+1)*(BA65+1))*(2*1/Q65*1/P65-1/P65*1/P65)))</f>
        <v>0</v>
      </c>
      <c r="P65">
        <f>IF(LEFT(BB65,1)&lt;&gt;"0",IF(LEFT(BB65,1)="1",3.0,BC65),$D$5+$E$5*(BT65*BM65/($K$5*1000))+$F$5*(BT65*BM65/($K$5*1000))*MAX(MIN(AZ65,$J$5),$I$5)*MAX(MIN(AZ65,$J$5),$I$5)+$G$5*MAX(MIN(AZ65,$J$5),$I$5)*(BT65*BM65/($K$5*1000))+$H$5*(BT65*BM65/($K$5*1000))*(BT65*BM65/($K$5*1000)))</f>
        <v>0</v>
      </c>
      <c r="Q65">
        <f>H65*(1000-(1000*0.61365*exp(17.502*U65/(240.97+U65))/(BM65+BN65)+BH65)/2)/(1000*0.61365*exp(17.502*U65/(240.97+U65))/(BM65+BN65)-BH65)</f>
        <v>0</v>
      </c>
      <c r="R65">
        <f>1/((BA65+1)/(O65/1.6)+1/(P65/1.37)) + BA65/((BA65+1)/(O65/1.6) + BA65/(P65/1.37))</f>
        <v>0</v>
      </c>
      <c r="S65">
        <f>(AV65*AY65)</f>
        <v>0</v>
      </c>
      <c r="T65">
        <f>(BO65+(S65+2*0.95*5.67E-8*(((BO65+$B$7)+273)^4-(BO65+273)^4)-44100*H65)/(1.84*29.3*P65+8*0.95*5.67E-8*(BO65+273)^3))</f>
        <v>0</v>
      </c>
      <c r="U65">
        <f>($C$7*BP65+$D$7*BQ65+$E$7*T65)</f>
        <v>0</v>
      </c>
      <c r="V65">
        <f>0.61365*exp(17.502*U65/(240.97+U65))</f>
        <v>0</v>
      </c>
      <c r="W65">
        <f>(X65/Y65*100)</f>
        <v>0</v>
      </c>
      <c r="X65">
        <f>BH65*(BM65+BN65)/1000</f>
        <v>0</v>
      </c>
      <c r="Y65">
        <f>0.61365*exp(17.502*BO65/(240.97+BO65))</f>
        <v>0</v>
      </c>
      <c r="Z65">
        <f>(V65-BH65*(BM65+BN65)/1000)</f>
        <v>0</v>
      </c>
      <c r="AA65">
        <f>(-H65*44100)</f>
        <v>0</v>
      </c>
      <c r="AB65">
        <f>2*29.3*P65*0.92*(BO65-U65)</f>
        <v>0</v>
      </c>
      <c r="AC65">
        <f>2*0.95*5.67E-8*(((BO65+$B$7)+273)^4-(U65+273)^4)</f>
        <v>0</v>
      </c>
      <c r="AD65">
        <f>S65+AC65+AA65+AB65</f>
        <v>0</v>
      </c>
      <c r="AE65">
        <f>BL65*AS65*(BG65-BF65*(1000-AS65*BI65)/(1000-AS65*BH65))/(100*AZ65)</f>
        <v>0</v>
      </c>
      <c r="AF65">
        <f>1000*BL65*AS65*(BH65-BI65)/(100*AZ65*(1000-AS65*BH65))</f>
        <v>0</v>
      </c>
      <c r="AG65">
        <f>(AH65 - AI65 - BM65*1E3/(8.314*(BO65+273.15)) * AK65/BL65 * AJ65) * BL65/(100*AZ65) * (1000 - BI65)/1000</f>
        <v>0</v>
      </c>
      <c r="AH65">
        <v>486.302645197619</v>
      </c>
      <c r="AI65">
        <v>450.7128</v>
      </c>
      <c r="AJ65">
        <v>3.33112333333329</v>
      </c>
      <c r="AK65">
        <v>84.62</v>
      </c>
      <c r="AL65">
        <f>(AN65 - AM65 + BM65*1E3/(8.314*(BO65+273.15)) * AP65/BL65 * AO65) * BL65/(100*AZ65) * 1000/(1000 - AN65)</f>
        <v>0</v>
      </c>
      <c r="AM65">
        <v>12.8359938186014</v>
      </c>
      <c r="AN65">
        <v>15.4485461538462</v>
      </c>
      <c r="AO65">
        <v>7.19157285348769e-06</v>
      </c>
      <c r="AP65">
        <v>106.04</v>
      </c>
      <c r="AQ65">
        <v>14</v>
      </c>
      <c r="AR65">
        <v>3</v>
      </c>
      <c r="AS65">
        <f>IF(AQ65*$H$13&gt;=AU65,1.0,(AU65/(AU65-AQ65*$H$13)))</f>
        <v>0</v>
      </c>
      <c r="AT65">
        <f>(AS65-1)*100</f>
        <v>0</v>
      </c>
      <c r="AU65">
        <f>MAX(0,($B$13+$C$13*BT65)/(1+$D$13*BT65)*BM65/(BO65+273)*$E$13)</f>
        <v>0</v>
      </c>
      <c r="AV65">
        <f>$B$11*BU65+$C$11*BV65+$D$11*CG65</f>
        <v>0</v>
      </c>
      <c r="AW65">
        <f>AV65*AX65</f>
        <v>0</v>
      </c>
      <c r="AX65">
        <f>($B$11*$D$9+$C$11*$D$9+$D$11*(CH65*$E$9+CI65*$G$9))/($B$11+$C$11+$D$11)</f>
        <v>0</v>
      </c>
      <c r="AY65">
        <f>($B$11*$K$9+$C$11*$K$9+$D$11*(CH65*$L$9+CI65*$N$9))/($B$11+$C$11+$D$11)</f>
        <v>0</v>
      </c>
      <c r="AZ65">
        <v>6</v>
      </c>
      <c r="BA65">
        <v>0.5</v>
      </c>
      <c r="BB65" t="s">
        <v>345</v>
      </c>
      <c r="BC65">
        <v>2</v>
      </c>
      <c r="BD65" t="b">
        <v>1</v>
      </c>
      <c r="BE65">
        <v>1737667835.1</v>
      </c>
      <c r="BF65">
        <v>440.4765</v>
      </c>
      <c r="BG65">
        <v>488.5755</v>
      </c>
      <c r="BH65">
        <v>15.44685</v>
      </c>
      <c r="BI65">
        <v>12.8362</v>
      </c>
      <c r="BJ65">
        <v>439.033</v>
      </c>
      <c r="BK65">
        <v>15.3361</v>
      </c>
      <c r="BL65">
        <v>499.9965</v>
      </c>
      <c r="BM65">
        <v>102.604</v>
      </c>
      <c r="BN65">
        <v>0.0999613</v>
      </c>
      <c r="BO65">
        <v>24.97165</v>
      </c>
      <c r="BP65">
        <v>25.41915</v>
      </c>
      <c r="BQ65">
        <v>999.9</v>
      </c>
      <c r="BR65">
        <v>0</v>
      </c>
      <c r="BS65">
        <v>0</v>
      </c>
      <c r="BT65">
        <v>10010.925</v>
      </c>
      <c r="BU65">
        <v>363.977</v>
      </c>
      <c r="BV65">
        <v>842.5955</v>
      </c>
      <c r="BW65">
        <v>-48.0992</v>
      </c>
      <c r="BX65">
        <v>447.3865</v>
      </c>
      <c r="BY65">
        <v>494.9285</v>
      </c>
      <c r="BZ65">
        <v>2.610605</v>
      </c>
      <c r="CA65">
        <v>488.5755</v>
      </c>
      <c r="CB65">
        <v>12.8362</v>
      </c>
      <c r="CC65">
        <v>1.58491</v>
      </c>
      <c r="CD65">
        <v>1.31705</v>
      </c>
      <c r="CE65">
        <v>13.81285</v>
      </c>
      <c r="CF65">
        <v>10.99485</v>
      </c>
      <c r="CG65">
        <v>1199.995</v>
      </c>
      <c r="CH65">
        <v>0.9</v>
      </c>
      <c r="CI65">
        <v>0.09999985</v>
      </c>
      <c r="CJ65">
        <v>27</v>
      </c>
      <c r="CK65">
        <v>23455.75</v>
      </c>
      <c r="CL65">
        <v>1737665128.1</v>
      </c>
      <c r="CM65" t="s">
        <v>346</v>
      </c>
      <c r="CN65">
        <v>1737665128.1</v>
      </c>
      <c r="CO65">
        <v>1737665124.1</v>
      </c>
      <c r="CP65">
        <v>1</v>
      </c>
      <c r="CQ65">
        <v>0.11</v>
      </c>
      <c r="CR65">
        <v>-0.02</v>
      </c>
      <c r="CS65">
        <v>0.918</v>
      </c>
      <c r="CT65">
        <v>0.128</v>
      </c>
      <c r="CU65">
        <v>200</v>
      </c>
      <c r="CV65">
        <v>18</v>
      </c>
      <c r="CW65">
        <v>0.6</v>
      </c>
      <c r="CX65">
        <v>0.08</v>
      </c>
      <c r="CY65">
        <v>-47.002205</v>
      </c>
      <c r="CZ65">
        <v>-7.06250977443605</v>
      </c>
      <c r="DA65">
        <v>0.678980178263696</v>
      </c>
      <c r="DB65">
        <v>0</v>
      </c>
      <c r="DC65">
        <v>2.5947955</v>
      </c>
      <c r="DD65">
        <v>0.0540193984962397</v>
      </c>
      <c r="DE65">
        <v>0.0100577136939764</v>
      </c>
      <c r="DF65">
        <v>1</v>
      </c>
      <c r="DG65">
        <v>1</v>
      </c>
      <c r="DH65">
        <v>2</v>
      </c>
      <c r="DI65" t="s">
        <v>347</v>
      </c>
      <c r="DJ65">
        <v>3.11899</v>
      </c>
      <c r="DK65">
        <v>2.80075</v>
      </c>
      <c r="DL65">
        <v>0.105302</v>
      </c>
      <c r="DM65">
        <v>0.115055</v>
      </c>
      <c r="DN65">
        <v>0.0863592</v>
      </c>
      <c r="DO65">
        <v>0.076304</v>
      </c>
      <c r="DP65">
        <v>24905.7</v>
      </c>
      <c r="DQ65">
        <v>22759.9</v>
      </c>
      <c r="DR65">
        <v>26637.3</v>
      </c>
      <c r="DS65">
        <v>24070.3</v>
      </c>
      <c r="DT65">
        <v>33635.4</v>
      </c>
      <c r="DU65">
        <v>32388.1</v>
      </c>
      <c r="DV65">
        <v>40275.4</v>
      </c>
      <c r="DW65">
        <v>38062.1</v>
      </c>
      <c r="DX65">
        <v>1.99948</v>
      </c>
      <c r="DY65">
        <v>2.63783</v>
      </c>
      <c r="DZ65">
        <v>0.0423603</v>
      </c>
      <c r="EA65">
        <v>0</v>
      </c>
      <c r="EB65">
        <v>24.7281</v>
      </c>
      <c r="EC65">
        <v>999.9</v>
      </c>
      <c r="ED65">
        <v>52.545</v>
      </c>
      <c r="EE65">
        <v>25.76</v>
      </c>
      <c r="EF65">
        <v>17.0356</v>
      </c>
      <c r="EG65">
        <v>63.8655</v>
      </c>
      <c r="EH65">
        <v>20.5889</v>
      </c>
      <c r="EI65">
        <v>2</v>
      </c>
      <c r="EJ65">
        <v>-0.335234</v>
      </c>
      <c r="EK65">
        <v>-0.651751</v>
      </c>
      <c r="EL65">
        <v>20.2987</v>
      </c>
      <c r="EM65">
        <v>5.26117</v>
      </c>
      <c r="EN65">
        <v>12.0065</v>
      </c>
      <c r="EO65">
        <v>4.9991</v>
      </c>
      <c r="EP65">
        <v>3.287</v>
      </c>
      <c r="EQ65">
        <v>9999</v>
      </c>
      <c r="ER65">
        <v>9999</v>
      </c>
      <c r="ES65">
        <v>9999</v>
      </c>
      <c r="ET65">
        <v>999.9</v>
      </c>
      <c r="EU65">
        <v>1.87269</v>
      </c>
      <c r="EV65">
        <v>1.87348</v>
      </c>
      <c r="EW65">
        <v>1.86968</v>
      </c>
      <c r="EX65">
        <v>1.87546</v>
      </c>
      <c r="EY65">
        <v>1.87568</v>
      </c>
      <c r="EZ65">
        <v>1.87408</v>
      </c>
      <c r="FA65">
        <v>1.87265</v>
      </c>
      <c r="FB65">
        <v>1.87174</v>
      </c>
      <c r="FC65">
        <v>5</v>
      </c>
      <c r="FD65">
        <v>0</v>
      </c>
      <c r="FE65">
        <v>0</v>
      </c>
      <c r="FF65">
        <v>0</v>
      </c>
      <c r="FG65" t="s">
        <v>348</v>
      </c>
      <c r="FH65" t="s">
        <v>349</v>
      </c>
      <c r="FI65" t="s">
        <v>350</v>
      </c>
      <c r="FJ65" t="s">
        <v>350</v>
      </c>
      <c r="FK65" t="s">
        <v>350</v>
      </c>
      <c r="FL65" t="s">
        <v>350</v>
      </c>
      <c r="FM65">
        <v>0</v>
      </c>
      <c r="FN65">
        <v>100</v>
      </c>
      <c r="FO65">
        <v>100</v>
      </c>
      <c r="FP65">
        <v>1.452</v>
      </c>
      <c r="FQ65">
        <v>0.1107</v>
      </c>
      <c r="FR65">
        <v>0.362488883028156</v>
      </c>
      <c r="FS65">
        <v>0.00365831709837341</v>
      </c>
      <c r="FT65">
        <v>-3.09545118692409e-06</v>
      </c>
      <c r="FU65">
        <v>8.40380587856183e-10</v>
      </c>
      <c r="FV65">
        <v>-0.00191986884087034</v>
      </c>
      <c r="FW65">
        <v>0.00174507359546448</v>
      </c>
      <c r="FX65">
        <v>0.000211765233859431</v>
      </c>
      <c r="FY65">
        <v>9.99097381883647e-06</v>
      </c>
      <c r="FZ65">
        <v>2</v>
      </c>
      <c r="GA65">
        <v>1986</v>
      </c>
      <c r="GB65">
        <v>0</v>
      </c>
      <c r="GC65">
        <v>17</v>
      </c>
      <c r="GD65">
        <v>45.1</v>
      </c>
      <c r="GE65">
        <v>45.2</v>
      </c>
      <c r="GF65">
        <v>1.61499</v>
      </c>
      <c r="GG65">
        <v>2.50488</v>
      </c>
      <c r="GH65">
        <v>2.24854</v>
      </c>
      <c r="GI65">
        <v>2.68188</v>
      </c>
      <c r="GJ65">
        <v>2.44751</v>
      </c>
      <c r="GK65">
        <v>2.42798</v>
      </c>
      <c r="GL65">
        <v>29.751</v>
      </c>
      <c r="GM65">
        <v>13.9832</v>
      </c>
      <c r="GN65">
        <v>19</v>
      </c>
      <c r="GO65">
        <v>454.972</v>
      </c>
      <c r="GP65">
        <v>1035.18</v>
      </c>
      <c r="GQ65">
        <v>24.4931</v>
      </c>
      <c r="GR65">
        <v>23.2927</v>
      </c>
      <c r="GS65">
        <v>30.0004</v>
      </c>
      <c r="GT65">
        <v>23.3197</v>
      </c>
      <c r="GU65">
        <v>23.4433</v>
      </c>
      <c r="GV65">
        <v>32.3698</v>
      </c>
      <c r="GW65">
        <v>22.1605</v>
      </c>
      <c r="GX65">
        <v>70.0242</v>
      </c>
      <c r="GY65">
        <v>24.4926</v>
      </c>
      <c r="GZ65">
        <v>522.948</v>
      </c>
      <c r="HA65">
        <v>12.8704</v>
      </c>
      <c r="HB65">
        <v>101.152</v>
      </c>
      <c r="HC65">
        <v>101.128</v>
      </c>
    </row>
    <row r="66" spans="1:211">
      <c r="A66">
        <v>50</v>
      </c>
      <c r="B66">
        <v>1737667839.1</v>
      </c>
      <c r="C66">
        <v>98</v>
      </c>
      <c r="D66" t="s">
        <v>447</v>
      </c>
      <c r="E66" t="s">
        <v>448</v>
      </c>
      <c r="F66">
        <v>2</v>
      </c>
      <c r="G66">
        <v>1737667838.1</v>
      </c>
      <c r="H66">
        <f>(I66)/1000</f>
        <v>0</v>
      </c>
      <c r="I66">
        <f>IF(BD66, AL66, AF66)</f>
        <v>0</v>
      </c>
      <c r="J66">
        <f>IF(BD66, AG66, AE66)</f>
        <v>0</v>
      </c>
      <c r="K66">
        <f>BF66 - IF(AS66&gt;1, J66*AZ66*100.0/(AU66), 0)</f>
        <v>0</v>
      </c>
      <c r="L66">
        <f>((R66-H66/2)*K66-J66)/(R66+H66/2)</f>
        <v>0</v>
      </c>
      <c r="M66">
        <f>L66*(BM66+BN66)/1000.0</f>
        <v>0</v>
      </c>
      <c r="N66">
        <f>(BF66 - IF(AS66&gt;1, J66*AZ66*100.0/(AU66), 0))*(BM66+BN66)/1000.0</f>
        <v>0</v>
      </c>
      <c r="O66">
        <f>2.0/((1/Q66-1/P66)+SIGN(Q66)*SQRT((1/Q66-1/P66)*(1/Q66-1/P66) + 4*BA66/((BA66+1)*(BA66+1))*(2*1/Q66*1/P66-1/P66*1/P66)))</f>
        <v>0</v>
      </c>
      <c r="P66">
        <f>IF(LEFT(BB66,1)&lt;&gt;"0",IF(LEFT(BB66,1)="1",3.0,BC66),$D$5+$E$5*(BT66*BM66/($K$5*1000))+$F$5*(BT66*BM66/($K$5*1000))*MAX(MIN(AZ66,$J$5),$I$5)*MAX(MIN(AZ66,$J$5),$I$5)+$G$5*MAX(MIN(AZ66,$J$5),$I$5)*(BT66*BM66/($K$5*1000))+$H$5*(BT66*BM66/($K$5*1000))*(BT66*BM66/($K$5*1000)))</f>
        <v>0</v>
      </c>
      <c r="Q66">
        <f>H66*(1000-(1000*0.61365*exp(17.502*U66/(240.97+U66))/(BM66+BN66)+BH66)/2)/(1000*0.61365*exp(17.502*U66/(240.97+U66))/(BM66+BN66)-BH66)</f>
        <v>0</v>
      </c>
      <c r="R66">
        <f>1/((BA66+1)/(O66/1.6)+1/(P66/1.37)) + BA66/((BA66+1)/(O66/1.6) + BA66/(P66/1.37))</f>
        <v>0</v>
      </c>
      <c r="S66">
        <f>(AV66*AY66)</f>
        <v>0</v>
      </c>
      <c r="T66">
        <f>(BO66+(S66+2*0.95*5.67E-8*(((BO66+$B$7)+273)^4-(BO66+273)^4)-44100*H66)/(1.84*29.3*P66+8*0.95*5.67E-8*(BO66+273)^3))</f>
        <v>0</v>
      </c>
      <c r="U66">
        <f>($C$7*BP66+$D$7*BQ66+$E$7*T66)</f>
        <v>0</v>
      </c>
      <c r="V66">
        <f>0.61365*exp(17.502*U66/(240.97+U66))</f>
        <v>0</v>
      </c>
      <c r="W66">
        <f>(X66/Y66*100)</f>
        <v>0</v>
      </c>
      <c r="X66">
        <f>BH66*(BM66+BN66)/1000</f>
        <v>0</v>
      </c>
      <c r="Y66">
        <f>0.61365*exp(17.502*BO66/(240.97+BO66))</f>
        <v>0</v>
      </c>
      <c r="Z66">
        <f>(V66-BH66*(BM66+BN66)/1000)</f>
        <v>0</v>
      </c>
      <c r="AA66">
        <f>(-H66*44100)</f>
        <v>0</v>
      </c>
      <c r="AB66">
        <f>2*29.3*P66*0.92*(BO66-U66)</f>
        <v>0</v>
      </c>
      <c r="AC66">
        <f>2*0.95*5.67E-8*(((BO66+$B$7)+273)^4-(U66+273)^4)</f>
        <v>0</v>
      </c>
      <c r="AD66">
        <f>S66+AC66+AA66+AB66</f>
        <v>0</v>
      </c>
      <c r="AE66">
        <f>BL66*AS66*(BG66-BF66*(1000-AS66*BI66)/(1000-AS66*BH66))/(100*AZ66)</f>
        <v>0</v>
      </c>
      <c r="AF66">
        <f>1000*BL66*AS66*(BH66-BI66)/(100*AZ66*(1000-AS66*BH66))</f>
        <v>0</v>
      </c>
      <c r="AG66">
        <f>(AH66 - AI66 - BM66*1E3/(8.314*(BO66+273.15)) * AK66/BL66 * AJ66) * BL66/(100*AZ66) * (1000 - BI66)/1000</f>
        <v>0</v>
      </c>
      <c r="AH66">
        <v>493.177641302381</v>
      </c>
      <c r="AI66">
        <v>457.37886060606</v>
      </c>
      <c r="AJ66">
        <v>3.3320075757575</v>
      </c>
      <c r="AK66">
        <v>84.62</v>
      </c>
      <c r="AL66">
        <f>(AN66 - AM66 + BM66*1E3/(8.314*(BO66+273.15)) * AP66/BL66 * AO66) * BL66/(100*AZ66) * 1000/(1000 - AN66)</f>
        <v>0</v>
      </c>
      <c r="AM66">
        <v>12.8356842412787</v>
      </c>
      <c r="AN66">
        <v>15.4508395604396</v>
      </c>
      <c r="AO66">
        <v>6.2169965627614e-06</v>
      </c>
      <c r="AP66">
        <v>106.04</v>
      </c>
      <c r="AQ66">
        <v>14</v>
      </c>
      <c r="AR66">
        <v>3</v>
      </c>
      <c r="AS66">
        <f>IF(AQ66*$H$13&gt;=AU66,1.0,(AU66/(AU66-AQ66*$H$13)))</f>
        <v>0</v>
      </c>
      <c r="AT66">
        <f>(AS66-1)*100</f>
        <v>0</v>
      </c>
      <c r="AU66">
        <f>MAX(0,($B$13+$C$13*BT66)/(1+$D$13*BT66)*BM66/(BO66+273)*$E$13)</f>
        <v>0</v>
      </c>
      <c r="AV66">
        <f>$B$11*BU66+$C$11*BV66+$D$11*CG66</f>
        <v>0</v>
      </c>
      <c r="AW66">
        <f>AV66*AX66</f>
        <v>0</v>
      </c>
      <c r="AX66">
        <f>($B$11*$D$9+$C$11*$D$9+$D$11*(CH66*$E$9+CI66*$G$9))/($B$11+$C$11+$D$11)</f>
        <v>0</v>
      </c>
      <c r="AY66">
        <f>($B$11*$K$9+$C$11*$K$9+$D$11*(CH66*$L$9+CI66*$N$9))/($B$11+$C$11+$D$11)</f>
        <v>0</v>
      </c>
      <c r="AZ66">
        <v>6</v>
      </c>
      <c r="BA66">
        <v>0.5</v>
      </c>
      <c r="BB66" t="s">
        <v>345</v>
      </c>
      <c r="BC66">
        <v>2</v>
      </c>
      <c r="BD66" t="b">
        <v>1</v>
      </c>
      <c r="BE66">
        <v>1737667838.1</v>
      </c>
      <c r="BF66">
        <v>450.315</v>
      </c>
      <c r="BG66">
        <v>498.716</v>
      </c>
      <c r="BH66">
        <v>15.451</v>
      </c>
      <c r="BI66">
        <v>12.8368</v>
      </c>
      <c r="BJ66">
        <v>448.859</v>
      </c>
      <c r="BK66">
        <v>15.3402</v>
      </c>
      <c r="BL66">
        <v>499.944</v>
      </c>
      <c r="BM66">
        <v>102.604</v>
      </c>
      <c r="BN66">
        <v>0.100029</v>
      </c>
      <c r="BO66">
        <v>24.9809</v>
      </c>
      <c r="BP66">
        <v>25.4221</v>
      </c>
      <c r="BQ66">
        <v>999.9</v>
      </c>
      <c r="BR66">
        <v>0</v>
      </c>
      <c r="BS66">
        <v>0</v>
      </c>
      <c r="BT66">
        <v>9991.88</v>
      </c>
      <c r="BU66">
        <v>364.057</v>
      </c>
      <c r="BV66">
        <v>842.252</v>
      </c>
      <c r="BW66">
        <v>-48.4007</v>
      </c>
      <c r="BX66">
        <v>457.382</v>
      </c>
      <c r="BY66">
        <v>505.201</v>
      </c>
      <c r="BZ66">
        <v>2.61418</v>
      </c>
      <c r="CA66">
        <v>498.716</v>
      </c>
      <c r="CB66">
        <v>12.8368</v>
      </c>
      <c r="CC66">
        <v>1.58533</v>
      </c>
      <c r="CD66">
        <v>1.3171</v>
      </c>
      <c r="CE66">
        <v>13.8169</v>
      </c>
      <c r="CF66">
        <v>10.9954</v>
      </c>
      <c r="CG66">
        <v>1200</v>
      </c>
      <c r="CH66">
        <v>0.900001</v>
      </c>
      <c r="CI66">
        <v>0.099999</v>
      </c>
      <c r="CJ66">
        <v>27</v>
      </c>
      <c r="CK66">
        <v>23455.8</v>
      </c>
      <c r="CL66">
        <v>1737665128.1</v>
      </c>
      <c r="CM66" t="s">
        <v>346</v>
      </c>
      <c r="CN66">
        <v>1737665128.1</v>
      </c>
      <c r="CO66">
        <v>1737665124.1</v>
      </c>
      <c r="CP66">
        <v>1</v>
      </c>
      <c r="CQ66">
        <v>0.11</v>
      </c>
      <c r="CR66">
        <v>-0.02</v>
      </c>
      <c r="CS66">
        <v>0.918</v>
      </c>
      <c r="CT66">
        <v>0.128</v>
      </c>
      <c r="CU66">
        <v>200</v>
      </c>
      <c r="CV66">
        <v>18</v>
      </c>
      <c r="CW66">
        <v>0.6</v>
      </c>
      <c r="CX66">
        <v>0.08</v>
      </c>
      <c r="CY66">
        <v>-47.234345</v>
      </c>
      <c r="CZ66">
        <v>-6.99595939849622</v>
      </c>
      <c r="DA66">
        <v>0.672648967497164</v>
      </c>
      <c r="DB66">
        <v>0</v>
      </c>
      <c r="DC66">
        <v>2.5954705</v>
      </c>
      <c r="DD66">
        <v>0.104843458646615</v>
      </c>
      <c r="DE66">
        <v>0.010848297781219</v>
      </c>
      <c r="DF66">
        <v>1</v>
      </c>
      <c r="DG66">
        <v>1</v>
      </c>
      <c r="DH66">
        <v>2</v>
      </c>
      <c r="DI66" t="s">
        <v>347</v>
      </c>
      <c r="DJ66">
        <v>3.11919</v>
      </c>
      <c r="DK66">
        <v>2.80063</v>
      </c>
      <c r="DL66">
        <v>0.106464</v>
      </c>
      <c r="DM66">
        <v>0.116199</v>
      </c>
      <c r="DN66">
        <v>0.0863705</v>
      </c>
      <c r="DO66">
        <v>0.0763061</v>
      </c>
      <c r="DP66">
        <v>24873.4</v>
      </c>
      <c r="DQ66">
        <v>22730.6</v>
      </c>
      <c r="DR66">
        <v>26637.4</v>
      </c>
      <c r="DS66">
        <v>24070.3</v>
      </c>
      <c r="DT66">
        <v>33635.2</v>
      </c>
      <c r="DU66">
        <v>32388.1</v>
      </c>
      <c r="DV66">
        <v>40275.5</v>
      </c>
      <c r="DW66">
        <v>38062.1</v>
      </c>
      <c r="DX66">
        <v>1.99953</v>
      </c>
      <c r="DY66">
        <v>2.63882</v>
      </c>
      <c r="DZ66">
        <v>0.0429749</v>
      </c>
      <c r="EA66">
        <v>0</v>
      </c>
      <c r="EB66">
        <v>24.7255</v>
      </c>
      <c r="EC66">
        <v>999.9</v>
      </c>
      <c r="ED66">
        <v>52.545</v>
      </c>
      <c r="EE66">
        <v>25.77</v>
      </c>
      <c r="EF66">
        <v>17.0469</v>
      </c>
      <c r="EG66">
        <v>64.1455</v>
      </c>
      <c r="EH66">
        <v>20.5769</v>
      </c>
      <c r="EI66">
        <v>2</v>
      </c>
      <c r="EJ66">
        <v>-0.335109</v>
      </c>
      <c r="EK66">
        <v>-0.601615</v>
      </c>
      <c r="EL66">
        <v>20.2991</v>
      </c>
      <c r="EM66">
        <v>5.26102</v>
      </c>
      <c r="EN66">
        <v>12.0062</v>
      </c>
      <c r="EO66">
        <v>4.99895</v>
      </c>
      <c r="EP66">
        <v>3.2869</v>
      </c>
      <c r="EQ66">
        <v>9999</v>
      </c>
      <c r="ER66">
        <v>9999</v>
      </c>
      <c r="ES66">
        <v>9999</v>
      </c>
      <c r="ET66">
        <v>999.9</v>
      </c>
      <c r="EU66">
        <v>1.8727</v>
      </c>
      <c r="EV66">
        <v>1.87349</v>
      </c>
      <c r="EW66">
        <v>1.8697</v>
      </c>
      <c r="EX66">
        <v>1.87546</v>
      </c>
      <c r="EY66">
        <v>1.87569</v>
      </c>
      <c r="EZ66">
        <v>1.87408</v>
      </c>
      <c r="FA66">
        <v>1.87267</v>
      </c>
      <c r="FB66">
        <v>1.87176</v>
      </c>
      <c r="FC66">
        <v>5</v>
      </c>
      <c r="FD66">
        <v>0</v>
      </c>
      <c r="FE66">
        <v>0</v>
      </c>
      <c r="FF66">
        <v>0</v>
      </c>
      <c r="FG66" t="s">
        <v>348</v>
      </c>
      <c r="FH66" t="s">
        <v>349</v>
      </c>
      <c r="FI66" t="s">
        <v>350</v>
      </c>
      <c r="FJ66" t="s">
        <v>350</v>
      </c>
      <c r="FK66" t="s">
        <v>350</v>
      </c>
      <c r="FL66" t="s">
        <v>350</v>
      </c>
      <c r="FM66">
        <v>0</v>
      </c>
      <c r="FN66">
        <v>100</v>
      </c>
      <c r="FO66">
        <v>100</v>
      </c>
      <c r="FP66">
        <v>1.461</v>
      </c>
      <c r="FQ66">
        <v>0.1108</v>
      </c>
      <c r="FR66">
        <v>0.362488883028156</v>
      </c>
      <c r="FS66">
        <v>0.00365831709837341</v>
      </c>
      <c r="FT66">
        <v>-3.09545118692409e-06</v>
      </c>
      <c r="FU66">
        <v>8.40380587856183e-10</v>
      </c>
      <c r="FV66">
        <v>-0.00191986884087034</v>
      </c>
      <c r="FW66">
        <v>0.00174507359546448</v>
      </c>
      <c r="FX66">
        <v>0.000211765233859431</v>
      </c>
      <c r="FY66">
        <v>9.99097381883647e-06</v>
      </c>
      <c r="FZ66">
        <v>2</v>
      </c>
      <c r="GA66">
        <v>1986</v>
      </c>
      <c r="GB66">
        <v>0</v>
      </c>
      <c r="GC66">
        <v>17</v>
      </c>
      <c r="GD66">
        <v>45.2</v>
      </c>
      <c r="GE66">
        <v>45.2</v>
      </c>
      <c r="GF66">
        <v>1.63208</v>
      </c>
      <c r="GG66">
        <v>2.50977</v>
      </c>
      <c r="GH66">
        <v>2.24854</v>
      </c>
      <c r="GI66">
        <v>2.68066</v>
      </c>
      <c r="GJ66">
        <v>2.44751</v>
      </c>
      <c r="GK66">
        <v>2.40601</v>
      </c>
      <c r="GL66">
        <v>29.751</v>
      </c>
      <c r="GM66">
        <v>13.9832</v>
      </c>
      <c r="GN66">
        <v>19</v>
      </c>
      <c r="GO66">
        <v>455.018</v>
      </c>
      <c r="GP66">
        <v>1036.44</v>
      </c>
      <c r="GQ66">
        <v>24.5052</v>
      </c>
      <c r="GR66">
        <v>23.2951</v>
      </c>
      <c r="GS66">
        <v>30.0004</v>
      </c>
      <c r="GT66">
        <v>23.3217</v>
      </c>
      <c r="GU66">
        <v>23.4451</v>
      </c>
      <c r="GV66">
        <v>32.7235</v>
      </c>
      <c r="GW66">
        <v>22.1605</v>
      </c>
      <c r="GX66">
        <v>70.0242</v>
      </c>
      <c r="GY66">
        <v>24.5101</v>
      </c>
      <c r="GZ66">
        <v>529.69</v>
      </c>
      <c r="HA66">
        <v>12.8704</v>
      </c>
      <c r="HB66">
        <v>101.152</v>
      </c>
      <c r="HC66">
        <v>101.128</v>
      </c>
    </row>
    <row r="67" spans="1:211">
      <c r="A67">
        <v>51</v>
      </c>
      <c r="B67">
        <v>1737667841.1</v>
      </c>
      <c r="C67">
        <v>100</v>
      </c>
      <c r="D67" t="s">
        <v>449</v>
      </c>
      <c r="E67" t="s">
        <v>450</v>
      </c>
      <c r="F67">
        <v>2</v>
      </c>
      <c r="G67">
        <v>1737667839.1</v>
      </c>
      <c r="H67">
        <f>(I67)/1000</f>
        <v>0</v>
      </c>
      <c r="I67">
        <f>IF(BD67, AL67, AF67)</f>
        <v>0</v>
      </c>
      <c r="J67">
        <f>IF(BD67, AG67, AE67)</f>
        <v>0</v>
      </c>
      <c r="K67">
        <f>BF67 - IF(AS67&gt;1, J67*AZ67*100.0/(AU67), 0)</f>
        <v>0</v>
      </c>
      <c r="L67">
        <f>((R67-H67/2)*K67-J67)/(R67+H67/2)</f>
        <v>0</v>
      </c>
      <c r="M67">
        <f>L67*(BM67+BN67)/1000.0</f>
        <v>0</v>
      </c>
      <c r="N67">
        <f>(BF67 - IF(AS67&gt;1, J67*AZ67*100.0/(AU67), 0))*(BM67+BN67)/1000.0</f>
        <v>0</v>
      </c>
      <c r="O67">
        <f>2.0/((1/Q67-1/P67)+SIGN(Q67)*SQRT((1/Q67-1/P67)*(1/Q67-1/P67) + 4*BA67/((BA67+1)*(BA67+1))*(2*1/Q67*1/P67-1/P67*1/P67)))</f>
        <v>0</v>
      </c>
      <c r="P67">
        <f>IF(LEFT(BB67,1)&lt;&gt;"0",IF(LEFT(BB67,1)="1",3.0,BC67),$D$5+$E$5*(BT67*BM67/($K$5*1000))+$F$5*(BT67*BM67/($K$5*1000))*MAX(MIN(AZ67,$J$5),$I$5)*MAX(MIN(AZ67,$J$5),$I$5)+$G$5*MAX(MIN(AZ67,$J$5),$I$5)*(BT67*BM67/($K$5*1000))+$H$5*(BT67*BM67/($K$5*1000))*(BT67*BM67/($K$5*1000)))</f>
        <v>0</v>
      </c>
      <c r="Q67">
        <f>H67*(1000-(1000*0.61365*exp(17.502*U67/(240.97+U67))/(BM67+BN67)+BH67)/2)/(1000*0.61365*exp(17.502*U67/(240.97+U67))/(BM67+BN67)-BH67)</f>
        <v>0</v>
      </c>
      <c r="R67">
        <f>1/((BA67+1)/(O67/1.6)+1/(P67/1.37)) + BA67/((BA67+1)/(O67/1.6) + BA67/(P67/1.37))</f>
        <v>0</v>
      </c>
      <c r="S67">
        <f>(AV67*AY67)</f>
        <v>0</v>
      </c>
      <c r="T67">
        <f>(BO67+(S67+2*0.95*5.67E-8*(((BO67+$B$7)+273)^4-(BO67+273)^4)-44100*H67)/(1.84*29.3*P67+8*0.95*5.67E-8*(BO67+273)^3))</f>
        <v>0</v>
      </c>
      <c r="U67">
        <f>($C$7*BP67+$D$7*BQ67+$E$7*T67)</f>
        <v>0</v>
      </c>
      <c r="V67">
        <f>0.61365*exp(17.502*U67/(240.97+U67))</f>
        <v>0</v>
      </c>
      <c r="W67">
        <f>(X67/Y67*100)</f>
        <v>0</v>
      </c>
      <c r="X67">
        <f>BH67*(BM67+BN67)/1000</f>
        <v>0</v>
      </c>
      <c r="Y67">
        <f>0.61365*exp(17.502*BO67/(240.97+BO67))</f>
        <v>0</v>
      </c>
      <c r="Z67">
        <f>(V67-BH67*(BM67+BN67)/1000)</f>
        <v>0</v>
      </c>
      <c r="AA67">
        <f>(-H67*44100)</f>
        <v>0</v>
      </c>
      <c r="AB67">
        <f>2*29.3*P67*0.92*(BO67-U67)</f>
        <v>0</v>
      </c>
      <c r="AC67">
        <f>2*0.95*5.67E-8*(((BO67+$B$7)+273)^4-(U67+273)^4)</f>
        <v>0</v>
      </c>
      <c r="AD67">
        <f>S67+AC67+AA67+AB67</f>
        <v>0</v>
      </c>
      <c r="AE67">
        <f>BL67*AS67*(BG67-BF67*(1000-AS67*BI67)/(1000-AS67*BH67))/(100*AZ67)</f>
        <v>0</v>
      </c>
      <c r="AF67">
        <f>1000*BL67*AS67*(BH67-BI67)/(100*AZ67*(1000-AS67*BH67))</f>
        <v>0</v>
      </c>
      <c r="AG67">
        <f>(AH67 - AI67 - BM67*1E3/(8.314*(BO67+273.15)) * AK67/BL67 * AJ67) * BL67/(100*AZ67) * (1000 - BI67)/1000</f>
        <v>0</v>
      </c>
      <c r="AH67">
        <v>500.038680579762</v>
      </c>
      <c r="AI67">
        <v>464.070727272727</v>
      </c>
      <c r="AJ67">
        <v>3.33850471861469</v>
      </c>
      <c r="AK67">
        <v>84.62</v>
      </c>
      <c r="AL67">
        <f>(AN67 - AM67 + BM67*1E3/(8.314*(BO67+273.15)) * AP67/BL67 * AO67) * BL67/(100*AZ67) * 1000/(1000 - AN67)</f>
        <v>0</v>
      </c>
      <c r="AM67">
        <v>12.8356263961439</v>
      </c>
      <c r="AN67">
        <v>15.4532703296703</v>
      </c>
      <c r="AO67">
        <v>5.21688196705352e-06</v>
      </c>
      <c r="AP67">
        <v>106.04</v>
      </c>
      <c r="AQ67">
        <v>14</v>
      </c>
      <c r="AR67">
        <v>3</v>
      </c>
      <c r="AS67">
        <f>IF(AQ67*$H$13&gt;=AU67,1.0,(AU67/(AU67-AQ67*$H$13)))</f>
        <v>0</v>
      </c>
      <c r="AT67">
        <f>(AS67-1)*100</f>
        <v>0</v>
      </c>
      <c r="AU67">
        <f>MAX(0,($B$13+$C$13*BT67)/(1+$D$13*BT67)*BM67/(BO67+273)*$E$13)</f>
        <v>0</v>
      </c>
      <c r="AV67">
        <f>$B$11*BU67+$C$11*BV67+$D$11*CG67</f>
        <v>0</v>
      </c>
      <c r="AW67">
        <f>AV67*AX67</f>
        <v>0</v>
      </c>
      <c r="AX67">
        <f>($B$11*$D$9+$C$11*$D$9+$D$11*(CH67*$E$9+CI67*$G$9))/($B$11+$C$11+$D$11)</f>
        <v>0</v>
      </c>
      <c r="AY67">
        <f>($B$11*$K$9+$C$11*$K$9+$D$11*(CH67*$L$9+CI67*$N$9))/($B$11+$C$11+$D$11)</f>
        <v>0</v>
      </c>
      <c r="AZ67">
        <v>6</v>
      </c>
      <c r="BA67">
        <v>0.5</v>
      </c>
      <c r="BB67" t="s">
        <v>345</v>
      </c>
      <c r="BC67">
        <v>2</v>
      </c>
      <c r="BD67" t="b">
        <v>1</v>
      </c>
      <c r="BE67">
        <v>1737667839.1</v>
      </c>
      <c r="BF67">
        <v>453.604</v>
      </c>
      <c r="BG67">
        <v>502.0855</v>
      </c>
      <c r="BH67">
        <v>15.45225</v>
      </c>
      <c r="BI67">
        <v>12.8377</v>
      </c>
      <c r="BJ67">
        <v>452.143</v>
      </c>
      <c r="BK67">
        <v>15.34145</v>
      </c>
      <c r="BL67">
        <v>499.959</v>
      </c>
      <c r="BM67">
        <v>102.604</v>
      </c>
      <c r="BN67">
        <v>0.0999306</v>
      </c>
      <c r="BO67">
        <v>24.9841</v>
      </c>
      <c r="BP67">
        <v>25.4283</v>
      </c>
      <c r="BQ67">
        <v>999.9</v>
      </c>
      <c r="BR67">
        <v>0</v>
      </c>
      <c r="BS67">
        <v>0</v>
      </c>
      <c r="BT67">
        <v>10004.69</v>
      </c>
      <c r="BU67">
        <v>364.0815</v>
      </c>
      <c r="BV67">
        <v>843.1605</v>
      </c>
      <c r="BW67">
        <v>-48.4812</v>
      </c>
      <c r="BX67">
        <v>460.7235</v>
      </c>
      <c r="BY67">
        <v>508.615</v>
      </c>
      <c r="BZ67">
        <v>2.61454</v>
      </c>
      <c r="CA67">
        <v>502.0855</v>
      </c>
      <c r="CB67">
        <v>12.8377</v>
      </c>
      <c r="CC67">
        <v>1.58546</v>
      </c>
      <c r="CD67">
        <v>1.317195</v>
      </c>
      <c r="CE67">
        <v>13.8182</v>
      </c>
      <c r="CF67">
        <v>10.9965</v>
      </c>
      <c r="CG67">
        <v>1200</v>
      </c>
      <c r="CH67">
        <v>0.900001</v>
      </c>
      <c r="CI67">
        <v>0.0999991</v>
      </c>
      <c r="CJ67">
        <v>27</v>
      </c>
      <c r="CK67">
        <v>23455.8</v>
      </c>
      <c r="CL67">
        <v>1737665128.1</v>
      </c>
      <c r="CM67" t="s">
        <v>346</v>
      </c>
      <c r="CN67">
        <v>1737665128.1</v>
      </c>
      <c r="CO67">
        <v>1737665124.1</v>
      </c>
      <c r="CP67">
        <v>1</v>
      </c>
      <c r="CQ67">
        <v>0.11</v>
      </c>
      <c r="CR67">
        <v>-0.02</v>
      </c>
      <c r="CS67">
        <v>0.918</v>
      </c>
      <c r="CT67">
        <v>0.128</v>
      </c>
      <c r="CU67">
        <v>200</v>
      </c>
      <c r="CV67">
        <v>18</v>
      </c>
      <c r="CW67">
        <v>0.6</v>
      </c>
      <c r="CX67">
        <v>0.08</v>
      </c>
      <c r="CY67">
        <v>-47.46273</v>
      </c>
      <c r="CZ67">
        <v>-6.81100150375932</v>
      </c>
      <c r="DA67">
        <v>0.65503044059036</v>
      </c>
      <c r="DB67">
        <v>0</v>
      </c>
      <c r="DC67">
        <v>2.598111</v>
      </c>
      <c r="DD67">
        <v>0.122184360902255</v>
      </c>
      <c r="DE67">
        <v>0.0118915747064887</v>
      </c>
      <c r="DF67">
        <v>1</v>
      </c>
      <c r="DG67">
        <v>1</v>
      </c>
      <c r="DH67">
        <v>2</v>
      </c>
      <c r="DI67" t="s">
        <v>347</v>
      </c>
      <c r="DJ67">
        <v>3.11911</v>
      </c>
      <c r="DK67">
        <v>2.80068</v>
      </c>
      <c r="DL67">
        <v>0.107615</v>
      </c>
      <c r="DM67">
        <v>0.117331</v>
      </c>
      <c r="DN67">
        <v>0.0863758</v>
      </c>
      <c r="DO67">
        <v>0.0763126</v>
      </c>
      <c r="DP67">
        <v>24841.2</v>
      </c>
      <c r="DQ67">
        <v>22701.3</v>
      </c>
      <c r="DR67">
        <v>26637.2</v>
      </c>
      <c r="DS67">
        <v>24070.2</v>
      </c>
      <c r="DT67">
        <v>33634.8</v>
      </c>
      <c r="DU67">
        <v>32387.8</v>
      </c>
      <c r="DV67">
        <v>40275.1</v>
      </c>
      <c r="DW67">
        <v>38061.9</v>
      </c>
      <c r="DX67">
        <v>1.9991</v>
      </c>
      <c r="DY67">
        <v>2.6389</v>
      </c>
      <c r="DZ67">
        <v>0.043612</v>
      </c>
      <c r="EA67">
        <v>0</v>
      </c>
      <c r="EB67">
        <v>24.7229</v>
      </c>
      <c r="EC67">
        <v>999.9</v>
      </c>
      <c r="ED67">
        <v>52.545</v>
      </c>
      <c r="EE67">
        <v>25.76</v>
      </c>
      <c r="EF67">
        <v>17.0349</v>
      </c>
      <c r="EG67">
        <v>63.8855</v>
      </c>
      <c r="EH67">
        <v>20.637</v>
      </c>
      <c r="EI67">
        <v>2</v>
      </c>
      <c r="EJ67">
        <v>-0.334949</v>
      </c>
      <c r="EK67">
        <v>-0.59509</v>
      </c>
      <c r="EL67">
        <v>20.299</v>
      </c>
      <c r="EM67">
        <v>5.26132</v>
      </c>
      <c r="EN67">
        <v>12.0067</v>
      </c>
      <c r="EO67">
        <v>4.9991</v>
      </c>
      <c r="EP67">
        <v>3.28705</v>
      </c>
      <c r="EQ67">
        <v>9999</v>
      </c>
      <c r="ER67">
        <v>9999</v>
      </c>
      <c r="ES67">
        <v>9999</v>
      </c>
      <c r="ET67">
        <v>999.9</v>
      </c>
      <c r="EU67">
        <v>1.87271</v>
      </c>
      <c r="EV67">
        <v>1.87348</v>
      </c>
      <c r="EW67">
        <v>1.8697</v>
      </c>
      <c r="EX67">
        <v>1.87546</v>
      </c>
      <c r="EY67">
        <v>1.87572</v>
      </c>
      <c r="EZ67">
        <v>1.87409</v>
      </c>
      <c r="FA67">
        <v>1.87268</v>
      </c>
      <c r="FB67">
        <v>1.87178</v>
      </c>
      <c r="FC67">
        <v>5</v>
      </c>
      <c r="FD67">
        <v>0</v>
      </c>
      <c r="FE67">
        <v>0</v>
      </c>
      <c r="FF67">
        <v>0</v>
      </c>
      <c r="FG67" t="s">
        <v>348</v>
      </c>
      <c r="FH67" t="s">
        <v>349</v>
      </c>
      <c r="FI67" t="s">
        <v>350</v>
      </c>
      <c r="FJ67" t="s">
        <v>350</v>
      </c>
      <c r="FK67" t="s">
        <v>350</v>
      </c>
      <c r="FL67" t="s">
        <v>350</v>
      </c>
      <c r="FM67">
        <v>0</v>
      </c>
      <c r="FN67">
        <v>100</v>
      </c>
      <c r="FO67">
        <v>100</v>
      </c>
      <c r="FP67">
        <v>1.47</v>
      </c>
      <c r="FQ67">
        <v>0.1108</v>
      </c>
      <c r="FR67">
        <v>0.362488883028156</v>
      </c>
      <c r="FS67">
        <v>0.00365831709837341</v>
      </c>
      <c r="FT67">
        <v>-3.09545118692409e-06</v>
      </c>
      <c r="FU67">
        <v>8.40380587856183e-10</v>
      </c>
      <c r="FV67">
        <v>-0.00191986884087034</v>
      </c>
      <c r="FW67">
        <v>0.00174507359546448</v>
      </c>
      <c r="FX67">
        <v>0.000211765233859431</v>
      </c>
      <c r="FY67">
        <v>9.99097381883647e-06</v>
      </c>
      <c r="FZ67">
        <v>2</v>
      </c>
      <c r="GA67">
        <v>1986</v>
      </c>
      <c r="GB67">
        <v>0</v>
      </c>
      <c r="GC67">
        <v>17</v>
      </c>
      <c r="GD67">
        <v>45.2</v>
      </c>
      <c r="GE67">
        <v>45.3</v>
      </c>
      <c r="GF67">
        <v>1.64917</v>
      </c>
      <c r="GG67">
        <v>2.49756</v>
      </c>
      <c r="GH67">
        <v>2.24854</v>
      </c>
      <c r="GI67">
        <v>2.68188</v>
      </c>
      <c r="GJ67">
        <v>2.44751</v>
      </c>
      <c r="GK67">
        <v>2.4231</v>
      </c>
      <c r="GL67">
        <v>29.751</v>
      </c>
      <c r="GM67">
        <v>13.9744</v>
      </c>
      <c r="GN67">
        <v>19</v>
      </c>
      <c r="GO67">
        <v>454.786</v>
      </c>
      <c r="GP67">
        <v>1036.56</v>
      </c>
      <c r="GQ67">
        <v>24.5121</v>
      </c>
      <c r="GR67">
        <v>23.2974</v>
      </c>
      <c r="GS67">
        <v>30.0004</v>
      </c>
      <c r="GT67">
        <v>23.3236</v>
      </c>
      <c r="GU67">
        <v>23.4466</v>
      </c>
      <c r="GV67">
        <v>33.0792</v>
      </c>
      <c r="GW67">
        <v>22.1605</v>
      </c>
      <c r="GX67">
        <v>70.0242</v>
      </c>
      <c r="GY67">
        <v>24.5101</v>
      </c>
      <c r="GZ67">
        <v>536.459</v>
      </c>
      <c r="HA67">
        <v>12.8704</v>
      </c>
      <c r="HB67">
        <v>101.151</v>
      </c>
      <c r="HC67">
        <v>101.128</v>
      </c>
    </row>
    <row r="68" spans="1:211">
      <c r="A68">
        <v>52</v>
      </c>
      <c r="B68">
        <v>1737667843.1</v>
      </c>
      <c r="C68">
        <v>102</v>
      </c>
      <c r="D68" t="s">
        <v>451</v>
      </c>
      <c r="E68" t="s">
        <v>452</v>
      </c>
      <c r="F68">
        <v>2</v>
      </c>
      <c r="G68">
        <v>1737667842.1</v>
      </c>
      <c r="H68">
        <f>(I68)/1000</f>
        <v>0</v>
      </c>
      <c r="I68">
        <f>IF(BD68, AL68, AF68)</f>
        <v>0</v>
      </c>
      <c r="J68">
        <f>IF(BD68, AG68, AE68)</f>
        <v>0</v>
      </c>
      <c r="K68">
        <f>BF68 - IF(AS68&gt;1, J68*AZ68*100.0/(AU68), 0)</f>
        <v>0</v>
      </c>
      <c r="L68">
        <f>((R68-H68/2)*K68-J68)/(R68+H68/2)</f>
        <v>0</v>
      </c>
      <c r="M68">
        <f>L68*(BM68+BN68)/1000.0</f>
        <v>0</v>
      </c>
      <c r="N68">
        <f>(BF68 - IF(AS68&gt;1, J68*AZ68*100.0/(AU68), 0))*(BM68+BN68)/1000.0</f>
        <v>0</v>
      </c>
      <c r="O68">
        <f>2.0/((1/Q68-1/P68)+SIGN(Q68)*SQRT((1/Q68-1/P68)*(1/Q68-1/P68) + 4*BA68/((BA68+1)*(BA68+1))*(2*1/Q68*1/P68-1/P68*1/P68)))</f>
        <v>0</v>
      </c>
      <c r="P68">
        <f>IF(LEFT(BB68,1)&lt;&gt;"0",IF(LEFT(BB68,1)="1",3.0,BC68),$D$5+$E$5*(BT68*BM68/($K$5*1000))+$F$5*(BT68*BM68/($K$5*1000))*MAX(MIN(AZ68,$J$5),$I$5)*MAX(MIN(AZ68,$J$5),$I$5)+$G$5*MAX(MIN(AZ68,$J$5),$I$5)*(BT68*BM68/($K$5*1000))+$H$5*(BT68*BM68/($K$5*1000))*(BT68*BM68/($K$5*1000)))</f>
        <v>0</v>
      </c>
      <c r="Q68">
        <f>H68*(1000-(1000*0.61365*exp(17.502*U68/(240.97+U68))/(BM68+BN68)+BH68)/2)/(1000*0.61365*exp(17.502*U68/(240.97+U68))/(BM68+BN68)-BH68)</f>
        <v>0</v>
      </c>
      <c r="R68">
        <f>1/((BA68+1)/(O68/1.6)+1/(P68/1.37)) + BA68/((BA68+1)/(O68/1.6) + BA68/(P68/1.37))</f>
        <v>0</v>
      </c>
      <c r="S68">
        <f>(AV68*AY68)</f>
        <v>0</v>
      </c>
      <c r="T68">
        <f>(BO68+(S68+2*0.95*5.67E-8*(((BO68+$B$7)+273)^4-(BO68+273)^4)-44100*H68)/(1.84*29.3*P68+8*0.95*5.67E-8*(BO68+273)^3))</f>
        <v>0</v>
      </c>
      <c r="U68">
        <f>($C$7*BP68+$D$7*BQ68+$E$7*T68)</f>
        <v>0</v>
      </c>
      <c r="V68">
        <f>0.61365*exp(17.502*U68/(240.97+U68))</f>
        <v>0</v>
      </c>
      <c r="W68">
        <f>(X68/Y68*100)</f>
        <v>0</v>
      </c>
      <c r="X68">
        <f>BH68*(BM68+BN68)/1000</f>
        <v>0</v>
      </c>
      <c r="Y68">
        <f>0.61365*exp(17.502*BO68/(240.97+BO68))</f>
        <v>0</v>
      </c>
      <c r="Z68">
        <f>(V68-BH68*(BM68+BN68)/1000)</f>
        <v>0</v>
      </c>
      <c r="AA68">
        <f>(-H68*44100)</f>
        <v>0</v>
      </c>
      <c r="AB68">
        <f>2*29.3*P68*0.92*(BO68-U68)</f>
        <v>0</v>
      </c>
      <c r="AC68">
        <f>2*0.95*5.67E-8*(((BO68+$B$7)+273)^4-(U68+273)^4)</f>
        <v>0</v>
      </c>
      <c r="AD68">
        <f>S68+AC68+AA68+AB68</f>
        <v>0</v>
      </c>
      <c r="AE68">
        <f>BL68*AS68*(BG68-BF68*(1000-AS68*BI68)/(1000-AS68*BH68))/(100*AZ68)</f>
        <v>0</v>
      </c>
      <c r="AF68">
        <f>1000*BL68*AS68*(BH68-BI68)/(100*AZ68*(1000-AS68*BH68))</f>
        <v>0</v>
      </c>
      <c r="AG68">
        <f>(AH68 - AI68 - BM68*1E3/(8.314*(BO68+273.15)) * AK68/BL68 * AJ68) * BL68/(100*AZ68) * (1000 - BI68)/1000</f>
        <v>0</v>
      </c>
      <c r="AH68">
        <v>506.877267180953</v>
      </c>
      <c r="AI68">
        <v>470.773387878788</v>
      </c>
      <c r="AJ68">
        <v>3.34588134199132</v>
      </c>
      <c r="AK68">
        <v>84.62</v>
      </c>
      <c r="AL68">
        <f>(AN68 - AM68 + BM68*1E3/(8.314*(BO68+273.15)) * AP68/BL68 * AO68) * BL68/(100*AZ68) * 1000/(1000 - AN68)</f>
        <v>0</v>
      </c>
      <c r="AM68">
        <v>12.8363175584416</v>
      </c>
      <c r="AN68">
        <v>15.4554813186813</v>
      </c>
      <c r="AO68">
        <v>4.29702278789666e-06</v>
      </c>
      <c r="AP68">
        <v>106.04</v>
      </c>
      <c r="AQ68">
        <v>14</v>
      </c>
      <c r="AR68">
        <v>3</v>
      </c>
      <c r="AS68">
        <f>IF(AQ68*$H$13&gt;=AU68,1.0,(AU68/(AU68-AQ68*$H$13)))</f>
        <v>0</v>
      </c>
      <c r="AT68">
        <f>(AS68-1)*100</f>
        <v>0</v>
      </c>
      <c r="AU68">
        <f>MAX(0,($B$13+$C$13*BT68)/(1+$D$13*BT68)*BM68/(BO68+273)*$E$13)</f>
        <v>0</v>
      </c>
      <c r="AV68">
        <f>$B$11*BU68+$C$11*BV68+$D$11*CG68</f>
        <v>0</v>
      </c>
      <c r="AW68">
        <f>AV68*AX68</f>
        <v>0</v>
      </c>
      <c r="AX68">
        <f>($B$11*$D$9+$C$11*$D$9+$D$11*(CH68*$E$9+CI68*$G$9))/($B$11+$C$11+$D$11)</f>
        <v>0</v>
      </c>
      <c r="AY68">
        <f>($B$11*$K$9+$C$11*$K$9+$D$11*(CH68*$L$9+CI68*$N$9))/($B$11+$C$11+$D$11)</f>
        <v>0</v>
      </c>
      <c r="AZ68">
        <v>6</v>
      </c>
      <c r="BA68">
        <v>0.5</v>
      </c>
      <c r="BB68" t="s">
        <v>345</v>
      </c>
      <c r="BC68">
        <v>2</v>
      </c>
      <c r="BD68" t="b">
        <v>1</v>
      </c>
      <c r="BE68">
        <v>1737667842.1</v>
      </c>
      <c r="BF68">
        <v>463.492</v>
      </c>
      <c r="BG68">
        <v>512.23</v>
      </c>
      <c r="BH68">
        <v>15.4559</v>
      </c>
      <c r="BI68">
        <v>12.8406</v>
      </c>
      <c r="BJ68">
        <v>462.017</v>
      </c>
      <c r="BK68">
        <v>15.3451</v>
      </c>
      <c r="BL68">
        <v>499.958</v>
      </c>
      <c r="BM68">
        <v>102.603</v>
      </c>
      <c r="BN68">
        <v>0.0999789</v>
      </c>
      <c r="BO68">
        <v>24.9947</v>
      </c>
      <c r="BP68">
        <v>25.4464</v>
      </c>
      <c r="BQ68">
        <v>999.9</v>
      </c>
      <c r="BR68">
        <v>0</v>
      </c>
      <c r="BS68">
        <v>0</v>
      </c>
      <c r="BT68">
        <v>10008.8</v>
      </c>
      <c r="BU68">
        <v>364.069</v>
      </c>
      <c r="BV68">
        <v>844.885</v>
      </c>
      <c r="BW68">
        <v>-48.7381</v>
      </c>
      <c r="BX68">
        <v>470.768</v>
      </c>
      <c r="BY68">
        <v>518.893</v>
      </c>
      <c r="BZ68">
        <v>2.61525</v>
      </c>
      <c r="CA68">
        <v>512.23</v>
      </c>
      <c r="CB68">
        <v>12.8406</v>
      </c>
      <c r="CC68">
        <v>1.58582</v>
      </c>
      <c r="CD68">
        <v>1.31749</v>
      </c>
      <c r="CE68">
        <v>13.8217</v>
      </c>
      <c r="CF68">
        <v>10.9999</v>
      </c>
      <c r="CG68">
        <v>1200</v>
      </c>
      <c r="CH68">
        <v>0.899999</v>
      </c>
      <c r="CI68">
        <v>0.100001</v>
      </c>
      <c r="CJ68">
        <v>27</v>
      </c>
      <c r="CK68">
        <v>23455.9</v>
      </c>
      <c r="CL68">
        <v>1737665128.1</v>
      </c>
      <c r="CM68" t="s">
        <v>346</v>
      </c>
      <c r="CN68">
        <v>1737665128.1</v>
      </c>
      <c r="CO68">
        <v>1737665124.1</v>
      </c>
      <c r="CP68">
        <v>1</v>
      </c>
      <c r="CQ68">
        <v>0.11</v>
      </c>
      <c r="CR68">
        <v>-0.02</v>
      </c>
      <c r="CS68">
        <v>0.918</v>
      </c>
      <c r="CT68">
        <v>0.128</v>
      </c>
      <c r="CU68">
        <v>200</v>
      </c>
      <c r="CV68">
        <v>18</v>
      </c>
      <c r="CW68">
        <v>0.6</v>
      </c>
      <c r="CX68">
        <v>0.08</v>
      </c>
      <c r="CY68">
        <v>-47.681515</v>
      </c>
      <c r="CZ68">
        <v>-6.55962857142861</v>
      </c>
      <c r="DA68">
        <v>0.631357848826639</v>
      </c>
      <c r="DB68">
        <v>0</v>
      </c>
      <c r="DC68">
        <v>2.601403</v>
      </c>
      <c r="DD68">
        <v>0.117893233082702</v>
      </c>
      <c r="DE68">
        <v>0.0115569451413425</v>
      </c>
      <c r="DF68">
        <v>1</v>
      </c>
      <c r="DG68">
        <v>1</v>
      </c>
      <c r="DH68">
        <v>2</v>
      </c>
      <c r="DI68" t="s">
        <v>347</v>
      </c>
      <c r="DJ68">
        <v>3.1191</v>
      </c>
      <c r="DK68">
        <v>2.80063</v>
      </c>
      <c r="DL68">
        <v>0.108757</v>
      </c>
      <c r="DM68">
        <v>0.118458</v>
      </c>
      <c r="DN68">
        <v>0.0863901</v>
      </c>
      <c r="DO68">
        <v>0.0763243</v>
      </c>
      <c r="DP68">
        <v>24809</v>
      </c>
      <c r="DQ68">
        <v>22672.2</v>
      </c>
      <c r="DR68">
        <v>26636.7</v>
      </c>
      <c r="DS68">
        <v>24070</v>
      </c>
      <c r="DT68">
        <v>33633.8</v>
      </c>
      <c r="DU68">
        <v>32387.4</v>
      </c>
      <c r="DV68">
        <v>40274.5</v>
      </c>
      <c r="DW68">
        <v>38061.8</v>
      </c>
      <c r="DX68">
        <v>1.99895</v>
      </c>
      <c r="DY68">
        <v>2.63838</v>
      </c>
      <c r="DZ68">
        <v>0.0444464</v>
      </c>
      <c r="EA68">
        <v>0</v>
      </c>
      <c r="EB68">
        <v>24.7208</v>
      </c>
      <c r="EC68">
        <v>999.9</v>
      </c>
      <c r="ED68">
        <v>52.521</v>
      </c>
      <c r="EE68">
        <v>25.77</v>
      </c>
      <c r="EF68">
        <v>17.0384</v>
      </c>
      <c r="EG68">
        <v>63.8355</v>
      </c>
      <c r="EH68">
        <v>20.645</v>
      </c>
      <c r="EI68">
        <v>2</v>
      </c>
      <c r="EJ68">
        <v>-0.334665</v>
      </c>
      <c r="EK68">
        <v>-0.567751</v>
      </c>
      <c r="EL68">
        <v>20.2991</v>
      </c>
      <c r="EM68">
        <v>5.26117</v>
      </c>
      <c r="EN68">
        <v>12.0062</v>
      </c>
      <c r="EO68">
        <v>4.9994</v>
      </c>
      <c r="EP68">
        <v>3.28715</v>
      </c>
      <c r="EQ68">
        <v>9999</v>
      </c>
      <c r="ER68">
        <v>9999</v>
      </c>
      <c r="ES68">
        <v>9999</v>
      </c>
      <c r="ET68">
        <v>999.9</v>
      </c>
      <c r="EU68">
        <v>1.87271</v>
      </c>
      <c r="EV68">
        <v>1.87347</v>
      </c>
      <c r="EW68">
        <v>1.8697</v>
      </c>
      <c r="EX68">
        <v>1.87546</v>
      </c>
      <c r="EY68">
        <v>1.87571</v>
      </c>
      <c r="EZ68">
        <v>1.87409</v>
      </c>
      <c r="FA68">
        <v>1.87269</v>
      </c>
      <c r="FB68">
        <v>1.87178</v>
      </c>
      <c r="FC68">
        <v>5</v>
      </c>
      <c r="FD68">
        <v>0</v>
      </c>
      <c r="FE68">
        <v>0</v>
      </c>
      <c r="FF68">
        <v>0</v>
      </c>
      <c r="FG68" t="s">
        <v>348</v>
      </c>
      <c r="FH68" t="s">
        <v>349</v>
      </c>
      <c r="FI68" t="s">
        <v>350</v>
      </c>
      <c r="FJ68" t="s">
        <v>350</v>
      </c>
      <c r="FK68" t="s">
        <v>350</v>
      </c>
      <c r="FL68" t="s">
        <v>350</v>
      </c>
      <c r="FM68">
        <v>0</v>
      </c>
      <c r="FN68">
        <v>100</v>
      </c>
      <c r="FO68">
        <v>100</v>
      </c>
      <c r="FP68">
        <v>1.479</v>
      </c>
      <c r="FQ68">
        <v>0.1109</v>
      </c>
      <c r="FR68">
        <v>0.362488883028156</v>
      </c>
      <c r="FS68">
        <v>0.00365831709837341</v>
      </c>
      <c r="FT68">
        <v>-3.09545118692409e-06</v>
      </c>
      <c r="FU68">
        <v>8.40380587856183e-10</v>
      </c>
      <c r="FV68">
        <v>-0.00191986884087034</v>
      </c>
      <c r="FW68">
        <v>0.00174507359546448</v>
      </c>
      <c r="FX68">
        <v>0.000211765233859431</v>
      </c>
      <c r="FY68">
        <v>9.99097381883647e-06</v>
      </c>
      <c r="FZ68">
        <v>2</v>
      </c>
      <c r="GA68">
        <v>1986</v>
      </c>
      <c r="GB68">
        <v>0</v>
      </c>
      <c r="GC68">
        <v>17</v>
      </c>
      <c r="GD68">
        <v>45.2</v>
      </c>
      <c r="GE68">
        <v>45.3</v>
      </c>
      <c r="GF68">
        <v>1.66626</v>
      </c>
      <c r="GG68">
        <v>2.50244</v>
      </c>
      <c r="GH68">
        <v>2.24854</v>
      </c>
      <c r="GI68">
        <v>2.68188</v>
      </c>
      <c r="GJ68">
        <v>2.44751</v>
      </c>
      <c r="GK68">
        <v>2.40112</v>
      </c>
      <c r="GL68">
        <v>29.751</v>
      </c>
      <c r="GM68">
        <v>13.9657</v>
      </c>
      <c r="GN68">
        <v>19</v>
      </c>
      <c r="GO68">
        <v>454.715</v>
      </c>
      <c r="GP68">
        <v>1035.96</v>
      </c>
      <c r="GQ68">
        <v>24.5199</v>
      </c>
      <c r="GR68">
        <v>23.2999</v>
      </c>
      <c r="GS68">
        <v>30.0005</v>
      </c>
      <c r="GT68">
        <v>23.3255</v>
      </c>
      <c r="GU68">
        <v>23.4486</v>
      </c>
      <c r="GV68">
        <v>33.4342</v>
      </c>
      <c r="GW68">
        <v>22.1605</v>
      </c>
      <c r="GX68">
        <v>70.0242</v>
      </c>
      <c r="GY68">
        <v>24.5161</v>
      </c>
      <c r="GZ68">
        <v>543.164</v>
      </c>
      <c r="HA68">
        <v>12.8704</v>
      </c>
      <c r="HB68">
        <v>101.15</v>
      </c>
      <c r="HC68">
        <v>101.127</v>
      </c>
    </row>
    <row r="69" spans="1:211">
      <c r="A69">
        <v>53</v>
      </c>
      <c r="B69">
        <v>1737667845.1</v>
      </c>
      <c r="C69">
        <v>104</v>
      </c>
      <c r="D69" t="s">
        <v>453</v>
      </c>
      <c r="E69" t="s">
        <v>454</v>
      </c>
      <c r="F69">
        <v>2</v>
      </c>
      <c r="G69">
        <v>1737667843.1</v>
      </c>
      <c r="H69">
        <f>(I69)/1000</f>
        <v>0</v>
      </c>
      <c r="I69">
        <f>IF(BD69, AL69, AF69)</f>
        <v>0</v>
      </c>
      <c r="J69">
        <f>IF(BD69, AG69, AE69)</f>
        <v>0</v>
      </c>
      <c r="K69">
        <f>BF69 - IF(AS69&gt;1, J69*AZ69*100.0/(AU69), 0)</f>
        <v>0</v>
      </c>
      <c r="L69">
        <f>((R69-H69/2)*K69-J69)/(R69+H69/2)</f>
        <v>0</v>
      </c>
      <c r="M69">
        <f>L69*(BM69+BN69)/1000.0</f>
        <v>0</v>
      </c>
      <c r="N69">
        <f>(BF69 - IF(AS69&gt;1, J69*AZ69*100.0/(AU69), 0))*(BM69+BN69)/1000.0</f>
        <v>0</v>
      </c>
      <c r="O69">
        <f>2.0/((1/Q69-1/P69)+SIGN(Q69)*SQRT((1/Q69-1/P69)*(1/Q69-1/P69) + 4*BA69/((BA69+1)*(BA69+1))*(2*1/Q69*1/P69-1/P69*1/P69)))</f>
        <v>0</v>
      </c>
      <c r="P69">
        <f>IF(LEFT(BB69,1)&lt;&gt;"0",IF(LEFT(BB69,1)="1",3.0,BC69),$D$5+$E$5*(BT69*BM69/($K$5*1000))+$F$5*(BT69*BM69/($K$5*1000))*MAX(MIN(AZ69,$J$5),$I$5)*MAX(MIN(AZ69,$J$5),$I$5)+$G$5*MAX(MIN(AZ69,$J$5),$I$5)*(BT69*BM69/($K$5*1000))+$H$5*(BT69*BM69/($K$5*1000))*(BT69*BM69/($K$5*1000)))</f>
        <v>0</v>
      </c>
      <c r="Q69">
        <f>H69*(1000-(1000*0.61365*exp(17.502*U69/(240.97+U69))/(BM69+BN69)+BH69)/2)/(1000*0.61365*exp(17.502*U69/(240.97+U69))/(BM69+BN69)-BH69)</f>
        <v>0</v>
      </c>
      <c r="R69">
        <f>1/((BA69+1)/(O69/1.6)+1/(P69/1.37)) + BA69/((BA69+1)/(O69/1.6) + BA69/(P69/1.37))</f>
        <v>0</v>
      </c>
      <c r="S69">
        <f>(AV69*AY69)</f>
        <v>0</v>
      </c>
      <c r="T69">
        <f>(BO69+(S69+2*0.95*5.67E-8*(((BO69+$B$7)+273)^4-(BO69+273)^4)-44100*H69)/(1.84*29.3*P69+8*0.95*5.67E-8*(BO69+273)^3))</f>
        <v>0</v>
      </c>
      <c r="U69">
        <f>($C$7*BP69+$D$7*BQ69+$E$7*T69)</f>
        <v>0</v>
      </c>
      <c r="V69">
        <f>0.61365*exp(17.502*U69/(240.97+U69))</f>
        <v>0</v>
      </c>
      <c r="W69">
        <f>(X69/Y69*100)</f>
        <v>0</v>
      </c>
      <c r="X69">
        <f>BH69*(BM69+BN69)/1000</f>
        <v>0</v>
      </c>
      <c r="Y69">
        <f>0.61365*exp(17.502*BO69/(240.97+BO69))</f>
        <v>0</v>
      </c>
      <c r="Z69">
        <f>(V69-BH69*(BM69+BN69)/1000)</f>
        <v>0</v>
      </c>
      <c r="AA69">
        <f>(-H69*44100)</f>
        <v>0</v>
      </c>
      <c r="AB69">
        <f>2*29.3*P69*0.92*(BO69-U69)</f>
        <v>0</v>
      </c>
      <c r="AC69">
        <f>2*0.95*5.67E-8*(((BO69+$B$7)+273)^4-(U69+273)^4)</f>
        <v>0</v>
      </c>
      <c r="AD69">
        <f>S69+AC69+AA69+AB69</f>
        <v>0</v>
      </c>
      <c r="AE69">
        <f>BL69*AS69*(BG69-BF69*(1000-AS69*BI69)/(1000-AS69*BH69))/(100*AZ69)</f>
        <v>0</v>
      </c>
      <c r="AF69">
        <f>1000*BL69*AS69*(BH69-BI69)/(100*AZ69*(1000-AS69*BH69))</f>
        <v>0</v>
      </c>
      <c r="AG69">
        <f>(AH69 - AI69 - BM69*1E3/(8.314*(BO69+273.15)) * AK69/BL69 * AJ69) * BL69/(100*AZ69) * (1000 - BI69)/1000</f>
        <v>0</v>
      </c>
      <c r="AH69">
        <v>513.714913469048</v>
      </c>
      <c r="AI69">
        <v>477.450290909091</v>
      </c>
      <c r="AJ69">
        <v>3.34337160173156</v>
      </c>
      <c r="AK69">
        <v>84.62</v>
      </c>
      <c r="AL69">
        <f>(AN69 - AM69 + BM69*1E3/(8.314*(BO69+273.15)) * AP69/BL69 * AO69) * BL69/(100*AZ69) * 1000/(1000 - AN69)</f>
        <v>0</v>
      </c>
      <c r="AM69">
        <v>12.8373568501698</v>
      </c>
      <c r="AN69">
        <v>15.4587307692308</v>
      </c>
      <c r="AO69">
        <v>3.8891533854413e-06</v>
      </c>
      <c r="AP69">
        <v>106.04</v>
      </c>
      <c r="AQ69">
        <v>14</v>
      </c>
      <c r="AR69">
        <v>3</v>
      </c>
      <c r="AS69">
        <f>IF(AQ69*$H$13&gt;=AU69,1.0,(AU69/(AU69-AQ69*$H$13)))</f>
        <v>0</v>
      </c>
      <c r="AT69">
        <f>(AS69-1)*100</f>
        <v>0</v>
      </c>
      <c r="AU69">
        <f>MAX(0,($B$13+$C$13*BT69)/(1+$D$13*BT69)*BM69/(BO69+273)*$E$13)</f>
        <v>0</v>
      </c>
      <c r="AV69">
        <f>$B$11*BU69+$C$11*BV69+$D$11*CG69</f>
        <v>0</v>
      </c>
      <c r="AW69">
        <f>AV69*AX69</f>
        <v>0</v>
      </c>
      <c r="AX69">
        <f>($B$11*$D$9+$C$11*$D$9+$D$11*(CH69*$E$9+CI69*$G$9))/($B$11+$C$11+$D$11)</f>
        <v>0</v>
      </c>
      <c r="AY69">
        <f>($B$11*$K$9+$C$11*$K$9+$D$11*(CH69*$L$9+CI69*$N$9))/($B$11+$C$11+$D$11)</f>
        <v>0</v>
      </c>
      <c r="AZ69">
        <v>6</v>
      </c>
      <c r="BA69">
        <v>0.5</v>
      </c>
      <c r="BB69" t="s">
        <v>345</v>
      </c>
      <c r="BC69">
        <v>2</v>
      </c>
      <c r="BD69" t="b">
        <v>1</v>
      </c>
      <c r="BE69">
        <v>1737667843.1</v>
      </c>
      <c r="BF69">
        <v>466.781</v>
      </c>
      <c r="BG69">
        <v>515.617</v>
      </c>
      <c r="BH69">
        <v>15.45745</v>
      </c>
      <c r="BI69">
        <v>12.84155</v>
      </c>
      <c r="BJ69">
        <v>465.3015</v>
      </c>
      <c r="BK69">
        <v>15.34665</v>
      </c>
      <c r="BL69">
        <v>500.042</v>
      </c>
      <c r="BM69">
        <v>102.6025</v>
      </c>
      <c r="BN69">
        <v>0.10001145</v>
      </c>
      <c r="BO69">
        <v>24.9987</v>
      </c>
      <c r="BP69">
        <v>25.45035</v>
      </c>
      <c r="BQ69">
        <v>999.9</v>
      </c>
      <c r="BR69">
        <v>0</v>
      </c>
      <c r="BS69">
        <v>0</v>
      </c>
      <c r="BT69">
        <v>9998.775</v>
      </c>
      <c r="BU69">
        <v>364.0815</v>
      </c>
      <c r="BV69">
        <v>844.9705</v>
      </c>
      <c r="BW69">
        <v>-48.83605</v>
      </c>
      <c r="BX69">
        <v>474.1095</v>
      </c>
      <c r="BY69">
        <v>522.3245</v>
      </c>
      <c r="BZ69">
        <v>2.615885</v>
      </c>
      <c r="CA69">
        <v>515.617</v>
      </c>
      <c r="CB69">
        <v>12.84155</v>
      </c>
      <c r="CC69">
        <v>1.58598</v>
      </c>
      <c r="CD69">
        <v>1.31758</v>
      </c>
      <c r="CE69">
        <v>13.82325</v>
      </c>
      <c r="CF69">
        <v>11.00095</v>
      </c>
      <c r="CG69">
        <v>1200</v>
      </c>
      <c r="CH69">
        <v>0.899999</v>
      </c>
      <c r="CI69">
        <v>0.100001</v>
      </c>
      <c r="CJ69">
        <v>27</v>
      </c>
      <c r="CK69">
        <v>23455.85</v>
      </c>
      <c r="CL69">
        <v>1737665128.1</v>
      </c>
      <c r="CM69" t="s">
        <v>346</v>
      </c>
      <c r="CN69">
        <v>1737665128.1</v>
      </c>
      <c r="CO69">
        <v>1737665124.1</v>
      </c>
      <c r="CP69">
        <v>1</v>
      </c>
      <c r="CQ69">
        <v>0.11</v>
      </c>
      <c r="CR69">
        <v>-0.02</v>
      </c>
      <c r="CS69">
        <v>0.918</v>
      </c>
      <c r="CT69">
        <v>0.128</v>
      </c>
      <c r="CU69">
        <v>200</v>
      </c>
      <c r="CV69">
        <v>18</v>
      </c>
      <c r="CW69">
        <v>0.6</v>
      </c>
      <c r="CX69">
        <v>0.08</v>
      </c>
      <c r="CY69">
        <v>-47.889895</v>
      </c>
      <c r="CZ69">
        <v>-6.35694586466159</v>
      </c>
      <c r="DA69">
        <v>0.612556101491937</v>
      </c>
      <c r="DB69">
        <v>0</v>
      </c>
      <c r="DC69">
        <v>2.604652</v>
      </c>
      <c r="DD69">
        <v>0.104803308270676</v>
      </c>
      <c r="DE69">
        <v>0.0104884582279762</v>
      </c>
      <c r="DF69">
        <v>1</v>
      </c>
      <c r="DG69">
        <v>1</v>
      </c>
      <c r="DH69">
        <v>2</v>
      </c>
      <c r="DI69" t="s">
        <v>347</v>
      </c>
      <c r="DJ69">
        <v>3.11919</v>
      </c>
      <c r="DK69">
        <v>2.80067</v>
      </c>
      <c r="DL69">
        <v>0.109885</v>
      </c>
      <c r="DM69">
        <v>0.119593</v>
      </c>
      <c r="DN69">
        <v>0.0863999</v>
      </c>
      <c r="DO69">
        <v>0.0763289</v>
      </c>
      <c r="DP69">
        <v>24777.2</v>
      </c>
      <c r="DQ69">
        <v>22642.8</v>
      </c>
      <c r="DR69">
        <v>26636.3</v>
      </c>
      <c r="DS69">
        <v>24069.8</v>
      </c>
      <c r="DT69">
        <v>33633.1</v>
      </c>
      <c r="DU69">
        <v>32387</v>
      </c>
      <c r="DV69">
        <v>40273.9</v>
      </c>
      <c r="DW69">
        <v>38061.4</v>
      </c>
      <c r="DX69">
        <v>1.9993</v>
      </c>
      <c r="DY69">
        <v>2.63788</v>
      </c>
      <c r="DZ69">
        <v>0.0451207</v>
      </c>
      <c r="EA69">
        <v>0</v>
      </c>
      <c r="EB69">
        <v>24.7198</v>
      </c>
      <c r="EC69">
        <v>999.9</v>
      </c>
      <c r="ED69">
        <v>52.521</v>
      </c>
      <c r="EE69">
        <v>25.77</v>
      </c>
      <c r="EF69">
        <v>17.0394</v>
      </c>
      <c r="EG69">
        <v>63.8455</v>
      </c>
      <c r="EH69">
        <v>20.6851</v>
      </c>
      <c r="EI69">
        <v>2</v>
      </c>
      <c r="EJ69">
        <v>-0.334553</v>
      </c>
      <c r="EK69">
        <v>-0.539717</v>
      </c>
      <c r="EL69">
        <v>20.2992</v>
      </c>
      <c r="EM69">
        <v>5.26042</v>
      </c>
      <c r="EN69">
        <v>12.0059</v>
      </c>
      <c r="EO69">
        <v>4.999</v>
      </c>
      <c r="EP69">
        <v>3.28705</v>
      </c>
      <c r="EQ69">
        <v>9999</v>
      </c>
      <c r="ER69">
        <v>9999</v>
      </c>
      <c r="ES69">
        <v>9999</v>
      </c>
      <c r="ET69">
        <v>999.9</v>
      </c>
      <c r="EU69">
        <v>1.8727</v>
      </c>
      <c r="EV69">
        <v>1.87348</v>
      </c>
      <c r="EW69">
        <v>1.8697</v>
      </c>
      <c r="EX69">
        <v>1.87546</v>
      </c>
      <c r="EY69">
        <v>1.87571</v>
      </c>
      <c r="EZ69">
        <v>1.87408</v>
      </c>
      <c r="FA69">
        <v>1.87269</v>
      </c>
      <c r="FB69">
        <v>1.87178</v>
      </c>
      <c r="FC69">
        <v>5</v>
      </c>
      <c r="FD69">
        <v>0</v>
      </c>
      <c r="FE69">
        <v>0</v>
      </c>
      <c r="FF69">
        <v>0</v>
      </c>
      <c r="FG69" t="s">
        <v>348</v>
      </c>
      <c r="FH69" t="s">
        <v>349</v>
      </c>
      <c r="FI69" t="s">
        <v>350</v>
      </c>
      <c r="FJ69" t="s">
        <v>350</v>
      </c>
      <c r="FK69" t="s">
        <v>350</v>
      </c>
      <c r="FL69" t="s">
        <v>350</v>
      </c>
      <c r="FM69">
        <v>0</v>
      </c>
      <c r="FN69">
        <v>100</v>
      </c>
      <c r="FO69">
        <v>100</v>
      </c>
      <c r="FP69">
        <v>1.488</v>
      </c>
      <c r="FQ69">
        <v>0.1109</v>
      </c>
      <c r="FR69">
        <v>0.362488883028156</v>
      </c>
      <c r="FS69">
        <v>0.00365831709837341</v>
      </c>
      <c r="FT69">
        <v>-3.09545118692409e-06</v>
      </c>
      <c r="FU69">
        <v>8.40380587856183e-10</v>
      </c>
      <c r="FV69">
        <v>-0.00191986884087034</v>
      </c>
      <c r="FW69">
        <v>0.00174507359546448</v>
      </c>
      <c r="FX69">
        <v>0.000211765233859431</v>
      </c>
      <c r="FY69">
        <v>9.99097381883647e-06</v>
      </c>
      <c r="FZ69">
        <v>2</v>
      </c>
      <c r="GA69">
        <v>1986</v>
      </c>
      <c r="GB69">
        <v>0</v>
      </c>
      <c r="GC69">
        <v>17</v>
      </c>
      <c r="GD69">
        <v>45.3</v>
      </c>
      <c r="GE69">
        <v>45.4</v>
      </c>
      <c r="GF69">
        <v>1.68579</v>
      </c>
      <c r="GG69">
        <v>2.50366</v>
      </c>
      <c r="GH69">
        <v>2.24854</v>
      </c>
      <c r="GI69">
        <v>2.68188</v>
      </c>
      <c r="GJ69">
        <v>2.44751</v>
      </c>
      <c r="GK69">
        <v>2.35718</v>
      </c>
      <c r="GL69">
        <v>29.751</v>
      </c>
      <c r="GM69">
        <v>13.9657</v>
      </c>
      <c r="GN69">
        <v>19</v>
      </c>
      <c r="GO69">
        <v>454.938</v>
      </c>
      <c r="GP69">
        <v>1035.4</v>
      </c>
      <c r="GQ69">
        <v>24.5244</v>
      </c>
      <c r="GR69">
        <v>23.3023</v>
      </c>
      <c r="GS69">
        <v>30.0005</v>
      </c>
      <c r="GT69">
        <v>23.3274</v>
      </c>
      <c r="GU69">
        <v>23.4509</v>
      </c>
      <c r="GV69">
        <v>33.7859</v>
      </c>
      <c r="GW69">
        <v>22.1605</v>
      </c>
      <c r="GX69">
        <v>70.0242</v>
      </c>
      <c r="GY69">
        <v>24.5161</v>
      </c>
      <c r="GZ69">
        <v>549.896</v>
      </c>
      <c r="HA69">
        <v>12.8704</v>
      </c>
      <c r="HB69">
        <v>101.148</v>
      </c>
      <c r="HC69">
        <v>101.126</v>
      </c>
    </row>
    <row r="70" spans="1:211">
      <c r="A70">
        <v>54</v>
      </c>
      <c r="B70">
        <v>1737667847.1</v>
      </c>
      <c r="C70">
        <v>106</v>
      </c>
      <c r="D70" t="s">
        <v>455</v>
      </c>
      <c r="E70" t="s">
        <v>456</v>
      </c>
      <c r="F70">
        <v>2</v>
      </c>
      <c r="G70">
        <v>1737667846.1</v>
      </c>
      <c r="H70">
        <f>(I70)/1000</f>
        <v>0</v>
      </c>
      <c r="I70">
        <f>IF(BD70, AL70, AF70)</f>
        <v>0</v>
      </c>
      <c r="J70">
        <f>IF(BD70, AG70, AE70)</f>
        <v>0</v>
      </c>
      <c r="K70">
        <f>BF70 - IF(AS70&gt;1, J70*AZ70*100.0/(AU70), 0)</f>
        <v>0</v>
      </c>
      <c r="L70">
        <f>((R70-H70/2)*K70-J70)/(R70+H70/2)</f>
        <v>0</v>
      </c>
      <c r="M70">
        <f>L70*(BM70+BN70)/1000.0</f>
        <v>0</v>
      </c>
      <c r="N70">
        <f>(BF70 - IF(AS70&gt;1, J70*AZ70*100.0/(AU70), 0))*(BM70+BN70)/1000.0</f>
        <v>0</v>
      </c>
      <c r="O70">
        <f>2.0/((1/Q70-1/P70)+SIGN(Q70)*SQRT((1/Q70-1/P70)*(1/Q70-1/P70) + 4*BA70/((BA70+1)*(BA70+1))*(2*1/Q70*1/P70-1/P70*1/P70)))</f>
        <v>0</v>
      </c>
      <c r="P70">
        <f>IF(LEFT(BB70,1)&lt;&gt;"0",IF(LEFT(BB70,1)="1",3.0,BC70),$D$5+$E$5*(BT70*BM70/($K$5*1000))+$F$5*(BT70*BM70/($K$5*1000))*MAX(MIN(AZ70,$J$5),$I$5)*MAX(MIN(AZ70,$J$5),$I$5)+$G$5*MAX(MIN(AZ70,$J$5),$I$5)*(BT70*BM70/($K$5*1000))+$H$5*(BT70*BM70/($K$5*1000))*(BT70*BM70/($K$5*1000)))</f>
        <v>0</v>
      </c>
      <c r="Q70">
        <f>H70*(1000-(1000*0.61365*exp(17.502*U70/(240.97+U70))/(BM70+BN70)+BH70)/2)/(1000*0.61365*exp(17.502*U70/(240.97+U70))/(BM70+BN70)-BH70)</f>
        <v>0</v>
      </c>
      <c r="R70">
        <f>1/((BA70+1)/(O70/1.6)+1/(P70/1.37)) + BA70/((BA70+1)/(O70/1.6) + BA70/(P70/1.37))</f>
        <v>0</v>
      </c>
      <c r="S70">
        <f>(AV70*AY70)</f>
        <v>0</v>
      </c>
      <c r="T70">
        <f>(BO70+(S70+2*0.95*5.67E-8*(((BO70+$B$7)+273)^4-(BO70+273)^4)-44100*H70)/(1.84*29.3*P70+8*0.95*5.67E-8*(BO70+273)^3))</f>
        <v>0</v>
      </c>
      <c r="U70">
        <f>($C$7*BP70+$D$7*BQ70+$E$7*T70)</f>
        <v>0</v>
      </c>
      <c r="V70">
        <f>0.61365*exp(17.502*U70/(240.97+U70))</f>
        <v>0</v>
      </c>
      <c r="W70">
        <f>(X70/Y70*100)</f>
        <v>0</v>
      </c>
      <c r="X70">
        <f>BH70*(BM70+BN70)/1000</f>
        <v>0</v>
      </c>
      <c r="Y70">
        <f>0.61365*exp(17.502*BO70/(240.97+BO70))</f>
        <v>0</v>
      </c>
      <c r="Z70">
        <f>(V70-BH70*(BM70+BN70)/1000)</f>
        <v>0</v>
      </c>
      <c r="AA70">
        <f>(-H70*44100)</f>
        <v>0</v>
      </c>
      <c r="AB70">
        <f>2*29.3*P70*0.92*(BO70-U70)</f>
        <v>0</v>
      </c>
      <c r="AC70">
        <f>2*0.95*5.67E-8*(((BO70+$B$7)+273)^4-(U70+273)^4)</f>
        <v>0</v>
      </c>
      <c r="AD70">
        <f>S70+AC70+AA70+AB70</f>
        <v>0</v>
      </c>
      <c r="AE70">
        <f>BL70*AS70*(BG70-BF70*(1000-AS70*BI70)/(1000-AS70*BH70))/(100*AZ70)</f>
        <v>0</v>
      </c>
      <c r="AF70">
        <f>1000*BL70*AS70*(BH70-BI70)/(100*AZ70*(1000-AS70*BH70))</f>
        <v>0</v>
      </c>
      <c r="AG70">
        <f>(AH70 - AI70 - BM70*1E3/(8.314*(BO70+273.15)) * AK70/BL70 * AJ70) * BL70/(100*AZ70) * (1000 - BI70)/1000</f>
        <v>0</v>
      </c>
      <c r="AH70">
        <v>520.562879477381</v>
      </c>
      <c r="AI70">
        <v>484.046545454545</v>
      </c>
      <c r="AJ70">
        <v>3.32137865800863</v>
      </c>
      <c r="AK70">
        <v>84.62</v>
      </c>
      <c r="AL70">
        <f>(AN70 - AM70 + BM70*1E3/(8.314*(BO70+273.15)) * AP70/BL70 * AO70) * BL70/(100*AZ70) * 1000/(1000 - AN70)</f>
        <v>0</v>
      </c>
      <c r="AM70">
        <v>12.8388034691109</v>
      </c>
      <c r="AN70">
        <v>15.4617505494506</v>
      </c>
      <c r="AO70">
        <v>3.69834076914375e-06</v>
      </c>
      <c r="AP70">
        <v>106.04</v>
      </c>
      <c r="AQ70">
        <v>14</v>
      </c>
      <c r="AR70">
        <v>3</v>
      </c>
      <c r="AS70">
        <f>IF(AQ70*$H$13&gt;=AU70,1.0,(AU70/(AU70-AQ70*$H$13)))</f>
        <v>0</v>
      </c>
      <c r="AT70">
        <f>(AS70-1)*100</f>
        <v>0</v>
      </c>
      <c r="AU70">
        <f>MAX(0,($B$13+$C$13*BT70)/(1+$D$13*BT70)*BM70/(BO70+273)*$E$13)</f>
        <v>0</v>
      </c>
      <c r="AV70">
        <f>$B$11*BU70+$C$11*BV70+$D$11*CG70</f>
        <v>0</v>
      </c>
      <c r="AW70">
        <f>AV70*AX70</f>
        <v>0</v>
      </c>
      <c r="AX70">
        <f>($B$11*$D$9+$C$11*$D$9+$D$11*(CH70*$E$9+CI70*$G$9))/($B$11+$C$11+$D$11)</f>
        <v>0</v>
      </c>
      <c r="AY70">
        <f>($B$11*$K$9+$C$11*$K$9+$D$11*(CH70*$L$9+CI70*$N$9))/($B$11+$C$11+$D$11)</f>
        <v>0</v>
      </c>
      <c r="AZ70">
        <v>6</v>
      </c>
      <c r="BA70">
        <v>0.5</v>
      </c>
      <c r="BB70" t="s">
        <v>345</v>
      </c>
      <c r="BC70">
        <v>2</v>
      </c>
      <c r="BD70" t="b">
        <v>1</v>
      </c>
      <c r="BE70">
        <v>1737667846.1</v>
      </c>
      <c r="BF70">
        <v>476.557</v>
      </c>
      <c r="BG70">
        <v>525.768</v>
      </c>
      <c r="BH70">
        <v>15.4617</v>
      </c>
      <c r="BI70">
        <v>12.8436</v>
      </c>
      <c r="BJ70">
        <v>475.065</v>
      </c>
      <c r="BK70">
        <v>15.3508</v>
      </c>
      <c r="BL70">
        <v>500.022</v>
      </c>
      <c r="BM70">
        <v>102.603</v>
      </c>
      <c r="BN70">
        <v>0.099887</v>
      </c>
      <c r="BO70">
        <v>25.0114</v>
      </c>
      <c r="BP70">
        <v>25.4573</v>
      </c>
      <c r="BQ70">
        <v>999.9</v>
      </c>
      <c r="BR70">
        <v>0</v>
      </c>
      <c r="BS70">
        <v>0</v>
      </c>
      <c r="BT70">
        <v>10016.9</v>
      </c>
      <c r="BU70">
        <v>364.13</v>
      </c>
      <c r="BV70">
        <v>845.224</v>
      </c>
      <c r="BW70">
        <v>-49.2105</v>
      </c>
      <c r="BX70">
        <v>484.041</v>
      </c>
      <c r="BY70">
        <v>532.608</v>
      </c>
      <c r="BZ70">
        <v>2.61811</v>
      </c>
      <c r="CA70">
        <v>525.768</v>
      </c>
      <c r="CB70">
        <v>12.8436</v>
      </c>
      <c r="CC70">
        <v>1.58642</v>
      </c>
      <c r="CD70">
        <v>1.31779</v>
      </c>
      <c r="CE70">
        <v>13.8275</v>
      </c>
      <c r="CF70">
        <v>11.0033</v>
      </c>
      <c r="CG70">
        <v>1199.99</v>
      </c>
      <c r="CH70">
        <v>0.899999</v>
      </c>
      <c r="CI70">
        <v>0.100001</v>
      </c>
      <c r="CJ70">
        <v>27</v>
      </c>
      <c r="CK70">
        <v>23455.6</v>
      </c>
      <c r="CL70">
        <v>1737665128.1</v>
      </c>
      <c r="CM70" t="s">
        <v>346</v>
      </c>
      <c r="CN70">
        <v>1737665128.1</v>
      </c>
      <c r="CO70">
        <v>1737665124.1</v>
      </c>
      <c r="CP70">
        <v>1</v>
      </c>
      <c r="CQ70">
        <v>0.11</v>
      </c>
      <c r="CR70">
        <v>-0.02</v>
      </c>
      <c r="CS70">
        <v>0.918</v>
      </c>
      <c r="CT70">
        <v>0.128</v>
      </c>
      <c r="CU70">
        <v>200</v>
      </c>
      <c r="CV70">
        <v>18</v>
      </c>
      <c r="CW70">
        <v>0.6</v>
      </c>
      <c r="CX70">
        <v>0.08</v>
      </c>
      <c r="CY70">
        <v>-48.103105</v>
      </c>
      <c r="CZ70">
        <v>-6.22279849624056</v>
      </c>
      <c r="DA70">
        <v>0.599593300892363</v>
      </c>
      <c r="DB70">
        <v>0</v>
      </c>
      <c r="DC70">
        <v>2.6077035</v>
      </c>
      <c r="DD70">
        <v>0.0887291729323309</v>
      </c>
      <c r="DE70">
        <v>0.00910066606078923</v>
      </c>
      <c r="DF70">
        <v>1</v>
      </c>
      <c r="DG70">
        <v>1</v>
      </c>
      <c r="DH70">
        <v>2</v>
      </c>
      <c r="DI70" t="s">
        <v>347</v>
      </c>
      <c r="DJ70">
        <v>3.11917</v>
      </c>
      <c r="DK70">
        <v>2.80075</v>
      </c>
      <c r="DL70">
        <v>0.111009</v>
      </c>
      <c r="DM70">
        <v>0.12072</v>
      </c>
      <c r="DN70">
        <v>0.086407</v>
      </c>
      <c r="DO70">
        <v>0.0763326</v>
      </c>
      <c r="DP70">
        <v>24745.8</v>
      </c>
      <c r="DQ70">
        <v>22613.8</v>
      </c>
      <c r="DR70">
        <v>26636.2</v>
      </c>
      <c r="DS70">
        <v>24069.8</v>
      </c>
      <c r="DT70">
        <v>33632.9</v>
      </c>
      <c r="DU70">
        <v>32386.7</v>
      </c>
      <c r="DV70">
        <v>40273.8</v>
      </c>
      <c r="DW70">
        <v>38061.1</v>
      </c>
      <c r="DX70">
        <v>1.99927</v>
      </c>
      <c r="DY70">
        <v>2.63678</v>
      </c>
      <c r="DZ70">
        <v>0.044927</v>
      </c>
      <c r="EA70">
        <v>0</v>
      </c>
      <c r="EB70">
        <v>24.7198</v>
      </c>
      <c r="EC70">
        <v>999.9</v>
      </c>
      <c r="ED70">
        <v>52.521</v>
      </c>
      <c r="EE70">
        <v>25.76</v>
      </c>
      <c r="EF70">
        <v>17.029</v>
      </c>
      <c r="EG70">
        <v>64.0655</v>
      </c>
      <c r="EH70">
        <v>20.645</v>
      </c>
      <c r="EI70">
        <v>2</v>
      </c>
      <c r="EJ70">
        <v>-0.334439</v>
      </c>
      <c r="EK70">
        <v>-0.525055</v>
      </c>
      <c r="EL70">
        <v>20.2993</v>
      </c>
      <c r="EM70">
        <v>5.26087</v>
      </c>
      <c r="EN70">
        <v>12.0067</v>
      </c>
      <c r="EO70">
        <v>4.99875</v>
      </c>
      <c r="EP70">
        <v>3.28693</v>
      </c>
      <c r="EQ70">
        <v>9999</v>
      </c>
      <c r="ER70">
        <v>9999</v>
      </c>
      <c r="ES70">
        <v>9999</v>
      </c>
      <c r="ET70">
        <v>999.9</v>
      </c>
      <c r="EU70">
        <v>1.8727</v>
      </c>
      <c r="EV70">
        <v>1.87348</v>
      </c>
      <c r="EW70">
        <v>1.86972</v>
      </c>
      <c r="EX70">
        <v>1.87546</v>
      </c>
      <c r="EY70">
        <v>1.87573</v>
      </c>
      <c r="EZ70">
        <v>1.87408</v>
      </c>
      <c r="FA70">
        <v>1.87268</v>
      </c>
      <c r="FB70">
        <v>1.87177</v>
      </c>
      <c r="FC70">
        <v>5</v>
      </c>
      <c r="FD70">
        <v>0</v>
      </c>
      <c r="FE70">
        <v>0</v>
      </c>
      <c r="FF70">
        <v>0</v>
      </c>
      <c r="FG70" t="s">
        <v>348</v>
      </c>
      <c r="FH70" t="s">
        <v>349</v>
      </c>
      <c r="FI70" t="s">
        <v>350</v>
      </c>
      <c r="FJ70" t="s">
        <v>350</v>
      </c>
      <c r="FK70" t="s">
        <v>350</v>
      </c>
      <c r="FL70" t="s">
        <v>350</v>
      </c>
      <c r="FM70">
        <v>0</v>
      </c>
      <c r="FN70">
        <v>100</v>
      </c>
      <c r="FO70">
        <v>100</v>
      </c>
      <c r="FP70">
        <v>1.496</v>
      </c>
      <c r="FQ70">
        <v>0.1109</v>
      </c>
      <c r="FR70">
        <v>0.362488883028156</v>
      </c>
      <c r="FS70">
        <v>0.00365831709837341</v>
      </c>
      <c r="FT70">
        <v>-3.09545118692409e-06</v>
      </c>
      <c r="FU70">
        <v>8.40380587856183e-10</v>
      </c>
      <c r="FV70">
        <v>-0.00191986884087034</v>
      </c>
      <c r="FW70">
        <v>0.00174507359546448</v>
      </c>
      <c r="FX70">
        <v>0.000211765233859431</v>
      </c>
      <c r="FY70">
        <v>9.99097381883647e-06</v>
      </c>
      <c r="FZ70">
        <v>2</v>
      </c>
      <c r="GA70">
        <v>1986</v>
      </c>
      <c r="GB70">
        <v>0</v>
      </c>
      <c r="GC70">
        <v>17</v>
      </c>
      <c r="GD70">
        <v>45.3</v>
      </c>
      <c r="GE70">
        <v>45.4</v>
      </c>
      <c r="GF70">
        <v>1.70166</v>
      </c>
      <c r="GG70">
        <v>2.49146</v>
      </c>
      <c r="GH70">
        <v>2.24854</v>
      </c>
      <c r="GI70">
        <v>2.68188</v>
      </c>
      <c r="GJ70">
        <v>2.44751</v>
      </c>
      <c r="GK70">
        <v>2.34985</v>
      </c>
      <c r="GL70">
        <v>29.751</v>
      </c>
      <c r="GM70">
        <v>13.9569</v>
      </c>
      <c r="GN70">
        <v>19</v>
      </c>
      <c r="GO70">
        <v>454.94</v>
      </c>
      <c r="GP70">
        <v>1034.1</v>
      </c>
      <c r="GQ70">
        <v>24.5262</v>
      </c>
      <c r="GR70">
        <v>23.3044</v>
      </c>
      <c r="GS70">
        <v>30.0005</v>
      </c>
      <c r="GT70">
        <v>23.3293</v>
      </c>
      <c r="GU70">
        <v>23.4528</v>
      </c>
      <c r="GV70">
        <v>34.14</v>
      </c>
      <c r="GW70">
        <v>22.1605</v>
      </c>
      <c r="GX70">
        <v>70.0242</v>
      </c>
      <c r="GY70">
        <v>24.5161</v>
      </c>
      <c r="GZ70">
        <v>556.68</v>
      </c>
      <c r="HA70">
        <v>12.8704</v>
      </c>
      <c r="HB70">
        <v>101.148</v>
      </c>
      <c r="HC70">
        <v>101.126</v>
      </c>
    </row>
    <row r="71" spans="1:211">
      <c r="A71">
        <v>55</v>
      </c>
      <c r="B71">
        <v>1737667849.1</v>
      </c>
      <c r="C71">
        <v>108</v>
      </c>
      <c r="D71" t="s">
        <v>457</v>
      </c>
      <c r="E71" t="s">
        <v>458</v>
      </c>
      <c r="F71">
        <v>2</v>
      </c>
      <c r="G71">
        <v>1737667847.1</v>
      </c>
      <c r="H71">
        <f>(I71)/1000</f>
        <v>0</v>
      </c>
      <c r="I71">
        <f>IF(BD71, AL71, AF71)</f>
        <v>0</v>
      </c>
      <c r="J71">
        <f>IF(BD71, AG71, AE71)</f>
        <v>0</v>
      </c>
      <c r="K71">
        <f>BF71 - IF(AS71&gt;1, J71*AZ71*100.0/(AU71), 0)</f>
        <v>0</v>
      </c>
      <c r="L71">
        <f>((R71-H71/2)*K71-J71)/(R71+H71/2)</f>
        <v>0</v>
      </c>
      <c r="M71">
        <f>L71*(BM71+BN71)/1000.0</f>
        <v>0</v>
      </c>
      <c r="N71">
        <f>(BF71 - IF(AS71&gt;1, J71*AZ71*100.0/(AU71), 0))*(BM71+BN71)/1000.0</f>
        <v>0</v>
      </c>
      <c r="O71">
        <f>2.0/((1/Q71-1/P71)+SIGN(Q71)*SQRT((1/Q71-1/P71)*(1/Q71-1/P71) + 4*BA71/((BA71+1)*(BA71+1))*(2*1/Q71*1/P71-1/P71*1/P71)))</f>
        <v>0</v>
      </c>
      <c r="P71">
        <f>IF(LEFT(BB71,1)&lt;&gt;"0",IF(LEFT(BB71,1)="1",3.0,BC71),$D$5+$E$5*(BT71*BM71/($K$5*1000))+$F$5*(BT71*BM71/($K$5*1000))*MAX(MIN(AZ71,$J$5),$I$5)*MAX(MIN(AZ71,$J$5),$I$5)+$G$5*MAX(MIN(AZ71,$J$5),$I$5)*(BT71*BM71/($K$5*1000))+$H$5*(BT71*BM71/($K$5*1000))*(BT71*BM71/($K$5*1000)))</f>
        <v>0</v>
      </c>
      <c r="Q71">
        <f>H71*(1000-(1000*0.61365*exp(17.502*U71/(240.97+U71))/(BM71+BN71)+BH71)/2)/(1000*0.61365*exp(17.502*U71/(240.97+U71))/(BM71+BN71)-BH71)</f>
        <v>0</v>
      </c>
      <c r="R71">
        <f>1/((BA71+1)/(O71/1.6)+1/(P71/1.37)) + BA71/((BA71+1)/(O71/1.6) + BA71/(P71/1.37))</f>
        <v>0</v>
      </c>
      <c r="S71">
        <f>(AV71*AY71)</f>
        <v>0</v>
      </c>
      <c r="T71">
        <f>(BO71+(S71+2*0.95*5.67E-8*(((BO71+$B$7)+273)^4-(BO71+273)^4)-44100*H71)/(1.84*29.3*P71+8*0.95*5.67E-8*(BO71+273)^3))</f>
        <v>0</v>
      </c>
      <c r="U71">
        <f>($C$7*BP71+$D$7*BQ71+$E$7*T71)</f>
        <v>0</v>
      </c>
      <c r="V71">
        <f>0.61365*exp(17.502*U71/(240.97+U71))</f>
        <v>0</v>
      </c>
      <c r="W71">
        <f>(X71/Y71*100)</f>
        <v>0</v>
      </c>
      <c r="X71">
        <f>BH71*(BM71+BN71)/1000</f>
        <v>0</v>
      </c>
      <c r="Y71">
        <f>0.61365*exp(17.502*BO71/(240.97+BO71))</f>
        <v>0</v>
      </c>
      <c r="Z71">
        <f>(V71-BH71*(BM71+BN71)/1000)</f>
        <v>0</v>
      </c>
      <c r="AA71">
        <f>(-H71*44100)</f>
        <v>0</v>
      </c>
      <c r="AB71">
        <f>2*29.3*P71*0.92*(BO71-U71)</f>
        <v>0</v>
      </c>
      <c r="AC71">
        <f>2*0.95*5.67E-8*(((BO71+$B$7)+273)^4-(U71+273)^4)</f>
        <v>0</v>
      </c>
      <c r="AD71">
        <f>S71+AC71+AA71+AB71</f>
        <v>0</v>
      </c>
      <c r="AE71">
        <f>BL71*AS71*(BG71-BF71*(1000-AS71*BI71)/(1000-AS71*BH71))/(100*AZ71)</f>
        <v>0</v>
      </c>
      <c r="AF71">
        <f>1000*BL71*AS71*(BH71-BI71)/(100*AZ71*(1000-AS71*BH71))</f>
        <v>0</v>
      </c>
      <c r="AG71">
        <f>(AH71 - AI71 - BM71*1E3/(8.314*(BO71+273.15)) * AK71/BL71 * AJ71) * BL71/(100*AZ71) * (1000 - BI71)/1000</f>
        <v>0</v>
      </c>
      <c r="AH71">
        <v>527.433017032143</v>
      </c>
      <c r="AI71">
        <v>490.674272727273</v>
      </c>
      <c r="AJ71">
        <v>3.31428480519476</v>
      </c>
      <c r="AK71">
        <v>84.62</v>
      </c>
      <c r="AL71">
        <f>(AN71 - AM71 + BM71*1E3/(8.314*(BO71+273.15)) * AP71/BL71 * AO71) * BL71/(100*AZ71) * 1000/(1000 - AN71)</f>
        <v>0</v>
      </c>
      <c r="AM71">
        <v>12.8407262700699</v>
      </c>
      <c r="AN71">
        <v>15.4640758241758</v>
      </c>
      <c r="AO71">
        <v>3.53112476749199e-06</v>
      </c>
      <c r="AP71">
        <v>106.04</v>
      </c>
      <c r="AQ71">
        <v>14</v>
      </c>
      <c r="AR71">
        <v>3</v>
      </c>
      <c r="AS71">
        <f>IF(AQ71*$H$13&gt;=AU71,1.0,(AU71/(AU71-AQ71*$H$13)))</f>
        <v>0</v>
      </c>
      <c r="AT71">
        <f>(AS71-1)*100</f>
        <v>0</v>
      </c>
      <c r="AU71">
        <f>MAX(0,($B$13+$C$13*BT71)/(1+$D$13*BT71)*BM71/(BO71+273)*$E$13)</f>
        <v>0</v>
      </c>
      <c r="AV71">
        <f>$B$11*BU71+$C$11*BV71+$D$11*CG71</f>
        <v>0</v>
      </c>
      <c r="AW71">
        <f>AV71*AX71</f>
        <v>0</v>
      </c>
      <c r="AX71">
        <f>($B$11*$D$9+$C$11*$D$9+$D$11*(CH71*$E$9+CI71*$G$9))/($B$11+$C$11+$D$11)</f>
        <v>0</v>
      </c>
      <c r="AY71">
        <f>($B$11*$K$9+$C$11*$K$9+$D$11*(CH71*$L$9+CI71*$N$9))/($B$11+$C$11+$D$11)</f>
        <v>0</v>
      </c>
      <c r="AZ71">
        <v>6</v>
      </c>
      <c r="BA71">
        <v>0.5</v>
      </c>
      <c r="BB71" t="s">
        <v>345</v>
      </c>
      <c r="BC71">
        <v>2</v>
      </c>
      <c r="BD71" t="b">
        <v>1</v>
      </c>
      <c r="BE71">
        <v>1737667847.1</v>
      </c>
      <c r="BF71">
        <v>479.831</v>
      </c>
      <c r="BG71">
        <v>529.1865</v>
      </c>
      <c r="BH71">
        <v>15.463</v>
      </c>
      <c r="BI71">
        <v>12.84375</v>
      </c>
      <c r="BJ71">
        <v>478.335</v>
      </c>
      <c r="BK71">
        <v>15.3521</v>
      </c>
      <c r="BL71">
        <v>499.997</v>
      </c>
      <c r="BM71">
        <v>102.6035</v>
      </c>
      <c r="BN71">
        <v>0.0998972</v>
      </c>
      <c r="BO71">
        <v>25.01505</v>
      </c>
      <c r="BP71">
        <v>25.45755</v>
      </c>
      <c r="BQ71">
        <v>999.9</v>
      </c>
      <c r="BR71">
        <v>0</v>
      </c>
      <c r="BS71">
        <v>0</v>
      </c>
      <c r="BT71">
        <v>10028.15</v>
      </c>
      <c r="BU71">
        <v>364.1435</v>
      </c>
      <c r="BV71">
        <v>845.125</v>
      </c>
      <c r="BW71">
        <v>-49.3554</v>
      </c>
      <c r="BX71">
        <v>487.367</v>
      </c>
      <c r="BY71">
        <v>536.0715</v>
      </c>
      <c r="BZ71">
        <v>2.619285</v>
      </c>
      <c r="CA71">
        <v>529.1865</v>
      </c>
      <c r="CB71">
        <v>12.84375</v>
      </c>
      <c r="CC71">
        <v>1.58656</v>
      </c>
      <c r="CD71">
        <v>1.31781</v>
      </c>
      <c r="CE71">
        <v>13.82885</v>
      </c>
      <c r="CF71">
        <v>11.00355</v>
      </c>
      <c r="CG71">
        <v>1199.99</v>
      </c>
      <c r="CH71">
        <v>0.899999</v>
      </c>
      <c r="CI71">
        <v>0.100001</v>
      </c>
      <c r="CJ71">
        <v>27</v>
      </c>
      <c r="CK71">
        <v>23455.6</v>
      </c>
      <c r="CL71">
        <v>1737665128.1</v>
      </c>
      <c r="CM71" t="s">
        <v>346</v>
      </c>
      <c r="CN71">
        <v>1737665128.1</v>
      </c>
      <c r="CO71">
        <v>1737665124.1</v>
      </c>
      <c r="CP71">
        <v>1</v>
      </c>
      <c r="CQ71">
        <v>0.11</v>
      </c>
      <c r="CR71">
        <v>-0.02</v>
      </c>
      <c r="CS71">
        <v>0.918</v>
      </c>
      <c r="CT71">
        <v>0.128</v>
      </c>
      <c r="CU71">
        <v>200</v>
      </c>
      <c r="CV71">
        <v>18</v>
      </c>
      <c r="CW71">
        <v>0.6</v>
      </c>
      <c r="CX71">
        <v>0.08</v>
      </c>
      <c r="CY71">
        <v>-48.323125</v>
      </c>
      <c r="CZ71">
        <v>-6.18754736842101</v>
      </c>
      <c r="DA71">
        <v>0.596112924599861</v>
      </c>
      <c r="DB71">
        <v>0</v>
      </c>
      <c r="DC71">
        <v>2.610577</v>
      </c>
      <c r="DD71">
        <v>0.0695088721804475</v>
      </c>
      <c r="DE71">
        <v>0.00722872540632168</v>
      </c>
      <c r="DF71">
        <v>1</v>
      </c>
      <c r="DG71">
        <v>1</v>
      </c>
      <c r="DH71">
        <v>2</v>
      </c>
      <c r="DI71" t="s">
        <v>347</v>
      </c>
      <c r="DJ71">
        <v>3.11926</v>
      </c>
      <c r="DK71">
        <v>2.80077</v>
      </c>
      <c r="DL71">
        <v>0.112135</v>
      </c>
      <c r="DM71">
        <v>0.121831</v>
      </c>
      <c r="DN71">
        <v>0.086424</v>
      </c>
      <c r="DO71">
        <v>0.0763333</v>
      </c>
      <c r="DP71">
        <v>24714.7</v>
      </c>
      <c r="DQ71">
        <v>22585.1</v>
      </c>
      <c r="DR71">
        <v>26636.4</v>
      </c>
      <c r="DS71">
        <v>24069.6</v>
      </c>
      <c r="DT71">
        <v>33632.6</v>
      </c>
      <c r="DU71">
        <v>32386.7</v>
      </c>
      <c r="DV71">
        <v>40274.2</v>
      </c>
      <c r="DW71">
        <v>38060.9</v>
      </c>
      <c r="DX71">
        <v>1.99917</v>
      </c>
      <c r="DY71">
        <v>2.638</v>
      </c>
      <c r="DZ71">
        <v>0.0452474</v>
      </c>
      <c r="EA71">
        <v>0</v>
      </c>
      <c r="EB71">
        <v>24.7198</v>
      </c>
      <c r="EC71">
        <v>999.9</v>
      </c>
      <c r="ED71">
        <v>52.521</v>
      </c>
      <c r="EE71">
        <v>25.77</v>
      </c>
      <c r="EF71">
        <v>17.039</v>
      </c>
      <c r="EG71">
        <v>63.5955</v>
      </c>
      <c r="EH71">
        <v>20.5729</v>
      </c>
      <c r="EI71">
        <v>2</v>
      </c>
      <c r="EJ71">
        <v>-0.334184</v>
      </c>
      <c r="EK71">
        <v>-0.303075</v>
      </c>
      <c r="EL71">
        <v>20.2994</v>
      </c>
      <c r="EM71">
        <v>5.26132</v>
      </c>
      <c r="EN71">
        <v>12.0065</v>
      </c>
      <c r="EO71">
        <v>4.99885</v>
      </c>
      <c r="EP71">
        <v>3.2869</v>
      </c>
      <c r="EQ71">
        <v>9999</v>
      </c>
      <c r="ER71">
        <v>9999</v>
      </c>
      <c r="ES71">
        <v>9999</v>
      </c>
      <c r="ET71">
        <v>999.9</v>
      </c>
      <c r="EU71">
        <v>1.87269</v>
      </c>
      <c r="EV71">
        <v>1.87347</v>
      </c>
      <c r="EW71">
        <v>1.86972</v>
      </c>
      <c r="EX71">
        <v>1.87546</v>
      </c>
      <c r="EY71">
        <v>1.87573</v>
      </c>
      <c r="EZ71">
        <v>1.87408</v>
      </c>
      <c r="FA71">
        <v>1.87268</v>
      </c>
      <c r="FB71">
        <v>1.87176</v>
      </c>
      <c r="FC71">
        <v>5</v>
      </c>
      <c r="FD71">
        <v>0</v>
      </c>
      <c r="FE71">
        <v>0</v>
      </c>
      <c r="FF71">
        <v>0</v>
      </c>
      <c r="FG71" t="s">
        <v>348</v>
      </c>
      <c r="FH71" t="s">
        <v>349</v>
      </c>
      <c r="FI71" t="s">
        <v>350</v>
      </c>
      <c r="FJ71" t="s">
        <v>350</v>
      </c>
      <c r="FK71" t="s">
        <v>350</v>
      </c>
      <c r="FL71" t="s">
        <v>350</v>
      </c>
      <c r="FM71">
        <v>0</v>
      </c>
      <c r="FN71">
        <v>100</v>
      </c>
      <c r="FO71">
        <v>100</v>
      </c>
      <c r="FP71">
        <v>1.504</v>
      </c>
      <c r="FQ71">
        <v>0.111</v>
      </c>
      <c r="FR71">
        <v>0.362488883028156</v>
      </c>
      <c r="FS71">
        <v>0.00365831709837341</v>
      </c>
      <c r="FT71">
        <v>-3.09545118692409e-06</v>
      </c>
      <c r="FU71">
        <v>8.40380587856183e-10</v>
      </c>
      <c r="FV71">
        <v>-0.00191986884087034</v>
      </c>
      <c r="FW71">
        <v>0.00174507359546448</v>
      </c>
      <c r="FX71">
        <v>0.000211765233859431</v>
      </c>
      <c r="FY71">
        <v>9.99097381883647e-06</v>
      </c>
      <c r="FZ71">
        <v>2</v>
      </c>
      <c r="GA71">
        <v>1986</v>
      </c>
      <c r="GB71">
        <v>0</v>
      </c>
      <c r="GC71">
        <v>17</v>
      </c>
      <c r="GD71">
        <v>45.4</v>
      </c>
      <c r="GE71">
        <v>45.4</v>
      </c>
      <c r="GF71">
        <v>1.71997</v>
      </c>
      <c r="GG71">
        <v>2.50488</v>
      </c>
      <c r="GH71">
        <v>2.24854</v>
      </c>
      <c r="GI71">
        <v>2.68311</v>
      </c>
      <c r="GJ71">
        <v>2.44751</v>
      </c>
      <c r="GK71">
        <v>2.39868</v>
      </c>
      <c r="GL71">
        <v>29.7724</v>
      </c>
      <c r="GM71">
        <v>13.9744</v>
      </c>
      <c r="GN71">
        <v>19</v>
      </c>
      <c r="GO71">
        <v>454.899</v>
      </c>
      <c r="GP71">
        <v>1035.63</v>
      </c>
      <c r="GQ71">
        <v>24.5268</v>
      </c>
      <c r="GR71">
        <v>23.3069</v>
      </c>
      <c r="GS71">
        <v>30.0005</v>
      </c>
      <c r="GT71">
        <v>23.3314</v>
      </c>
      <c r="GU71">
        <v>23.4548</v>
      </c>
      <c r="GV71">
        <v>34.4913</v>
      </c>
      <c r="GW71">
        <v>22.1605</v>
      </c>
      <c r="GX71">
        <v>70.0242</v>
      </c>
      <c r="GY71">
        <v>24.321</v>
      </c>
      <c r="GZ71">
        <v>563.413</v>
      </c>
      <c r="HA71">
        <v>12.8704</v>
      </c>
      <c r="HB71">
        <v>101.149</v>
      </c>
      <c r="HC71">
        <v>101.125</v>
      </c>
    </row>
    <row r="72" spans="1:211">
      <c r="A72">
        <v>56</v>
      </c>
      <c r="B72">
        <v>1737667851.1</v>
      </c>
      <c r="C72">
        <v>110</v>
      </c>
      <c r="D72" t="s">
        <v>459</v>
      </c>
      <c r="E72" t="s">
        <v>460</v>
      </c>
      <c r="F72">
        <v>2</v>
      </c>
      <c r="G72">
        <v>1737667850.1</v>
      </c>
      <c r="H72">
        <f>(I72)/1000</f>
        <v>0</v>
      </c>
      <c r="I72">
        <f>IF(BD72, AL72, AF72)</f>
        <v>0</v>
      </c>
      <c r="J72">
        <f>IF(BD72, AG72, AE72)</f>
        <v>0</v>
      </c>
      <c r="K72">
        <f>BF72 - IF(AS72&gt;1, J72*AZ72*100.0/(AU72), 0)</f>
        <v>0</v>
      </c>
      <c r="L72">
        <f>((R72-H72/2)*K72-J72)/(R72+H72/2)</f>
        <v>0</v>
      </c>
      <c r="M72">
        <f>L72*(BM72+BN72)/1000.0</f>
        <v>0</v>
      </c>
      <c r="N72">
        <f>(BF72 - IF(AS72&gt;1, J72*AZ72*100.0/(AU72), 0))*(BM72+BN72)/1000.0</f>
        <v>0</v>
      </c>
      <c r="O72">
        <f>2.0/((1/Q72-1/P72)+SIGN(Q72)*SQRT((1/Q72-1/P72)*(1/Q72-1/P72) + 4*BA72/((BA72+1)*(BA72+1))*(2*1/Q72*1/P72-1/P72*1/P72)))</f>
        <v>0</v>
      </c>
      <c r="P72">
        <f>IF(LEFT(BB72,1)&lt;&gt;"0",IF(LEFT(BB72,1)="1",3.0,BC72),$D$5+$E$5*(BT72*BM72/($K$5*1000))+$F$5*(BT72*BM72/($K$5*1000))*MAX(MIN(AZ72,$J$5),$I$5)*MAX(MIN(AZ72,$J$5),$I$5)+$G$5*MAX(MIN(AZ72,$J$5),$I$5)*(BT72*BM72/($K$5*1000))+$H$5*(BT72*BM72/($K$5*1000))*(BT72*BM72/($K$5*1000)))</f>
        <v>0</v>
      </c>
      <c r="Q72">
        <f>H72*(1000-(1000*0.61365*exp(17.502*U72/(240.97+U72))/(BM72+BN72)+BH72)/2)/(1000*0.61365*exp(17.502*U72/(240.97+U72))/(BM72+BN72)-BH72)</f>
        <v>0</v>
      </c>
      <c r="R72">
        <f>1/((BA72+1)/(O72/1.6)+1/(P72/1.37)) + BA72/((BA72+1)/(O72/1.6) + BA72/(P72/1.37))</f>
        <v>0</v>
      </c>
      <c r="S72">
        <f>(AV72*AY72)</f>
        <v>0</v>
      </c>
      <c r="T72">
        <f>(BO72+(S72+2*0.95*5.67E-8*(((BO72+$B$7)+273)^4-(BO72+273)^4)-44100*H72)/(1.84*29.3*P72+8*0.95*5.67E-8*(BO72+273)^3))</f>
        <v>0</v>
      </c>
      <c r="U72">
        <f>($C$7*BP72+$D$7*BQ72+$E$7*T72)</f>
        <v>0</v>
      </c>
      <c r="V72">
        <f>0.61365*exp(17.502*U72/(240.97+U72))</f>
        <v>0</v>
      </c>
      <c r="W72">
        <f>(X72/Y72*100)</f>
        <v>0</v>
      </c>
      <c r="X72">
        <f>BH72*(BM72+BN72)/1000</f>
        <v>0</v>
      </c>
      <c r="Y72">
        <f>0.61365*exp(17.502*BO72/(240.97+BO72))</f>
        <v>0</v>
      </c>
      <c r="Z72">
        <f>(V72-BH72*(BM72+BN72)/1000)</f>
        <v>0</v>
      </c>
      <c r="AA72">
        <f>(-H72*44100)</f>
        <v>0</v>
      </c>
      <c r="AB72">
        <f>2*29.3*P72*0.92*(BO72-U72)</f>
        <v>0</v>
      </c>
      <c r="AC72">
        <f>2*0.95*5.67E-8*(((BO72+$B$7)+273)^4-(U72+273)^4)</f>
        <v>0</v>
      </c>
      <c r="AD72">
        <f>S72+AC72+AA72+AB72</f>
        <v>0</v>
      </c>
      <c r="AE72">
        <f>BL72*AS72*(BG72-BF72*(1000-AS72*BI72)/(1000-AS72*BH72))/(100*AZ72)</f>
        <v>0</v>
      </c>
      <c r="AF72">
        <f>1000*BL72*AS72*(BH72-BI72)/(100*AZ72*(1000-AS72*BH72))</f>
        <v>0</v>
      </c>
      <c r="AG72">
        <f>(AH72 - AI72 - BM72*1E3/(8.314*(BO72+273.15)) * AK72/BL72 * AJ72) * BL72/(100*AZ72) * (1000 - BI72)/1000</f>
        <v>0</v>
      </c>
      <c r="AH72">
        <v>534.32379809881</v>
      </c>
      <c r="AI72">
        <v>497.408551515151</v>
      </c>
      <c r="AJ72">
        <v>3.33845727272721</v>
      </c>
      <c r="AK72">
        <v>84.62</v>
      </c>
      <c r="AL72">
        <f>(AN72 - AM72 + BM72*1E3/(8.314*(BO72+273.15)) * AP72/BL72 * AO72) * BL72/(100*AZ72) * 1000/(1000 - AN72)</f>
        <v>0</v>
      </c>
      <c r="AM72">
        <v>12.8424175538062</v>
      </c>
      <c r="AN72">
        <v>15.4673868131868</v>
      </c>
      <c r="AO72">
        <v>3.66269641589258e-06</v>
      </c>
      <c r="AP72">
        <v>106.04</v>
      </c>
      <c r="AQ72">
        <v>14</v>
      </c>
      <c r="AR72">
        <v>3</v>
      </c>
      <c r="AS72">
        <f>IF(AQ72*$H$13&gt;=AU72,1.0,(AU72/(AU72-AQ72*$H$13)))</f>
        <v>0</v>
      </c>
      <c r="AT72">
        <f>(AS72-1)*100</f>
        <v>0</v>
      </c>
      <c r="AU72">
        <f>MAX(0,($B$13+$C$13*BT72)/(1+$D$13*BT72)*BM72/(BO72+273)*$E$13)</f>
        <v>0</v>
      </c>
      <c r="AV72">
        <f>$B$11*BU72+$C$11*BV72+$D$11*CG72</f>
        <v>0</v>
      </c>
      <c r="AW72">
        <f>AV72*AX72</f>
        <v>0</v>
      </c>
      <c r="AX72">
        <f>($B$11*$D$9+$C$11*$D$9+$D$11*(CH72*$E$9+CI72*$G$9))/($B$11+$C$11+$D$11)</f>
        <v>0</v>
      </c>
      <c r="AY72">
        <f>($B$11*$K$9+$C$11*$K$9+$D$11*(CH72*$L$9+CI72*$N$9))/($B$11+$C$11+$D$11)</f>
        <v>0</v>
      </c>
      <c r="AZ72">
        <v>6</v>
      </c>
      <c r="BA72">
        <v>0.5</v>
      </c>
      <c r="BB72" t="s">
        <v>345</v>
      </c>
      <c r="BC72">
        <v>2</v>
      </c>
      <c r="BD72" t="b">
        <v>1</v>
      </c>
      <c r="BE72">
        <v>1737667850.1</v>
      </c>
      <c r="BF72">
        <v>489.731</v>
      </c>
      <c r="BG72">
        <v>539.38</v>
      </c>
      <c r="BH72">
        <v>15.4675</v>
      </c>
      <c r="BI72">
        <v>12.8453</v>
      </c>
      <c r="BJ72">
        <v>488.222</v>
      </c>
      <c r="BK72">
        <v>15.3565</v>
      </c>
      <c r="BL72">
        <v>500.124</v>
      </c>
      <c r="BM72">
        <v>102.603</v>
      </c>
      <c r="BN72">
        <v>0.100186</v>
      </c>
      <c r="BO72">
        <v>25.0255</v>
      </c>
      <c r="BP72">
        <v>25.469</v>
      </c>
      <c r="BQ72">
        <v>999.9</v>
      </c>
      <c r="BR72">
        <v>0</v>
      </c>
      <c r="BS72">
        <v>0</v>
      </c>
      <c r="BT72">
        <v>9988.12</v>
      </c>
      <c r="BU72">
        <v>364.196</v>
      </c>
      <c r="BV72">
        <v>844.938</v>
      </c>
      <c r="BW72">
        <v>-49.6492</v>
      </c>
      <c r="BX72">
        <v>497.425</v>
      </c>
      <c r="BY72">
        <v>546.398</v>
      </c>
      <c r="BZ72">
        <v>2.62216</v>
      </c>
      <c r="CA72">
        <v>539.38</v>
      </c>
      <c r="CB72">
        <v>12.8453</v>
      </c>
      <c r="CC72">
        <v>1.58701</v>
      </c>
      <c r="CD72">
        <v>1.31797</v>
      </c>
      <c r="CE72">
        <v>13.8333</v>
      </c>
      <c r="CF72">
        <v>11.0054</v>
      </c>
      <c r="CG72">
        <v>1200</v>
      </c>
      <c r="CH72">
        <v>0.900001</v>
      </c>
      <c r="CI72">
        <v>0.0999992</v>
      </c>
      <c r="CJ72">
        <v>27</v>
      </c>
      <c r="CK72">
        <v>23455.8</v>
      </c>
      <c r="CL72">
        <v>1737665128.1</v>
      </c>
      <c r="CM72" t="s">
        <v>346</v>
      </c>
      <c r="CN72">
        <v>1737665128.1</v>
      </c>
      <c r="CO72">
        <v>1737665124.1</v>
      </c>
      <c r="CP72">
        <v>1</v>
      </c>
      <c r="CQ72">
        <v>0.11</v>
      </c>
      <c r="CR72">
        <v>-0.02</v>
      </c>
      <c r="CS72">
        <v>0.918</v>
      </c>
      <c r="CT72">
        <v>0.128</v>
      </c>
      <c r="CU72">
        <v>200</v>
      </c>
      <c r="CV72">
        <v>18</v>
      </c>
      <c r="CW72">
        <v>0.6</v>
      </c>
      <c r="CX72">
        <v>0.08</v>
      </c>
      <c r="CY72">
        <v>-48.53943</v>
      </c>
      <c r="CZ72">
        <v>-6.25285714285713</v>
      </c>
      <c r="DA72">
        <v>0.602670765924481</v>
      </c>
      <c r="DB72">
        <v>0</v>
      </c>
      <c r="DC72">
        <v>2.6132555</v>
      </c>
      <c r="DD72">
        <v>0.0552058646616493</v>
      </c>
      <c r="DE72">
        <v>0.00555232246451881</v>
      </c>
      <c r="DF72">
        <v>1</v>
      </c>
      <c r="DG72">
        <v>1</v>
      </c>
      <c r="DH72">
        <v>2</v>
      </c>
      <c r="DI72" t="s">
        <v>347</v>
      </c>
      <c r="DJ72">
        <v>3.11918</v>
      </c>
      <c r="DK72">
        <v>2.80072</v>
      </c>
      <c r="DL72">
        <v>0.113257</v>
      </c>
      <c r="DM72">
        <v>0.122945</v>
      </c>
      <c r="DN72">
        <v>0.0864362</v>
      </c>
      <c r="DO72">
        <v>0.0763442</v>
      </c>
      <c r="DP72">
        <v>24683.8</v>
      </c>
      <c r="DQ72">
        <v>22556</v>
      </c>
      <c r="DR72">
        <v>26636.8</v>
      </c>
      <c r="DS72">
        <v>24069.2</v>
      </c>
      <c r="DT72">
        <v>33632.5</v>
      </c>
      <c r="DU72">
        <v>32385.9</v>
      </c>
      <c r="DV72">
        <v>40274.4</v>
      </c>
      <c r="DW72">
        <v>38060.4</v>
      </c>
      <c r="DX72">
        <v>1.99888</v>
      </c>
      <c r="DY72">
        <v>2.63885</v>
      </c>
      <c r="DZ72">
        <v>0.0459738</v>
      </c>
      <c r="EA72">
        <v>0</v>
      </c>
      <c r="EB72">
        <v>24.7204</v>
      </c>
      <c r="EC72">
        <v>999.9</v>
      </c>
      <c r="ED72">
        <v>52.521</v>
      </c>
      <c r="EE72">
        <v>25.77</v>
      </c>
      <c r="EF72">
        <v>17.0388</v>
      </c>
      <c r="EG72">
        <v>64.0855</v>
      </c>
      <c r="EH72">
        <v>20.5529</v>
      </c>
      <c r="EI72">
        <v>2</v>
      </c>
      <c r="EJ72">
        <v>-0.333686</v>
      </c>
      <c r="EK72">
        <v>0.155153</v>
      </c>
      <c r="EL72">
        <v>20.2992</v>
      </c>
      <c r="EM72">
        <v>5.26132</v>
      </c>
      <c r="EN72">
        <v>12.0059</v>
      </c>
      <c r="EO72">
        <v>4.99915</v>
      </c>
      <c r="EP72">
        <v>3.28702</v>
      </c>
      <c r="EQ72">
        <v>9999</v>
      </c>
      <c r="ER72">
        <v>9999</v>
      </c>
      <c r="ES72">
        <v>9999</v>
      </c>
      <c r="ET72">
        <v>999.9</v>
      </c>
      <c r="EU72">
        <v>1.87269</v>
      </c>
      <c r="EV72">
        <v>1.87347</v>
      </c>
      <c r="EW72">
        <v>1.86971</v>
      </c>
      <c r="EX72">
        <v>1.87546</v>
      </c>
      <c r="EY72">
        <v>1.87571</v>
      </c>
      <c r="EZ72">
        <v>1.87408</v>
      </c>
      <c r="FA72">
        <v>1.87268</v>
      </c>
      <c r="FB72">
        <v>1.87176</v>
      </c>
      <c r="FC72">
        <v>5</v>
      </c>
      <c r="FD72">
        <v>0</v>
      </c>
      <c r="FE72">
        <v>0</v>
      </c>
      <c r="FF72">
        <v>0</v>
      </c>
      <c r="FG72" t="s">
        <v>348</v>
      </c>
      <c r="FH72" t="s">
        <v>349</v>
      </c>
      <c r="FI72" t="s">
        <v>350</v>
      </c>
      <c r="FJ72" t="s">
        <v>350</v>
      </c>
      <c r="FK72" t="s">
        <v>350</v>
      </c>
      <c r="FL72" t="s">
        <v>350</v>
      </c>
      <c r="FM72">
        <v>0</v>
      </c>
      <c r="FN72">
        <v>100</v>
      </c>
      <c r="FO72">
        <v>100</v>
      </c>
      <c r="FP72">
        <v>1.513</v>
      </c>
      <c r="FQ72">
        <v>0.111</v>
      </c>
      <c r="FR72">
        <v>0.362488883028156</v>
      </c>
      <c r="FS72">
        <v>0.00365831709837341</v>
      </c>
      <c r="FT72">
        <v>-3.09545118692409e-06</v>
      </c>
      <c r="FU72">
        <v>8.40380587856183e-10</v>
      </c>
      <c r="FV72">
        <v>-0.00191986884087034</v>
      </c>
      <c r="FW72">
        <v>0.00174507359546448</v>
      </c>
      <c r="FX72">
        <v>0.000211765233859431</v>
      </c>
      <c r="FY72">
        <v>9.99097381883647e-06</v>
      </c>
      <c r="FZ72">
        <v>2</v>
      </c>
      <c r="GA72">
        <v>1986</v>
      </c>
      <c r="GB72">
        <v>0</v>
      </c>
      <c r="GC72">
        <v>17</v>
      </c>
      <c r="GD72">
        <v>45.4</v>
      </c>
      <c r="GE72">
        <v>45.5</v>
      </c>
      <c r="GF72">
        <v>1.73706</v>
      </c>
      <c r="GG72">
        <v>2.48901</v>
      </c>
      <c r="GH72">
        <v>2.24854</v>
      </c>
      <c r="GI72">
        <v>2.68188</v>
      </c>
      <c r="GJ72">
        <v>2.44873</v>
      </c>
      <c r="GK72">
        <v>2.39624</v>
      </c>
      <c r="GL72">
        <v>29.7724</v>
      </c>
      <c r="GM72">
        <v>13.9744</v>
      </c>
      <c r="GN72">
        <v>19</v>
      </c>
      <c r="GO72">
        <v>454.745</v>
      </c>
      <c r="GP72">
        <v>1036.71</v>
      </c>
      <c r="GQ72">
        <v>24.4919</v>
      </c>
      <c r="GR72">
        <v>23.3096</v>
      </c>
      <c r="GS72">
        <v>30.0008</v>
      </c>
      <c r="GT72">
        <v>23.3338</v>
      </c>
      <c r="GU72">
        <v>23.4567</v>
      </c>
      <c r="GV72">
        <v>34.8388</v>
      </c>
      <c r="GW72">
        <v>22.1605</v>
      </c>
      <c r="GX72">
        <v>70.0242</v>
      </c>
      <c r="GY72">
        <v>24.321</v>
      </c>
      <c r="GZ72">
        <v>570.158</v>
      </c>
      <c r="HA72">
        <v>12.8704</v>
      </c>
      <c r="HB72">
        <v>101.15</v>
      </c>
      <c r="HC72">
        <v>101.123</v>
      </c>
    </row>
    <row r="73" spans="1:211">
      <c r="A73">
        <v>57</v>
      </c>
      <c r="B73">
        <v>1737667853.1</v>
      </c>
      <c r="C73">
        <v>112</v>
      </c>
      <c r="D73" t="s">
        <v>461</v>
      </c>
      <c r="E73" t="s">
        <v>462</v>
      </c>
      <c r="F73">
        <v>2</v>
      </c>
      <c r="G73">
        <v>1737667851.1</v>
      </c>
      <c r="H73">
        <f>(I73)/1000</f>
        <v>0</v>
      </c>
      <c r="I73">
        <f>IF(BD73, AL73, AF73)</f>
        <v>0</v>
      </c>
      <c r="J73">
        <f>IF(BD73, AG73, AE73)</f>
        <v>0</v>
      </c>
      <c r="K73">
        <f>BF73 - IF(AS73&gt;1, J73*AZ73*100.0/(AU73), 0)</f>
        <v>0</v>
      </c>
      <c r="L73">
        <f>((R73-H73/2)*K73-J73)/(R73+H73/2)</f>
        <v>0</v>
      </c>
      <c r="M73">
        <f>L73*(BM73+BN73)/1000.0</f>
        <v>0</v>
      </c>
      <c r="N73">
        <f>(BF73 - IF(AS73&gt;1, J73*AZ73*100.0/(AU73), 0))*(BM73+BN73)/1000.0</f>
        <v>0</v>
      </c>
      <c r="O73">
        <f>2.0/((1/Q73-1/P73)+SIGN(Q73)*SQRT((1/Q73-1/P73)*(1/Q73-1/P73) + 4*BA73/((BA73+1)*(BA73+1))*(2*1/Q73*1/P73-1/P73*1/P73)))</f>
        <v>0</v>
      </c>
      <c r="P73">
        <f>IF(LEFT(BB73,1)&lt;&gt;"0",IF(LEFT(BB73,1)="1",3.0,BC73),$D$5+$E$5*(BT73*BM73/($K$5*1000))+$F$5*(BT73*BM73/($K$5*1000))*MAX(MIN(AZ73,$J$5),$I$5)*MAX(MIN(AZ73,$J$5),$I$5)+$G$5*MAX(MIN(AZ73,$J$5),$I$5)*(BT73*BM73/($K$5*1000))+$H$5*(BT73*BM73/($K$5*1000))*(BT73*BM73/($K$5*1000)))</f>
        <v>0</v>
      </c>
      <c r="Q73">
        <f>H73*(1000-(1000*0.61365*exp(17.502*U73/(240.97+U73))/(BM73+BN73)+BH73)/2)/(1000*0.61365*exp(17.502*U73/(240.97+U73))/(BM73+BN73)-BH73)</f>
        <v>0</v>
      </c>
      <c r="R73">
        <f>1/((BA73+1)/(O73/1.6)+1/(P73/1.37)) + BA73/((BA73+1)/(O73/1.6) + BA73/(P73/1.37))</f>
        <v>0</v>
      </c>
      <c r="S73">
        <f>(AV73*AY73)</f>
        <v>0</v>
      </c>
      <c r="T73">
        <f>(BO73+(S73+2*0.95*5.67E-8*(((BO73+$B$7)+273)^4-(BO73+273)^4)-44100*H73)/(1.84*29.3*P73+8*0.95*5.67E-8*(BO73+273)^3))</f>
        <v>0</v>
      </c>
      <c r="U73">
        <f>($C$7*BP73+$D$7*BQ73+$E$7*T73)</f>
        <v>0</v>
      </c>
      <c r="V73">
        <f>0.61365*exp(17.502*U73/(240.97+U73))</f>
        <v>0</v>
      </c>
      <c r="W73">
        <f>(X73/Y73*100)</f>
        <v>0</v>
      </c>
      <c r="X73">
        <f>BH73*(BM73+BN73)/1000</f>
        <v>0</v>
      </c>
      <c r="Y73">
        <f>0.61365*exp(17.502*BO73/(240.97+BO73))</f>
        <v>0</v>
      </c>
      <c r="Z73">
        <f>(V73-BH73*(BM73+BN73)/1000)</f>
        <v>0</v>
      </c>
      <c r="AA73">
        <f>(-H73*44100)</f>
        <v>0</v>
      </c>
      <c r="AB73">
        <f>2*29.3*P73*0.92*(BO73-U73)</f>
        <v>0</v>
      </c>
      <c r="AC73">
        <f>2*0.95*5.67E-8*(((BO73+$B$7)+273)^4-(U73+273)^4)</f>
        <v>0</v>
      </c>
      <c r="AD73">
        <f>S73+AC73+AA73+AB73</f>
        <v>0</v>
      </c>
      <c r="AE73">
        <f>BL73*AS73*(BG73-BF73*(1000-AS73*BI73)/(1000-AS73*BH73))/(100*AZ73)</f>
        <v>0</v>
      </c>
      <c r="AF73">
        <f>1000*BL73*AS73*(BH73-BI73)/(100*AZ73*(1000-AS73*BH73))</f>
        <v>0</v>
      </c>
      <c r="AG73">
        <f>(AH73 - AI73 - BM73*1E3/(8.314*(BO73+273.15)) * AK73/BL73 * AJ73) * BL73/(100*AZ73) * (1000 - BI73)/1000</f>
        <v>0</v>
      </c>
      <c r="AH73">
        <v>541.211767484524</v>
      </c>
      <c r="AI73">
        <v>504.153509090909</v>
      </c>
      <c r="AJ73">
        <v>3.35907030303023</v>
      </c>
      <c r="AK73">
        <v>84.62</v>
      </c>
      <c r="AL73">
        <f>(AN73 - AM73 + BM73*1E3/(8.314*(BO73+273.15)) * AP73/BL73 * AO73) * BL73/(100*AZ73) * 1000/(1000 - AN73)</f>
        <v>0</v>
      </c>
      <c r="AM73">
        <v>12.8434045141059</v>
      </c>
      <c r="AN73">
        <v>15.4706769230769</v>
      </c>
      <c r="AO73">
        <v>3.8698064863308e-06</v>
      </c>
      <c r="AP73">
        <v>106.04</v>
      </c>
      <c r="AQ73">
        <v>14</v>
      </c>
      <c r="AR73">
        <v>3</v>
      </c>
      <c r="AS73">
        <f>IF(AQ73*$H$13&gt;=AU73,1.0,(AU73/(AU73-AQ73*$H$13)))</f>
        <v>0</v>
      </c>
      <c r="AT73">
        <f>(AS73-1)*100</f>
        <v>0</v>
      </c>
      <c r="AU73">
        <f>MAX(0,($B$13+$C$13*BT73)/(1+$D$13*BT73)*BM73/(BO73+273)*$E$13)</f>
        <v>0</v>
      </c>
      <c r="AV73">
        <f>$B$11*BU73+$C$11*BV73+$D$11*CG73</f>
        <v>0</v>
      </c>
      <c r="AW73">
        <f>AV73*AX73</f>
        <v>0</v>
      </c>
      <c r="AX73">
        <f>($B$11*$D$9+$C$11*$D$9+$D$11*(CH73*$E$9+CI73*$G$9))/($B$11+$C$11+$D$11)</f>
        <v>0</v>
      </c>
      <c r="AY73">
        <f>($B$11*$K$9+$C$11*$K$9+$D$11*(CH73*$L$9+CI73*$N$9))/($B$11+$C$11+$D$11)</f>
        <v>0</v>
      </c>
      <c r="AZ73">
        <v>6</v>
      </c>
      <c r="BA73">
        <v>0.5</v>
      </c>
      <c r="BB73" t="s">
        <v>345</v>
      </c>
      <c r="BC73">
        <v>2</v>
      </c>
      <c r="BD73" t="b">
        <v>1</v>
      </c>
      <c r="BE73">
        <v>1737667851.1</v>
      </c>
      <c r="BF73">
        <v>493.0315</v>
      </c>
      <c r="BG73">
        <v>542.7925</v>
      </c>
      <c r="BH73">
        <v>15.469</v>
      </c>
      <c r="BI73">
        <v>12.8468</v>
      </c>
      <c r="BJ73">
        <v>491.5185</v>
      </c>
      <c r="BK73">
        <v>15.358</v>
      </c>
      <c r="BL73">
        <v>500.0485</v>
      </c>
      <c r="BM73">
        <v>102.6025</v>
      </c>
      <c r="BN73">
        <v>0.1001675</v>
      </c>
      <c r="BO73">
        <v>25.02885</v>
      </c>
      <c r="BP73">
        <v>25.47385</v>
      </c>
      <c r="BQ73">
        <v>999.9</v>
      </c>
      <c r="BR73">
        <v>0</v>
      </c>
      <c r="BS73">
        <v>0</v>
      </c>
      <c r="BT73">
        <v>9977.5</v>
      </c>
      <c r="BU73">
        <v>364.1945</v>
      </c>
      <c r="BV73">
        <v>844.7125</v>
      </c>
      <c r="BW73">
        <v>-49.76145</v>
      </c>
      <c r="BX73">
        <v>500.778</v>
      </c>
      <c r="BY73">
        <v>549.856</v>
      </c>
      <c r="BZ73">
        <v>2.6222</v>
      </c>
      <c r="CA73">
        <v>542.7925</v>
      </c>
      <c r="CB73">
        <v>12.8468</v>
      </c>
      <c r="CC73">
        <v>1.58716</v>
      </c>
      <c r="CD73">
        <v>1.318115</v>
      </c>
      <c r="CE73">
        <v>13.83475</v>
      </c>
      <c r="CF73">
        <v>11.00705</v>
      </c>
      <c r="CG73">
        <v>1200</v>
      </c>
      <c r="CH73">
        <v>0.9000015</v>
      </c>
      <c r="CI73">
        <v>0.09999875</v>
      </c>
      <c r="CJ73">
        <v>27</v>
      </c>
      <c r="CK73">
        <v>23455.8</v>
      </c>
      <c r="CL73">
        <v>1737665128.1</v>
      </c>
      <c r="CM73" t="s">
        <v>346</v>
      </c>
      <c r="CN73">
        <v>1737665128.1</v>
      </c>
      <c r="CO73">
        <v>1737665124.1</v>
      </c>
      <c r="CP73">
        <v>1</v>
      </c>
      <c r="CQ73">
        <v>0.11</v>
      </c>
      <c r="CR73">
        <v>-0.02</v>
      </c>
      <c r="CS73">
        <v>0.918</v>
      </c>
      <c r="CT73">
        <v>0.128</v>
      </c>
      <c r="CU73">
        <v>200</v>
      </c>
      <c r="CV73">
        <v>18</v>
      </c>
      <c r="CW73">
        <v>0.6</v>
      </c>
      <c r="CX73">
        <v>0.08</v>
      </c>
      <c r="CY73">
        <v>-48.75182</v>
      </c>
      <c r="CZ73">
        <v>-6.28165714285717</v>
      </c>
      <c r="DA73">
        <v>0.605490310905138</v>
      </c>
      <c r="DB73">
        <v>0</v>
      </c>
      <c r="DC73">
        <v>2.615326</v>
      </c>
      <c r="DD73">
        <v>0.0475100751879713</v>
      </c>
      <c r="DE73">
        <v>0.00466831275730321</v>
      </c>
      <c r="DF73">
        <v>1</v>
      </c>
      <c r="DG73">
        <v>1</v>
      </c>
      <c r="DH73">
        <v>2</v>
      </c>
      <c r="DI73" t="s">
        <v>347</v>
      </c>
      <c r="DJ73">
        <v>3.1191</v>
      </c>
      <c r="DK73">
        <v>2.80052</v>
      </c>
      <c r="DL73">
        <v>0.114364</v>
      </c>
      <c r="DM73">
        <v>0.124054</v>
      </c>
      <c r="DN73">
        <v>0.0864388</v>
      </c>
      <c r="DO73">
        <v>0.076356</v>
      </c>
      <c r="DP73">
        <v>24653.1</v>
      </c>
      <c r="DQ73">
        <v>22527.4</v>
      </c>
      <c r="DR73">
        <v>26636.9</v>
      </c>
      <c r="DS73">
        <v>24069.1</v>
      </c>
      <c r="DT73">
        <v>33632.7</v>
      </c>
      <c r="DU73">
        <v>32385.5</v>
      </c>
      <c r="DV73">
        <v>40274.6</v>
      </c>
      <c r="DW73">
        <v>38060.3</v>
      </c>
      <c r="DX73">
        <v>1.99885</v>
      </c>
      <c r="DY73">
        <v>2.63777</v>
      </c>
      <c r="DZ73">
        <v>0.0462905</v>
      </c>
      <c r="EA73">
        <v>0</v>
      </c>
      <c r="EB73">
        <v>24.7221</v>
      </c>
      <c r="EC73">
        <v>999.9</v>
      </c>
      <c r="ED73">
        <v>52.521</v>
      </c>
      <c r="EE73">
        <v>25.77</v>
      </c>
      <c r="EF73">
        <v>17.0376</v>
      </c>
      <c r="EG73">
        <v>63.6455</v>
      </c>
      <c r="EH73">
        <v>20.5929</v>
      </c>
      <c r="EI73">
        <v>2</v>
      </c>
      <c r="EJ73">
        <v>-0.333206</v>
      </c>
      <c r="EK73">
        <v>0.252369</v>
      </c>
      <c r="EL73">
        <v>20.2996</v>
      </c>
      <c r="EM73">
        <v>5.26117</v>
      </c>
      <c r="EN73">
        <v>12.0062</v>
      </c>
      <c r="EO73">
        <v>4.9991</v>
      </c>
      <c r="EP73">
        <v>3.2871</v>
      </c>
      <c r="EQ73">
        <v>9999</v>
      </c>
      <c r="ER73">
        <v>9999</v>
      </c>
      <c r="ES73">
        <v>9999</v>
      </c>
      <c r="ET73">
        <v>999.9</v>
      </c>
      <c r="EU73">
        <v>1.87269</v>
      </c>
      <c r="EV73">
        <v>1.87347</v>
      </c>
      <c r="EW73">
        <v>1.8697</v>
      </c>
      <c r="EX73">
        <v>1.87546</v>
      </c>
      <c r="EY73">
        <v>1.87571</v>
      </c>
      <c r="EZ73">
        <v>1.87408</v>
      </c>
      <c r="FA73">
        <v>1.87267</v>
      </c>
      <c r="FB73">
        <v>1.87176</v>
      </c>
      <c r="FC73">
        <v>5</v>
      </c>
      <c r="FD73">
        <v>0</v>
      </c>
      <c r="FE73">
        <v>0</v>
      </c>
      <c r="FF73">
        <v>0</v>
      </c>
      <c r="FG73" t="s">
        <v>348</v>
      </c>
      <c r="FH73" t="s">
        <v>349</v>
      </c>
      <c r="FI73" t="s">
        <v>350</v>
      </c>
      <c r="FJ73" t="s">
        <v>350</v>
      </c>
      <c r="FK73" t="s">
        <v>350</v>
      </c>
      <c r="FL73" t="s">
        <v>350</v>
      </c>
      <c r="FM73">
        <v>0</v>
      </c>
      <c r="FN73">
        <v>100</v>
      </c>
      <c r="FO73">
        <v>100</v>
      </c>
      <c r="FP73">
        <v>1.521</v>
      </c>
      <c r="FQ73">
        <v>0.1111</v>
      </c>
      <c r="FR73">
        <v>0.362488883028156</v>
      </c>
      <c r="FS73">
        <v>0.00365831709837341</v>
      </c>
      <c r="FT73">
        <v>-3.09545118692409e-06</v>
      </c>
      <c r="FU73">
        <v>8.40380587856183e-10</v>
      </c>
      <c r="FV73">
        <v>-0.00191986884087034</v>
      </c>
      <c r="FW73">
        <v>0.00174507359546448</v>
      </c>
      <c r="FX73">
        <v>0.000211765233859431</v>
      </c>
      <c r="FY73">
        <v>9.99097381883647e-06</v>
      </c>
      <c r="FZ73">
        <v>2</v>
      </c>
      <c r="GA73">
        <v>1986</v>
      </c>
      <c r="GB73">
        <v>0</v>
      </c>
      <c r="GC73">
        <v>17</v>
      </c>
      <c r="GD73">
        <v>45.4</v>
      </c>
      <c r="GE73">
        <v>45.5</v>
      </c>
      <c r="GF73">
        <v>1.75537</v>
      </c>
      <c r="GG73">
        <v>2.52319</v>
      </c>
      <c r="GH73">
        <v>2.24854</v>
      </c>
      <c r="GI73">
        <v>2.68188</v>
      </c>
      <c r="GJ73">
        <v>2.44751</v>
      </c>
      <c r="GK73">
        <v>2.42065</v>
      </c>
      <c r="GL73">
        <v>29.7724</v>
      </c>
      <c r="GM73">
        <v>13.9832</v>
      </c>
      <c r="GN73">
        <v>19</v>
      </c>
      <c r="GO73">
        <v>454.751</v>
      </c>
      <c r="GP73">
        <v>1035.43</v>
      </c>
      <c r="GQ73">
        <v>24.4085</v>
      </c>
      <c r="GR73">
        <v>23.3121</v>
      </c>
      <c r="GS73">
        <v>30.0009</v>
      </c>
      <c r="GT73">
        <v>23.3361</v>
      </c>
      <c r="GU73">
        <v>23.4586</v>
      </c>
      <c r="GV73">
        <v>35.1877</v>
      </c>
      <c r="GW73">
        <v>22.1605</v>
      </c>
      <c r="GX73">
        <v>69.6514</v>
      </c>
      <c r="GY73">
        <v>24.2922</v>
      </c>
      <c r="GZ73">
        <v>576.889</v>
      </c>
      <c r="HA73">
        <v>12.8704</v>
      </c>
      <c r="HB73">
        <v>101.15</v>
      </c>
      <c r="HC73">
        <v>101.123</v>
      </c>
    </row>
    <row r="74" spans="1:211">
      <c r="A74">
        <v>58</v>
      </c>
      <c r="B74">
        <v>1737667855.1</v>
      </c>
      <c r="C74">
        <v>114</v>
      </c>
      <c r="D74" t="s">
        <v>463</v>
      </c>
      <c r="E74" t="s">
        <v>464</v>
      </c>
      <c r="F74">
        <v>2</v>
      </c>
      <c r="G74">
        <v>1737667854.1</v>
      </c>
      <c r="H74">
        <f>(I74)/1000</f>
        <v>0</v>
      </c>
      <c r="I74">
        <f>IF(BD74, AL74, AF74)</f>
        <v>0</v>
      </c>
      <c r="J74">
        <f>IF(BD74, AG74, AE74)</f>
        <v>0</v>
      </c>
      <c r="K74">
        <f>BF74 - IF(AS74&gt;1, J74*AZ74*100.0/(AU74), 0)</f>
        <v>0</v>
      </c>
      <c r="L74">
        <f>((R74-H74/2)*K74-J74)/(R74+H74/2)</f>
        <v>0</v>
      </c>
      <c r="M74">
        <f>L74*(BM74+BN74)/1000.0</f>
        <v>0</v>
      </c>
      <c r="N74">
        <f>(BF74 - IF(AS74&gt;1, J74*AZ74*100.0/(AU74), 0))*(BM74+BN74)/1000.0</f>
        <v>0</v>
      </c>
      <c r="O74">
        <f>2.0/((1/Q74-1/P74)+SIGN(Q74)*SQRT((1/Q74-1/P74)*(1/Q74-1/P74) + 4*BA74/((BA74+1)*(BA74+1))*(2*1/Q74*1/P74-1/P74*1/P74)))</f>
        <v>0</v>
      </c>
      <c r="P74">
        <f>IF(LEFT(BB74,1)&lt;&gt;"0",IF(LEFT(BB74,1)="1",3.0,BC74),$D$5+$E$5*(BT74*BM74/($K$5*1000))+$F$5*(BT74*BM74/($K$5*1000))*MAX(MIN(AZ74,$J$5),$I$5)*MAX(MIN(AZ74,$J$5),$I$5)+$G$5*MAX(MIN(AZ74,$J$5),$I$5)*(BT74*BM74/($K$5*1000))+$H$5*(BT74*BM74/($K$5*1000))*(BT74*BM74/($K$5*1000)))</f>
        <v>0</v>
      </c>
      <c r="Q74">
        <f>H74*(1000-(1000*0.61365*exp(17.502*U74/(240.97+U74))/(BM74+BN74)+BH74)/2)/(1000*0.61365*exp(17.502*U74/(240.97+U74))/(BM74+BN74)-BH74)</f>
        <v>0</v>
      </c>
      <c r="R74">
        <f>1/((BA74+1)/(O74/1.6)+1/(P74/1.37)) + BA74/((BA74+1)/(O74/1.6) + BA74/(P74/1.37))</f>
        <v>0</v>
      </c>
      <c r="S74">
        <f>(AV74*AY74)</f>
        <v>0</v>
      </c>
      <c r="T74">
        <f>(BO74+(S74+2*0.95*5.67E-8*(((BO74+$B$7)+273)^4-(BO74+273)^4)-44100*H74)/(1.84*29.3*P74+8*0.95*5.67E-8*(BO74+273)^3))</f>
        <v>0</v>
      </c>
      <c r="U74">
        <f>($C$7*BP74+$D$7*BQ74+$E$7*T74)</f>
        <v>0</v>
      </c>
      <c r="V74">
        <f>0.61365*exp(17.502*U74/(240.97+U74))</f>
        <v>0</v>
      </c>
      <c r="W74">
        <f>(X74/Y74*100)</f>
        <v>0</v>
      </c>
      <c r="X74">
        <f>BH74*(BM74+BN74)/1000</f>
        <v>0</v>
      </c>
      <c r="Y74">
        <f>0.61365*exp(17.502*BO74/(240.97+BO74))</f>
        <v>0</v>
      </c>
      <c r="Z74">
        <f>(V74-BH74*(BM74+BN74)/1000)</f>
        <v>0</v>
      </c>
      <c r="AA74">
        <f>(-H74*44100)</f>
        <v>0</v>
      </c>
      <c r="AB74">
        <f>2*29.3*P74*0.92*(BO74-U74)</f>
        <v>0</v>
      </c>
      <c r="AC74">
        <f>2*0.95*5.67E-8*(((BO74+$B$7)+273)^4-(U74+273)^4)</f>
        <v>0</v>
      </c>
      <c r="AD74">
        <f>S74+AC74+AA74+AB74</f>
        <v>0</v>
      </c>
      <c r="AE74">
        <f>BL74*AS74*(BG74-BF74*(1000-AS74*BI74)/(1000-AS74*BH74))/(100*AZ74)</f>
        <v>0</v>
      </c>
      <c r="AF74">
        <f>1000*BL74*AS74*(BH74-BI74)/(100*AZ74*(1000-AS74*BH74))</f>
        <v>0</v>
      </c>
      <c r="AG74">
        <f>(AH74 - AI74 - BM74*1E3/(8.314*(BO74+273.15)) * AK74/BL74 * AJ74) * BL74/(100*AZ74) * (1000 - BI74)/1000</f>
        <v>0</v>
      </c>
      <c r="AH74">
        <v>548.111392652381</v>
      </c>
      <c r="AI74">
        <v>510.793278787879</v>
      </c>
      <c r="AJ74">
        <v>3.34320865800861</v>
      </c>
      <c r="AK74">
        <v>84.62</v>
      </c>
      <c r="AL74">
        <f>(AN74 - AM74 + BM74*1E3/(8.314*(BO74+273.15)) * AP74/BL74 * AO74) * BL74/(100*AZ74) * 1000/(1000 - AN74)</f>
        <v>0</v>
      </c>
      <c r="AM74">
        <v>12.8445408380819</v>
      </c>
      <c r="AN74">
        <v>15.4718989010989</v>
      </c>
      <c r="AO74">
        <v>3.54343979293889e-06</v>
      </c>
      <c r="AP74">
        <v>106.04</v>
      </c>
      <c r="AQ74">
        <v>14</v>
      </c>
      <c r="AR74">
        <v>3</v>
      </c>
      <c r="AS74">
        <f>IF(AQ74*$H$13&gt;=AU74,1.0,(AU74/(AU74-AQ74*$H$13)))</f>
        <v>0</v>
      </c>
      <c r="AT74">
        <f>(AS74-1)*100</f>
        <v>0</v>
      </c>
      <c r="AU74">
        <f>MAX(0,($B$13+$C$13*BT74)/(1+$D$13*BT74)*BM74/(BO74+273)*$E$13)</f>
        <v>0</v>
      </c>
      <c r="AV74">
        <f>$B$11*BU74+$C$11*BV74+$D$11*CG74</f>
        <v>0</v>
      </c>
      <c r="AW74">
        <f>AV74*AX74</f>
        <v>0</v>
      </c>
      <c r="AX74">
        <f>($B$11*$D$9+$C$11*$D$9+$D$11*(CH74*$E$9+CI74*$G$9))/($B$11+$C$11+$D$11)</f>
        <v>0</v>
      </c>
      <c r="AY74">
        <f>($B$11*$K$9+$C$11*$K$9+$D$11*(CH74*$L$9+CI74*$N$9))/($B$11+$C$11+$D$11)</f>
        <v>0</v>
      </c>
      <c r="AZ74">
        <v>6</v>
      </c>
      <c r="BA74">
        <v>0.5</v>
      </c>
      <c r="BB74" t="s">
        <v>345</v>
      </c>
      <c r="BC74">
        <v>2</v>
      </c>
      <c r="BD74" t="b">
        <v>1</v>
      </c>
      <c r="BE74">
        <v>1737667854.1</v>
      </c>
      <c r="BF74">
        <v>502.867</v>
      </c>
      <c r="BG74">
        <v>553.078</v>
      </c>
      <c r="BH74">
        <v>15.4711</v>
      </c>
      <c r="BI74">
        <v>12.8484</v>
      </c>
      <c r="BJ74">
        <v>501.343</v>
      </c>
      <c r="BK74">
        <v>15.36</v>
      </c>
      <c r="BL74">
        <v>499.855</v>
      </c>
      <c r="BM74">
        <v>102.603</v>
      </c>
      <c r="BN74">
        <v>0.099859</v>
      </c>
      <c r="BO74">
        <v>25.0375</v>
      </c>
      <c r="BP74">
        <v>25.4841</v>
      </c>
      <c r="BQ74">
        <v>999.9</v>
      </c>
      <c r="BR74">
        <v>0</v>
      </c>
      <c r="BS74">
        <v>0</v>
      </c>
      <c r="BT74">
        <v>9993.75</v>
      </c>
      <c r="BU74">
        <v>364.169</v>
      </c>
      <c r="BV74">
        <v>844.921</v>
      </c>
      <c r="BW74">
        <v>-50.2113</v>
      </c>
      <c r="BX74">
        <v>510.769</v>
      </c>
      <c r="BY74">
        <v>560.277</v>
      </c>
      <c r="BZ74">
        <v>2.62266</v>
      </c>
      <c r="CA74">
        <v>553.078</v>
      </c>
      <c r="CB74">
        <v>12.8484</v>
      </c>
      <c r="CC74">
        <v>1.58739</v>
      </c>
      <c r="CD74">
        <v>1.31829</v>
      </c>
      <c r="CE74">
        <v>13.8369</v>
      </c>
      <c r="CF74">
        <v>11.009</v>
      </c>
      <c r="CG74">
        <v>1199.99</v>
      </c>
      <c r="CH74">
        <v>0.900002</v>
      </c>
      <c r="CI74">
        <v>0.0999977</v>
      </c>
      <c r="CJ74">
        <v>27</v>
      </c>
      <c r="CK74">
        <v>23455.7</v>
      </c>
      <c r="CL74">
        <v>1737665128.1</v>
      </c>
      <c r="CM74" t="s">
        <v>346</v>
      </c>
      <c r="CN74">
        <v>1737665128.1</v>
      </c>
      <c r="CO74">
        <v>1737665124.1</v>
      </c>
      <c r="CP74">
        <v>1</v>
      </c>
      <c r="CQ74">
        <v>0.11</v>
      </c>
      <c r="CR74">
        <v>-0.02</v>
      </c>
      <c r="CS74">
        <v>0.918</v>
      </c>
      <c r="CT74">
        <v>0.128</v>
      </c>
      <c r="CU74">
        <v>200</v>
      </c>
      <c r="CV74">
        <v>18</v>
      </c>
      <c r="CW74">
        <v>0.6</v>
      </c>
      <c r="CX74">
        <v>0.08</v>
      </c>
      <c r="CY74">
        <v>-48.965715</v>
      </c>
      <c r="CZ74">
        <v>-6.40158045112781</v>
      </c>
      <c r="DA74">
        <v>0.617207398104559</v>
      </c>
      <c r="DB74">
        <v>0</v>
      </c>
      <c r="DC74">
        <v>2.6168125</v>
      </c>
      <c r="DD74">
        <v>0.0405550375939831</v>
      </c>
      <c r="DE74">
        <v>0.00401833780934356</v>
      </c>
      <c r="DF74">
        <v>1</v>
      </c>
      <c r="DG74">
        <v>1</v>
      </c>
      <c r="DH74">
        <v>2</v>
      </c>
      <c r="DI74" t="s">
        <v>347</v>
      </c>
      <c r="DJ74">
        <v>3.11912</v>
      </c>
      <c r="DK74">
        <v>2.80046</v>
      </c>
      <c r="DL74">
        <v>0.115458</v>
      </c>
      <c r="DM74">
        <v>0.12515</v>
      </c>
      <c r="DN74">
        <v>0.0864418</v>
      </c>
      <c r="DO74">
        <v>0.0763422</v>
      </c>
      <c r="DP74">
        <v>24622.6</v>
      </c>
      <c r="DQ74">
        <v>22499.2</v>
      </c>
      <c r="DR74">
        <v>26636.8</v>
      </c>
      <c r="DS74">
        <v>24069</v>
      </c>
      <c r="DT74">
        <v>33632.9</v>
      </c>
      <c r="DU74">
        <v>32385.9</v>
      </c>
      <c r="DV74">
        <v>40274.9</v>
      </c>
      <c r="DW74">
        <v>38060.1</v>
      </c>
      <c r="DX74">
        <v>1.9988</v>
      </c>
      <c r="DY74">
        <v>2.63803</v>
      </c>
      <c r="DZ74">
        <v>0.0465363</v>
      </c>
      <c r="EA74">
        <v>0</v>
      </c>
      <c r="EB74">
        <v>24.7242</v>
      </c>
      <c r="EC74">
        <v>999.9</v>
      </c>
      <c r="ED74">
        <v>52.497</v>
      </c>
      <c r="EE74">
        <v>25.77</v>
      </c>
      <c r="EF74">
        <v>17.0312</v>
      </c>
      <c r="EG74">
        <v>63.7755</v>
      </c>
      <c r="EH74">
        <v>20.621</v>
      </c>
      <c r="EI74">
        <v>2</v>
      </c>
      <c r="EJ74">
        <v>-0.333237</v>
      </c>
      <c r="EK74">
        <v>0.101422</v>
      </c>
      <c r="EL74">
        <v>20.3002</v>
      </c>
      <c r="EM74">
        <v>5.26102</v>
      </c>
      <c r="EN74">
        <v>12.0064</v>
      </c>
      <c r="EO74">
        <v>4.9989</v>
      </c>
      <c r="EP74">
        <v>3.2871</v>
      </c>
      <c r="EQ74">
        <v>9999</v>
      </c>
      <c r="ER74">
        <v>9999</v>
      </c>
      <c r="ES74">
        <v>9999</v>
      </c>
      <c r="ET74">
        <v>999.9</v>
      </c>
      <c r="EU74">
        <v>1.8727</v>
      </c>
      <c r="EV74">
        <v>1.87347</v>
      </c>
      <c r="EW74">
        <v>1.86968</v>
      </c>
      <c r="EX74">
        <v>1.87546</v>
      </c>
      <c r="EY74">
        <v>1.87571</v>
      </c>
      <c r="EZ74">
        <v>1.87408</v>
      </c>
      <c r="FA74">
        <v>1.87267</v>
      </c>
      <c r="FB74">
        <v>1.87173</v>
      </c>
      <c r="FC74">
        <v>5</v>
      </c>
      <c r="FD74">
        <v>0</v>
      </c>
      <c r="FE74">
        <v>0</v>
      </c>
      <c r="FF74">
        <v>0</v>
      </c>
      <c r="FG74" t="s">
        <v>348</v>
      </c>
      <c r="FH74" t="s">
        <v>349</v>
      </c>
      <c r="FI74" t="s">
        <v>350</v>
      </c>
      <c r="FJ74" t="s">
        <v>350</v>
      </c>
      <c r="FK74" t="s">
        <v>350</v>
      </c>
      <c r="FL74" t="s">
        <v>350</v>
      </c>
      <c r="FM74">
        <v>0</v>
      </c>
      <c r="FN74">
        <v>100</v>
      </c>
      <c r="FO74">
        <v>100</v>
      </c>
      <c r="FP74">
        <v>1.528</v>
      </c>
      <c r="FQ74">
        <v>0.1111</v>
      </c>
      <c r="FR74">
        <v>0.362488883028156</v>
      </c>
      <c r="FS74">
        <v>0.00365831709837341</v>
      </c>
      <c r="FT74">
        <v>-3.09545118692409e-06</v>
      </c>
      <c r="FU74">
        <v>8.40380587856183e-10</v>
      </c>
      <c r="FV74">
        <v>-0.00191986884087034</v>
      </c>
      <c r="FW74">
        <v>0.00174507359546448</v>
      </c>
      <c r="FX74">
        <v>0.000211765233859431</v>
      </c>
      <c r="FY74">
        <v>9.99097381883647e-06</v>
      </c>
      <c r="FZ74">
        <v>2</v>
      </c>
      <c r="GA74">
        <v>1986</v>
      </c>
      <c r="GB74">
        <v>0</v>
      </c>
      <c r="GC74">
        <v>17</v>
      </c>
      <c r="GD74">
        <v>45.5</v>
      </c>
      <c r="GE74">
        <v>45.5</v>
      </c>
      <c r="GF74">
        <v>1.77246</v>
      </c>
      <c r="GG74">
        <v>2.51343</v>
      </c>
      <c r="GH74">
        <v>2.24854</v>
      </c>
      <c r="GI74">
        <v>2.68311</v>
      </c>
      <c r="GJ74">
        <v>2.44751</v>
      </c>
      <c r="GK74">
        <v>2.39624</v>
      </c>
      <c r="GL74">
        <v>29.7724</v>
      </c>
      <c r="GM74">
        <v>13.9744</v>
      </c>
      <c r="GN74">
        <v>19</v>
      </c>
      <c r="GO74">
        <v>454.739</v>
      </c>
      <c r="GP74">
        <v>1035.78</v>
      </c>
      <c r="GQ74">
        <v>24.3397</v>
      </c>
      <c r="GR74">
        <v>23.3142</v>
      </c>
      <c r="GS74">
        <v>30.0006</v>
      </c>
      <c r="GT74">
        <v>23.338</v>
      </c>
      <c r="GU74">
        <v>23.4605</v>
      </c>
      <c r="GV74">
        <v>35.5354</v>
      </c>
      <c r="GW74">
        <v>22.1605</v>
      </c>
      <c r="GX74">
        <v>69.6514</v>
      </c>
      <c r="GY74">
        <v>24.2922</v>
      </c>
      <c r="GZ74">
        <v>583.582</v>
      </c>
      <c r="HA74">
        <v>12.8704</v>
      </c>
      <c r="HB74">
        <v>101.151</v>
      </c>
      <c r="HC74">
        <v>101.122</v>
      </c>
    </row>
    <row r="75" spans="1:211">
      <c r="A75">
        <v>59</v>
      </c>
      <c r="B75">
        <v>1737667857.1</v>
      </c>
      <c r="C75">
        <v>116</v>
      </c>
      <c r="D75" t="s">
        <v>465</v>
      </c>
      <c r="E75" t="s">
        <v>466</v>
      </c>
      <c r="F75">
        <v>2</v>
      </c>
      <c r="G75">
        <v>1737667855.1</v>
      </c>
      <c r="H75">
        <f>(I75)/1000</f>
        <v>0</v>
      </c>
      <c r="I75">
        <f>IF(BD75, AL75, AF75)</f>
        <v>0</v>
      </c>
      <c r="J75">
        <f>IF(BD75, AG75, AE75)</f>
        <v>0</v>
      </c>
      <c r="K75">
        <f>BF75 - IF(AS75&gt;1, J75*AZ75*100.0/(AU75), 0)</f>
        <v>0</v>
      </c>
      <c r="L75">
        <f>((R75-H75/2)*K75-J75)/(R75+H75/2)</f>
        <v>0</v>
      </c>
      <c r="M75">
        <f>L75*(BM75+BN75)/1000.0</f>
        <v>0</v>
      </c>
      <c r="N75">
        <f>(BF75 - IF(AS75&gt;1, J75*AZ75*100.0/(AU75), 0))*(BM75+BN75)/1000.0</f>
        <v>0</v>
      </c>
      <c r="O75">
        <f>2.0/((1/Q75-1/P75)+SIGN(Q75)*SQRT((1/Q75-1/P75)*(1/Q75-1/P75) + 4*BA75/((BA75+1)*(BA75+1))*(2*1/Q75*1/P75-1/P75*1/P75)))</f>
        <v>0</v>
      </c>
      <c r="P75">
        <f>IF(LEFT(BB75,1)&lt;&gt;"0",IF(LEFT(BB75,1)="1",3.0,BC75),$D$5+$E$5*(BT75*BM75/($K$5*1000))+$F$5*(BT75*BM75/($K$5*1000))*MAX(MIN(AZ75,$J$5),$I$5)*MAX(MIN(AZ75,$J$5),$I$5)+$G$5*MAX(MIN(AZ75,$J$5),$I$5)*(BT75*BM75/($K$5*1000))+$H$5*(BT75*BM75/($K$5*1000))*(BT75*BM75/($K$5*1000)))</f>
        <v>0</v>
      </c>
      <c r="Q75">
        <f>H75*(1000-(1000*0.61365*exp(17.502*U75/(240.97+U75))/(BM75+BN75)+BH75)/2)/(1000*0.61365*exp(17.502*U75/(240.97+U75))/(BM75+BN75)-BH75)</f>
        <v>0</v>
      </c>
      <c r="R75">
        <f>1/((BA75+1)/(O75/1.6)+1/(P75/1.37)) + BA75/((BA75+1)/(O75/1.6) + BA75/(P75/1.37))</f>
        <v>0</v>
      </c>
      <c r="S75">
        <f>(AV75*AY75)</f>
        <v>0</v>
      </c>
      <c r="T75">
        <f>(BO75+(S75+2*0.95*5.67E-8*(((BO75+$B$7)+273)^4-(BO75+273)^4)-44100*H75)/(1.84*29.3*P75+8*0.95*5.67E-8*(BO75+273)^3))</f>
        <v>0</v>
      </c>
      <c r="U75">
        <f>($C$7*BP75+$D$7*BQ75+$E$7*T75)</f>
        <v>0</v>
      </c>
      <c r="V75">
        <f>0.61365*exp(17.502*U75/(240.97+U75))</f>
        <v>0</v>
      </c>
      <c r="W75">
        <f>(X75/Y75*100)</f>
        <v>0</v>
      </c>
      <c r="X75">
        <f>BH75*(BM75+BN75)/1000</f>
        <v>0</v>
      </c>
      <c r="Y75">
        <f>0.61365*exp(17.502*BO75/(240.97+BO75))</f>
        <v>0</v>
      </c>
      <c r="Z75">
        <f>(V75-BH75*(BM75+BN75)/1000)</f>
        <v>0</v>
      </c>
      <c r="AA75">
        <f>(-H75*44100)</f>
        <v>0</v>
      </c>
      <c r="AB75">
        <f>2*29.3*P75*0.92*(BO75-U75)</f>
        <v>0</v>
      </c>
      <c r="AC75">
        <f>2*0.95*5.67E-8*(((BO75+$B$7)+273)^4-(U75+273)^4)</f>
        <v>0</v>
      </c>
      <c r="AD75">
        <f>S75+AC75+AA75+AB75</f>
        <v>0</v>
      </c>
      <c r="AE75">
        <f>BL75*AS75*(BG75-BF75*(1000-AS75*BI75)/(1000-AS75*BH75))/(100*AZ75)</f>
        <v>0</v>
      </c>
      <c r="AF75">
        <f>1000*BL75*AS75*(BH75-BI75)/(100*AZ75*(1000-AS75*BH75))</f>
        <v>0</v>
      </c>
      <c r="AG75">
        <f>(AH75 - AI75 - BM75*1E3/(8.314*(BO75+273.15)) * AK75/BL75 * AJ75) * BL75/(100*AZ75) * (1000 - BI75)/1000</f>
        <v>0</v>
      </c>
      <c r="AH75">
        <v>555.031345725</v>
      </c>
      <c r="AI75">
        <v>517.413448484849</v>
      </c>
      <c r="AJ75">
        <v>3.3245717748918</v>
      </c>
      <c r="AK75">
        <v>84.62</v>
      </c>
      <c r="AL75">
        <f>(AN75 - AM75 + BM75*1E3/(8.314*(BO75+273.15)) * AP75/BL75 * AO75) * BL75/(100*AZ75) * 1000/(1000 - AN75)</f>
        <v>0</v>
      </c>
      <c r="AM75">
        <v>12.8465033218382</v>
      </c>
      <c r="AN75">
        <v>15.4719868131868</v>
      </c>
      <c r="AO75">
        <v>2.98018659170988e-06</v>
      </c>
      <c r="AP75">
        <v>106.04</v>
      </c>
      <c r="AQ75">
        <v>14</v>
      </c>
      <c r="AR75">
        <v>3</v>
      </c>
      <c r="AS75">
        <f>IF(AQ75*$H$13&gt;=AU75,1.0,(AU75/(AU75-AQ75*$H$13)))</f>
        <v>0</v>
      </c>
      <c r="AT75">
        <f>(AS75-1)*100</f>
        <v>0</v>
      </c>
      <c r="AU75">
        <f>MAX(0,($B$13+$C$13*BT75)/(1+$D$13*BT75)*BM75/(BO75+273)*$E$13)</f>
        <v>0</v>
      </c>
      <c r="AV75">
        <f>$B$11*BU75+$C$11*BV75+$D$11*CG75</f>
        <v>0</v>
      </c>
      <c r="AW75">
        <f>AV75*AX75</f>
        <v>0</v>
      </c>
      <c r="AX75">
        <f>($B$11*$D$9+$C$11*$D$9+$D$11*(CH75*$E$9+CI75*$G$9))/($B$11+$C$11+$D$11)</f>
        <v>0</v>
      </c>
      <c r="AY75">
        <f>($B$11*$K$9+$C$11*$K$9+$D$11*(CH75*$L$9+CI75*$N$9))/($B$11+$C$11+$D$11)</f>
        <v>0</v>
      </c>
      <c r="AZ75">
        <v>6</v>
      </c>
      <c r="BA75">
        <v>0.5</v>
      </c>
      <c r="BB75" t="s">
        <v>345</v>
      </c>
      <c r="BC75">
        <v>2</v>
      </c>
      <c r="BD75" t="b">
        <v>1</v>
      </c>
      <c r="BE75">
        <v>1737667855.1</v>
      </c>
      <c r="BF75">
        <v>506.1435</v>
      </c>
      <c r="BG75">
        <v>556.4685</v>
      </c>
      <c r="BH75">
        <v>15.47135</v>
      </c>
      <c r="BI75">
        <v>12.845</v>
      </c>
      <c r="BJ75">
        <v>504.615</v>
      </c>
      <c r="BK75">
        <v>15.36025</v>
      </c>
      <c r="BL75">
        <v>499.938</v>
      </c>
      <c r="BM75">
        <v>102.6035</v>
      </c>
      <c r="BN75">
        <v>0.09985925</v>
      </c>
      <c r="BO75">
        <v>25.0387</v>
      </c>
      <c r="BP75">
        <v>25.48795</v>
      </c>
      <c r="BQ75">
        <v>999.9</v>
      </c>
      <c r="BR75">
        <v>0</v>
      </c>
      <c r="BS75">
        <v>0</v>
      </c>
      <c r="BT75">
        <v>9984.685</v>
      </c>
      <c r="BU75">
        <v>364.1825</v>
      </c>
      <c r="BV75">
        <v>845.455</v>
      </c>
      <c r="BW75">
        <v>-50.32555</v>
      </c>
      <c r="BX75">
        <v>514.097</v>
      </c>
      <c r="BY75">
        <v>563.7095</v>
      </c>
      <c r="BZ75">
        <v>2.626315</v>
      </c>
      <c r="CA75">
        <v>556.4685</v>
      </c>
      <c r="CB75">
        <v>12.845</v>
      </c>
      <c r="CC75">
        <v>1.587415</v>
      </c>
      <c r="CD75">
        <v>1.317945</v>
      </c>
      <c r="CE75">
        <v>13.83715</v>
      </c>
      <c r="CF75">
        <v>11.00505</v>
      </c>
      <c r="CG75">
        <v>1200</v>
      </c>
      <c r="CH75">
        <v>0.900002</v>
      </c>
      <c r="CI75">
        <v>0.0999976</v>
      </c>
      <c r="CJ75">
        <v>27</v>
      </c>
      <c r="CK75">
        <v>23455.85</v>
      </c>
      <c r="CL75">
        <v>1737665128.1</v>
      </c>
      <c r="CM75" t="s">
        <v>346</v>
      </c>
      <c r="CN75">
        <v>1737665128.1</v>
      </c>
      <c r="CO75">
        <v>1737665124.1</v>
      </c>
      <c r="CP75">
        <v>1</v>
      </c>
      <c r="CQ75">
        <v>0.11</v>
      </c>
      <c r="CR75">
        <v>-0.02</v>
      </c>
      <c r="CS75">
        <v>0.918</v>
      </c>
      <c r="CT75">
        <v>0.128</v>
      </c>
      <c r="CU75">
        <v>200</v>
      </c>
      <c r="CV75">
        <v>18</v>
      </c>
      <c r="CW75">
        <v>0.6</v>
      </c>
      <c r="CX75">
        <v>0.08</v>
      </c>
      <c r="CY75">
        <v>-49.186895</v>
      </c>
      <c r="CZ75">
        <v>-6.6991263157895</v>
      </c>
      <c r="DA75">
        <v>0.646071770374623</v>
      </c>
      <c r="DB75">
        <v>0</v>
      </c>
      <c r="DC75">
        <v>2.6182295</v>
      </c>
      <c r="DD75">
        <v>0.0374891729323352</v>
      </c>
      <c r="DE75">
        <v>0.00371373057046417</v>
      </c>
      <c r="DF75">
        <v>1</v>
      </c>
      <c r="DG75">
        <v>1</v>
      </c>
      <c r="DH75">
        <v>2</v>
      </c>
      <c r="DI75" t="s">
        <v>347</v>
      </c>
      <c r="DJ75">
        <v>3.11922</v>
      </c>
      <c r="DK75">
        <v>2.80051</v>
      </c>
      <c r="DL75">
        <v>0.116551</v>
      </c>
      <c r="DM75">
        <v>0.126238</v>
      </c>
      <c r="DN75">
        <v>0.0864473</v>
      </c>
      <c r="DO75">
        <v>0.0762933</v>
      </c>
      <c r="DP75">
        <v>24592.3</v>
      </c>
      <c r="DQ75">
        <v>22470.9</v>
      </c>
      <c r="DR75">
        <v>26636.9</v>
      </c>
      <c r="DS75">
        <v>24068.7</v>
      </c>
      <c r="DT75">
        <v>33633</v>
      </c>
      <c r="DU75">
        <v>32387.2</v>
      </c>
      <c r="DV75">
        <v>40275.1</v>
      </c>
      <c r="DW75">
        <v>38059.4</v>
      </c>
      <c r="DX75">
        <v>1.9989</v>
      </c>
      <c r="DY75">
        <v>2.63757</v>
      </c>
      <c r="DZ75">
        <v>0.0467598</v>
      </c>
      <c r="EA75">
        <v>0</v>
      </c>
      <c r="EB75">
        <v>24.7274</v>
      </c>
      <c r="EC75">
        <v>999.9</v>
      </c>
      <c r="ED75">
        <v>52.478</v>
      </c>
      <c r="EE75">
        <v>25.76</v>
      </c>
      <c r="EF75">
        <v>17.0129</v>
      </c>
      <c r="EG75">
        <v>64.0855</v>
      </c>
      <c r="EH75">
        <v>20.5929</v>
      </c>
      <c r="EI75">
        <v>2</v>
      </c>
      <c r="EJ75">
        <v>-0.333313</v>
      </c>
      <c r="EK75">
        <v>0.0428105</v>
      </c>
      <c r="EL75">
        <v>20.3005</v>
      </c>
      <c r="EM75">
        <v>5.26117</v>
      </c>
      <c r="EN75">
        <v>12.0062</v>
      </c>
      <c r="EO75">
        <v>4.99895</v>
      </c>
      <c r="EP75">
        <v>3.28708</v>
      </c>
      <c r="EQ75">
        <v>9999</v>
      </c>
      <c r="ER75">
        <v>9999</v>
      </c>
      <c r="ES75">
        <v>9999</v>
      </c>
      <c r="ET75">
        <v>999.9</v>
      </c>
      <c r="EU75">
        <v>1.8727</v>
      </c>
      <c r="EV75">
        <v>1.87347</v>
      </c>
      <c r="EW75">
        <v>1.86968</v>
      </c>
      <c r="EX75">
        <v>1.87546</v>
      </c>
      <c r="EY75">
        <v>1.87571</v>
      </c>
      <c r="EZ75">
        <v>1.87408</v>
      </c>
      <c r="FA75">
        <v>1.87268</v>
      </c>
      <c r="FB75">
        <v>1.87174</v>
      </c>
      <c r="FC75">
        <v>5</v>
      </c>
      <c r="FD75">
        <v>0</v>
      </c>
      <c r="FE75">
        <v>0</v>
      </c>
      <c r="FF75">
        <v>0</v>
      </c>
      <c r="FG75" t="s">
        <v>348</v>
      </c>
      <c r="FH75" t="s">
        <v>349</v>
      </c>
      <c r="FI75" t="s">
        <v>350</v>
      </c>
      <c r="FJ75" t="s">
        <v>350</v>
      </c>
      <c r="FK75" t="s">
        <v>350</v>
      </c>
      <c r="FL75" t="s">
        <v>350</v>
      </c>
      <c r="FM75">
        <v>0</v>
      </c>
      <c r="FN75">
        <v>100</v>
      </c>
      <c r="FO75">
        <v>100</v>
      </c>
      <c r="FP75">
        <v>1.536</v>
      </c>
      <c r="FQ75">
        <v>0.1111</v>
      </c>
      <c r="FR75">
        <v>0.362488883028156</v>
      </c>
      <c r="FS75">
        <v>0.00365831709837341</v>
      </c>
      <c r="FT75">
        <v>-3.09545118692409e-06</v>
      </c>
      <c r="FU75">
        <v>8.40380587856183e-10</v>
      </c>
      <c r="FV75">
        <v>-0.00191986884087034</v>
      </c>
      <c r="FW75">
        <v>0.00174507359546448</v>
      </c>
      <c r="FX75">
        <v>0.000211765233859431</v>
      </c>
      <c r="FY75">
        <v>9.99097381883647e-06</v>
      </c>
      <c r="FZ75">
        <v>2</v>
      </c>
      <c r="GA75">
        <v>1986</v>
      </c>
      <c r="GB75">
        <v>0</v>
      </c>
      <c r="GC75">
        <v>17</v>
      </c>
      <c r="GD75">
        <v>45.5</v>
      </c>
      <c r="GE75">
        <v>45.5</v>
      </c>
      <c r="GF75">
        <v>1.78955</v>
      </c>
      <c r="GG75">
        <v>2.51221</v>
      </c>
      <c r="GH75">
        <v>2.24854</v>
      </c>
      <c r="GI75">
        <v>2.68311</v>
      </c>
      <c r="GJ75">
        <v>2.44751</v>
      </c>
      <c r="GK75">
        <v>2.37915</v>
      </c>
      <c r="GL75">
        <v>29.7937</v>
      </c>
      <c r="GM75">
        <v>13.9657</v>
      </c>
      <c r="GN75">
        <v>19</v>
      </c>
      <c r="GO75">
        <v>454.815</v>
      </c>
      <c r="GP75">
        <v>1035.26</v>
      </c>
      <c r="GQ75">
        <v>24.3044</v>
      </c>
      <c r="GR75">
        <v>23.3167</v>
      </c>
      <c r="GS75">
        <v>30.0003</v>
      </c>
      <c r="GT75">
        <v>23.3399</v>
      </c>
      <c r="GU75">
        <v>23.4619</v>
      </c>
      <c r="GV75">
        <v>35.8814</v>
      </c>
      <c r="GW75">
        <v>22.1605</v>
      </c>
      <c r="GX75">
        <v>69.6514</v>
      </c>
      <c r="GY75">
        <v>24.2922</v>
      </c>
      <c r="GZ75">
        <v>590.292</v>
      </c>
      <c r="HA75">
        <v>12.8704</v>
      </c>
      <c r="HB75">
        <v>101.151</v>
      </c>
      <c r="HC75">
        <v>101.121</v>
      </c>
    </row>
    <row r="76" spans="1:211">
      <c r="A76">
        <v>60</v>
      </c>
      <c r="B76">
        <v>1737667859.1</v>
      </c>
      <c r="C76">
        <v>118</v>
      </c>
      <c r="D76" t="s">
        <v>467</v>
      </c>
      <c r="E76" t="s">
        <v>468</v>
      </c>
      <c r="F76">
        <v>2</v>
      </c>
      <c r="G76">
        <v>1737667858.1</v>
      </c>
      <c r="H76">
        <f>(I76)/1000</f>
        <v>0</v>
      </c>
      <c r="I76">
        <f>IF(BD76, AL76, AF76)</f>
        <v>0</v>
      </c>
      <c r="J76">
        <f>IF(BD76, AG76, AE76)</f>
        <v>0</v>
      </c>
      <c r="K76">
        <f>BF76 - IF(AS76&gt;1, J76*AZ76*100.0/(AU76), 0)</f>
        <v>0</v>
      </c>
      <c r="L76">
        <f>((R76-H76/2)*K76-J76)/(R76+H76/2)</f>
        <v>0</v>
      </c>
      <c r="M76">
        <f>L76*(BM76+BN76)/1000.0</f>
        <v>0</v>
      </c>
      <c r="N76">
        <f>(BF76 - IF(AS76&gt;1, J76*AZ76*100.0/(AU76), 0))*(BM76+BN76)/1000.0</f>
        <v>0</v>
      </c>
      <c r="O76">
        <f>2.0/((1/Q76-1/P76)+SIGN(Q76)*SQRT((1/Q76-1/P76)*(1/Q76-1/P76) + 4*BA76/((BA76+1)*(BA76+1))*(2*1/Q76*1/P76-1/P76*1/P76)))</f>
        <v>0</v>
      </c>
      <c r="P76">
        <f>IF(LEFT(BB76,1)&lt;&gt;"0",IF(LEFT(BB76,1)="1",3.0,BC76),$D$5+$E$5*(BT76*BM76/($K$5*1000))+$F$5*(BT76*BM76/($K$5*1000))*MAX(MIN(AZ76,$J$5),$I$5)*MAX(MIN(AZ76,$J$5),$I$5)+$G$5*MAX(MIN(AZ76,$J$5),$I$5)*(BT76*BM76/($K$5*1000))+$H$5*(BT76*BM76/($K$5*1000))*(BT76*BM76/($K$5*1000)))</f>
        <v>0</v>
      </c>
      <c r="Q76">
        <f>H76*(1000-(1000*0.61365*exp(17.502*U76/(240.97+U76))/(BM76+BN76)+BH76)/2)/(1000*0.61365*exp(17.502*U76/(240.97+U76))/(BM76+BN76)-BH76)</f>
        <v>0</v>
      </c>
      <c r="R76">
        <f>1/((BA76+1)/(O76/1.6)+1/(P76/1.37)) + BA76/((BA76+1)/(O76/1.6) + BA76/(P76/1.37))</f>
        <v>0</v>
      </c>
      <c r="S76">
        <f>(AV76*AY76)</f>
        <v>0</v>
      </c>
      <c r="T76">
        <f>(BO76+(S76+2*0.95*5.67E-8*(((BO76+$B$7)+273)^4-(BO76+273)^4)-44100*H76)/(1.84*29.3*P76+8*0.95*5.67E-8*(BO76+273)^3))</f>
        <v>0</v>
      </c>
      <c r="U76">
        <f>($C$7*BP76+$D$7*BQ76+$E$7*T76)</f>
        <v>0</v>
      </c>
      <c r="V76">
        <f>0.61365*exp(17.502*U76/(240.97+U76))</f>
        <v>0</v>
      </c>
      <c r="W76">
        <f>(X76/Y76*100)</f>
        <v>0</v>
      </c>
      <c r="X76">
        <f>BH76*(BM76+BN76)/1000</f>
        <v>0</v>
      </c>
      <c r="Y76">
        <f>0.61365*exp(17.502*BO76/(240.97+BO76))</f>
        <v>0</v>
      </c>
      <c r="Z76">
        <f>(V76-BH76*(BM76+BN76)/1000)</f>
        <v>0</v>
      </c>
      <c r="AA76">
        <f>(-H76*44100)</f>
        <v>0</v>
      </c>
      <c r="AB76">
        <f>2*29.3*P76*0.92*(BO76-U76)</f>
        <v>0</v>
      </c>
      <c r="AC76">
        <f>2*0.95*5.67E-8*(((BO76+$B$7)+273)^4-(U76+273)^4)</f>
        <v>0</v>
      </c>
      <c r="AD76">
        <f>S76+AC76+AA76+AB76</f>
        <v>0</v>
      </c>
      <c r="AE76">
        <f>BL76*AS76*(BG76-BF76*(1000-AS76*BI76)/(1000-AS76*BH76))/(100*AZ76)</f>
        <v>0</v>
      </c>
      <c r="AF76">
        <f>1000*BL76*AS76*(BH76-BI76)/(100*AZ76*(1000-AS76*BH76))</f>
        <v>0</v>
      </c>
      <c r="AG76">
        <f>(AH76 - AI76 - BM76*1E3/(8.314*(BO76+273.15)) * AK76/BL76 * AJ76) * BL76/(100*AZ76) * (1000 - BI76)/1000</f>
        <v>0</v>
      </c>
      <c r="AH76">
        <v>561.950948614286</v>
      </c>
      <c r="AI76">
        <v>524.085842424242</v>
      </c>
      <c r="AJ76">
        <v>3.32704649350648</v>
      </c>
      <c r="AK76">
        <v>84.62</v>
      </c>
      <c r="AL76">
        <f>(AN76 - AM76 + BM76*1E3/(8.314*(BO76+273.15)) * AP76/BL76 * AO76) * BL76/(100*AZ76) * 1000/(1000 - AN76)</f>
        <v>0</v>
      </c>
      <c r="AM76">
        <v>12.8480784055544</v>
      </c>
      <c r="AN76">
        <v>15.4721054945055</v>
      </c>
      <c r="AO76">
        <v>2.37558027257213e-06</v>
      </c>
      <c r="AP76">
        <v>106.04</v>
      </c>
      <c r="AQ76">
        <v>14</v>
      </c>
      <c r="AR76">
        <v>3</v>
      </c>
      <c r="AS76">
        <f>IF(AQ76*$H$13&gt;=AU76,1.0,(AU76/(AU76-AQ76*$H$13)))</f>
        <v>0</v>
      </c>
      <c r="AT76">
        <f>(AS76-1)*100</f>
        <v>0</v>
      </c>
      <c r="AU76">
        <f>MAX(0,($B$13+$C$13*BT76)/(1+$D$13*BT76)*BM76/(BO76+273)*$E$13)</f>
        <v>0</v>
      </c>
      <c r="AV76">
        <f>$B$11*BU76+$C$11*BV76+$D$11*CG76</f>
        <v>0</v>
      </c>
      <c r="AW76">
        <f>AV76*AX76</f>
        <v>0</v>
      </c>
      <c r="AX76">
        <f>($B$11*$D$9+$C$11*$D$9+$D$11*(CH76*$E$9+CI76*$G$9))/($B$11+$C$11+$D$11)</f>
        <v>0</v>
      </c>
      <c r="AY76">
        <f>($B$11*$K$9+$C$11*$K$9+$D$11*(CH76*$L$9+CI76*$N$9))/($B$11+$C$11+$D$11)</f>
        <v>0</v>
      </c>
      <c r="AZ76">
        <v>6</v>
      </c>
      <c r="BA76">
        <v>0.5</v>
      </c>
      <c r="BB76" t="s">
        <v>345</v>
      </c>
      <c r="BC76">
        <v>2</v>
      </c>
      <c r="BD76" t="b">
        <v>1</v>
      </c>
      <c r="BE76">
        <v>1737667858.1</v>
      </c>
      <c r="BF76">
        <v>515.991</v>
      </c>
      <c r="BG76">
        <v>566.629</v>
      </c>
      <c r="BH76">
        <v>15.4724</v>
      </c>
      <c r="BI76">
        <v>12.8286</v>
      </c>
      <c r="BJ76">
        <v>514.451</v>
      </c>
      <c r="BK76">
        <v>15.3613</v>
      </c>
      <c r="BL76">
        <v>500.006</v>
      </c>
      <c r="BM76">
        <v>102.604</v>
      </c>
      <c r="BN76">
        <v>0.10009</v>
      </c>
      <c r="BO76">
        <v>25.0402</v>
      </c>
      <c r="BP76">
        <v>25.4953</v>
      </c>
      <c r="BQ76">
        <v>999.9</v>
      </c>
      <c r="BR76">
        <v>0</v>
      </c>
      <c r="BS76">
        <v>0</v>
      </c>
      <c r="BT76">
        <v>9960.62</v>
      </c>
      <c r="BU76">
        <v>364.257</v>
      </c>
      <c r="BV76">
        <v>845.607</v>
      </c>
      <c r="BW76">
        <v>-50.6381</v>
      </c>
      <c r="BX76">
        <v>524.1</v>
      </c>
      <c r="BY76">
        <v>573.993</v>
      </c>
      <c r="BZ76">
        <v>2.64382</v>
      </c>
      <c r="CA76">
        <v>566.629</v>
      </c>
      <c r="CB76">
        <v>12.8286</v>
      </c>
      <c r="CC76">
        <v>1.58753</v>
      </c>
      <c r="CD76">
        <v>1.31626</v>
      </c>
      <c r="CE76">
        <v>13.8382</v>
      </c>
      <c r="CF76">
        <v>10.9858</v>
      </c>
      <c r="CG76">
        <v>1200</v>
      </c>
      <c r="CH76">
        <v>0.900001</v>
      </c>
      <c r="CI76">
        <v>0.0999989</v>
      </c>
      <c r="CJ76">
        <v>27</v>
      </c>
      <c r="CK76">
        <v>23455.9</v>
      </c>
      <c r="CL76">
        <v>1737665128.1</v>
      </c>
      <c r="CM76" t="s">
        <v>346</v>
      </c>
      <c r="CN76">
        <v>1737665128.1</v>
      </c>
      <c r="CO76">
        <v>1737665124.1</v>
      </c>
      <c r="CP76">
        <v>1</v>
      </c>
      <c r="CQ76">
        <v>0.11</v>
      </c>
      <c r="CR76">
        <v>-0.02</v>
      </c>
      <c r="CS76">
        <v>0.918</v>
      </c>
      <c r="CT76">
        <v>0.128</v>
      </c>
      <c r="CU76">
        <v>200</v>
      </c>
      <c r="CV76">
        <v>18</v>
      </c>
      <c r="CW76">
        <v>0.6</v>
      </c>
      <c r="CX76">
        <v>0.08</v>
      </c>
      <c r="CY76">
        <v>-49.41008</v>
      </c>
      <c r="CZ76">
        <v>-6.98121203007516</v>
      </c>
      <c r="DA76">
        <v>0.672530222815302</v>
      </c>
      <c r="DB76">
        <v>0</v>
      </c>
      <c r="DC76">
        <v>2.620337</v>
      </c>
      <c r="DD76">
        <v>0.0511795488721775</v>
      </c>
      <c r="DE76">
        <v>0.00554096390531471</v>
      </c>
      <c r="DF76">
        <v>1</v>
      </c>
      <c r="DG76">
        <v>1</v>
      </c>
      <c r="DH76">
        <v>2</v>
      </c>
      <c r="DI76" t="s">
        <v>347</v>
      </c>
      <c r="DJ76">
        <v>3.11917</v>
      </c>
      <c r="DK76">
        <v>2.80076</v>
      </c>
      <c r="DL76">
        <v>0.117637</v>
      </c>
      <c r="DM76">
        <v>0.127309</v>
      </c>
      <c r="DN76">
        <v>0.0864462</v>
      </c>
      <c r="DO76">
        <v>0.0762388</v>
      </c>
      <c r="DP76">
        <v>24561.9</v>
      </c>
      <c r="DQ76">
        <v>22443.3</v>
      </c>
      <c r="DR76">
        <v>26636.7</v>
      </c>
      <c r="DS76">
        <v>24068.6</v>
      </c>
      <c r="DT76">
        <v>33632.9</v>
      </c>
      <c r="DU76">
        <v>32389</v>
      </c>
      <c r="DV76">
        <v>40274.8</v>
      </c>
      <c r="DW76">
        <v>38059.2</v>
      </c>
      <c r="DX76">
        <v>1.99912</v>
      </c>
      <c r="DY76">
        <v>2.63843</v>
      </c>
      <c r="DZ76">
        <v>0.0469126</v>
      </c>
      <c r="EA76">
        <v>0</v>
      </c>
      <c r="EB76">
        <v>24.7309</v>
      </c>
      <c r="EC76">
        <v>999.9</v>
      </c>
      <c r="ED76">
        <v>52.478</v>
      </c>
      <c r="EE76">
        <v>25.77</v>
      </c>
      <c r="EF76">
        <v>17.025</v>
      </c>
      <c r="EG76">
        <v>63.9455</v>
      </c>
      <c r="EH76">
        <v>20.5409</v>
      </c>
      <c r="EI76">
        <v>2</v>
      </c>
      <c r="EJ76">
        <v>-0.333295</v>
      </c>
      <c r="EK76">
        <v>-0.0162718</v>
      </c>
      <c r="EL76">
        <v>20.3007</v>
      </c>
      <c r="EM76">
        <v>5.26102</v>
      </c>
      <c r="EN76">
        <v>12.0059</v>
      </c>
      <c r="EO76">
        <v>4.99875</v>
      </c>
      <c r="EP76">
        <v>3.28695</v>
      </c>
      <c r="EQ76">
        <v>9999</v>
      </c>
      <c r="ER76">
        <v>9999</v>
      </c>
      <c r="ES76">
        <v>9999</v>
      </c>
      <c r="ET76">
        <v>999.9</v>
      </c>
      <c r="EU76">
        <v>1.87269</v>
      </c>
      <c r="EV76">
        <v>1.87347</v>
      </c>
      <c r="EW76">
        <v>1.86969</v>
      </c>
      <c r="EX76">
        <v>1.87546</v>
      </c>
      <c r="EY76">
        <v>1.87571</v>
      </c>
      <c r="EZ76">
        <v>1.87408</v>
      </c>
      <c r="FA76">
        <v>1.87268</v>
      </c>
      <c r="FB76">
        <v>1.87176</v>
      </c>
      <c r="FC76">
        <v>5</v>
      </c>
      <c r="FD76">
        <v>0</v>
      </c>
      <c r="FE76">
        <v>0</v>
      </c>
      <c r="FF76">
        <v>0</v>
      </c>
      <c r="FG76" t="s">
        <v>348</v>
      </c>
      <c r="FH76" t="s">
        <v>349</v>
      </c>
      <c r="FI76" t="s">
        <v>350</v>
      </c>
      <c r="FJ76" t="s">
        <v>350</v>
      </c>
      <c r="FK76" t="s">
        <v>350</v>
      </c>
      <c r="FL76" t="s">
        <v>350</v>
      </c>
      <c r="FM76">
        <v>0</v>
      </c>
      <c r="FN76">
        <v>100</v>
      </c>
      <c r="FO76">
        <v>100</v>
      </c>
      <c r="FP76">
        <v>1.543</v>
      </c>
      <c r="FQ76">
        <v>0.111</v>
      </c>
      <c r="FR76">
        <v>0.362488883028156</v>
      </c>
      <c r="FS76">
        <v>0.00365831709837341</v>
      </c>
      <c r="FT76">
        <v>-3.09545118692409e-06</v>
      </c>
      <c r="FU76">
        <v>8.40380587856183e-10</v>
      </c>
      <c r="FV76">
        <v>-0.00191986884087034</v>
      </c>
      <c r="FW76">
        <v>0.00174507359546448</v>
      </c>
      <c r="FX76">
        <v>0.000211765233859431</v>
      </c>
      <c r="FY76">
        <v>9.99097381883647e-06</v>
      </c>
      <c r="FZ76">
        <v>2</v>
      </c>
      <c r="GA76">
        <v>1986</v>
      </c>
      <c r="GB76">
        <v>0</v>
      </c>
      <c r="GC76">
        <v>17</v>
      </c>
      <c r="GD76">
        <v>45.5</v>
      </c>
      <c r="GE76">
        <v>45.6</v>
      </c>
      <c r="GF76">
        <v>1.80664</v>
      </c>
      <c r="GG76">
        <v>2.49756</v>
      </c>
      <c r="GH76">
        <v>2.24854</v>
      </c>
      <c r="GI76">
        <v>2.68311</v>
      </c>
      <c r="GJ76">
        <v>2.44751</v>
      </c>
      <c r="GK76">
        <v>2.37061</v>
      </c>
      <c r="GL76">
        <v>29.7937</v>
      </c>
      <c r="GM76">
        <v>13.9657</v>
      </c>
      <c r="GN76">
        <v>19</v>
      </c>
      <c r="GO76">
        <v>454.964</v>
      </c>
      <c r="GP76">
        <v>1036.33</v>
      </c>
      <c r="GQ76">
        <v>24.2813</v>
      </c>
      <c r="GR76">
        <v>23.3194</v>
      </c>
      <c r="GS76">
        <v>30.0002</v>
      </c>
      <c r="GT76">
        <v>23.3418</v>
      </c>
      <c r="GU76">
        <v>23.4634</v>
      </c>
      <c r="GV76">
        <v>36.228</v>
      </c>
      <c r="GW76">
        <v>22.1605</v>
      </c>
      <c r="GX76">
        <v>69.6514</v>
      </c>
      <c r="GY76">
        <v>24.2528</v>
      </c>
      <c r="GZ76">
        <v>597.036</v>
      </c>
      <c r="HA76">
        <v>12.8704</v>
      </c>
      <c r="HB76">
        <v>101.15</v>
      </c>
      <c r="HC76">
        <v>101.12</v>
      </c>
    </row>
    <row r="77" spans="1:211">
      <c r="A77">
        <v>61</v>
      </c>
      <c r="B77">
        <v>1737667861.1</v>
      </c>
      <c r="C77">
        <v>120</v>
      </c>
      <c r="D77" t="s">
        <v>469</v>
      </c>
      <c r="E77" t="s">
        <v>470</v>
      </c>
      <c r="F77">
        <v>2</v>
      </c>
      <c r="G77">
        <v>1737667859.1</v>
      </c>
      <c r="H77">
        <f>(I77)/1000</f>
        <v>0</v>
      </c>
      <c r="I77">
        <f>IF(BD77, AL77, AF77)</f>
        <v>0</v>
      </c>
      <c r="J77">
        <f>IF(BD77, AG77, AE77)</f>
        <v>0</v>
      </c>
      <c r="K77">
        <f>BF77 - IF(AS77&gt;1, J77*AZ77*100.0/(AU77), 0)</f>
        <v>0</v>
      </c>
      <c r="L77">
        <f>((R77-H77/2)*K77-J77)/(R77+H77/2)</f>
        <v>0</v>
      </c>
      <c r="M77">
        <f>L77*(BM77+BN77)/1000.0</f>
        <v>0</v>
      </c>
      <c r="N77">
        <f>(BF77 - IF(AS77&gt;1, J77*AZ77*100.0/(AU77), 0))*(BM77+BN77)/1000.0</f>
        <v>0</v>
      </c>
      <c r="O77">
        <f>2.0/((1/Q77-1/P77)+SIGN(Q77)*SQRT((1/Q77-1/P77)*(1/Q77-1/P77) + 4*BA77/((BA77+1)*(BA77+1))*(2*1/Q77*1/P77-1/P77*1/P77)))</f>
        <v>0</v>
      </c>
      <c r="P77">
        <f>IF(LEFT(BB77,1)&lt;&gt;"0",IF(LEFT(BB77,1)="1",3.0,BC77),$D$5+$E$5*(BT77*BM77/($K$5*1000))+$F$5*(BT77*BM77/($K$5*1000))*MAX(MIN(AZ77,$J$5),$I$5)*MAX(MIN(AZ77,$J$5),$I$5)+$G$5*MAX(MIN(AZ77,$J$5),$I$5)*(BT77*BM77/($K$5*1000))+$H$5*(BT77*BM77/($K$5*1000))*(BT77*BM77/($K$5*1000)))</f>
        <v>0</v>
      </c>
      <c r="Q77">
        <f>H77*(1000-(1000*0.61365*exp(17.502*U77/(240.97+U77))/(BM77+BN77)+BH77)/2)/(1000*0.61365*exp(17.502*U77/(240.97+U77))/(BM77+BN77)-BH77)</f>
        <v>0</v>
      </c>
      <c r="R77">
        <f>1/((BA77+1)/(O77/1.6)+1/(P77/1.37)) + BA77/((BA77+1)/(O77/1.6) + BA77/(P77/1.37))</f>
        <v>0</v>
      </c>
      <c r="S77">
        <f>(AV77*AY77)</f>
        <v>0</v>
      </c>
      <c r="T77">
        <f>(BO77+(S77+2*0.95*5.67E-8*(((BO77+$B$7)+273)^4-(BO77+273)^4)-44100*H77)/(1.84*29.3*P77+8*0.95*5.67E-8*(BO77+273)^3))</f>
        <v>0</v>
      </c>
      <c r="U77">
        <f>($C$7*BP77+$D$7*BQ77+$E$7*T77)</f>
        <v>0</v>
      </c>
      <c r="V77">
        <f>0.61365*exp(17.502*U77/(240.97+U77))</f>
        <v>0</v>
      </c>
      <c r="W77">
        <f>(X77/Y77*100)</f>
        <v>0</v>
      </c>
      <c r="X77">
        <f>BH77*(BM77+BN77)/1000</f>
        <v>0</v>
      </c>
      <c r="Y77">
        <f>0.61365*exp(17.502*BO77/(240.97+BO77))</f>
        <v>0</v>
      </c>
      <c r="Z77">
        <f>(V77-BH77*(BM77+BN77)/1000)</f>
        <v>0</v>
      </c>
      <c r="AA77">
        <f>(-H77*44100)</f>
        <v>0</v>
      </c>
      <c r="AB77">
        <f>2*29.3*P77*0.92*(BO77-U77)</f>
        <v>0</v>
      </c>
      <c r="AC77">
        <f>2*0.95*5.67E-8*(((BO77+$B$7)+273)^4-(U77+273)^4)</f>
        <v>0</v>
      </c>
      <c r="AD77">
        <f>S77+AC77+AA77+AB77</f>
        <v>0</v>
      </c>
      <c r="AE77">
        <f>BL77*AS77*(BG77-BF77*(1000-AS77*BI77)/(1000-AS77*BH77))/(100*AZ77)</f>
        <v>0</v>
      </c>
      <c r="AF77">
        <f>1000*BL77*AS77*(BH77-BI77)/(100*AZ77*(1000-AS77*BH77))</f>
        <v>0</v>
      </c>
      <c r="AG77">
        <f>(AH77 - AI77 - BM77*1E3/(8.314*(BO77+273.15)) * AK77/BL77 * AJ77) * BL77/(100*AZ77) * (1000 - BI77)/1000</f>
        <v>0</v>
      </c>
      <c r="AH77">
        <v>568.826839222619</v>
      </c>
      <c r="AI77">
        <v>530.764975757575</v>
      </c>
      <c r="AJ77">
        <v>3.33352458874449</v>
      </c>
      <c r="AK77">
        <v>84.62</v>
      </c>
      <c r="AL77">
        <f>(AN77 - AM77 + BM77*1E3/(8.314*(BO77+273.15)) * AP77/BL77 * AO77) * BL77/(100*AZ77) * 1000/(1000 - AN77)</f>
        <v>0</v>
      </c>
      <c r="AM77">
        <v>12.8461093527473</v>
      </c>
      <c r="AN77">
        <v>15.4718549450549</v>
      </c>
      <c r="AO77">
        <v>1.48841138821019e-06</v>
      </c>
      <c r="AP77">
        <v>106.04</v>
      </c>
      <c r="AQ77">
        <v>14</v>
      </c>
      <c r="AR77">
        <v>3</v>
      </c>
      <c r="AS77">
        <f>IF(AQ77*$H$13&gt;=AU77,1.0,(AU77/(AU77-AQ77*$H$13)))</f>
        <v>0</v>
      </c>
      <c r="AT77">
        <f>(AS77-1)*100</f>
        <v>0</v>
      </c>
      <c r="AU77">
        <f>MAX(0,($B$13+$C$13*BT77)/(1+$D$13*BT77)*BM77/(BO77+273)*$E$13)</f>
        <v>0</v>
      </c>
      <c r="AV77">
        <f>$B$11*BU77+$C$11*BV77+$D$11*CG77</f>
        <v>0</v>
      </c>
      <c r="AW77">
        <f>AV77*AX77</f>
        <v>0</v>
      </c>
      <c r="AX77">
        <f>($B$11*$D$9+$C$11*$D$9+$D$11*(CH77*$E$9+CI77*$G$9))/($B$11+$C$11+$D$11)</f>
        <v>0</v>
      </c>
      <c r="AY77">
        <f>($B$11*$K$9+$C$11*$K$9+$D$11*(CH77*$L$9+CI77*$N$9))/($B$11+$C$11+$D$11)</f>
        <v>0</v>
      </c>
      <c r="AZ77">
        <v>6</v>
      </c>
      <c r="BA77">
        <v>0.5</v>
      </c>
      <c r="BB77" t="s">
        <v>345</v>
      </c>
      <c r="BC77">
        <v>2</v>
      </c>
      <c r="BD77" t="b">
        <v>1</v>
      </c>
      <c r="BE77">
        <v>1737667859.1</v>
      </c>
      <c r="BF77">
        <v>519.2705</v>
      </c>
      <c r="BG77">
        <v>569.9955</v>
      </c>
      <c r="BH77">
        <v>15.47225</v>
      </c>
      <c r="BI77">
        <v>12.82435</v>
      </c>
      <c r="BJ77">
        <v>517.7265</v>
      </c>
      <c r="BK77">
        <v>15.36115</v>
      </c>
      <c r="BL77">
        <v>499.976</v>
      </c>
      <c r="BM77">
        <v>102.6035</v>
      </c>
      <c r="BN77">
        <v>0.100162</v>
      </c>
      <c r="BO77">
        <v>25.04005</v>
      </c>
      <c r="BP77">
        <v>25.49825</v>
      </c>
      <c r="BQ77">
        <v>999.9</v>
      </c>
      <c r="BR77">
        <v>0</v>
      </c>
      <c r="BS77">
        <v>0</v>
      </c>
      <c r="BT77">
        <v>9964.06</v>
      </c>
      <c r="BU77">
        <v>364.262</v>
      </c>
      <c r="BV77">
        <v>845.155</v>
      </c>
      <c r="BW77">
        <v>-50.72535</v>
      </c>
      <c r="BX77">
        <v>527.431</v>
      </c>
      <c r="BY77">
        <v>577.4005</v>
      </c>
      <c r="BZ77">
        <v>2.647915</v>
      </c>
      <c r="CA77">
        <v>569.9955</v>
      </c>
      <c r="CB77">
        <v>12.82435</v>
      </c>
      <c r="CC77">
        <v>1.58751</v>
      </c>
      <c r="CD77">
        <v>1.31582</v>
      </c>
      <c r="CE77">
        <v>13.83805</v>
      </c>
      <c r="CF77">
        <v>10.9808</v>
      </c>
      <c r="CG77">
        <v>1200</v>
      </c>
      <c r="CH77">
        <v>0.900001</v>
      </c>
      <c r="CI77">
        <v>0.0999989</v>
      </c>
      <c r="CJ77">
        <v>27</v>
      </c>
      <c r="CK77">
        <v>23455.8</v>
      </c>
      <c r="CL77">
        <v>1737665128.1</v>
      </c>
      <c r="CM77" t="s">
        <v>346</v>
      </c>
      <c r="CN77">
        <v>1737665128.1</v>
      </c>
      <c r="CO77">
        <v>1737665124.1</v>
      </c>
      <c r="CP77">
        <v>1</v>
      </c>
      <c r="CQ77">
        <v>0.11</v>
      </c>
      <c r="CR77">
        <v>-0.02</v>
      </c>
      <c r="CS77">
        <v>0.918</v>
      </c>
      <c r="CT77">
        <v>0.128</v>
      </c>
      <c r="CU77">
        <v>200</v>
      </c>
      <c r="CV77">
        <v>18</v>
      </c>
      <c r="CW77">
        <v>0.6</v>
      </c>
      <c r="CX77">
        <v>0.08</v>
      </c>
      <c r="CY77">
        <v>-49.633455</v>
      </c>
      <c r="CZ77">
        <v>-7.10524060150386</v>
      </c>
      <c r="DA77">
        <v>0.683859566340195</v>
      </c>
      <c r="DB77">
        <v>0</v>
      </c>
      <c r="DC77">
        <v>2.6235145</v>
      </c>
      <c r="DD77">
        <v>0.0826326315789497</v>
      </c>
      <c r="DE77">
        <v>0.00929653509378628</v>
      </c>
      <c r="DF77">
        <v>1</v>
      </c>
      <c r="DG77">
        <v>1</v>
      </c>
      <c r="DH77">
        <v>2</v>
      </c>
      <c r="DI77" t="s">
        <v>347</v>
      </c>
      <c r="DJ77">
        <v>3.11905</v>
      </c>
      <c r="DK77">
        <v>2.80073</v>
      </c>
      <c r="DL77">
        <v>0.118716</v>
      </c>
      <c r="DM77">
        <v>0.128376</v>
      </c>
      <c r="DN77">
        <v>0.0864414</v>
      </c>
      <c r="DO77">
        <v>0.0762176</v>
      </c>
      <c r="DP77">
        <v>24531.6</v>
      </c>
      <c r="DQ77">
        <v>22415.7</v>
      </c>
      <c r="DR77">
        <v>26636.4</v>
      </c>
      <c r="DS77">
        <v>24068.4</v>
      </c>
      <c r="DT77">
        <v>33632.8</v>
      </c>
      <c r="DU77">
        <v>32389.7</v>
      </c>
      <c r="DV77">
        <v>40274.4</v>
      </c>
      <c r="DW77">
        <v>38059</v>
      </c>
      <c r="DX77">
        <v>1.99907</v>
      </c>
      <c r="DY77">
        <v>2.63875</v>
      </c>
      <c r="DZ77">
        <v>0.0467449</v>
      </c>
      <c r="EA77">
        <v>0</v>
      </c>
      <c r="EB77">
        <v>24.7341</v>
      </c>
      <c r="EC77">
        <v>999.9</v>
      </c>
      <c r="ED77">
        <v>52.454</v>
      </c>
      <c r="EE77">
        <v>25.77</v>
      </c>
      <c r="EF77">
        <v>17.0173</v>
      </c>
      <c r="EG77">
        <v>64.1055</v>
      </c>
      <c r="EH77">
        <v>20.5529</v>
      </c>
      <c r="EI77">
        <v>2</v>
      </c>
      <c r="EJ77">
        <v>-0.333232</v>
      </c>
      <c r="EK77">
        <v>-0.00813725</v>
      </c>
      <c r="EL77">
        <v>20.3007</v>
      </c>
      <c r="EM77">
        <v>5.26072</v>
      </c>
      <c r="EN77">
        <v>12.0058</v>
      </c>
      <c r="EO77">
        <v>4.99895</v>
      </c>
      <c r="EP77">
        <v>3.2869</v>
      </c>
      <c r="EQ77">
        <v>9999</v>
      </c>
      <c r="ER77">
        <v>9999</v>
      </c>
      <c r="ES77">
        <v>9999</v>
      </c>
      <c r="ET77">
        <v>999.9</v>
      </c>
      <c r="EU77">
        <v>1.8727</v>
      </c>
      <c r="EV77">
        <v>1.87347</v>
      </c>
      <c r="EW77">
        <v>1.86969</v>
      </c>
      <c r="EX77">
        <v>1.87546</v>
      </c>
      <c r="EY77">
        <v>1.87572</v>
      </c>
      <c r="EZ77">
        <v>1.87408</v>
      </c>
      <c r="FA77">
        <v>1.87268</v>
      </c>
      <c r="FB77">
        <v>1.87175</v>
      </c>
      <c r="FC77">
        <v>5</v>
      </c>
      <c r="FD77">
        <v>0</v>
      </c>
      <c r="FE77">
        <v>0</v>
      </c>
      <c r="FF77">
        <v>0</v>
      </c>
      <c r="FG77" t="s">
        <v>348</v>
      </c>
      <c r="FH77" t="s">
        <v>349</v>
      </c>
      <c r="FI77" t="s">
        <v>350</v>
      </c>
      <c r="FJ77" t="s">
        <v>350</v>
      </c>
      <c r="FK77" t="s">
        <v>350</v>
      </c>
      <c r="FL77" t="s">
        <v>350</v>
      </c>
      <c r="FM77">
        <v>0</v>
      </c>
      <c r="FN77">
        <v>100</v>
      </c>
      <c r="FO77">
        <v>100</v>
      </c>
      <c r="FP77">
        <v>1.551</v>
      </c>
      <c r="FQ77">
        <v>0.1111</v>
      </c>
      <c r="FR77">
        <v>0.362488883028156</v>
      </c>
      <c r="FS77">
        <v>0.00365831709837341</v>
      </c>
      <c r="FT77">
        <v>-3.09545118692409e-06</v>
      </c>
      <c r="FU77">
        <v>8.40380587856183e-10</v>
      </c>
      <c r="FV77">
        <v>-0.00191986884087034</v>
      </c>
      <c r="FW77">
        <v>0.00174507359546448</v>
      </c>
      <c r="FX77">
        <v>0.000211765233859431</v>
      </c>
      <c r="FY77">
        <v>9.99097381883647e-06</v>
      </c>
      <c r="FZ77">
        <v>2</v>
      </c>
      <c r="GA77">
        <v>1986</v>
      </c>
      <c r="GB77">
        <v>0</v>
      </c>
      <c r="GC77">
        <v>17</v>
      </c>
      <c r="GD77">
        <v>45.5</v>
      </c>
      <c r="GE77">
        <v>45.6</v>
      </c>
      <c r="GF77">
        <v>1.82373</v>
      </c>
      <c r="GG77">
        <v>2.49023</v>
      </c>
      <c r="GH77">
        <v>2.24854</v>
      </c>
      <c r="GI77">
        <v>2.68066</v>
      </c>
      <c r="GJ77">
        <v>2.44751</v>
      </c>
      <c r="GK77">
        <v>2.41089</v>
      </c>
      <c r="GL77">
        <v>29.7937</v>
      </c>
      <c r="GM77">
        <v>13.9744</v>
      </c>
      <c r="GN77">
        <v>19</v>
      </c>
      <c r="GO77">
        <v>454.951</v>
      </c>
      <c r="GP77">
        <v>1036.77</v>
      </c>
      <c r="GQ77">
        <v>24.2634</v>
      </c>
      <c r="GR77">
        <v>23.3219</v>
      </c>
      <c r="GS77">
        <v>30.0003</v>
      </c>
      <c r="GT77">
        <v>23.3438</v>
      </c>
      <c r="GU77">
        <v>23.4653</v>
      </c>
      <c r="GV77">
        <v>36.5748</v>
      </c>
      <c r="GW77">
        <v>22.1605</v>
      </c>
      <c r="GX77">
        <v>69.6514</v>
      </c>
      <c r="GY77">
        <v>24.2528</v>
      </c>
      <c r="GZ77">
        <v>603.776</v>
      </c>
      <c r="HA77">
        <v>12.8704</v>
      </c>
      <c r="HB77">
        <v>101.149</v>
      </c>
      <c r="HC77">
        <v>101.12</v>
      </c>
    </row>
    <row r="78" spans="1:211">
      <c r="A78">
        <v>62</v>
      </c>
      <c r="B78">
        <v>1737667863.1</v>
      </c>
      <c r="C78">
        <v>122</v>
      </c>
      <c r="D78" t="s">
        <v>471</v>
      </c>
      <c r="E78" t="s">
        <v>472</v>
      </c>
      <c r="F78">
        <v>2</v>
      </c>
      <c r="G78">
        <v>1737667862.1</v>
      </c>
      <c r="H78">
        <f>(I78)/1000</f>
        <v>0</v>
      </c>
      <c r="I78">
        <f>IF(BD78, AL78, AF78)</f>
        <v>0</v>
      </c>
      <c r="J78">
        <f>IF(BD78, AG78, AE78)</f>
        <v>0</v>
      </c>
      <c r="K78">
        <f>BF78 - IF(AS78&gt;1, J78*AZ78*100.0/(AU78), 0)</f>
        <v>0</v>
      </c>
      <c r="L78">
        <f>((R78-H78/2)*K78-J78)/(R78+H78/2)</f>
        <v>0</v>
      </c>
      <c r="M78">
        <f>L78*(BM78+BN78)/1000.0</f>
        <v>0</v>
      </c>
      <c r="N78">
        <f>(BF78 - IF(AS78&gt;1, J78*AZ78*100.0/(AU78), 0))*(BM78+BN78)/1000.0</f>
        <v>0</v>
      </c>
      <c r="O78">
        <f>2.0/((1/Q78-1/P78)+SIGN(Q78)*SQRT((1/Q78-1/P78)*(1/Q78-1/P78) + 4*BA78/((BA78+1)*(BA78+1))*(2*1/Q78*1/P78-1/P78*1/P78)))</f>
        <v>0</v>
      </c>
      <c r="P78">
        <f>IF(LEFT(BB78,1)&lt;&gt;"0",IF(LEFT(BB78,1)="1",3.0,BC78),$D$5+$E$5*(BT78*BM78/($K$5*1000))+$F$5*(BT78*BM78/($K$5*1000))*MAX(MIN(AZ78,$J$5),$I$5)*MAX(MIN(AZ78,$J$5),$I$5)+$G$5*MAX(MIN(AZ78,$J$5),$I$5)*(BT78*BM78/($K$5*1000))+$H$5*(BT78*BM78/($K$5*1000))*(BT78*BM78/($K$5*1000)))</f>
        <v>0</v>
      </c>
      <c r="Q78">
        <f>H78*(1000-(1000*0.61365*exp(17.502*U78/(240.97+U78))/(BM78+BN78)+BH78)/2)/(1000*0.61365*exp(17.502*U78/(240.97+U78))/(BM78+BN78)-BH78)</f>
        <v>0</v>
      </c>
      <c r="R78">
        <f>1/((BA78+1)/(O78/1.6)+1/(P78/1.37)) + BA78/((BA78+1)/(O78/1.6) + BA78/(P78/1.37))</f>
        <v>0</v>
      </c>
      <c r="S78">
        <f>(AV78*AY78)</f>
        <v>0</v>
      </c>
      <c r="T78">
        <f>(BO78+(S78+2*0.95*5.67E-8*(((BO78+$B$7)+273)^4-(BO78+273)^4)-44100*H78)/(1.84*29.3*P78+8*0.95*5.67E-8*(BO78+273)^3))</f>
        <v>0</v>
      </c>
      <c r="U78">
        <f>($C$7*BP78+$D$7*BQ78+$E$7*T78)</f>
        <v>0</v>
      </c>
      <c r="V78">
        <f>0.61365*exp(17.502*U78/(240.97+U78))</f>
        <v>0</v>
      </c>
      <c r="W78">
        <f>(X78/Y78*100)</f>
        <v>0</v>
      </c>
      <c r="X78">
        <f>BH78*(BM78+BN78)/1000</f>
        <v>0</v>
      </c>
      <c r="Y78">
        <f>0.61365*exp(17.502*BO78/(240.97+BO78))</f>
        <v>0</v>
      </c>
      <c r="Z78">
        <f>(V78-BH78*(BM78+BN78)/1000)</f>
        <v>0</v>
      </c>
      <c r="AA78">
        <f>(-H78*44100)</f>
        <v>0</v>
      </c>
      <c r="AB78">
        <f>2*29.3*P78*0.92*(BO78-U78)</f>
        <v>0</v>
      </c>
      <c r="AC78">
        <f>2*0.95*5.67E-8*(((BO78+$B$7)+273)^4-(U78+273)^4)</f>
        <v>0</v>
      </c>
      <c r="AD78">
        <f>S78+AC78+AA78+AB78</f>
        <v>0</v>
      </c>
      <c r="AE78">
        <f>BL78*AS78*(BG78-BF78*(1000-AS78*BI78)/(1000-AS78*BH78))/(100*AZ78)</f>
        <v>0</v>
      </c>
      <c r="AF78">
        <f>1000*BL78*AS78*(BH78-BI78)/(100*AZ78*(1000-AS78*BH78))</f>
        <v>0</v>
      </c>
      <c r="AG78">
        <f>(AH78 - AI78 - BM78*1E3/(8.314*(BO78+273.15)) * AK78/BL78 * AJ78) * BL78/(100*AZ78) * (1000 - BI78)/1000</f>
        <v>0</v>
      </c>
      <c r="AH78">
        <v>575.655331203572</v>
      </c>
      <c r="AI78">
        <v>537.420418181818</v>
      </c>
      <c r="AJ78">
        <v>3.33126251082249</v>
      </c>
      <c r="AK78">
        <v>84.62</v>
      </c>
      <c r="AL78">
        <f>(AN78 - AM78 + BM78*1E3/(8.314*(BO78+273.15)) * AP78/BL78 * AO78) * BL78/(100*AZ78) * 1000/(1000 - AN78)</f>
        <v>0</v>
      </c>
      <c r="AM78">
        <v>12.8390532338861</v>
      </c>
      <c r="AN78">
        <v>15.4707131868132</v>
      </c>
      <c r="AO78">
        <v>5.24548166977403e-07</v>
      </c>
      <c r="AP78">
        <v>106.04</v>
      </c>
      <c r="AQ78">
        <v>14</v>
      </c>
      <c r="AR78">
        <v>3</v>
      </c>
      <c r="AS78">
        <f>IF(AQ78*$H$13&gt;=AU78,1.0,(AU78/(AU78-AQ78*$H$13)))</f>
        <v>0</v>
      </c>
      <c r="AT78">
        <f>(AS78-1)*100</f>
        <v>0</v>
      </c>
      <c r="AU78">
        <f>MAX(0,($B$13+$C$13*BT78)/(1+$D$13*BT78)*BM78/(BO78+273)*$E$13)</f>
        <v>0</v>
      </c>
      <c r="AV78">
        <f>$B$11*BU78+$C$11*BV78+$D$11*CG78</f>
        <v>0</v>
      </c>
      <c r="AW78">
        <f>AV78*AX78</f>
        <v>0</v>
      </c>
      <c r="AX78">
        <f>($B$11*$D$9+$C$11*$D$9+$D$11*(CH78*$E$9+CI78*$G$9))/($B$11+$C$11+$D$11)</f>
        <v>0</v>
      </c>
      <c r="AY78">
        <f>($B$11*$K$9+$C$11*$K$9+$D$11*(CH78*$L$9+CI78*$N$9))/($B$11+$C$11+$D$11)</f>
        <v>0</v>
      </c>
      <c r="AZ78">
        <v>6</v>
      </c>
      <c r="BA78">
        <v>0.5</v>
      </c>
      <c r="BB78" t="s">
        <v>345</v>
      </c>
      <c r="BC78">
        <v>2</v>
      </c>
      <c r="BD78" t="b">
        <v>1</v>
      </c>
      <c r="BE78">
        <v>1737667862.1</v>
      </c>
      <c r="BF78">
        <v>529.095</v>
      </c>
      <c r="BG78">
        <v>580.097</v>
      </c>
      <c r="BH78">
        <v>15.4702</v>
      </c>
      <c r="BI78">
        <v>12.818</v>
      </c>
      <c r="BJ78">
        <v>527.541</v>
      </c>
      <c r="BK78">
        <v>15.3591</v>
      </c>
      <c r="BL78">
        <v>500.023</v>
      </c>
      <c r="BM78">
        <v>102.604</v>
      </c>
      <c r="BN78">
        <v>0.100063</v>
      </c>
      <c r="BO78">
        <v>25.0383</v>
      </c>
      <c r="BP78">
        <v>25.5038</v>
      </c>
      <c r="BQ78">
        <v>999.9</v>
      </c>
      <c r="BR78">
        <v>0</v>
      </c>
      <c r="BS78">
        <v>0</v>
      </c>
      <c r="BT78">
        <v>9975</v>
      </c>
      <c r="BU78">
        <v>364.247</v>
      </c>
      <c r="BV78">
        <v>844.465</v>
      </c>
      <c r="BW78">
        <v>-51.0021</v>
      </c>
      <c r="BX78">
        <v>537.409</v>
      </c>
      <c r="BY78">
        <v>587.63</v>
      </c>
      <c r="BZ78">
        <v>2.65216</v>
      </c>
      <c r="CA78">
        <v>580.097</v>
      </c>
      <c r="CB78">
        <v>12.818</v>
      </c>
      <c r="CC78">
        <v>1.5873</v>
      </c>
      <c r="CD78">
        <v>1.31518</v>
      </c>
      <c r="CE78">
        <v>13.836</v>
      </c>
      <c r="CF78">
        <v>10.9734</v>
      </c>
      <c r="CG78">
        <v>1200</v>
      </c>
      <c r="CH78">
        <v>0.900002</v>
      </c>
      <c r="CI78">
        <v>0.0999985</v>
      </c>
      <c r="CJ78">
        <v>27</v>
      </c>
      <c r="CK78">
        <v>23455.9</v>
      </c>
      <c r="CL78">
        <v>1737665128.1</v>
      </c>
      <c r="CM78" t="s">
        <v>346</v>
      </c>
      <c r="CN78">
        <v>1737665128.1</v>
      </c>
      <c r="CO78">
        <v>1737665124.1</v>
      </c>
      <c r="CP78">
        <v>1</v>
      </c>
      <c r="CQ78">
        <v>0.11</v>
      </c>
      <c r="CR78">
        <v>-0.02</v>
      </c>
      <c r="CS78">
        <v>0.918</v>
      </c>
      <c r="CT78">
        <v>0.128</v>
      </c>
      <c r="CU78">
        <v>200</v>
      </c>
      <c r="CV78">
        <v>18</v>
      </c>
      <c r="CW78">
        <v>0.6</v>
      </c>
      <c r="CX78">
        <v>0.08</v>
      </c>
      <c r="CY78">
        <v>-49.858785</v>
      </c>
      <c r="CZ78">
        <v>-7.02490375939847</v>
      </c>
      <c r="DA78">
        <v>0.676478209017112</v>
      </c>
      <c r="DB78">
        <v>0</v>
      </c>
      <c r="DC78">
        <v>2.627252</v>
      </c>
      <c r="DD78">
        <v>0.112716992481203</v>
      </c>
      <c r="DE78">
        <v>0.012194275542237</v>
      </c>
      <c r="DF78">
        <v>1</v>
      </c>
      <c r="DG78">
        <v>1</v>
      </c>
      <c r="DH78">
        <v>2</v>
      </c>
      <c r="DI78" t="s">
        <v>347</v>
      </c>
      <c r="DJ78">
        <v>3.11925</v>
      </c>
      <c r="DK78">
        <v>2.80064</v>
      </c>
      <c r="DL78">
        <v>0.119784</v>
      </c>
      <c r="DM78">
        <v>0.129445</v>
      </c>
      <c r="DN78">
        <v>0.0864318</v>
      </c>
      <c r="DO78">
        <v>0.0762143</v>
      </c>
      <c r="DP78">
        <v>24501.5</v>
      </c>
      <c r="DQ78">
        <v>22388.1</v>
      </c>
      <c r="DR78">
        <v>26636.1</v>
      </c>
      <c r="DS78">
        <v>24068.3</v>
      </c>
      <c r="DT78">
        <v>33632.9</v>
      </c>
      <c r="DU78">
        <v>32389.9</v>
      </c>
      <c r="DV78">
        <v>40273.9</v>
      </c>
      <c r="DW78">
        <v>38058.9</v>
      </c>
      <c r="DX78">
        <v>1.99942</v>
      </c>
      <c r="DY78">
        <v>2.6378</v>
      </c>
      <c r="DZ78">
        <v>0.0465624</v>
      </c>
      <c r="EA78">
        <v>0</v>
      </c>
      <c r="EB78">
        <v>24.7378</v>
      </c>
      <c r="EC78">
        <v>999.9</v>
      </c>
      <c r="ED78">
        <v>52.429</v>
      </c>
      <c r="EE78">
        <v>25.77</v>
      </c>
      <c r="EF78">
        <v>17.0068</v>
      </c>
      <c r="EG78">
        <v>64.1755</v>
      </c>
      <c r="EH78">
        <v>20.5168</v>
      </c>
      <c r="EI78">
        <v>2</v>
      </c>
      <c r="EJ78">
        <v>-0.333059</v>
      </c>
      <c r="EK78">
        <v>-0.0509641</v>
      </c>
      <c r="EL78">
        <v>20.3011</v>
      </c>
      <c r="EM78">
        <v>5.26251</v>
      </c>
      <c r="EN78">
        <v>12.0062</v>
      </c>
      <c r="EO78">
        <v>4.99955</v>
      </c>
      <c r="EP78">
        <v>3.2873</v>
      </c>
      <c r="EQ78">
        <v>9999</v>
      </c>
      <c r="ER78">
        <v>9999</v>
      </c>
      <c r="ES78">
        <v>9999</v>
      </c>
      <c r="ET78">
        <v>999.9</v>
      </c>
      <c r="EU78">
        <v>1.87271</v>
      </c>
      <c r="EV78">
        <v>1.87347</v>
      </c>
      <c r="EW78">
        <v>1.86972</v>
      </c>
      <c r="EX78">
        <v>1.87546</v>
      </c>
      <c r="EY78">
        <v>1.87573</v>
      </c>
      <c r="EZ78">
        <v>1.87408</v>
      </c>
      <c r="FA78">
        <v>1.8727</v>
      </c>
      <c r="FB78">
        <v>1.87174</v>
      </c>
      <c r="FC78">
        <v>5</v>
      </c>
      <c r="FD78">
        <v>0</v>
      </c>
      <c r="FE78">
        <v>0</v>
      </c>
      <c r="FF78">
        <v>0</v>
      </c>
      <c r="FG78" t="s">
        <v>348</v>
      </c>
      <c r="FH78" t="s">
        <v>349</v>
      </c>
      <c r="FI78" t="s">
        <v>350</v>
      </c>
      <c r="FJ78" t="s">
        <v>350</v>
      </c>
      <c r="FK78" t="s">
        <v>350</v>
      </c>
      <c r="FL78" t="s">
        <v>350</v>
      </c>
      <c r="FM78">
        <v>0</v>
      </c>
      <c r="FN78">
        <v>100</v>
      </c>
      <c r="FO78">
        <v>100</v>
      </c>
      <c r="FP78">
        <v>1.558</v>
      </c>
      <c r="FQ78">
        <v>0.111</v>
      </c>
      <c r="FR78">
        <v>0.362488883028156</v>
      </c>
      <c r="FS78">
        <v>0.00365831709837341</v>
      </c>
      <c r="FT78">
        <v>-3.09545118692409e-06</v>
      </c>
      <c r="FU78">
        <v>8.40380587856183e-10</v>
      </c>
      <c r="FV78">
        <v>-0.00191986884087034</v>
      </c>
      <c r="FW78">
        <v>0.00174507359546448</v>
      </c>
      <c r="FX78">
        <v>0.000211765233859431</v>
      </c>
      <c r="FY78">
        <v>9.99097381883647e-06</v>
      </c>
      <c r="FZ78">
        <v>2</v>
      </c>
      <c r="GA78">
        <v>1986</v>
      </c>
      <c r="GB78">
        <v>0</v>
      </c>
      <c r="GC78">
        <v>17</v>
      </c>
      <c r="GD78">
        <v>45.6</v>
      </c>
      <c r="GE78">
        <v>45.6</v>
      </c>
      <c r="GF78">
        <v>1.8335</v>
      </c>
      <c r="GG78">
        <v>2.5061</v>
      </c>
      <c r="GH78">
        <v>2.24976</v>
      </c>
      <c r="GI78">
        <v>2.68311</v>
      </c>
      <c r="GJ78">
        <v>2.44751</v>
      </c>
      <c r="GK78">
        <v>2.41455</v>
      </c>
      <c r="GL78">
        <v>29.7937</v>
      </c>
      <c r="GM78">
        <v>13.9744</v>
      </c>
      <c r="GN78">
        <v>19</v>
      </c>
      <c r="GO78">
        <v>455.174</v>
      </c>
      <c r="GP78">
        <v>1035.65</v>
      </c>
      <c r="GQ78">
        <v>24.2449</v>
      </c>
      <c r="GR78">
        <v>23.3238</v>
      </c>
      <c r="GS78">
        <v>30.0004</v>
      </c>
      <c r="GT78">
        <v>23.3455</v>
      </c>
      <c r="GU78">
        <v>23.4672</v>
      </c>
      <c r="GV78">
        <v>36.8921</v>
      </c>
      <c r="GW78">
        <v>22.1605</v>
      </c>
      <c r="GX78">
        <v>69.6514</v>
      </c>
      <c r="GY78">
        <v>24.2138</v>
      </c>
      <c r="GZ78">
        <v>610.476</v>
      </c>
      <c r="HA78">
        <v>12.8704</v>
      </c>
      <c r="HB78">
        <v>101.148</v>
      </c>
      <c r="HC78">
        <v>101.119</v>
      </c>
    </row>
    <row r="79" spans="1:211">
      <c r="A79">
        <v>63</v>
      </c>
      <c r="B79">
        <v>1737667865.1</v>
      </c>
      <c r="C79">
        <v>124</v>
      </c>
      <c r="D79" t="s">
        <v>473</v>
      </c>
      <c r="E79" t="s">
        <v>474</v>
      </c>
      <c r="F79">
        <v>2</v>
      </c>
      <c r="G79">
        <v>1737667863.1</v>
      </c>
      <c r="H79">
        <f>(I79)/1000</f>
        <v>0</v>
      </c>
      <c r="I79">
        <f>IF(BD79, AL79, AF79)</f>
        <v>0</v>
      </c>
      <c r="J79">
        <f>IF(BD79, AG79, AE79)</f>
        <v>0</v>
      </c>
      <c r="K79">
        <f>BF79 - IF(AS79&gt;1, J79*AZ79*100.0/(AU79), 0)</f>
        <v>0</v>
      </c>
      <c r="L79">
        <f>((R79-H79/2)*K79-J79)/(R79+H79/2)</f>
        <v>0</v>
      </c>
      <c r="M79">
        <f>L79*(BM79+BN79)/1000.0</f>
        <v>0</v>
      </c>
      <c r="N79">
        <f>(BF79 - IF(AS79&gt;1, J79*AZ79*100.0/(AU79), 0))*(BM79+BN79)/1000.0</f>
        <v>0</v>
      </c>
      <c r="O79">
        <f>2.0/((1/Q79-1/P79)+SIGN(Q79)*SQRT((1/Q79-1/P79)*(1/Q79-1/P79) + 4*BA79/((BA79+1)*(BA79+1))*(2*1/Q79*1/P79-1/P79*1/P79)))</f>
        <v>0</v>
      </c>
      <c r="P79">
        <f>IF(LEFT(BB79,1)&lt;&gt;"0",IF(LEFT(BB79,1)="1",3.0,BC79),$D$5+$E$5*(BT79*BM79/($K$5*1000))+$F$5*(BT79*BM79/($K$5*1000))*MAX(MIN(AZ79,$J$5),$I$5)*MAX(MIN(AZ79,$J$5),$I$5)+$G$5*MAX(MIN(AZ79,$J$5),$I$5)*(BT79*BM79/($K$5*1000))+$H$5*(BT79*BM79/($K$5*1000))*(BT79*BM79/($K$5*1000)))</f>
        <v>0</v>
      </c>
      <c r="Q79">
        <f>H79*(1000-(1000*0.61365*exp(17.502*U79/(240.97+U79))/(BM79+BN79)+BH79)/2)/(1000*0.61365*exp(17.502*U79/(240.97+U79))/(BM79+BN79)-BH79)</f>
        <v>0</v>
      </c>
      <c r="R79">
        <f>1/((BA79+1)/(O79/1.6)+1/(P79/1.37)) + BA79/((BA79+1)/(O79/1.6) + BA79/(P79/1.37))</f>
        <v>0</v>
      </c>
      <c r="S79">
        <f>(AV79*AY79)</f>
        <v>0</v>
      </c>
      <c r="T79">
        <f>(BO79+(S79+2*0.95*5.67E-8*(((BO79+$B$7)+273)^4-(BO79+273)^4)-44100*H79)/(1.84*29.3*P79+8*0.95*5.67E-8*(BO79+273)^3))</f>
        <v>0</v>
      </c>
      <c r="U79">
        <f>($C$7*BP79+$D$7*BQ79+$E$7*T79)</f>
        <v>0</v>
      </c>
      <c r="V79">
        <f>0.61365*exp(17.502*U79/(240.97+U79))</f>
        <v>0</v>
      </c>
      <c r="W79">
        <f>(X79/Y79*100)</f>
        <v>0</v>
      </c>
      <c r="X79">
        <f>BH79*(BM79+BN79)/1000</f>
        <v>0</v>
      </c>
      <c r="Y79">
        <f>0.61365*exp(17.502*BO79/(240.97+BO79))</f>
        <v>0</v>
      </c>
      <c r="Z79">
        <f>(V79-BH79*(BM79+BN79)/1000)</f>
        <v>0</v>
      </c>
      <c r="AA79">
        <f>(-H79*44100)</f>
        <v>0</v>
      </c>
      <c r="AB79">
        <f>2*29.3*P79*0.92*(BO79-U79)</f>
        <v>0</v>
      </c>
      <c r="AC79">
        <f>2*0.95*5.67E-8*(((BO79+$B$7)+273)^4-(U79+273)^4)</f>
        <v>0</v>
      </c>
      <c r="AD79">
        <f>S79+AC79+AA79+AB79</f>
        <v>0</v>
      </c>
      <c r="AE79">
        <f>BL79*AS79*(BG79-BF79*(1000-AS79*BI79)/(1000-AS79*BH79))/(100*AZ79)</f>
        <v>0</v>
      </c>
      <c r="AF79">
        <f>1000*BL79*AS79*(BH79-BI79)/(100*AZ79*(1000-AS79*BH79))</f>
        <v>0</v>
      </c>
      <c r="AG79">
        <f>(AH79 - AI79 - BM79*1E3/(8.314*(BO79+273.15)) * AK79/BL79 * AJ79) * BL79/(100*AZ79) * (1000 - BI79)/1000</f>
        <v>0</v>
      </c>
      <c r="AH79">
        <v>582.4822402</v>
      </c>
      <c r="AI79">
        <v>544.059145454545</v>
      </c>
      <c r="AJ79">
        <v>3.32489580086578</v>
      </c>
      <c r="AK79">
        <v>84.62</v>
      </c>
      <c r="AL79">
        <f>(AN79 - AM79 + BM79*1E3/(8.314*(BO79+273.15)) * AP79/BL79 * AO79) * BL79/(100*AZ79) * 1000/(1000 - AN79)</f>
        <v>0</v>
      </c>
      <c r="AM79">
        <v>12.8293345153047</v>
      </c>
      <c r="AN79">
        <v>15.4682296703297</v>
      </c>
      <c r="AO79">
        <v>-4.47821332561615e-07</v>
      </c>
      <c r="AP79">
        <v>106.04</v>
      </c>
      <c r="AQ79">
        <v>14</v>
      </c>
      <c r="AR79">
        <v>3</v>
      </c>
      <c r="AS79">
        <f>IF(AQ79*$H$13&gt;=AU79,1.0,(AU79/(AU79-AQ79*$H$13)))</f>
        <v>0</v>
      </c>
      <c r="AT79">
        <f>(AS79-1)*100</f>
        <v>0</v>
      </c>
      <c r="AU79">
        <f>MAX(0,($B$13+$C$13*BT79)/(1+$D$13*BT79)*BM79/(BO79+273)*$E$13)</f>
        <v>0</v>
      </c>
      <c r="AV79">
        <f>$B$11*BU79+$C$11*BV79+$D$11*CG79</f>
        <v>0</v>
      </c>
      <c r="AW79">
        <f>AV79*AX79</f>
        <v>0</v>
      </c>
      <c r="AX79">
        <f>($B$11*$D$9+$C$11*$D$9+$D$11*(CH79*$E$9+CI79*$G$9))/($B$11+$C$11+$D$11)</f>
        <v>0</v>
      </c>
      <c r="AY79">
        <f>($B$11*$K$9+$C$11*$K$9+$D$11*(CH79*$L$9+CI79*$N$9))/($B$11+$C$11+$D$11)</f>
        <v>0</v>
      </c>
      <c r="AZ79">
        <v>6</v>
      </c>
      <c r="BA79">
        <v>0.5</v>
      </c>
      <c r="BB79" t="s">
        <v>345</v>
      </c>
      <c r="BC79">
        <v>2</v>
      </c>
      <c r="BD79" t="b">
        <v>1</v>
      </c>
      <c r="BE79">
        <v>1737667863.1</v>
      </c>
      <c r="BF79">
        <v>532.3695</v>
      </c>
      <c r="BG79">
        <v>583.4675</v>
      </c>
      <c r="BH79">
        <v>15.46905</v>
      </c>
      <c r="BI79">
        <v>12.8184</v>
      </c>
      <c r="BJ79">
        <v>530.812</v>
      </c>
      <c r="BK79">
        <v>15.358</v>
      </c>
      <c r="BL79">
        <v>500.03</v>
      </c>
      <c r="BM79">
        <v>102.6035</v>
      </c>
      <c r="BN79">
        <v>0.09990045</v>
      </c>
      <c r="BO79">
        <v>25.0376</v>
      </c>
      <c r="BP79">
        <v>25.5023</v>
      </c>
      <c r="BQ79">
        <v>999.9</v>
      </c>
      <c r="BR79">
        <v>0</v>
      </c>
      <c r="BS79">
        <v>0</v>
      </c>
      <c r="BT79">
        <v>9986.25</v>
      </c>
      <c r="BU79">
        <v>364.265</v>
      </c>
      <c r="BV79">
        <v>844.4695</v>
      </c>
      <c r="BW79">
        <v>-51.09785</v>
      </c>
      <c r="BX79">
        <v>540.7345</v>
      </c>
      <c r="BY79">
        <v>591.044</v>
      </c>
      <c r="BZ79">
        <v>2.65065</v>
      </c>
      <c r="CA79">
        <v>583.4675</v>
      </c>
      <c r="CB79">
        <v>12.8184</v>
      </c>
      <c r="CC79">
        <v>1.58718</v>
      </c>
      <c r="CD79">
        <v>1.315215</v>
      </c>
      <c r="CE79">
        <v>13.83485</v>
      </c>
      <c r="CF79">
        <v>10.9738</v>
      </c>
      <c r="CG79">
        <v>1200.005</v>
      </c>
      <c r="CH79">
        <v>0.900001</v>
      </c>
      <c r="CI79">
        <v>0.09999925</v>
      </c>
      <c r="CJ79">
        <v>27</v>
      </c>
      <c r="CK79">
        <v>23455.9</v>
      </c>
      <c r="CL79">
        <v>1737665128.1</v>
      </c>
      <c r="CM79" t="s">
        <v>346</v>
      </c>
      <c r="CN79">
        <v>1737665128.1</v>
      </c>
      <c r="CO79">
        <v>1737665124.1</v>
      </c>
      <c r="CP79">
        <v>1</v>
      </c>
      <c r="CQ79">
        <v>0.11</v>
      </c>
      <c r="CR79">
        <v>-0.02</v>
      </c>
      <c r="CS79">
        <v>0.918</v>
      </c>
      <c r="CT79">
        <v>0.128</v>
      </c>
      <c r="CU79">
        <v>200</v>
      </c>
      <c r="CV79">
        <v>18</v>
      </c>
      <c r="CW79">
        <v>0.6</v>
      </c>
      <c r="CX79">
        <v>0.08</v>
      </c>
      <c r="CY79">
        <v>-50.088775</v>
      </c>
      <c r="CZ79">
        <v>-6.8418090225565</v>
      </c>
      <c r="DA79">
        <v>0.658974748283271</v>
      </c>
      <c r="DB79">
        <v>0</v>
      </c>
      <c r="DC79">
        <v>2.6308525</v>
      </c>
      <c r="DD79">
        <v>0.129273834586463</v>
      </c>
      <c r="DE79">
        <v>0.0134872702482748</v>
      </c>
      <c r="DF79">
        <v>1</v>
      </c>
      <c r="DG79">
        <v>1</v>
      </c>
      <c r="DH79">
        <v>2</v>
      </c>
      <c r="DI79" t="s">
        <v>347</v>
      </c>
      <c r="DJ79">
        <v>3.11917</v>
      </c>
      <c r="DK79">
        <v>2.80063</v>
      </c>
      <c r="DL79">
        <v>0.120847</v>
      </c>
      <c r="DM79">
        <v>0.130472</v>
      </c>
      <c r="DN79">
        <v>0.086423</v>
      </c>
      <c r="DO79">
        <v>0.0762159</v>
      </c>
      <c r="DP79">
        <v>24472</v>
      </c>
      <c r="DQ79">
        <v>22362</v>
      </c>
      <c r="DR79">
        <v>26636.1</v>
      </c>
      <c r="DS79">
        <v>24068.6</v>
      </c>
      <c r="DT79">
        <v>33633.3</v>
      </c>
      <c r="DU79">
        <v>32390.4</v>
      </c>
      <c r="DV79">
        <v>40273.9</v>
      </c>
      <c r="DW79">
        <v>38059.4</v>
      </c>
      <c r="DX79">
        <v>1.99907</v>
      </c>
      <c r="DY79">
        <v>2.63845</v>
      </c>
      <c r="DZ79">
        <v>0.0463389</v>
      </c>
      <c r="EA79">
        <v>0</v>
      </c>
      <c r="EB79">
        <v>24.7414</v>
      </c>
      <c r="EC79">
        <v>999.9</v>
      </c>
      <c r="ED79">
        <v>52.429</v>
      </c>
      <c r="EE79">
        <v>25.77</v>
      </c>
      <c r="EF79">
        <v>17.0095</v>
      </c>
      <c r="EG79">
        <v>64.0655</v>
      </c>
      <c r="EH79">
        <v>20.625</v>
      </c>
      <c r="EI79">
        <v>2</v>
      </c>
      <c r="EJ79">
        <v>-0.332884</v>
      </c>
      <c r="EK79">
        <v>-0.0311792</v>
      </c>
      <c r="EL79">
        <v>20.3012</v>
      </c>
      <c r="EM79">
        <v>5.26266</v>
      </c>
      <c r="EN79">
        <v>12.0067</v>
      </c>
      <c r="EO79">
        <v>4.99945</v>
      </c>
      <c r="EP79">
        <v>3.2873</v>
      </c>
      <c r="EQ79">
        <v>9999</v>
      </c>
      <c r="ER79">
        <v>9999</v>
      </c>
      <c r="ES79">
        <v>9999</v>
      </c>
      <c r="ET79">
        <v>999.9</v>
      </c>
      <c r="EU79">
        <v>1.8727</v>
      </c>
      <c r="EV79">
        <v>1.87348</v>
      </c>
      <c r="EW79">
        <v>1.86976</v>
      </c>
      <c r="EX79">
        <v>1.87546</v>
      </c>
      <c r="EY79">
        <v>1.87574</v>
      </c>
      <c r="EZ79">
        <v>1.87408</v>
      </c>
      <c r="FA79">
        <v>1.87271</v>
      </c>
      <c r="FB79">
        <v>1.87176</v>
      </c>
      <c r="FC79">
        <v>5</v>
      </c>
      <c r="FD79">
        <v>0</v>
      </c>
      <c r="FE79">
        <v>0</v>
      </c>
      <c r="FF79">
        <v>0</v>
      </c>
      <c r="FG79" t="s">
        <v>348</v>
      </c>
      <c r="FH79" t="s">
        <v>349</v>
      </c>
      <c r="FI79" t="s">
        <v>350</v>
      </c>
      <c r="FJ79" t="s">
        <v>350</v>
      </c>
      <c r="FK79" t="s">
        <v>350</v>
      </c>
      <c r="FL79" t="s">
        <v>350</v>
      </c>
      <c r="FM79">
        <v>0</v>
      </c>
      <c r="FN79">
        <v>100</v>
      </c>
      <c r="FO79">
        <v>100</v>
      </c>
      <c r="FP79">
        <v>1.565</v>
      </c>
      <c r="FQ79">
        <v>0.111</v>
      </c>
      <c r="FR79">
        <v>0.362488883028156</v>
      </c>
      <c r="FS79">
        <v>0.00365831709837341</v>
      </c>
      <c r="FT79">
        <v>-3.09545118692409e-06</v>
      </c>
      <c r="FU79">
        <v>8.40380587856183e-10</v>
      </c>
      <c r="FV79">
        <v>-0.00191986884087034</v>
      </c>
      <c r="FW79">
        <v>0.00174507359546448</v>
      </c>
      <c r="FX79">
        <v>0.000211765233859431</v>
      </c>
      <c r="FY79">
        <v>9.99097381883647e-06</v>
      </c>
      <c r="FZ79">
        <v>2</v>
      </c>
      <c r="GA79">
        <v>1986</v>
      </c>
      <c r="GB79">
        <v>0</v>
      </c>
      <c r="GC79">
        <v>17</v>
      </c>
      <c r="GD79">
        <v>45.6</v>
      </c>
      <c r="GE79">
        <v>45.7</v>
      </c>
      <c r="GF79">
        <v>1.85059</v>
      </c>
      <c r="GG79">
        <v>2.53052</v>
      </c>
      <c r="GH79">
        <v>2.24854</v>
      </c>
      <c r="GI79">
        <v>2.68188</v>
      </c>
      <c r="GJ79">
        <v>2.44751</v>
      </c>
      <c r="GK79">
        <v>2.39624</v>
      </c>
      <c r="GL79">
        <v>29.8151</v>
      </c>
      <c r="GM79">
        <v>13.9657</v>
      </c>
      <c r="GN79">
        <v>19</v>
      </c>
      <c r="GO79">
        <v>454.981</v>
      </c>
      <c r="GP79">
        <v>1036.47</v>
      </c>
      <c r="GQ79">
        <v>24.2318</v>
      </c>
      <c r="GR79">
        <v>23.326</v>
      </c>
      <c r="GS79">
        <v>30.0005</v>
      </c>
      <c r="GT79">
        <v>23.347</v>
      </c>
      <c r="GU79">
        <v>23.4691</v>
      </c>
      <c r="GV79">
        <v>37.2192</v>
      </c>
      <c r="GW79">
        <v>22.1605</v>
      </c>
      <c r="GX79">
        <v>69.6514</v>
      </c>
      <c r="GY79">
        <v>24.2138</v>
      </c>
      <c r="GZ79">
        <v>617.181</v>
      </c>
      <c r="HA79">
        <v>12.8704</v>
      </c>
      <c r="HB79">
        <v>101.148</v>
      </c>
      <c r="HC79">
        <v>101.121</v>
      </c>
    </row>
    <row r="80" spans="1:211">
      <c r="A80">
        <v>64</v>
      </c>
      <c r="B80">
        <v>1737667867.1</v>
      </c>
      <c r="C80">
        <v>126</v>
      </c>
      <c r="D80" t="s">
        <v>475</v>
      </c>
      <c r="E80" t="s">
        <v>476</v>
      </c>
      <c r="F80">
        <v>2</v>
      </c>
      <c r="G80">
        <v>1737667866.1</v>
      </c>
      <c r="H80">
        <f>(I80)/1000</f>
        <v>0</v>
      </c>
      <c r="I80">
        <f>IF(BD80, AL80, AF80)</f>
        <v>0</v>
      </c>
      <c r="J80">
        <f>IF(BD80, AG80, AE80)</f>
        <v>0</v>
      </c>
      <c r="K80">
        <f>BF80 - IF(AS80&gt;1, J80*AZ80*100.0/(AU80), 0)</f>
        <v>0</v>
      </c>
      <c r="L80">
        <f>((R80-H80/2)*K80-J80)/(R80+H80/2)</f>
        <v>0</v>
      </c>
      <c r="M80">
        <f>L80*(BM80+BN80)/1000.0</f>
        <v>0</v>
      </c>
      <c r="N80">
        <f>(BF80 - IF(AS80&gt;1, J80*AZ80*100.0/(AU80), 0))*(BM80+BN80)/1000.0</f>
        <v>0</v>
      </c>
      <c r="O80">
        <f>2.0/((1/Q80-1/P80)+SIGN(Q80)*SQRT((1/Q80-1/P80)*(1/Q80-1/P80) + 4*BA80/((BA80+1)*(BA80+1))*(2*1/Q80*1/P80-1/P80*1/P80)))</f>
        <v>0</v>
      </c>
      <c r="P80">
        <f>IF(LEFT(BB80,1)&lt;&gt;"0",IF(LEFT(BB80,1)="1",3.0,BC80),$D$5+$E$5*(BT80*BM80/($K$5*1000))+$F$5*(BT80*BM80/($K$5*1000))*MAX(MIN(AZ80,$J$5),$I$5)*MAX(MIN(AZ80,$J$5),$I$5)+$G$5*MAX(MIN(AZ80,$J$5),$I$5)*(BT80*BM80/($K$5*1000))+$H$5*(BT80*BM80/($K$5*1000))*(BT80*BM80/($K$5*1000)))</f>
        <v>0</v>
      </c>
      <c r="Q80">
        <f>H80*(1000-(1000*0.61365*exp(17.502*U80/(240.97+U80))/(BM80+BN80)+BH80)/2)/(1000*0.61365*exp(17.502*U80/(240.97+U80))/(BM80+BN80)-BH80)</f>
        <v>0</v>
      </c>
      <c r="R80">
        <f>1/((BA80+1)/(O80/1.6)+1/(P80/1.37)) + BA80/((BA80+1)/(O80/1.6) + BA80/(P80/1.37))</f>
        <v>0</v>
      </c>
      <c r="S80">
        <f>(AV80*AY80)</f>
        <v>0</v>
      </c>
      <c r="T80">
        <f>(BO80+(S80+2*0.95*5.67E-8*(((BO80+$B$7)+273)^4-(BO80+273)^4)-44100*H80)/(1.84*29.3*P80+8*0.95*5.67E-8*(BO80+273)^3))</f>
        <v>0</v>
      </c>
      <c r="U80">
        <f>($C$7*BP80+$D$7*BQ80+$E$7*T80)</f>
        <v>0</v>
      </c>
      <c r="V80">
        <f>0.61365*exp(17.502*U80/(240.97+U80))</f>
        <v>0</v>
      </c>
      <c r="W80">
        <f>(X80/Y80*100)</f>
        <v>0</v>
      </c>
      <c r="X80">
        <f>BH80*(BM80+BN80)/1000</f>
        <v>0</v>
      </c>
      <c r="Y80">
        <f>0.61365*exp(17.502*BO80/(240.97+BO80))</f>
        <v>0</v>
      </c>
      <c r="Z80">
        <f>(V80-BH80*(BM80+BN80)/1000)</f>
        <v>0</v>
      </c>
      <c r="AA80">
        <f>(-H80*44100)</f>
        <v>0</v>
      </c>
      <c r="AB80">
        <f>2*29.3*P80*0.92*(BO80-U80)</f>
        <v>0</v>
      </c>
      <c r="AC80">
        <f>2*0.95*5.67E-8*(((BO80+$B$7)+273)^4-(U80+273)^4)</f>
        <v>0</v>
      </c>
      <c r="AD80">
        <f>S80+AC80+AA80+AB80</f>
        <v>0</v>
      </c>
      <c r="AE80">
        <f>BL80*AS80*(BG80-BF80*(1000-AS80*BI80)/(1000-AS80*BH80))/(100*AZ80)</f>
        <v>0</v>
      </c>
      <c r="AF80">
        <f>1000*BL80*AS80*(BH80-BI80)/(100*AZ80*(1000-AS80*BH80))</f>
        <v>0</v>
      </c>
      <c r="AG80">
        <f>(AH80 - AI80 - BM80*1E3/(8.314*(BO80+273.15)) * AK80/BL80 * AJ80) * BL80/(100*AZ80) * (1000 - BI80)/1000</f>
        <v>0</v>
      </c>
      <c r="AH80">
        <v>589.316593904762</v>
      </c>
      <c r="AI80">
        <v>550.704921212121</v>
      </c>
      <c r="AJ80">
        <v>3.32295705627704</v>
      </c>
      <c r="AK80">
        <v>84.62</v>
      </c>
      <c r="AL80">
        <f>(AN80 - AM80 + BM80*1E3/(8.314*(BO80+273.15)) * AP80/BL80 * AO80) * BL80/(100*AZ80) * 1000/(1000 - AN80)</f>
        <v>0</v>
      </c>
      <c r="AM80">
        <v>12.8212891392208</v>
      </c>
      <c r="AN80">
        <v>15.465589010989</v>
      </c>
      <c r="AO80">
        <v>-1.28465546429202e-06</v>
      </c>
      <c r="AP80">
        <v>106.04</v>
      </c>
      <c r="AQ80">
        <v>14</v>
      </c>
      <c r="AR80">
        <v>3</v>
      </c>
      <c r="AS80">
        <f>IF(AQ80*$H$13&gt;=AU80,1.0,(AU80/(AU80-AQ80*$H$13)))</f>
        <v>0</v>
      </c>
      <c r="AT80">
        <f>(AS80-1)*100</f>
        <v>0</v>
      </c>
      <c r="AU80">
        <f>MAX(0,($B$13+$C$13*BT80)/(1+$D$13*BT80)*BM80/(BO80+273)*$E$13)</f>
        <v>0</v>
      </c>
      <c r="AV80">
        <f>$B$11*BU80+$C$11*BV80+$D$11*CG80</f>
        <v>0</v>
      </c>
      <c r="AW80">
        <f>AV80*AX80</f>
        <v>0</v>
      </c>
      <c r="AX80">
        <f>($B$11*$D$9+$C$11*$D$9+$D$11*(CH80*$E$9+CI80*$G$9))/($B$11+$C$11+$D$11)</f>
        <v>0</v>
      </c>
      <c r="AY80">
        <f>($B$11*$K$9+$C$11*$K$9+$D$11*(CH80*$L$9+CI80*$N$9))/($B$11+$C$11+$D$11)</f>
        <v>0</v>
      </c>
      <c r="AZ80">
        <v>6</v>
      </c>
      <c r="BA80">
        <v>0.5</v>
      </c>
      <c r="BB80" t="s">
        <v>345</v>
      </c>
      <c r="BC80">
        <v>2</v>
      </c>
      <c r="BD80" t="b">
        <v>1</v>
      </c>
      <c r="BE80">
        <v>1737667866.1</v>
      </c>
      <c r="BF80">
        <v>542.196</v>
      </c>
      <c r="BG80">
        <v>593.274</v>
      </c>
      <c r="BH80">
        <v>15.4661</v>
      </c>
      <c r="BI80">
        <v>12.8192</v>
      </c>
      <c r="BJ80">
        <v>540.628</v>
      </c>
      <c r="BK80">
        <v>15.3551</v>
      </c>
      <c r="BL80">
        <v>499.961</v>
      </c>
      <c r="BM80">
        <v>102.603</v>
      </c>
      <c r="BN80">
        <v>0.099684</v>
      </c>
      <c r="BO80">
        <v>25.036</v>
      </c>
      <c r="BP80">
        <v>25.4986</v>
      </c>
      <c r="BQ80">
        <v>999.9</v>
      </c>
      <c r="BR80">
        <v>0</v>
      </c>
      <c r="BS80">
        <v>0</v>
      </c>
      <c r="BT80">
        <v>10012.5</v>
      </c>
      <c r="BU80">
        <v>364.328</v>
      </c>
      <c r="BV80">
        <v>844.254</v>
      </c>
      <c r="BW80">
        <v>-51.0784</v>
      </c>
      <c r="BX80">
        <v>550.713</v>
      </c>
      <c r="BY80">
        <v>600.978</v>
      </c>
      <c r="BZ80">
        <v>2.64691</v>
      </c>
      <c r="CA80">
        <v>593.274</v>
      </c>
      <c r="CB80">
        <v>12.8192</v>
      </c>
      <c r="CC80">
        <v>1.58687</v>
      </c>
      <c r="CD80">
        <v>1.31528</v>
      </c>
      <c r="CE80">
        <v>13.8319</v>
      </c>
      <c r="CF80">
        <v>10.9747</v>
      </c>
      <c r="CG80">
        <v>1200</v>
      </c>
      <c r="CH80">
        <v>0.9</v>
      </c>
      <c r="CI80">
        <v>0.0999998</v>
      </c>
      <c r="CJ80">
        <v>27</v>
      </c>
      <c r="CK80">
        <v>23455.8</v>
      </c>
      <c r="CL80">
        <v>1737665128.1</v>
      </c>
      <c r="CM80" t="s">
        <v>346</v>
      </c>
      <c r="CN80">
        <v>1737665128.1</v>
      </c>
      <c r="CO80">
        <v>1737665124.1</v>
      </c>
      <c r="CP80">
        <v>1</v>
      </c>
      <c r="CQ80">
        <v>0.11</v>
      </c>
      <c r="CR80">
        <v>-0.02</v>
      </c>
      <c r="CS80">
        <v>0.918</v>
      </c>
      <c r="CT80">
        <v>0.128</v>
      </c>
      <c r="CU80">
        <v>200</v>
      </c>
      <c r="CV80">
        <v>18</v>
      </c>
      <c r="CW80">
        <v>0.6</v>
      </c>
      <c r="CX80">
        <v>0.08</v>
      </c>
      <c r="CY80">
        <v>-50.30406</v>
      </c>
      <c r="CZ80">
        <v>-6.48718195488732</v>
      </c>
      <c r="DA80">
        <v>0.626336947976087</v>
      </c>
      <c r="DB80">
        <v>0</v>
      </c>
      <c r="DC80">
        <v>2.6340425</v>
      </c>
      <c r="DD80">
        <v>0.130950225563909</v>
      </c>
      <c r="DE80">
        <v>0.0136003826692487</v>
      </c>
      <c r="DF80">
        <v>1</v>
      </c>
      <c r="DG80">
        <v>1</v>
      </c>
      <c r="DH80">
        <v>2</v>
      </c>
      <c r="DI80" t="s">
        <v>347</v>
      </c>
      <c r="DJ80">
        <v>3.11896</v>
      </c>
      <c r="DK80">
        <v>2.8005</v>
      </c>
      <c r="DL80">
        <v>0.121901</v>
      </c>
      <c r="DM80">
        <v>0.13146</v>
      </c>
      <c r="DN80">
        <v>0.0864158</v>
      </c>
      <c r="DO80">
        <v>0.0762171</v>
      </c>
      <c r="DP80">
        <v>24442.7</v>
      </c>
      <c r="DQ80">
        <v>22336.3</v>
      </c>
      <c r="DR80">
        <v>26636.2</v>
      </c>
      <c r="DS80">
        <v>24068.2</v>
      </c>
      <c r="DT80">
        <v>33633.7</v>
      </c>
      <c r="DU80">
        <v>32389.8</v>
      </c>
      <c r="DV80">
        <v>40274</v>
      </c>
      <c r="DW80">
        <v>38058.8</v>
      </c>
      <c r="DX80">
        <v>1.99853</v>
      </c>
      <c r="DY80">
        <v>2.6392</v>
      </c>
      <c r="DZ80">
        <v>0.0458583</v>
      </c>
      <c r="EA80">
        <v>0</v>
      </c>
      <c r="EB80">
        <v>24.7445</v>
      </c>
      <c r="EC80">
        <v>999.9</v>
      </c>
      <c r="ED80">
        <v>52.429</v>
      </c>
      <c r="EE80">
        <v>25.77</v>
      </c>
      <c r="EF80">
        <v>17.0096</v>
      </c>
      <c r="EG80">
        <v>64.0755</v>
      </c>
      <c r="EH80">
        <v>20.649</v>
      </c>
      <c r="EI80">
        <v>2</v>
      </c>
      <c r="EJ80">
        <v>-0.33267</v>
      </c>
      <c r="EK80">
        <v>-0.0105801</v>
      </c>
      <c r="EL80">
        <v>20.3008</v>
      </c>
      <c r="EM80">
        <v>5.26057</v>
      </c>
      <c r="EN80">
        <v>12.0065</v>
      </c>
      <c r="EO80">
        <v>4.99875</v>
      </c>
      <c r="EP80">
        <v>3.28695</v>
      </c>
      <c r="EQ80">
        <v>9999</v>
      </c>
      <c r="ER80">
        <v>9999</v>
      </c>
      <c r="ES80">
        <v>9999</v>
      </c>
      <c r="ET80">
        <v>999.9</v>
      </c>
      <c r="EU80">
        <v>1.8727</v>
      </c>
      <c r="EV80">
        <v>1.87349</v>
      </c>
      <c r="EW80">
        <v>1.86974</v>
      </c>
      <c r="EX80">
        <v>1.87546</v>
      </c>
      <c r="EY80">
        <v>1.87574</v>
      </c>
      <c r="EZ80">
        <v>1.87408</v>
      </c>
      <c r="FA80">
        <v>1.87271</v>
      </c>
      <c r="FB80">
        <v>1.87178</v>
      </c>
      <c r="FC80">
        <v>5</v>
      </c>
      <c r="FD80">
        <v>0</v>
      </c>
      <c r="FE80">
        <v>0</v>
      </c>
      <c r="FF80">
        <v>0</v>
      </c>
      <c r="FG80" t="s">
        <v>348</v>
      </c>
      <c r="FH80" t="s">
        <v>349</v>
      </c>
      <c r="FI80" t="s">
        <v>350</v>
      </c>
      <c r="FJ80" t="s">
        <v>350</v>
      </c>
      <c r="FK80" t="s">
        <v>350</v>
      </c>
      <c r="FL80" t="s">
        <v>350</v>
      </c>
      <c r="FM80">
        <v>0</v>
      </c>
      <c r="FN80">
        <v>100</v>
      </c>
      <c r="FO80">
        <v>100</v>
      </c>
      <c r="FP80">
        <v>1.572</v>
      </c>
      <c r="FQ80">
        <v>0.111</v>
      </c>
      <c r="FR80">
        <v>0.362488883028156</v>
      </c>
      <c r="FS80">
        <v>0.00365831709837341</v>
      </c>
      <c r="FT80">
        <v>-3.09545118692409e-06</v>
      </c>
      <c r="FU80">
        <v>8.40380587856183e-10</v>
      </c>
      <c r="FV80">
        <v>-0.00191986884087034</v>
      </c>
      <c r="FW80">
        <v>0.00174507359546448</v>
      </c>
      <c r="FX80">
        <v>0.000211765233859431</v>
      </c>
      <c r="FY80">
        <v>9.99097381883647e-06</v>
      </c>
      <c r="FZ80">
        <v>2</v>
      </c>
      <c r="GA80">
        <v>1986</v>
      </c>
      <c r="GB80">
        <v>0</v>
      </c>
      <c r="GC80">
        <v>17</v>
      </c>
      <c r="GD80">
        <v>45.6</v>
      </c>
      <c r="GE80">
        <v>45.7</v>
      </c>
      <c r="GF80">
        <v>1.86646</v>
      </c>
      <c r="GG80">
        <v>2.52441</v>
      </c>
      <c r="GH80">
        <v>2.24854</v>
      </c>
      <c r="GI80">
        <v>2.68311</v>
      </c>
      <c r="GJ80">
        <v>2.44751</v>
      </c>
      <c r="GK80">
        <v>2.3877</v>
      </c>
      <c r="GL80">
        <v>29.8151</v>
      </c>
      <c r="GM80">
        <v>13.9657</v>
      </c>
      <c r="GN80">
        <v>19</v>
      </c>
      <c r="GO80">
        <v>454.671</v>
      </c>
      <c r="GP80">
        <v>1037.43</v>
      </c>
      <c r="GQ80">
        <v>24.2163</v>
      </c>
      <c r="GR80">
        <v>23.3284</v>
      </c>
      <c r="GS80">
        <v>30.0005</v>
      </c>
      <c r="GT80">
        <v>23.3486</v>
      </c>
      <c r="GU80">
        <v>23.471</v>
      </c>
      <c r="GV80">
        <v>37.5527</v>
      </c>
      <c r="GW80">
        <v>22.1605</v>
      </c>
      <c r="GX80">
        <v>69.6514</v>
      </c>
      <c r="GY80">
        <v>24.2138</v>
      </c>
      <c r="GZ80">
        <v>623.984</v>
      </c>
      <c r="HA80">
        <v>12.8704</v>
      </c>
      <c r="HB80">
        <v>101.148</v>
      </c>
      <c r="HC80">
        <v>101.119</v>
      </c>
    </row>
    <row r="81" spans="1:211">
      <c r="A81">
        <v>65</v>
      </c>
      <c r="B81">
        <v>1737667869.1</v>
      </c>
      <c r="C81">
        <v>128</v>
      </c>
      <c r="D81" t="s">
        <v>477</v>
      </c>
      <c r="E81" t="s">
        <v>478</v>
      </c>
      <c r="F81">
        <v>2</v>
      </c>
      <c r="G81">
        <v>1737667867.1</v>
      </c>
      <c r="H81">
        <f>(I81)/1000</f>
        <v>0</v>
      </c>
      <c r="I81">
        <f>IF(BD81, AL81, AF81)</f>
        <v>0</v>
      </c>
      <c r="J81">
        <f>IF(BD81, AG81, AE81)</f>
        <v>0</v>
      </c>
      <c r="K81">
        <f>BF81 - IF(AS81&gt;1, J81*AZ81*100.0/(AU81), 0)</f>
        <v>0</v>
      </c>
      <c r="L81">
        <f>((R81-H81/2)*K81-J81)/(R81+H81/2)</f>
        <v>0</v>
      </c>
      <c r="M81">
        <f>L81*(BM81+BN81)/1000.0</f>
        <v>0</v>
      </c>
      <c r="N81">
        <f>(BF81 - IF(AS81&gt;1, J81*AZ81*100.0/(AU81), 0))*(BM81+BN81)/1000.0</f>
        <v>0</v>
      </c>
      <c r="O81">
        <f>2.0/((1/Q81-1/P81)+SIGN(Q81)*SQRT((1/Q81-1/P81)*(1/Q81-1/P81) + 4*BA81/((BA81+1)*(BA81+1))*(2*1/Q81*1/P81-1/P81*1/P81)))</f>
        <v>0</v>
      </c>
      <c r="P81">
        <f>IF(LEFT(BB81,1)&lt;&gt;"0",IF(LEFT(BB81,1)="1",3.0,BC81),$D$5+$E$5*(BT81*BM81/($K$5*1000))+$F$5*(BT81*BM81/($K$5*1000))*MAX(MIN(AZ81,$J$5),$I$5)*MAX(MIN(AZ81,$J$5),$I$5)+$G$5*MAX(MIN(AZ81,$J$5),$I$5)*(BT81*BM81/($K$5*1000))+$H$5*(BT81*BM81/($K$5*1000))*(BT81*BM81/($K$5*1000)))</f>
        <v>0</v>
      </c>
      <c r="Q81">
        <f>H81*(1000-(1000*0.61365*exp(17.502*U81/(240.97+U81))/(BM81+BN81)+BH81)/2)/(1000*0.61365*exp(17.502*U81/(240.97+U81))/(BM81+BN81)-BH81)</f>
        <v>0</v>
      </c>
      <c r="R81">
        <f>1/((BA81+1)/(O81/1.6)+1/(P81/1.37)) + BA81/((BA81+1)/(O81/1.6) + BA81/(P81/1.37))</f>
        <v>0</v>
      </c>
      <c r="S81">
        <f>(AV81*AY81)</f>
        <v>0</v>
      </c>
      <c r="T81">
        <f>(BO81+(S81+2*0.95*5.67E-8*(((BO81+$B$7)+273)^4-(BO81+273)^4)-44100*H81)/(1.84*29.3*P81+8*0.95*5.67E-8*(BO81+273)^3))</f>
        <v>0</v>
      </c>
      <c r="U81">
        <f>($C$7*BP81+$D$7*BQ81+$E$7*T81)</f>
        <v>0</v>
      </c>
      <c r="V81">
        <f>0.61365*exp(17.502*U81/(240.97+U81))</f>
        <v>0</v>
      </c>
      <c r="W81">
        <f>(X81/Y81*100)</f>
        <v>0</v>
      </c>
      <c r="X81">
        <f>BH81*(BM81+BN81)/1000</f>
        <v>0</v>
      </c>
      <c r="Y81">
        <f>0.61365*exp(17.502*BO81/(240.97+BO81))</f>
        <v>0</v>
      </c>
      <c r="Z81">
        <f>(V81-BH81*(BM81+BN81)/1000)</f>
        <v>0</v>
      </c>
      <c r="AA81">
        <f>(-H81*44100)</f>
        <v>0</v>
      </c>
      <c r="AB81">
        <f>2*29.3*P81*0.92*(BO81-U81)</f>
        <v>0</v>
      </c>
      <c r="AC81">
        <f>2*0.95*5.67E-8*(((BO81+$B$7)+273)^4-(U81+273)^4)</f>
        <v>0</v>
      </c>
      <c r="AD81">
        <f>S81+AC81+AA81+AB81</f>
        <v>0</v>
      </c>
      <c r="AE81">
        <f>BL81*AS81*(BG81-BF81*(1000-AS81*BI81)/(1000-AS81*BH81))/(100*AZ81)</f>
        <v>0</v>
      </c>
      <c r="AF81">
        <f>1000*BL81*AS81*(BH81-BI81)/(100*AZ81*(1000-AS81*BH81))</f>
        <v>0</v>
      </c>
      <c r="AG81">
        <f>(AH81 - AI81 - BM81*1E3/(8.314*(BO81+273.15)) * AK81/BL81 * AJ81) * BL81/(100*AZ81) * (1000 - BI81)/1000</f>
        <v>0</v>
      </c>
      <c r="AH81">
        <v>596.040288841667</v>
      </c>
      <c r="AI81">
        <v>557.280818181818</v>
      </c>
      <c r="AJ81">
        <v>3.30523441558435</v>
      </c>
      <c r="AK81">
        <v>84.62</v>
      </c>
      <c r="AL81">
        <f>(AN81 - AM81 + BM81*1E3/(8.314*(BO81+273.15)) * AP81/BL81 * AO81) * BL81/(100*AZ81) * 1000/(1000 - AN81)</f>
        <v>0</v>
      </c>
      <c r="AM81">
        <v>12.8177056982018</v>
      </c>
      <c r="AN81">
        <v>15.4638956043956</v>
      </c>
      <c r="AO81">
        <v>-1.94282528103039e-06</v>
      </c>
      <c r="AP81">
        <v>106.04</v>
      </c>
      <c r="AQ81">
        <v>14</v>
      </c>
      <c r="AR81">
        <v>3</v>
      </c>
      <c r="AS81">
        <f>IF(AQ81*$H$13&gt;=AU81,1.0,(AU81/(AU81-AQ81*$H$13)))</f>
        <v>0</v>
      </c>
      <c r="AT81">
        <f>(AS81-1)*100</f>
        <v>0</v>
      </c>
      <c r="AU81">
        <f>MAX(0,($B$13+$C$13*BT81)/(1+$D$13*BT81)*BM81/(BO81+273)*$E$13)</f>
        <v>0</v>
      </c>
      <c r="AV81">
        <f>$B$11*BU81+$C$11*BV81+$D$11*CG81</f>
        <v>0</v>
      </c>
      <c r="AW81">
        <f>AV81*AX81</f>
        <v>0</v>
      </c>
      <c r="AX81">
        <f>($B$11*$D$9+$C$11*$D$9+$D$11*(CH81*$E$9+CI81*$G$9))/($B$11+$C$11+$D$11)</f>
        <v>0</v>
      </c>
      <c r="AY81">
        <f>($B$11*$K$9+$C$11*$K$9+$D$11*(CH81*$L$9+CI81*$N$9))/($B$11+$C$11+$D$11)</f>
        <v>0</v>
      </c>
      <c r="AZ81">
        <v>6</v>
      </c>
      <c r="BA81">
        <v>0.5</v>
      </c>
      <c r="BB81" t="s">
        <v>345</v>
      </c>
      <c r="BC81">
        <v>2</v>
      </c>
      <c r="BD81" t="b">
        <v>1</v>
      </c>
      <c r="BE81">
        <v>1737667867.1</v>
      </c>
      <c r="BF81">
        <v>545.42</v>
      </c>
      <c r="BG81">
        <v>596.45</v>
      </c>
      <c r="BH81">
        <v>15.4654</v>
      </c>
      <c r="BI81">
        <v>12.81875</v>
      </c>
      <c r="BJ81">
        <v>543.8485</v>
      </c>
      <c r="BK81">
        <v>15.3544</v>
      </c>
      <c r="BL81">
        <v>499.932</v>
      </c>
      <c r="BM81">
        <v>102.6035</v>
      </c>
      <c r="BN81">
        <v>0.09971655</v>
      </c>
      <c r="BO81">
        <v>25.036</v>
      </c>
      <c r="BP81">
        <v>25.4981</v>
      </c>
      <c r="BQ81">
        <v>999.9</v>
      </c>
      <c r="BR81">
        <v>0</v>
      </c>
      <c r="BS81">
        <v>0</v>
      </c>
      <c r="BT81">
        <v>10020</v>
      </c>
      <c r="BU81">
        <v>364.3225</v>
      </c>
      <c r="BV81">
        <v>844.1735</v>
      </c>
      <c r="BW81">
        <v>-51.03015</v>
      </c>
      <c r="BX81">
        <v>553.9875</v>
      </c>
      <c r="BY81">
        <v>604.195</v>
      </c>
      <c r="BZ81">
        <v>2.64664</v>
      </c>
      <c r="CA81">
        <v>596.45</v>
      </c>
      <c r="CB81">
        <v>12.81875</v>
      </c>
      <c r="CC81">
        <v>1.5868</v>
      </c>
      <c r="CD81">
        <v>1.31524</v>
      </c>
      <c r="CE81">
        <v>13.8312</v>
      </c>
      <c r="CF81">
        <v>10.9742</v>
      </c>
      <c r="CG81">
        <v>1200</v>
      </c>
      <c r="CH81">
        <v>0.9000005</v>
      </c>
      <c r="CI81">
        <v>0.09999935</v>
      </c>
      <c r="CJ81">
        <v>27</v>
      </c>
      <c r="CK81">
        <v>23455.75</v>
      </c>
      <c r="CL81">
        <v>1737665128.1</v>
      </c>
      <c r="CM81" t="s">
        <v>346</v>
      </c>
      <c r="CN81">
        <v>1737665128.1</v>
      </c>
      <c r="CO81">
        <v>1737665124.1</v>
      </c>
      <c r="CP81">
        <v>1</v>
      </c>
      <c r="CQ81">
        <v>0.11</v>
      </c>
      <c r="CR81">
        <v>-0.02</v>
      </c>
      <c r="CS81">
        <v>0.918</v>
      </c>
      <c r="CT81">
        <v>0.128</v>
      </c>
      <c r="CU81">
        <v>200</v>
      </c>
      <c r="CV81">
        <v>18</v>
      </c>
      <c r="CW81">
        <v>0.6</v>
      </c>
      <c r="CX81">
        <v>0.08</v>
      </c>
      <c r="CY81">
        <v>-50.477</v>
      </c>
      <c r="CZ81">
        <v>-5.66904360902251</v>
      </c>
      <c r="DA81">
        <v>0.560762191129181</v>
      </c>
      <c r="DB81">
        <v>0</v>
      </c>
      <c r="DC81">
        <v>2.6368965</v>
      </c>
      <c r="DD81">
        <v>0.120083458646614</v>
      </c>
      <c r="DE81">
        <v>0.0129546540961154</v>
      </c>
      <c r="DF81">
        <v>1</v>
      </c>
      <c r="DG81">
        <v>1</v>
      </c>
      <c r="DH81">
        <v>2</v>
      </c>
      <c r="DI81" t="s">
        <v>347</v>
      </c>
      <c r="DJ81">
        <v>3.11928</v>
      </c>
      <c r="DK81">
        <v>2.80066</v>
      </c>
      <c r="DL81">
        <v>0.122932</v>
      </c>
      <c r="DM81">
        <v>0.132464</v>
      </c>
      <c r="DN81">
        <v>0.0864094</v>
      </c>
      <c r="DO81">
        <v>0.0762185</v>
      </c>
      <c r="DP81">
        <v>24413.9</v>
      </c>
      <c r="DQ81">
        <v>22310.3</v>
      </c>
      <c r="DR81">
        <v>26636.1</v>
      </c>
      <c r="DS81">
        <v>24068</v>
      </c>
      <c r="DT81">
        <v>33633.9</v>
      </c>
      <c r="DU81">
        <v>32389.5</v>
      </c>
      <c r="DV81">
        <v>40273.8</v>
      </c>
      <c r="DW81">
        <v>38058.3</v>
      </c>
      <c r="DX81">
        <v>1.9988</v>
      </c>
      <c r="DY81">
        <v>2.63832</v>
      </c>
      <c r="DZ81">
        <v>0.0456981</v>
      </c>
      <c r="EA81">
        <v>0</v>
      </c>
      <c r="EB81">
        <v>24.7476</v>
      </c>
      <c r="EC81">
        <v>999.9</v>
      </c>
      <c r="ED81">
        <v>52.429</v>
      </c>
      <c r="EE81">
        <v>25.77</v>
      </c>
      <c r="EF81">
        <v>17.0086</v>
      </c>
      <c r="EG81">
        <v>63.8755</v>
      </c>
      <c r="EH81">
        <v>20.5248</v>
      </c>
      <c r="EI81">
        <v>2</v>
      </c>
      <c r="EJ81">
        <v>-0.332528</v>
      </c>
      <c r="EK81">
        <v>-0.045</v>
      </c>
      <c r="EL81">
        <v>20.3008</v>
      </c>
      <c r="EM81">
        <v>5.26072</v>
      </c>
      <c r="EN81">
        <v>12.0064</v>
      </c>
      <c r="EO81">
        <v>4.9986</v>
      </c>
      <c r="EP81">
        <v>3.28695</v>
      </c>
      <c r="EQ81">
        <v>9999</v>
      </c>
      <c r="ER81">
        <v>9999</v>
      </c>
      <c r="ES81">
        <v>9999</v>
      </c>
      <c r="ET81">
        <v>999.9</v>
      </c>
      <c r="EU81">
        <v>1.87271</v>
      </c>
      <c r="EV81">
        <v>1.87349</v>
      </c>
      <c r="EW81">
        <v>1.86974</v>
      </c>
      <c r="EX81">
        <v>1.87547</v>
      </c>
      <c r="EY81">
        <v>1.87574</v>
      </c>
      <c r="EZ81">
        <v>1.87408</v>
      </c>
      <c r="FA81">
        <v>1.87271</v>
      </c>
      <c r="FB81">
        <v>1.87177</v>
      </c>
      <c r="FC81">
        <v>5</v>
      </c>
      <c r="FD81">
        <v>0</v>
      </c>
      <c r="FE81">
        <v>0</v>
      </c>
      <c r="FF81">
        <v>0</v>
      </c>
      <c r="FG81" t="s">
        <v>348</v>
      </c>
      <c r="FH81" t="s">
        <v>349</v>
      </c>
      <c r="FI81" t="s">
        <v>350</v>
      </c>
      <c r="FJ81" t="s">
        <v>350</v>
      </c>
      <c r="FK81" t="s">
        <v>350</v>
      </c>
      <c r="FL81" t="s">
        <v>350</v>
      </c>
      <c r="FM81">
        <v>0</v>
      </c>
      <c r="FN81">
        <v>100</v>
      </c>
      <c r="FO81">
        <v>100</v>
      </c>
      <c r="FP81">
        <v>1.578</v>
      </c>
      <c r="FQ81">
        <v>0.1109</v>
      </c>
      <c r="FR81">
        <v>0.362488883028156</v>
      </c>
      <c r="FS81">
        <v>0.00365831709837341</v>
      </c>
      <c r="FT81">
        <v>-3.09545118692409e-06</v>
      </c>
      <c r="FU81">
        <v>8.40380587856183e-10</v>
      </c>
      <c r="FV81">
        <v>-0.00191986884087034</v>
      </c>
      <c r="FW81">
        <v>0.00174507359546448</v>
      </c>
      <c r="FX81">
        <v>0.000211765233859431</v>
      </c>
      <c r="FY81">
        <v>9.99097381883647e-06</v>
      </c>
      <c r="FZ81">
        <v>2</v>
      </c>
      <c r="GA81">
        <v>1986</v>
      </c>
      <c r="GB81">
        <v>0</v>
      </c>
      <c r="GC81">
        <v>17</v>
      </c>
      <c r="GD81">
        <v>45.7</v>
      </c>
      <c r="GE81">
        <v>45.8</v>
      </c>
      <c r="GF81">
        <v>1.88232</v>
      </c>
      <c r="GG81">
        <v>2.51709</v>
      </c>
      <c r="GH81">
        <v>2.24854</v>
      </c>
      <c r="GI81">
        <v>2.68311</v>
      </c>
      <c r="GJ81">
        <v>2.44751</v>
      </c>
      <c r="GK81">
        <v>2.3291</v>
      </c>
      <c r="GL81">
        <v>29.8151</v>
      </c>
      <c r="GM81">
        <v>13.9569</v>
      </c>
      <c r="GN81">
        <v>19</v>
      </c>
      <c r="GO81">
        <v>454.85</v>
      </c>
      <c r="GP81">
        <v>1036.4</v>
      </c>
      <c r="GQ81">
        <v>24.2013</v>
      </c>
      <c r="GR81">
        <v>23.3307</v>
      </c>
      <c r="GS81">
        <v>30.0004</v>
      </c>
      <c r="GT81">
        <v>23.3505</v>
      </c>
      <c r="GU81">
        <v>23.4729</v>
      </c>
      <c r="GV81">
        <v>37.8867</v>
      </c>
      <c r="GW81">
        <v>22.1605</v>
      </c>
      <c r="GX81">
        <v>69.6514</v>
      </c>
      <c r="GY81">
        <v>24.1776</v>
      </c>
      <c r="GZ81">
        <v>630.776</v>
      </c>
      <c r="HA81">
        <v>12.8704</v>
      </c>
      <c r="HB81">
        <v>101.148</v>
      </c>
      <c r="HC81">
        <v>101.118</v>
      </c>
    </row>
    <row r="82" spans="1:211">
      <c r="A82">
        <v>66</v>
      </c>
      <c r="B82">
        <v>1737667871.1</v>
      </c>
      <c r="C82">
        <v>130</v>
      </c>
      <c r="D82" t="s">
        <v>479</v>
      </c>
      <c r="E82" t="s">
        <v>480</v>
      </c>
      <c r="F82">
        <v>2</v>
      </c>
      <c r="G82">
        <v>1737667870.1</v>
      </c>
      <c r="H82">
        <f>(I82)/1000</f>
        <v>0</v>
      </c>
      <c r="I82">
        <f>IF(BD82, AL82, AF82)</f>
        <v>0</v>
      </c>
      <c r="J82">
        <f>IF(BD82, AG82, AE82)</f>
        <v>0</v>
      </c>
      <c r="K82">
        <f>BF82 - IF(AS82&gt;1, J82*AZ82*100.0/(AU82), 0)</f>
        <v>0</v>
      </c>
      <c r="L82">
        <f>((R82-H82/2)*K82-J82)/(R82+H82/2)</f>
        <v>0</v>
      </c>
      <c r="M82">
        <f>L82*(BM82+BN82)/1000.0</f>
        <v>0</v>
      </c>
      <c r="N82">
        <f>(BF82 - IF(AS82&gt;1, J82*AZ82*100.0/(AU82), 0))*(BM82+BN82)/1000.0</f>
        <v>0</v>
      </c>
      <c r="O82">
        <f>2.0/((1/Q82-1/P82)+SIGN(Q82)*SQRT((1/Q82-1/P82)*(1/Q82-1/P82) + 4*BA82/((BA82+1)*(BA82+1))*(2*1/Q82*1/P82-1/P82*1/P82)))</f>
        <v>0</v>
      </c>
      <c r="P82">
        <f>IF(LEFT(BB82,1)&lt;&gt;"0",IF(LEFT(BB82,1)="1",3.0,BC82),$D$5+$E$5*(BT82*BM82/($K$5*1000))+$F$5*(BT82*BM82/($K$5*1000))*MAX(MIN(AZ82,$J$5),$I$5)*MAX(MIN(AZ82,$J$5),$I$5)+$G$5*MAX(MIN(AZ82,$J$5),$I$5)*(BT82*BM82/($K$5*1000))+$H$5*(BT82*BM82/($K$5*1000))*(BT82*BM82/($K$5*1000)))</f>
        <v>0</v>
      </c>
      <c r="Q82">
        <f>H82*(1000-(1000*0.61365*exp(17.502*U82/(240.97+U82))/(BM82+BN82)+BH82)/2)/(1000*0.61365*exp(17.502*U82/(240.97+U82))/(BM82+BN82)-BH82)</f>
        <v>0</v>
      </c>
      <c r="R82">
        <f>1/((BA82+1)/(O82/1.6)+1/(P82/1.37)) + BA82/((BA82+1)/(O82/1.6) + BA82/(P82/1.37))</f>
        <v>0</v>
      </c>
      <c r="S82">
        <f>(AV82*AY82)</f>
        <v>0</v>
      </c>
      <c r="T82">
        <f>(BO82+(S82+2*0.95*5.67E-8*(((BO82+$B$7)+273)^4-(BO82+273)^4)-44100*H82)/(1.84*29.3*P82+8*0.95*5.67E-8*(BO82+273)^3))</f>
        <v>0</v>
      </c>
      <c r="U82">
        <f>($C$7*BP82+$D$7*BQ82+$E$7*T82)</f>
        <v>0</v>
      </c>
      <c r="V82">
        <f>0.61365*exp(17.502*U82/(240.97+U82))</f>
        <v>0</v>
      </c>
      <c r="W82">
        <f>(X82/Y82*100)</f>
        <v>0</v>
      </c>
      <c r="X82">
        <f>BH82*(BM82+BN82)/1000</f>
        <v>0</v>
      </c>
      <c r="Y82">
        <f>0.61365*exp(17.502*BO82/(240.97+BO82))</f>
        <v>0</v>
      </c>
      <c r="Z82">
        <f>(V82-BH82*(BM82+BN82)/1000)</f>
        <v>0</v>
      </c>
      <c r="AA82">
        <f>(-H82*44100)</f>
        <v>0</v>
      </c>
      <c r="AB82">
        <f>2*29.3*P82*0.92*(BO82-U82)</f>
        <v>0</v>
      </c>
      <c r="AC82">
        <f>2*0.95*5.67E-8*(((BO82+$B$7)+273)^4-(U82+273)^4)</f>
        <v>0</v>
      </c>
      <c r="AD82">
        <f>S82+AC82+AA82+AB82</f>
        <v>0</v>
      </c>
      <c r="AE82">
        <f>BL82*AS82*(BG82-BF82*(1000-AS82*BI82)/(1000-AS82*BH82))/(100*AZ82)</f>
        <v>0</v>
      </c>
      <c r="AF82">
        <f>1000*BL82*AS82*(BH82-BI82)/(100*AZ82*(1000-AS82*BH82))</f>
        <v>0</v>
      </c>
      <c r="AG82">
        <f>(AH82 - AI82 - BM82*1E3/(8.314*(BO82+273.15)) * AK82/BL82 * AJ82) * BL82/(100*AZ82) * (1000 - BI82)/1000</f>
        <v>0</v>
      </c>
      <c r="AH82">
        <v>602.572358645238</v>
      </c>
      <c r="AI82">
        <v>563.756333333333</v>
      </c>
      <c r="AJ82">
        <v>3.2691209523809</v>
      </c>
      <c r="AK82">
        <v>84.62</v>
      </c>
      <c r="AL82">
        <f>(AN82 - AM82 + BM82*1E3/(8.314*(BO82+273.15)) * AP82/BL82 * AO82) * BL82/(100*AZ82) * 1000/(1000 - AN82)</f>
        <v>0</v>
      </c>
      <c r="AM82">
        <v>12.8176675328272</v>
      </c>
      <c r="AN82">
        <v>15.4632901098901</v>
      </c>
      <c r="AO82">
        <v>-2.19355959236365e-06</v>
      </c>
      <c r="AP82">
        <v>106.04</v>
      </c>
      <c r="AQ82">
        <v>14</v>
      </c>
      <c r="AR82">
        <v>3</v>
      </c>
      <c r="AS82">
        <f>IF(AQ82*$H$13&gt;=AU82,1.0,(AU82/(AU82-AQ82*$H$13)))</f>
        <v>0</v>
      </c>
      <c r="AT82">
        <f>(AS82-1)*100</f>
        <v>0</v>
      </c>
      <c r="AU82">
        <f>MAX(0,($B$13+$C$13*BT82)/(1+$D$13*BT82)*BM82/(BO82+273)*$E$13)</f>
        <v>0</v>
      </c>
      <c r="AV82">
        <f>$B$11*BU82+$C$11*BV82+$D$11*CG82</f>
        <v>0</v>
      </c>
      <c r="AW82">
        <f>AV82*AX82</f>
        <v>0</v>
      </c>
      <c r="AX82">
        <f>($B$11*$D$9+$C$11*$D$9+$D$11*(CH82*$E$9+CI82*$G$9))/($B$11+$C$11+$D$11)</f>
        <v>0</v>
      </c>
      <c r="AY82">
        <f>($B$11*$K$9+$C$11*$K$9+$D$11*(CH82*$L$9+CI82*$N$9))/($B$11+$C$11+$D$11)</f>
        <v>0</v>
      </c>
      <c r="AZ82">
        <v>6</v>
      </c>
      <c r="BA82">
        <v>0.5</v>
      </c>
      <c r="BB82" t="s">
        <v>345</v>
      </c>
      <c r="BC82">
        <v>2</v>
      </c>
      <c r="BD82" t="b">
        <v>1</v>
      </c>
      <c r="BE82">
        <v>1737667870.1</v>
      </c>
      <c r="BF82">
        <v>555.031</v>
      </c>
      <c r="BG82">
        <v>606.167</v>
      </c>
      <c r="BH82">
        <v>15.4642</v>
      </c>
      <c r="BI82">
        <v>12.8195</v>
      </c>
      <c r="BJ82">
        <v>553.449</v>
      </c>
      <c r="BK82">
        <v>15.3532</v>
      </c>
      <c r="BL82">
        <v>499.933</v>
      </c>
      <c r="BM82">
        <v>102.605</v>
      </c>
      <c r="BN82">
        <v>0.100043</v>
      </c>
      <c r="BO82">
        <v>25.036</v>
      </c>
      <c r="BP82">
        <v>25.5002</v>
      </c>
      <c r="BQ82">
        <v>999.9</v>
      </c>
      <c r="BR82">
        <v>0</v>
      </c>
      <c r="BS82">
        <v>0</v>
      </c>
      <c r="BT82">
        <v>10001.2</v>
      </c>
      <c r="BU82">
        <v>364.297</v>
      </c>
      <c r="BV82">
        <v>844.84</v>
      </c>
      <c r="BW82">
        <v>-51.1356</v>
      </c>
      <c r="BX82">
        <v>563.749</v>
      </c>
      <c r="BY82">
        <v>614.038</v>
      </c>
      <c r="BZ82">
        <v>2.64471</v>
      </c>
      <c r="CA82">
        <v>606.167</v>
      </c>
      <c r="CB82">
        <v>12.8195</v>
      </c>
      <c r="CC82">
        <v>1.58669</v>
      </c>
      <c r="CD82">
        <v>1.31534</v>
      </c>
      <c r="CE82">
        <v>13.8302</v>
      </c>
      <c r="CF82">
        <v>10.9752</v>
      </c>
      <c r="CG82">
        <v>1199.99</v>
      </c>
      <c r="CH82">
        <v>0.900001</v>
      </c>
      <c r="CI82">
        <v>0.0999991</v>
      </c>
      <c r="CJ82">
        <v>27</v>
      </c>
      <c r="CK82">
        <v>23455.7</v>
      </c>
      <c r="CL82">
        <v>1737665128.1</v>
      </c>
      <c r="CM82" t="s">
        <v>346</v>
      </c>
      <c r="CN82">
        <v>1737665128.1</v>
      </c>
      <c r="CO82">
        <v>1737665124.1</v>
      </c>
      <c r="CP82">
        <v>1</v>
      </c>
      <c r="CQ82">
        <v>0.11</v>
      </c>
      <c r="CR82">
        <v>-0.02</v>
      </c>
      <c r="CS82">
        <v>0.918</v>
      </c>
      <c r="CT82">
        <v>0.128</v>
      </c>
      <c r="CU82">
        <v>200</v>
      </c>
      <c r="CV82">
        <v>18</v>
      </c>
      <c r="CW82">
        <v>0.6</v>
      </c>
      <c r="CX82">
        <v>0.08</v>
      </c>
      <c r="CY82">
        <v>-50.62545</v>
      </c>
      <c r="CZ82">
        <v>-4.66897443609031</v>
      </c>
      <c r="DA82">
        <v>0.481850691085942</v>
      </c>
      <c r="DB82">
        <v>0</v>
      </c>
      <c r="DC82">
        <v>2.639313</v>
      </c>
      <c r="DD82">
        <v>0.103153984962407</v>
      </c>
      <c r="DE82">
        <v>0.0120560387773099</v>
      </c>
      <c r="DF82">
        <v>1</v>
      </c>
      <c r="DG82">
        <v>1</v>
      </c>
      <c r="DH82">
        <v>2</v>
      </c>
      <c r="DI82" t="s">
        <v>347</v>
      </c>
      <c r="DJ82">
        <v>3.11914</v>
      </c>
      <c r="DK82">
        <v>2.80097</v>
      </c>
      <c r="DL82">
        <v>0.123959</v>
      </c>
      <c r="DM82">
        <v>0.133476</v>
      </c>
      <c r="DN82">
        <v>0.086412</v>
      </c>
      <c r="DO82">
        <v>0.0762268</v>
      </c>
      <c r="DP82">
        <v>24385.4</v>
      </c>
      <c r="DQ82">
        <v>22284.6</v>
      </c>
      <c r="DR82">
        <v>26636.1</v>
      </c>
      <c r="DS82">
        <v>24068.4</v>
      </c>
      <c r="DT82">
        <v>33633.9</v>
      </c>
      <c r="DU82">
        <v>32389.7</v>
      </c>
      <c r="DV82">
        <v>40273.7</v>
      </c>
      <c r="DW82">
        <v>38058.8</v>
      </c>
      <c r="DX82">
        <v>1.99857</v>
      </c>
      <c r="DY82">
        <v>2.6376</v>
      </c>
      <c r="DZ82">
        <v>0.0460222</v>
      </c>
      <c r="EA82">
        <v>0</v>
      </c>
      <c r="EB82">
        <v>24.7502</v>
      </c>
      <c r="EC82">
        <v>999.9</v>
      </c>
      <c r="ED82">
        <v>52.429</v>
      </c>
      <c r="EE82">
        <v>25.76</v>
      </c>
      <c r="EF82">
        <v>16.9979</v>
      </c>
      <c r="EG82">
        <v>63.8555</v>
      </c>
      <c r="EH82">
        <v>20.5809</v>
      </c>
      <c r="EI82">
        <v>2</v>
      </c>
      <c r="EJ82">
        <v>-0.332381</v>
      </c>
      <c r="EK82">
        <v>-0.0121405</v>
      </c>
      <c r="EL82">
        <v>20.3007</v>
      </c>
      <c r="EM82">
        <v>5.26087</v>
      </c>
      <c r="EN82">
        <v>12.0067</v>
      </c>
      <c r="EO82">
        <v>4.9987</v>
      </c>
      <c r="EP82">
        <v>3.28685</v>
      </c>
      <c r="EQ82">
        <v>9999</v>
      </c>
      <c r="ER82">
        <v>9999</v>
      </c>
      <c r="ES82">
        <v>9999</v>
      </c>
      <c r="ET82">
        <v>999.9</v>
      </c>
      <c r="EU82">
        <v>1.87271</v>
      </c>
      <c r="EV82">
        <v>1.87347</v>
      </c>
      <c r="EW82">
        <v>1.86975</v>
      </c>
      <c r="EX82">
        <v>1.87547</v>
      </c>
      <c r="EY82">
        <v>1.87574</v>
      </c>
      <c r="EZ82">
        <v>1.87408</v>
      </c>
      <c r="FA82">
        <v>1.87271</v>
      </c>
      <c r="FB82">
        <v>1.87177</v>
      </c>
      <c r="FC82">
        <v>5</v>
      </c>
      <c r="FD82">
        <v>0</v>
      </c>
      <c r="FE82">
        <v>0</v>
      </c>
      <c r="FF82">
        <v>0</v>
      </c>
      <c r="FG82" t="s">
        <v>348</v>
      </c>
      <c r="FH82" t="s">
        <v>349</v>
      </c>
      <c r="FI82" t="s">
        <v>350</v>
      </c>
      <c r="FJ82" t="s">
        <v>350</v>
      </c>
      <c r="FK82" t="s">
        <v>350</v>
      </c>
      <c r="FL82" t="s">
        <v>350</v>
      </c>
      <c r="FM82">
        <v>0</v>
      </c>
      <c r="FN82">
        <v>100</v>
      </c>
      <c r="FO82">
        <v>100</v>
      </c>
      <c r="FP82">
        <v>1.585</v>
      </c>
      <c r="FQ82">
        <v>0.1109</v>
      </c>
      <c r="FR82">
        <v>0.362488883028156</v>
      </c>
      <c r="FS82">
        <v>0.00365831709837341</v>
      </c>
      <c r="FT82">
        <v>-3.09545118692409e-06</v>
      </c>
      <c r="FU82">
        <v>8.40380587856183e-10</v>
      </c>
      <c r="FV82">
        <v>-0.00191986884087034</v>
      </c>
      <c r="FW82">
        <v>0.00174507359546448</v>
      </c>
      <c r="FX82">
        <v>0.000211765233859431</v>
      </c>
      <c r="FY82">
        <v>9.99097381883647e-06</v>
      </c>
      <c r="FZ82">
        <v>2</v>
      </c>
      <c r="GA82">
        <v>1986</v>
      </c>
      <c r="GB82">
        <v>0</v>
      </c>
      <c r="GC82">
        <v>17</v>
      </c>
      <c r="GD82">
        <v>45.7</v>
      </c>
      <c r="GE82">
        <v>45.8</v>
      </c>
      <c r="GF82">
        <v>1.89941</v>
      </c>
      <c r="GG82">
        <v>2.4939</v>
      </c>
      <c r="GH82">
        <v>2.24854</v>
      </c>
      <c r="GI82">
        <v>2.68311</v>
      </c>
      <c r="GJ82">
        <v>2.44751</v>
      </c>
      <c r="GK82">
        <v>2.3938</v>
      </c>
      <c r="GL82">
        <v>29.8364</v>
      </c>
      <c r="GM82">
        <v>13.9657</v>
      </c>
      <c r="GN82">
        <v>19</v>
      </c>
      <c r="GO82">
        <v>454.735</v>
      </c>
      <c r="GP82">
        <v>1035.56</v>
      </c>
      <c r="GQ82">
        <v>24.19</v>
      </c>
      <c r="GR82">
        <v>23.3332</v>
      </c>
      <c r="GS82">
        <v>30.0005</v>
      </c>
      <c r="GT82">
        <v>23.3524</v>
      </c>
      <c r="GU82">
        <v>23.4749</v>
      </c>
      <c r="GV82">
        <v>38.2258</v>
      </c>
      <c r="GW82">
        <v>22.1605</v>
      </c>
      <c r="GX82">
        <v>69.6514</v>
      </c>
      <c r="GY82">
        <v>24.1776</v>
      </c>
      <c r="GZ82">
        <v>637.577</v>
      </c>
      <c r="HA82">
        <v>12.8704</v>
      </c>
      <c r="HB82">
        <v>101.148</v>
      </c>
      <c r="HC82">
        <v>101.119</v>
      </c>
    </row>
    <row r="83" spans="1:211">
      <c r="A83">
        <v>67</v>
      </c>
      <c r="B83">
        <v>1737667873.1</v>
      </c>
      <c r="C83">
        <v>132</v>
      </c>
      <c r="D83" t="s">
        <v>481</v>
      </c>
      <c r="E83" t="s">
        <v>482</v>
      </c>
      <c r="F83">
        <v>2</v>
      </c>
      <c r="G83">
        <v>1737667871.1</v>
      </c>
      <c r="H83">
        <f>(I83)/1000</f>
        <v>0</v>
      </c>
      <c r="I83">
        <f>IF(BD83, AL83, AF83)</f>
        <v>0</v>
      </c>
      <c r="J83">
        <f>IF(BD83, AG83, AE83)</f>
        <v>0</v>
      </c>
      <c r="K83">
        <f>BF83 - IF(AS83&gt;1, J83*AZ83*100.0/(AU83), 0)</f>
        <v>0</v>
      </c>
      <c r="L83">
        <f>((R83-H83/2)*K83-J83)/(R83+H83/2)</f>
        <v>0</v>
      </c>
      <c r="M83">
        <f>L83*(BM83+BN83)/1000.0</f>
        <v>0</v>
      </c>
      <c r="N83">
        <f>(BF83 - IF(AS83&gt;1, J83*AZ83*100.0/(AU83), 0))*(BM83+BN83)/1000.0</f>
        <v>0</v>
      </c>
      <c r="O83">
        <f>2.0/((1/Q83-1/P83)+SIGN(Q83)*SQRT((1/Q83-1/P83)*(1/Q83-1/P83) + 4*BA83/((BA83+1)*(BA83+1))*(2*1/Q83*1/P83-1/P83*1/P83)))</f>
        <v>0</v>
      </c>
      <c r="P83">
        <f>IF(LEFT(BB83,1)&lt;&gt;"0",IF(LEFT(BB83,1)="1",3.0,BC83),$D$5+$E$5*(BT83*BM83/($K$5*1000))+$F$5*(BT83*BM83/($K$5*1000))*MAX(MIN(AZ83,$J$5),$I$5)*MAX(MIN(AZ83,$J$5),$I$5)+$G$5*MAX(MIN(AZ83,$J$5),$I$5)*(BT83*BM83/($K$5*1000))+$H$5*(BT83*BM83/($K$5*1000))*(BT83*BM83/($K$5*1000)))</f>
        <v>0</v>
      </c>
      <c r="Q83">
        <f>H83*(1000-(1000*0.61365*exp(17.502*U83/(240.97+U83))/(BM83+BN83)+BH83)/2)/(1000*0.61365*exp(17.502*U83/(240.97+U83))/(BM83+BN83)-BH83)</f>
        <v>0</v>
      </c>
      <c r="R83">
        <f>1/((BA83+1)/(O83/1.6)+1/(P83/1.37)) + BA83/((BA83+1)/(O83/1.6) + BA83/(P83/1.37))</f>
        <v>0</v>
      </c>
      <c r="S83">
        <f>(AV83*AY83)</f>
        <v>0</v>
      </c>
      <c r="T83">
        <f>(BO83+(S83+2*0.95*5.67E-8*(((BO83+$B$7)+273)^4-(BO83+273)^4)-44100*H83)/(1.84*29.3*P83+8*0.95*5.67E-8*(BO83+273)^3))</f>
        <v>0</v>
      </c>
      <c r="U83">
        <f>($C$7*BP83+$D$7*BQ83+$E$7*T83)</f>
        <v>0</v>
      </c>
      <c r="V83">
        <f>0.61365*exp(17.502*U83/(240.97+U83))</f>
        <v>0</v>
      </c>
      <c r="W83">
        <f>(X83/Y83*100)</f>
        <v>0</v>
      </c>
      <c r="X83">
        <f>BH83*(BM83+BN83)/1000</f>
        <v>0</v>
      </c>
      <c r="Y83">
        <f>0.61365*exp(17.502*BO83/(240.97+BO83))</f>
        <v>0</v>
      </c>
      <c r="Z83">
        <f>(V83-BH83*(BM83+BN83)/1000)</f>
        <v>0</v>
      </c>
      <c r="AA83">
        <f>(-H83*44100)</f>
        <v>0</v>
      </c>
      <c r="AB83">
        <f>2*29.3*P83*0.92*(BO83-U83)</f>
        <v>0</v>
      </c>
      <c r="AC83">
        <f>2*0.95*5.67E-8*(((BO83+$B$7)+273)^4-(U83+273)^4)</f>
        <v>0</v>
      </c>
      <c r="AD83">
        <f>S83+AC83+AA83+AB83</f>
        <v>0</v>
      </c>
      <c r="AE83">
        <f>BL83*AS83*(BG83-BF83*(1000-AS83*BI83)/(1000-AS83*BH83))/(100*AZ83)</f>
        <v>0</v>
      </c>
      <c r="AF83">
        <f>1000*BL83*AS83*(BH83-BI83)/(100*AZ83*(1000-AS83*BH83))</f>
        <v>0</v>
      </c>
      <c r="AG83">
        <f>(AH83 - AI83 - BM83*1E3/(8.314*(BO83+273.15)) * AK83/BL83 * AJ83) * BL83/(100*AZ83) * (1000 - BI83)/1000</f>
        <v>0</v>
      </c>
      <c r="AH83">
        <v>609.049326417857</v>
      </c>
      <c r="AI83">
        <v>570.289890909091</v>
      </c>
      <c r="AJ83">
        <v>3.26109112554108</v>
      </c>
      <c r="AK83">
        <v>84.62</v>
      </c>
      <c r="AL83">
        <f>(AN83 - AM83 + BM83*1E3/(8.314*(BO83+273.15)) * AP83/BL83 * AO83) * BL83/(100*AZ83) * 1000/(1000 - AN83)</f>
        <v>0</v>
      </c>
      <c r="AM83">
        <v>12.8183413179021</v>
      </c>
      <c r="AN83">
        <v>15.4641076923077</v>
      </c>
      <c r="AO83">
        <v>-1.83371565478425e-06</v>
      </c>
      <c r="AP83">
        <v>106.04</v>
      </c>
      <c r="AQ83">
        <v>14</v>
      </c>
      <c r="AR83">
        <v>3</v>
      </c>
      <c r="AS83">
        <f>IF(AQ83*$H$13&gt;=AU83,1.0,(AU83/(AU83-AQ83*$H$13)))</f>
        <v>0</v>
      </c>
      <c r="AT83">
        <f>(AS83-1)*100</f>
        <v>0</v>
      </c>
      <c r="AU83">
        <f>MAX(0,($B$13+$C$13*BT83)/(1+$D$13*BT83)*BM83/(BO83+273)*$E$13)</f>
        <v>0</v>
      </c>
      <c r="AV83">
        <f>$B$11*BU83+$C$11*BV83+$D$11*CG83</f>
        <v>0</v>
      </c>
      <c r="AW83">
        <f>AV83*AX83</f>
        <v>0</v>
      </c>
      <c r="AX83">
        <f>($B$11*$D$9+$C$11*$D$9+$D$11*(CH83*$E$9+CI83*$G$9))/($B$11+$C$11+$D$11)</f>
        <v>0</v>
      </c>
      <c r="AY83">
        <f>($B$11*$K$9+$C$11*$K$9+$D$11*(CH83*$L$9+CI83*$N$9))/($B$11+$C$11+$D$11)</f>
        <v>0</v>
      </c>
      <c r="AZ83">
        <v>6</v>
      </c>
      <c r="BA83">
        <v>0.5</v>
      </c>
      <c r="BB83" t="s">
        <v>345</v>
      </c>
      <c r="BC83">
        <v>2</v>
      </c>
      <c r="BD83" t="b">
        <v>1</v>
      </c>
      <c r="BE83">
        <v>1737667871.1</v>
      </c>
      <c r="BF83">
        <v>558.262</v>
      </c>
      <c r="BG83">
        <v>609.5005</v>
      </c>
      <c r="BH83">
        <v>15.46425</v>
      </c>
      <c r="BI83">
        <v>12.82075</v>
      </c>
      <c r="BJ83">
        <v>556.6775</v>
      </c>
      <c r="BK83">
        <v>15.35325</v>
      </c>
      <c r="BL83">
        <v>500.0005</v>
      </c>
      <c r="BM83">
        <v>102.604</v>
      </c>
      <c r="BN83">
        <v>0.100173</v>
      </c>
      <c r="BO83">
        <v>25.03575</v>
      </c>
      <c r="BP83">
        <v>25.5033</v>
      </c>
      <c r="BQ83">
        <v>999.9</v>
      </c>
      <c r="BR83">
        <v>0</v>
      </c>
      <c r="BS83">
        <v>0</v>
      </c>
      <c r="BT83">
        <v>9991.85</v>
      </c>
      <c r="BU83">
        <v>364.3205</v>
      </c>
      <c r="BV83">
        <v>844.8265</v>
      </c>
      <c r="BW83">
        <v>-51.2379</v>
      </c>
      <c r="BX83">
        <v>567.031</v>
      </c>
      <c r="BY83">
        <v>617.4155</v>
      </c>
      <c r="BZ83">
        <v>2.643515</v>
      </c>
      <c r="CA83">
        <v>609.5005</v>
      </c>
      <c r="CB83">
        <v>12.82075</v>
      </c>
      <c r="CC83">
        <v>1.586685</v>
      </c>
      <c r="CD83">
        <v>1.315455</v>
      </c>
      <c r="CE83">
        <v>13.83015</v>
      </c>
      <c r="CF83">
        <v>10.9766</v>
      </c>
      <c r="CG83">
        <v>1199.995</v>
      </c>
      <c r="CH83">
        <v>0.900001</v>
      </c>
      <c r="CI83">
        <v>0.0999992</v>
      </c>
      <c r="CJ83">
        <v>27</v>
      </c>
      <c r="CK83">
        <v>23455.75</v>
      </c>
      <c r="CL83">
        <v>1737665128.1</v>
      </c>
      <c r="CM83" t="s">
        <v>346</v>
      </c>
      <c r="CN83">
        <v>1737665128.1</v>
      </c>
      <c r="CO83">
        <v>1737665124.1</v>
      </c>
      <c r="CP83">
        <v>1</v>
      </c>
      <c r="CQ83">
        <v>0.11</v>
      </c>
      <c r="CR83">
        <v>-0.02</v>
      </c>
      <c r="CS83">
        <v>0.918</v>
      </c>
      <c r="CT83">
        <v>0.128</v>
      </c>
      <c r="CU83">
        <v>200</v>
      </c>
      <c r="CV83">
        <v>18</v>
      </c>
      <c r="CW83">
        <v>0.6</v>
      </c>
      <c r="CX83">
        <v>0.08</v>
      </c>
      <c r="CY83">
        <v>-50.770395</v>
      </c>
      <c r="CZ83">
        <v>-3.73470225563917</v>
      </c>
      <c r="DA83">
        <v>0.396298004631616</v>
      </c>
      <c r="DB83">
        <v>0</v>
      </c>
      <c r="DC83">
        <v>2.641469</v>
      </c>
      <c r="DD83">
        <v>0.0775813533834544</v>
      </c>
      <c r="DE83">
        <v>0.0107201599335084</v>
      </c>
      <c r="DF83">
        <v>1</v>
      </c>
      <c r="DG83">
        <v>1</v>
      </c>
      <c r="DH83">
        <v>2</v>
      </c>
      <c r="DI83" t="s">
        <v>347</v>
      </c>
      <c r="DJ83">
        <v>3.11904</v>
      </c>
      <c r="DK83">
        <v>2.80075</v>
      </c>
      <c r="DL83">
        <v>0.124979</v>
      </c>
      <c r="DM83">
        <v>0.134502</v>
      </c>
      <c r="DN83">
        <v>0.08641</v>
      </c>
      <c r="DO83">
        <v>0.076232</v>
      </c>
      <c r="DP83">
        <v>24357</v>
      </c>
      <c r="DQ83">
        <v>22258.3</v>
      </c>
      <c r="DR83">
        <v>26636.1</v>
      </c>
      <c r="DS83">
        <v>24068.4</v>
      </c>
      <c r="DT83">
        <v>33634</v>
      </c>
      <c r="DU83">
        <v>32389.5</v>
      </c>
      <c r="DV83">
        <v>40273.7</v>
      </c>
      <c r="DW83">
        <v>38058.6</v>
      </c>
      <c r="DX83">
        <v>1.99872</v>
      </c>
      <c r="DY83">
        <v>2.63792</v>
      </c>
      <c r="DZ83">
        <v>0.0461936</v>
      </c>
      <c r="EA83">
        <v>0</v>
      </c>
      <c r="EB83">
        <v>24.7523</v>
      </c>
      <c r="EC83">
        <v>999.9</v>
      </c>
      <c r="ED83">
        <v>52.405</v>
      </c>
      <c r="EE83">
        <v>25.77</v>
      </c>
      <c r="EF83">
        <v>17.0018</v>
      </c>
      <c r="EG83">
        <v>63.5655</v>
      </c>
      <c r="EH83">
        <v>20.5769</v>
      </c>
      <c r="EI83">
        <v>2</v>
      </c>
      <c r="EJ83">
        <v>-0.332193</v>
      </c>
      <c r="EK83">
        <v>-0.0341422</v>
      </c>
      <c r="EL83">
        <v>20.3005</v>
      </c>
      <c r="EM83">
        <v>5.26087</v>
      </c>
      <c r="EN83">
        <v>12.0065</v>
      </c>
      <c r="EO83">
        <v>4.99895</v>
      </c>
      <c r="EP83">
        <v>3.2869</v>
      </c>
      <c r="EQ83">
        <v>9999</v>
      </c>
      <c r="ER83">
        <v>9999</v>
      </c>
      <c r="ES83">
        <v>9999</v>
      </c>
      <c r="ET83">
        <v>999.9</v>
      </c>
      <c r="EU83">
        <v>1.87271</v>
      </c>
      <c r="EV83">
        <v>1.87347</v>
      </c>
      <c r="EW83">
        <v>1.86972</v>
      </c>
      <c r="EX83">
        <v>1.87546</v>
      </c>
      <c r="EY83">
        <v>1.87575</v>
      </c>
      <c r="EZ83">
        <v>1.87408</v>
      </c>
      <c r="FA83">
        <v>1.87271</v>
      </c>
      <c r="FB83">
        <v>1.87177</v>
      </c>
      <c r="FC83">
        <v>5</v>
      </c>
      <c r="FD83">
        <v>0</v>
      </c>
      <c r="FE83">
        <v>0</v>
      </c>
      <c r="FF83">
        <v>0</v>
      </c>
      <c r="FG83" t="s">
        <v>348</v>
      </c>
      <c r="FH83" t="s">
        <v>349</v>
      </c>
      <c r="FI83" t="s">
        <v>350</v>
      </c>
      <c r="FJ83" t="s">
        <v>350</v>
      </c>
      <c r="FK83" t="s">
        <v>350</v>
      </c>
      <c r="FL83" t="s">
        <v>350</v>
      </c>
      <c r="FM83">
        <v>0</v>
      </c>
      <c r="FN83">
        <v>100</v>
      </c>
      <c r="FO83">
        <v>100</v>
      </c>
      <c r="FP83">
        <v>1.591</v>
      </c>
      <c r="FQ83">
        <v>0.1109</v>
      </c>
      <c r="FR83">
        <v>0.362488883028156</v>
      </c>
      <c r="FS83">
        <v>0.00365831709837341</v>
      </c>
      <c r="FT83">
        <v>-3.09545118692409e-06</v>
      </c>
      <c r="FU83">
        <v>8.40380587856183e-10</v>
      </c>
      <c r="FV83">
        <v>-0.00191986884087034</v>
      </c>
      <c r="FW83">
        <v>0.00174507359546448</v>
      </c>
      <c r="FX83">
        <v>0.000211765233859431</v>
      </c>
      <c r="FY83">
        <v>9.99097381883647e-06</v>
      </c>
      <c r="FZ83">
        <v>2</v>
      </c>
      <c r="GA83">
        <v>1986</v>
      </c>
      <c r="GB83">
        <v>0</v>
      </c>
      <c r="GC83">
        <v>17</v>
      </c>
      <c r="GD83">
        <v>45.8</v>
      </c>
      <c r="GE83">
        <v>45.8</v>
      </c>
      <c r="GF83">
        <v>1.9165</v>
      </c>
      <c r="GG83">
        <v>2.5</v>
      </c>
      <c r="GH83">
        <v>2.24854</v>
      </c>
      <c r="GI83">
        <v>2.68311</v>
      </c>
      <c r="GJ83">
        <v>2.44751</v>
      </c>
      <c r="GK83">
        <v>2.39746</v>
      </c>
      <c r="GL83">
        <v>29.8364</v>
      </c>
      <c r="GM83">
        <v>13.9744</v>
      </c>
      <c r="GN83">
        <v>19</v>
      </c>
      <c r="GO83">
        <v>454.84</v>
      </c>
      <c r="GP83">
        <v>1035.99</v>
      </c>
      <c r="GQ83">
        <v>24.175</v>
      </c>
      <c r="GR83">
        <v>23.3356</v>
      </c>
      <c r="GS83">
        <v>30.0005</v>
      </c>
      <c r="GT83">
        <v>23.3543</v>
      </c>
      <c r="GU83">
        <v>23.4768</v>
      </c>
      <c r="GV83">
        <v>38.5605</v>
      </c>
      <c r="GW83">
        <v>22.1605</v>
      </c>
      <c r="GX83">
        <v>69.6514</v>
      </c>
      <c r="GY83">
        <v>24.1418</v>
      </c>
      <c r="GZ83">
        <v>644.3</v>
      </c>
      <c r="HA83">
        <v>12.8704</v>
      </c>
      <c r="HB83">
        <v>101.148</v>
      </c>
      <c r="HC83">
        <v>101.119</v>
      </c>
    </row>
    <row r="84" spans="1:211">
      <c r="A84">
        <v>68</v>
      </c>
      <c r="B84">
        <v>1737667875.1</v>
      </c>
      <c r="C84">
        <v>134</v>
      </c>
      <c r="D84" t="s">
        <v>483</v>
      </c>
      <c r="E84" t="s">
        <v>484</v>
      </c>
      <c r="F84">
        <v>2</v>
      </c>
      <c r="G84">
        <v>1737667874.1</v>
      </c>
      <c r="H84">
        <f>(I84)/1000</f>
        <v>0</v>
      </c>
      <c r="I84">
        <f>IF(BD84, AL84, AF84)</f>
        <v>0</v>
      </c>
      <c r="J84">
        <f>IF(BD84, AG84, AE84)</f>
        <v>0</v>
      </c>
      <c r="K84">
        <f>BF84 - IF(AS84&gt;1, J84*AZ84*100.0/(AU84), 0)</f>
        <v>0</v>
      </c>
      <c r="L84">
        <f>((R84-H84/2)*K84-J84)/(R84+H84/2)</f>
        <v>0</v>
      </c>
      <c r="M84">
        <f>L84*(BM84+BN84)/1000.0</f>
        <v>0</v>
      </c>
      <c r="N84">
        <f>(BF84 - IF(AS84&gt;1, J84*AZ84*100.0/(AU84), 0))*(BM84+BN84)/1000.0</f>
        <v>0</v>
      </c>
      <c r="O84">
        <f>2.0/((1/Q84-1/P84)+SIGN(Q84)*SQRT((1/Q84-1/P84)*(1/Q84-1/P84) + 4*BA84/((BA84+1)*(BA84+1))*(2*1/Q84*1/P84-1/P84*1/P84)))</f>
        <v>0</v>
      </c>
      <c r="P84">
        <f>IF(LEFT(BB84,1)&lt;&gt;"0",IF(LEFT(BB84,1)="1",3.0,BC84),$D$5+$E$5*(BT84*BM84/($K$5*1000))+$F$5*(BT84*BM84/($K$5*1000))*MAX(MIN(AZ84,$J$5),$I$5)*MAX(MIN(AZ84,$J$5),$I$5)+$G$5*MAX(MIN(AZ84,$J$5),$I$5)*(BT84*BM84/($K$5*1000))+$H$5*(BT84*BM84/($K$5*1000))*(BT84*BM84/($K$5*1000)))</f>
        <v>0</v>
      </c>
      <c r="Q84">
        <f>H84*(1000-(1000*0.61365*exp(17.502*U84/(240.97+U84))/(BM84+BN84)+BH84)/2)/(1000*0.61365*exp(17.502*U84/(240.97+U84))/(BM84+BN84)-BH84)</f>
        <v>0</v>
      </c>
      <c r="R84">
        <f>1/((BA84+1)/(O84/1.6)+1/(P84/1.37)) + BA84/((BA84+1)/(O84/1.6) + BA84/(P84/1.37))</f>
        <v>0</v>
      </c>
      <c r="S84">
        <f>(AV84*AY84)</f>
        <v>0</v>
      </c>
      <c r="T84">
        <f>(BO84+(S84+2*0.95*5.67E-8*(((BO84+$B$7)+273)^4-(BO84+273)^4)-44100*H84)/(1.84*29.3*P84+8*0.95*5.67E-8*(BO84+273)^3))</f>
        <v>0</v>
      </c>
      <c r="U84">
        <f>($C$7*BP84+$D$7*BQ84+$E$7*T84)</f>
        <v>0</v>
      </c>
      <c r="V84">
        <f>0.61365*exp(17.502*U84/(240.97+U84))</f>
        <v>0</v>
      </c>
      <c r="W84">
        <f>(X84/Y84*100)</f>
        <v>0</v>
      </c>
      <c r="X84">
        <f>BH84*(BM84+BN84)/1000</f>
        <v>0</v>
      </c>
      <c r="Y84">
        <f>0.61365*exp(17.502*BO84/(240.97+BO84))</f>
        <v>0</v>
      </c>
      <c r="Z84">
        <f>(V84-BH84*(BM84+BN84)/1000)</f>
        <v>0</v>
      </c>
      <c r="AA84">
        <f>(-H84*44100)</f>
        <v>0</v>
      </c>
      <c r="AB84">
        <f>2*29.3*P84*0.92*(BO84-U84)</f>
        <v>0</v>
      </c>
      <c r="AC84">
        <f>2*0.95*5.67E-8*(((BO84+$B$7)+273)^4-(U84+273)^4)</f>
        <v>0</v>
      </c>
      <c r="AD84">
        <f>S84+AC84+AA84+AB84</f>
        <v>0</v>
      </c>
      <c r="AE84">
        <f>BL84*AS84*(BG84-BF84*(1000-AS84*BI84)/(1000-AS84*BH84))/(100*AZ84)</f>
        <v>0</v>
      </c>
      <c r="AF84">
        <f>1000*BL84*AS84*(BH84-BI84)/(100*AZ84*(1000-AS84*BH84))</f>
        <v>0</v>
      </c>
      <c r="AG84">
        <f>(AH84 - AI84 - BM84*1E3/(8.314*(BO84+273.15)) * AK84/BL84 * AJ84) * BL84/(100*AZ84) * (1000 - BI84)/1000</f>
        <v>0</v>
      </c>
      <c r="AH84">
        <v>615.676569475</v>
      </c>
      <c r="AI84">
        <v>576.841321212121</v>
      </c>
      <c r="AJ84">
        <v>3.26615229437227</v>
      </c>
      <c r="AK84">
        <v>84.62</v>
      </c>
      <c r="AL84">
        <f>(AN84 - AM84 + BM84*1E3/(8.314*(BO84+273.15)) * AP84/BL84 * AO84) * BL84/(100*AZ84) * 1000/(1000 - AN84)</f>
        <v>0</v>
      </c>
      <c r="AM84">
        <v>12.8191201841558</v>
      </c>
      <c r="AN84">
        <v>15.4643747252747</v>
      </c>
      <c r="AO84">
        <v>-1.22562282191149e-06</v>
      </c>
      <c r="AP84">
        <v>106.04</v>
      </c>
      <c r="AQ84">
        <v>14</v>
      </c>
      <c r="AR84">
        <v>3</v>
      </c>
      <c r="AS84">
        <f>IF(AQ84*$H$13&gt;=AU84,1.0,(AU84/(AU84-AQ84*$H$13)))</f>
        <v>0</v>
      </c>
      <c r="AT84">
        <f>(AS84-1)*100</f>
        <v>0</v>
      </c>
      <c r="AU84">
        <f>MAX(0,($B$13+$C$13*BT84)/(1+$D$13*BT84)*BM84/(BO84+273)*$E$13)</f>
        <v>0</v>
      </c>
      <c r="AV84">
        <f>$B$11*BU84+$C$11*BV84+$D$11*CG84</f>
        <v>0</v>
      </c>
      <c r="AW84">
        <f>AV84*AX84</f>
        <v>0</v>
      </c>
      <c r="AX84">
        <f>($B$11*$D$9+$C$11*$D$9+$D$11*(CH84*$E$9+CI84*$G$9))/($B$11+$C$11+$D$11)</f>
        <v>0</v>
      </c>
      <c r="AY84">
        <f>($B$11*$K$9+$C$11*$K$9+$D$11*(CH84*$L$9+CI84*$N$9))/($B$11+$C$11+$D$11)</f>
        <v>0</v>
      </c>
      <c r="AZ84">
        <v>6</v>
      </c>
      <c r="BA84">
        <v>0.5</v>
      </c>
      <c r="BB84" t="s">
        <v>345</v>
      </c>
      <c r="BC84">
        <v>2</v>
      </c>
      <c r="BD84" t="b">
        <v>1</v>
      </c>
      <c r="BE84">
        <v>1737667874.1</v>
      </c>
      <c r="BF84">
        <v>567.919</v>
      </c>
      <c r="BG84">
        <v>619.515</v>
      </c>
      <c r="BH84">
        <v>15.4639</v>
      </c>
      <c r="BI84">
        <v>12.8233</v>
      </c>
      <c r="BJ84">
        <v>566.324</v>
      </c>
      <c r="BK84">
        <v>15.353</v>
      </c>
      <c r="BL84">
        <v>500.17</v>
      </c>
      <c r="BM84">
        <v>102.602</v>
      </c>
      <c r="BN84">
        <v>0.0999671</v>
      </c>
      <c r="BO84">
        <v>25.0355</v>
      </c>
      <c r="BP84">
        <v>25.509</v>
      </c>
      <c r="BQ84">
        <v>999.9</v>
      </c>
      <c r="BR84">
        <v>0</v>
      </c>
      <c r="BS84">
        <v>0</v>
      </c>
      <c r="BT84">
        <v>10016.2</v>
      </c>
      <c r="BU84">
        <v>364.365</v>
      </c>
      <c r="BV84">
        <v>843.655</v>
      </c>
      <c r="BW84">
        <v>-51.5963</v>
      </c>
      <c r="BX84">
        <v>576.839</v>
      </c>
      <c r="BY84">
        <v>627.562</v>
      </c>
      <c r="BZ84">
        <v>2.64061</v>
      </c>
      <c r="CA84">
        <v>619.515</v>
      </c>
      <c r="CB84">
        <v>12.8233</v>
      </c>
      <c r="CC84">
        <v>1.58664</v>
      </c>
      <c r="CD84">
        <v>1.3157</v>
      </c>
      <c r="CE84">
        <v>13.8296</v>
      </c>
      <c r="CF84">
        <v>10.9794</v>
      </c>
      <c r="CG84">
        <v>1200</v>
      </c>
      <c r="CH84">
        <v>0.900001</v>
      </c>
      <c r="CI84">
        <v>0.0999992</v>
      </c>
      <c r="CJ84">
        <v>27</v>
      </c>
      <c r="CK84">
        <v>23455.9</v>
      </c>
      <c r="CL84">
        <v>1737665128.1</v>
      </c>
      <c r="CM84" t="s">
        <v>346</v>
      </c>
      <c r="CN84">
        <v>1737665128.1</v>
      </c>
      <c r="CO84">
        <v>1737665124.1</v>
      </c>
      <c r="CP84">
        <v>1</v>
      </c>
      <c r="CQ84">
        <v>0.11</v>
      </c>
      <c r="CR84">
        <v>-0.02</v>
      </c>
      <c r="CS84">
        <v>0.918</v>
      </c>
      <c r="CT84">
        <v>0.128</v>
      </c>
      <c r="CU84">
        <v>200</v>
      </c>
      <c r="CV84">
        <v>18</v>
      </c>
      <c r="CW84">
        <v>0.6</v>
      </c>
      <c r="CX84">
        <v>0.08</v>
      </c>
      <c r="CY84">
        <v>-50.91471</v>
      </c>
      <c r="CZ84">
        <v>-3.15378947368415</v>
      </c>
      <c r="DA84">
        <v>0.332281582246143</v>
      </c>
      <c r="DB84">
        <v>0</v>
      </c>
      <c r="DC84">
        <v>2.643519</v>
      </c>
      <c r="DD84">
        <v>0.0392409022556452</v>
      </c>
      <c r="DE84">
        <v>0.00844317173815617</v>
      </c>
      <c r="DF84">
        <v>1</v>
      </c>
      <c r="DG84">
        <v>1</v>
      </c>
      <c r="DH84">
        <v>2</v>
      </c>
      <c r="DI84" t="s">
        <v>347</v>
      </c>
      <c r="DJ84">
        <v>3.11925</v>
      </c>
      <c r="DK84">
        <v>2.80067</v>
      </c>
      <c r="DL84">
        <v>0.125985</v>
      </c>
      <c r="DM84">
        <v>0.135519</v>
      </c>
      <c r="DN84">
        <v>0.0864064</v>
      </c>
      <c r="DO84">
        <v>0.0762385</v>
      </c>
      <c r="DP84">
        <v>24329</v>
      </c>
      <c r="DQ84">
        <v>22232</v>
      </c>
      <c r="DR84">
        <v>26636.1</v>
      </c>
      <c r="DS84">
        <v>24068.2</v>
      </c>
      <c r="DT84">
        <v>33634.2</v>
      </c>
      <c r="DU84">
        <v>32389.3</v>
      </c>
      <c r="DV84">
        <v>40273.6</v>
      </c>
      <c r="DW84">
        <v>38058.5</v>
      </c>
      <c r="DX84">
        <v>1.9988</v>
      </c>
      <c r="DY84">
        <v>2.63765</v>
      </c>
      <c r="DZ84">
        <v>0.0457503</v>
      </c>
      <c r="EA84">
        <v>0</v>
      </c>
      <c r="EB84">
        <v>24.7543</v>
      </c>
      <c r="EC84">
        <v>999.9</v>
      </c>
      <c r="ED84">
        <v>52.405</v>
      </c>
      <c r="EE84">
        <v>25.78</v>
      </c>
      <c r="EF84">
        <v>17.0096</v>
      </c>
      <c r="EG84">
        <v>63.9955</v>
      </c>
      <c r="EH84">
        <v>20.5809</v>
      </c>
      <c r="EI84">
        <v>2</v>
      </c>
      <c r="EJ84">
        <v>-0.332012</v>
      </c>
      <c r="EK84">
        <v>-0.00655501</v>
      </c>
      <c r="EL84">
        <v>20.3006</v>
      </c>
      <c r="EM84">
        <v>5.26102</v>
      </c>
      <c r="EN84">
        <v>12.0061</v>
      </c>
      <c r="EO84">
        <v>4.99895</v>
      </c>
      <c r="EP84">
        <v>3.287</v>
      </c>
      <c r="EQ84">
        <v>9999</v>
      </c>
      <c r="ER84">
        <v>9999</v>
      </c>
      <c r="ES84">
        <v>9999</v>
      </c>
      <c r="ET84">
        <v>999.9</v>
      </c>
      <c r="EU84">
        <v>1.87271</v>
      </c>
      <c r="EV84">
        <v>1.87348</v>
      </c>
      <c r="EW84">
        <v>1.86976</v>
      </c>
      <c r="EX84">
        <v>1.87546</v>
      </c>
      <c r="EY84">
        <v>1.87575</v>
      </c>
      <c r="EZ84">
        <v>1.87408</v>
      </c>
      <c r="FA84">
        <v>1.87271</v>
      </c>
      <c r="FB84">
        <v>1.87178</v>
      </c>
      <c r="FC84">
        <v>5</v>
      </c>
      <c r="FD84">
        <v>0</v>
      </c>
      <c r="FE84">
        <v>0</v>
      </c>
      <c r="FF84">
        <v>0</v>
      </c>
      <c r="FG84" t="s">
        <v>348</v>
      </c>
      <c r="FH84" t="s">
        <v>349</v>
      </c>
      <c r="FI84" t="s">
        <v>350</v>
      </c>
      <c r="FJ84" t="s">
        <v>350</v>
      </c>
      <c r="FK84" t="s">
        <v>350</v>
      </c>
      <c r="FL84" t="s">
        <v>350</v>
      </c>
      <c r="FM84">
        <v>0</v>
      </c>
      <c r="FN84">
        <v>100</v>
      </c>
      <c r="FO84">
        <v>100</v>
      </c>
      <c r="FP84">
        <v>1.597</v>
      </c>
      <c r="FQ84">
        <v>0.111</v>
      </c>
      <c r="FR84">
        <v>0.362488883028156</v>
      </c>
      <c r="FS84">
        <v>0.00365831709837341</v>
      </c>
      <c r="FT84">
        <v>-3.09545118692409e-06</v>
      </c>
      <c r="FU84">
        <v>8.40380587856183e-10</v>
      </c>
      <c r="FV84">
        <v>-0.00191986884087034</v>
      </c>
      <c r="FW84">
        <v>0.00174507359546448</v>
      </c>
      <c r="FX84">
        <v>0.000211765233859431</v>
      </c>
      <c r="FY84">
        <v>9.99097381883647e-06</v>
      </c>
      <c r="FZ84">
        <v>2</v>
      </c>
      <c r="GA84">
        <v>1986</v>
      </c>
      <c r="GB84">
        <v>0</v>
      </c>
      <c r="GC84">
        <v>17</v>
      </c>
      <c r="GD84">
        <v>45.8</v>
      </c>
      <c r="GE84">
        <v>45.9</v>
      </c>
      <c r="GF84">
        <v>1.93481</v>
      </c>
      <c r="GG84">
        <v>2.50732</v>
      </c>
      <c r="GH84">
        <v>2.24854</v>
      </c>
      <c r="GI84">
        <v>2.68188</v>
      </c>
      <c r="GJ84">
        <v>2.44751</v>
      </c>
      <c r="GK84">
        <v>2.4231</v>
      </c>
      <c r="GL84">
        <v>29.8578</v>
      </c>
      <c r="GM84">
        <v>13.9744</v>
      </c>
      <c r="GN84">
        <v>19</v>
      </c>
      <c r="GO84">
        <v>454.901</v>
      </c>
      <c r="GP84">
        <v>1035.69</v>
      </c>
      <c r="GQ84">
        <v>24.1632</v>
      </c>
      <c r="GR84">
        <v>23.3376</v>
      </c>
      <c r="GS84">
        <v>30.0005</v>
      </c>
      <c r="GT84">
        <v>23.3562</v>
      </c>
      <c r="GU84">
        <v>23.4787</v>
      </c>
      <c r="GV84">
        <v>38.9027</v>
      </c>
      <c r="GW84">
        <v>22.1605</v>
      </c>
      <c r="GX84">
        <v>69.6514</v>
      </c>
      <c r="GY84">
        <v>24.1418</v>
      </c>
      <c r="GZ84">
        <v>651.14</v>
      </c>
      <c r="HA84">
        <v>12.8704</v>
      </c>
      <c r="HB84">
        <v>101.147</v>
      </c>
      <c r="HC84">
        <v>101.119</v>
      </c>
    </row>
    <row r="85" spans="1:211">
      <c r="A85">
        <v>69</v>
      </c>
      <c r="B85">
        <v>1737667877.1</v>
      </c>
      <c r="C85">
        <v>136</v>
      </c>
      <c r="D85" t="s">
        <v>485</v>
      </c>
      <c r="E85" t="s">
        <v>486</v>
      </c>
      <c r="F85">
        <v>2</v>
      </c>
      <c r="G85">
        <v>1737667875.1</v>
      </c>
      <c r="H85">
        <f>(I85)/1000</f>
        <v>0</v>
      </c>
      <c r="I85">
        <f>IF(BD85, AL85, AF85)</f>
        <v>0</v>
      </c>
      <c r="J85">
        <f>IF(BD85, AG85, AE85)</f>
        <v>0</v>
      </c>
      <c r="K85">
        <f>BF85 - IF(AS85&gt;1, J85*AZ85*100.0/(AU85), 0)</f>
        <v>0</v>
      </c>
      <c r="L85">
        <f>((R85-H85/2)*K85-J85)/(R85+H85/2)</f>
        <v>0</v>
      </c>
      <c r="M85">
        <f>L85*(BM85+BN85)/1000.0</f>
        <v>0</v>
      </c>
      <c r="N85">
        <f>(BF85 - IF(AS85&gt;1, J85*AZ85*100.0/(AU85), 0))*(BM85+BN85)/1000.0</f>
        <v>0</v>
      </c>
      <c r="O85">
        <f>2.0/((1/Q85-1/P85)+SIGN(Q85)*SQRT((1/Q85-1/P85)*(1/Q85-1/P85) + 4*BA85/((BA85+1)*(BA85+1))*(2*1/Q85*1/P85-1/P85*1/P85)))</f>
        <v>0</v>
      </c>
      <c r="P85">
        <f>IF(LEFT(BB85,1)&lt;&gt;"0",IF(LEFT(BB85,1)="1",3.0,BC85),$D$5+$E$5*(BT85*BM85/($K$5*1000))+$F$5*(BT85*BM85/($K$5*1000))*MAX(MIN(AZ85,$J$5),$I$5)*MAX(MIN(AZ85,$J$5),$I$5)+$G$5*MAX(MIN(AZ85,$J$5),$I$5)*(BT85*BM85/($K$5*1000))+$H$5*(BT85*BM85/($K$5*1000))*(BT85*BM85/($K$5*1000)))</f>
        <v>0</v>
      </c>
      <c r="Q85">
        <f>H85*(1000-(1000*0.61365*exp(17.502*U85/(240.97+U85))/(BM85+BN85)+BH85)/2)/(1000*0.61365*exp(17.502*U85/(240.97+U85))/(BM85+BN85)-BH85)</f>
        <v>0</v>
      </c>
      <c r="R85">
        <f>1/((BA85+1)/(O85/1.6)+1/(P85/1.37)) + BA85/((BA85+1)/(O85/1.6) + BA85/(P85/1.37))</f>
        <v>0</v>
      </c>
      <c r="S85">
        <f>(AV85*AY85)</f>
        <v>0</v>
      </c>
      <c r="T85">
        <f>(BO85+(S85+2*0.95*5.67E-8*(((BO85+$B$7)+273)^4-(BO85+273)^4)-44100*H85)/(1.84*29.3*P85+8*0.95*5.67E-8*(BO85+273)^3))</f>
        <v>0</v>
      </c>
      <c r="U85">
        <f>($C$7*BP85+$D$7*BQ85+$E$7*T85)</f>
        <v>0</v>
      </c>
      <c r="V85">
        <f>0.61365*exp(17.502*U85/(240.97+U85))</f>
        <v>0</v>
      </c>
      <c r="W85">
        <f>(X85/Y85*100)</f>
        <v>0</v>
      </c>
      <c r="X85">
        <f>BH85*(BM85+BN85)/1000</f>
        <v>0</v>
      </c>
      <c r="Y85">
        <f>0.61365*exp(17.502*BO85/(240.97+BO85))</f>
        <v>0</v>
      </c>
      <c r="Z85">
        <f>(V85-BH85*(BM85+BN85)/1000)</f>
        <v>0</v>
      </c>
      <c r="AA85">
        <f>(-H85*44100)</f>
        <v>0</v>
      </c>
      <c r="AB85">
        <f>2*29.3*P85*0.92*(BO85-U85)</f>
        <v>0</v>
      </c>
      <c r="AC85">
        <f>2*0.95*5.67E-8*(((BO85+$B$7)+273)^4-(U85+273)^4)</f>
        <v>0</v>
      </c>
      <c r="AD85">
        <f>S85+AC85+AA85+AB85</f>
        <v>0</v>
      </c>
      <c r="AE85">
        <f>BL85*AS85*(BG85-BF85*(1000-AS85*BI85)/(1000-AS85*BH85))/(100*AZ85)</f>
        <v>0</v>
      </c>
      <c r="AF85">
        <f>1000*BL85*AS85*(BH85-BI85)/(100*AZ85*(1000-AS85*BH85))</f>
        <v>0</v>
      </c>
      <c r="AG85">
        <f>(AH85 - AI85 - BM85*1E3/(8.314*(BO85+273.15)) * AK85/BL85 * AJ85) * BL85/(100*AZ85) * (1000 - BI85)/1000</f>
        <v>0</v>
      </c>
      <c r="AH85">
        <v>622.432750695238</v>
      </c>
      <c r="AI85">
        <v>583.300175757576</v>
      </c>
      <c r="AJ85">
        <v>3.24933554112556</v>
      </c>
      <c r="AK85">
        <v>84.62</v>
      </c>
      <c r="AL85">
        <f>(AN85 - AM85 + BM85*1E3/(8.314*(BO85+273.15)) * AP85/BL85 * AO85) * BL85/(100*AZ85) * 1000/(1000 - AN85)</f>
        <v>0</v>
      </c>
      <c r="AM85">
        <v>12.8201004543057</v>
      </c>
      <c r="AN85">
        <v>15.4638615384616</v>
      </c>
      <c r="AO85">
        <v>-7.73061703661927e-07</v>
      </c>
      <c r="AP85">
        <v>106.04</v>
      </c>
      <c r="AQ85">
        <v>14</v>
      </c>
      <c r="AR85">
        <v>3</v>
      </c>
      <c r="AS85">
        <f>IF(AQ85*$H$13&gt;=AU85,1.0,(AU85/(AU85-AQ85*$H$13)))</f>
        <v>0</v>
      </c>
      <c r="AT85">
        <f>(AS85-1)*100</f>
        <v>0</v>
      </c>
      <c r="AU85">
        <f>MAX(0,($B$13+$C$13*BT85)/(1+$D$13*BT85)*BM85/(BO85+273)*$E$13)</f>
        <v>0</v>
      </c>
      <c r="AV85">
        <f>$B$11*BU85+$C$11*BV85+$D$11*CG85</f>
        <v>0</v>
      </c>
      <c r="AW85">
        <f>AV85*AX85</f>
        <v>0</v>
      </c>
      <c r="AX85">
        <f>($B$11*$D$9+$C$11*$D$9+$D$11*(CH85*$E$9+CI85*$G$9))/($B$11+$C$11+$D$11)</f>
        <v>0</v>
      </c>
      <c r="AY85">
        <f>($B$11*$K$9+$C$11*$K$9+$D$11*(CH85*$L$9+CI85*$N$9))/($B$11+$C$11+$D$11)</f>
        <v>0</v>
      </c>
      <c r="AZ85">
        <v>6</v>
      </c>
      <c r="BA85">
        <v>0.5</v>
      </c>
      <c r="BB85" t="s">
        <v>345</v>
      </c>
      <c r="BC85">
        <v>2</v>
      </c>
      <c r="BD85" t="b">
        <v>1</v>
      </c>
      <c r="BE85">
        <v>1737667875.1</v>
      </c>
      <c r="BF85">
        <v>571.096</v>
      </c>
      <c r="BG85">
        <v>622.855</v>
      </c>
      <c r="BH85">
        <v>15.46365</v>
      </c>
      <c r="BI85">
        <v>12.8241</v>
      </c>
      <c r="BJ85">
        <v>569.4985</v>
      </c>
      <c r="BK85">
        <v>15.35275</v>
      </c>
      <c r="BL85">
        <v>500.1245</v>
      </c>
      <c r="BM85">
        <v>102.603</v>
      </c>
      <c r="BN85">
        <v>0.09993485</v>
      </c>
      <c r="BO85">
        <v>25.0355</v>
      </c>
      <c r="BP85">
        <v>25.5066</v>
      </c>
      <c r="BQ85">
        <v>999.9</v>
      </c>
      <c r="BR85">
        <v>0</v>
      </c>
      <c r="BS85">
        <v>0</v>
      </c>
      <c r="BT85">
        <v>10001.225</v>
      </c>
      <c r="BU85">
        <v>364.335</v>
      </c>
      <c r="BV85">
        <v>843.5415</v>
      </c>
      <c r="BW85">
        <v>-51.75875</v>
      </c>
      <c r="BX85">
        <v>580.066</v>
      </c>
      <c r="BY85">
        <v>630.946</v>
      </c>
      <c r="BZ85">
        <v>2.639595</v>
      </c>
      <c r="CA85">
        <v>622.855</v>
      </c>
      <c r="CB85">
        <v>12.8241</v>
      </c>
      <c r="CC85">
        <v>1.586625</v>
      </c>
      <c r="CD85">
        <v>1.31579</v>
      </c>
      <c r="CE85">
        <v>13.8295</v>
      </c>
      <c r="CF85">
        <v>10.98045</v>
      </c>
      <c r="CG85">
        <v>1200</v>
      </c>
      <c r="CH85">
        <v>0.9000005</v>
      </c>
      <c r="CI85">
        <v>0.09999935</v>
      </c>
      <c r="CJ85">
        <v>27</v>
      </c>
      <c r="CK85">
        <v>23455.8</v>
      </c>
      <c r="CL85">
        <v>1737665128.1</v>
      </c>
      <c r="CM85" t="s">
        <v>346</v>
      </c>
      <c r="CN85">
        <v>1737665128.1</v>
      </c>
      <c r="CO85">
        <v>1737665124.1</v>
      </c>
      <c r="CP85">
        <v>1</v>
      </c>
      <c r="CQ85">
        <v>0.11</v>
      </c>
      <c r="CR85">
        <v>-0.02</v>
      </c>
      <c r="CS85">
        <v>0.918</v>
      </c>
      <c r="CT85">
        <v>0.128</v>
      </c>
      <c r="CU85">
        <v>200</v>
      </c>
      <c r="CV85">
        <v>18</v>
      </c>
      <c r="CW85">
        <v>0.6</v>
      </c>
      <c r="CX85">
        <v>0.08</v>
      </c>
      <c r="CY85">
        <v>-51.05682</v>
      </c>
      <c r="CZ85">
        <v>-3.11981954887227</v>
      </c>
      <c r="DA85">
        <v>0.328628412648694</v>
      </c>
      <c r="DB85">
        <v>0</v>
      </c>
      <c r="DC85">
        <v>2.645154</v>
      </c>
      <c r="DD85">
        <v>-0.00573293233082591</v>
      </c>
      <c r="DE85">
        <v>0.00552985026922066</v>
      </c>
      <c r="DF85">
        <v>1</v>
      </c>
      <c r="DG85">
        <v>1</v>
      </c>
      <c r="DH85">
        <v>2</v>
      </c>
      <c r="DI85" t="s">
        <v>347</v>
      </c>
      <c r="DJ85">
        <v>3.11923</v>
      </c>
      <c r="DK85">
        <v>2.8006</v>
      </c>
      <c r="DL85">
        <v>0.126992</v>
      </c>
      <c r="DM85">
        <v>0.136534</v>
      </c>
      <c r="DN85">
        <v>0.0864078</v>
      </c>
      <c r="DO85">
        <v>0.0762508</v>
      </c>
      <c r="DP85">
        <v>24300.7</v>
      </c>
      <c r="DQ85">
        <v>22205.6</v>
      </c>
      <c r="DR85">
        <v>26635.8</v>
      </c>
      <c r="DS85">
        <v>24068</v>
      </c>
      <c r="DT85">
        <v>33633.8</v>
      </c>
      <c r="DU85">
        <v>32388.9</v>
      </c>
      <c r="DV85">
        <v>40273.1</v>
      </c>
      <c r="DW85">
        <v>38058.5</v>
      </c>
      <c r="DX85">
        <v>1.99865</v>
      </c>
      <c r="DY85">
        <v>2.6372</v>
      </c>
      <c r="DZ85">
        <v>0.0456087</v>
      </c>
      <c r="EA85">
        <v>0</v>
      </c>
      <c r="EB85">
        <v>24.7564</v>
      </c>
      <c r="EC85">
        <v>999.9</v>
      </c>
      <c r="ED85">
        <v>52.405</v>
      </c>
      <c r="EE85">
        <v>25.78</v>
      </c>
      <c r="EF85">
        <v>17.01</v>
      </c>
      <c r="EG85">
        <v>63.8255</v>
      </c>
      <c r="EH85">
        <v>20.5649</v>
      </c>
      <c r="EI85">
        <v>2</v>
      </c>
      <c r="EJ85">
        <v>-0.331893</v>
      </c>
      <c r="EK85">
        <v>0.026555</v>
      </c>
      <c r="EL85">
        <v>20.3008</v>
      </c>
      <c r="EM85">
        <v>5.26102</v>
      </c>
      <c r="EN85">
        <v>12.0062</v>
      </c>
      <c r="EO85">
        <v>4.99895</v>
      </c>
      <c r="EP85">
        <v>3.28698</v>
      </c>
      <c r="EQ85">
        <v>9999</v>
      </c>
      <c r="ER85">
        <v>9999</v>
      </c>
      <c r="ES85">
        <v>9999</v>
      </c>
      <c r="ET85">
        <v>999.9</v>
      </c>
      <c r="EU85">
        <v>1.87271</v>
      </c>
      <c r="EV85">
        <v>1.8735</v>
      </c>
      <c r="EW85">
        <v>1.86978</v>
      </c>
      <c r="EX85">
        <v>1.87547</v>
      </c>
      <c r="EY85">
        <v>1.87574</v>
      </c>
      <c r="EZ85">
        <v>1.87408</v>
      </c>
      <c r="FA85">
        <v>1.87271</v>
      </c>
      <c r="FB85">
        <v>1.87178</v>
      </c>
      <c r="FC85">
        <v>5</v>
      </c>
      <c r="FD85">
        <v>0</v>
      </c>
      <c r="FE85">
        <v>0</v>
      </c>
      <c r="FF85">
        <v>0</v>
      </c>
      <c r="FG85" t="s">
        <v>348</v>
      </c>
      <c r="FH85" t="s">
        <v>349</v>
      </c>
      <c r="FI85" t="s">
        <v>350</v>
      </c>
      <c r="FJ85" t="s">
        <v>350</v>
      </c>
      <c r="FK85" t="s">
        <v>350</v>
      </c>
      <c r="FL85" t="s">
        <v>350</v>
      </c>
      <c r="FM85">
        <v>0</v>
      </c>
      <c r="FN85">
        <v>100</v>
      </c>
      <c r="FO85">
        <v>100</v>
      </c>
      <c r="FP85">
        <v>1.604</v>
      </c>
      <c r="FQ85">
        <v>0.111</v>
      </c>
      <c r="FR85">
        <v>0.362488883028156</v>
      </c>
      <c r="FS85">
        <v>0.00365831709837341</v>
      </c>
      <c r="FT85">
        <v>-3.09545118692409e-06</v>
      </c>
      <c r="FU85">
        <v>8.40380587856183e-10</v>
      </c>
      <c r="FV85">
        <v>-0.00191986884087034</v>
      </c>
      <c r="FW85">
        <v>0.00174507359546448</v>
      </c>
      <c r="FX85">
        <v>0.000211765233859431</v>
      </c>
      <c r="FY85">
        <v>9.99097381883647e-06</v>
      </c>
      <c r="FZ85">
        <v>2</v>
      </c>
      <c r="GA85">
        <v>1986</v>
      </c>
      <c r="GB85">
        <v>0</v>
      </c>
      <c r="GC85">
        <v>17</v>
      </c>
      <c r="GD85">
        <v>45.8</v>
      </c>
      <c r="GE85">
        <v>45.9</v>
      </c>
      <c r="GF85">
        <v>1.9519</v>
      </c>
      <c r="GG85">
        <v>2.51343</v>
      </c>
      <c r="GH85">
        <v>2.24854</v>
      </c>
      <c r="GI85">
        <v>2.68311</v>
      </c>
      <c r="GJ85">
        <v>2.44751</v>
      </c>
      <c r="GK85">
        <v>2.42554</v>
      </c>
      <c r="GL85">
        <v>29.8578</v>
      </c>
      <c r="GM85">
        <v>13.9744</v>
      </c>
      <c r="GN85">
        <v>19</v>
      </c>
      <c r="GO85">
        <v>454.83</v>
      </c>
      <c r="GP85">
        <v>1035.18</v>
      </c>
      <c r="GQ85">
        <v>24.1499</v>
      </c>
      <c r="GR85">
        <v>23.3397</v>
      </c>
      <c r="GS85">
        <v>30.0004</v>
      </c>
      <c r="GT85">
        <v>23.3582</v>
      </c>
      <c r="GU85">
        <v>23.4806</v>
      </c>
      <c r="GV85">
        <v>39.2424</v>
      </c>
      <c r="GW85">
        <v>22.1605</v>
      </c>
      <c r="GX85">
        <v>69.6514</v>
      </c>
      <c r="GY85">
        <v>24.1418</v>
      </c>
      <c r="GZ85">
        <v>657.927</v>
      </c>
      <c r="HA85">
        <v>12.8704</v>
      </c>
      <c r="HB85">
        <v>101.146</v>
      </c>
      <c r="HC85">
        <v>101.118</v>
      </c>
    </row>
    <row r="86" spans="1:211">
      <c r="A86">
        <v>70</v>
      </c>
      <c r="B86">
        <v>1737667879.1</v>
      </c>
      <c r="C86">
        <v>138</v>
      </c>
      <c r="D86" t="s">
        <v>487</v>
      </c>
      <c r="E86" t="s">
        <v>488</v>
      </c>
      <c r="F86">
        <v>2</v>
      </c>
      <c r="G86">
        <v>1737667878.1</v>
      </c>
      <c r="H86">
        <f>(I86)/1000</f>
        <v>0</v>
      </c>
      <c r="I86">
        <f>IF(BD86, AL86, AF86)</f>
        <v>0</v>
      </c>
      <c r="J86">
        <f>IF(BD86, AG86, AE86)</f>
        <v>0</v>
      </c>
      <c r="K86">
        <f>BF86 - IF(AS86&gt;1, J86*AZ86*100.0/(AU86), 0)</f>
        <v>0</v>
      </c>
      <c r="L86">
        <f>((R86-H86/2)*K86-J86)/(R86+H86/2)</f>
        <v>0</v>
      </c>
      <c r="M86">
        <f>L86*(BM86+BN86)/1000.0</f>
        <v>0</v>
      </c>
      <c r="N86">
        <f>(BF86 - IF(AS86&gt;1, J86*AZ86*100.0/(AU86), 0))*(BM86+BN86)/1000.0</f>
        <v>0</v>
      </c>
      <c r="O86">
        <f>2.0/((1/Q86-1/P86)+SIGN(Q86)*SQRT((1/Q86-1/P86)*(1/Q86-1/P86) + 4*BA86/((BA86+1)*(BA86+1))*(2*1/Q86*1/P86-1/P86*1/P86)))</f>
        <v>0</v>
      </c>
      <c r="P86">
        <f>IF(LEFT(BB86,1)&lt;&gt;"0",IF(LEFT(BB86,1)="1",3.0,BC86),$D$5+$E$5*(BT86*BM86/($K$5*1000))+$F$5*(BT86*BM86/($K$5*1000))*MAX(MIN(AZ86,$J$5),$I$5)*MAX(MIN(AZ86,$J$5),$I$5)+$G$5*MAX(MIN(AZ86,$J$5),$I$5)*(BT86*BM86/($K$5*1000))+$H$5*(BT86*BM86/($K$5*1000))*(BT86*BM86/($K$5*1000)))</f>
        <v>0</v>
      </c>
      <c r="Q86">
        <f>H86*(1000-(1000*0.61365*exp(17.502*U86/(240.97+U86))/(BM86+BN86)+BH86)/2)/(1000*0.61365*exp(17.502*U86/(240.97+U86))/(BM86+BN86)-BH86)</f>
        <v>0</v>
      </c>
      <c r="R86">
        <f>1/((BA86+1)/(O86/1.6)+1/(P86/1.37)) + BA86/((BA86+1)/(O86/1.6) + BA86/(P86/1.37))</f>
        <v>0</v>
      </c>
      <c r="S86">
        <f>(AV86*AY86)</f>
        <v>0</v>
      </c>
      <c r="T86">
        <f>(BO86+(S86+2*0.95*5.67E-8*(((BO86+$B$7)+273)^4-(BO86+273)^4)-44100*H86)/(1.84*29.3*P86+8*0.95*5.67E-8*(BO86+273)^3))</f>
        <v>0</v>
      </c>
      <c r="U86">
        <f>($C$7*BP86+$D$7*BQ86+$E$7*T86)</f>
        <v>0</v>
      </c>
      <c r="V86">
        <f>0.61365*exp(17.502*U86/(240.97+U86))</f>
        <v>0</v>
      </c>
      <c r="W86">
        <f>(X86/Y86*100)</f>
        <v>0</v>
      </c>
      <c r="X86">
        <f>BH86*(BM86+BN86)/1000</f>
        <v>0</v>
      </c>
      <c r="Y86">
        <f>0.61365*exp(17.502*BO86/(240.97+BO86))</f>
        <v>0</v>
      </c>
      <c r="Z86">
        <f>(V86-BH86*(BM86+BN86)/1000)</f>
        <v>0</v>
      </c>
      <c r="AA86">
        <f>(-H86*44100)</f>
        <v>0</v>
      </c>
      <c r="AB86">
        <f>2*29.3*P86*0.92*(BO86-U86)</f>
        <v>0</v>
      </c>
      <c r="AC86">
        <f>2*0.95*5.67E-8*(((BO86+$B$7)+273)^4-(U86+273)^4)</f>
        <v>0</v>
      </c>
      <c r="AD86">
        <f>S86+AC86+AA86+AB86</f>
        <v>0</v>
      </c>
      <c r="AE86">
        <f>BL86*AS86*(BG86-BF86*(1000-AS86*BI86)/(1000-AS86*BH86))/(100*AZ86)</f>
        <v>0</v>
      </c>
      <c r="AF86">
        <f>1000*BL86*AS86*(BH86-BI86)/(100*AZ86*(1000-AS86*BH86))</f>
        <v>0</v>
      </c>
      <c r="AG86">
        <f>(AH86 - AI86 - BM86*1E3/(8.314*(BO86+273.15)) * AK86/BL86 * AJ86) * BL86/(100*AZ86) * (1000 - BI86)/1000</f>
        <v>0</v>
      </c>
      <c r="AH86">
        <v>629.213049013096</v>
      </c>
      <c r="AI86">
        <v>589.797866666667</v>
      </c>
      <c r="AJ86">
        <v>3.24618285714284</v>
      </c>
      <c r="AK86">
        <v>84.62</v>
      </c>
      <c r="AL86">
        <f>(AN86 - AM86 + BM86*1E3/(8.314*(BO86+273.15)) * AP86/BL86 * AO86) * BL86/(100*AZ86) * 1000/(1000 - AN86)</f>
        <v>0</v>
      </c>
      <c r="AM86">
        <v>12.8215038244555</v>
      </c>
      <c r="AN86">
        <v>15.4640230769231</v>
      </c>
      <c r="AO86">
        <v>-3.41511953389806e-07</v>
      </c>
      <c r="AP86">
        <v>106.04</v>
      </c>
      <c r="AQ86">
        <v>14</v>
      </c>
      <c r="AR86">
        <v>3</v>
      </c>
      <c r="AS86">
        <f>IF(AQ86*$H$13&gt;=AU86,1.0,(AU86/(AU86-AQ86*$H$13)))</f>
        <v>0</v>
      </c>
      <c r="AT86">
        <f>(AS86-1)*100</f>
        <v>0</v>
      </c>
      <c r="AU86">
        <f>MAX(0,($B$13+$C$13*BT86)/(1+$D$13*BT86)*BM86/(BO86+273)*$E$13)</f>
        <v>0</v>
      </c>
      <c r="AV86">
        <f>$B$11*BU86+$C$11*BV86+$D$11*CG86</f>
        <v>0</v>
      </c>
      <c r="AW86">
        <f>AV86*AX86</f>
        <v>0</v>
      </c>
      <c r="AX86">
        <f>($B$11*$D$9+$C$11*$D$9+$D$11*(CH86*$E$9+CI86*$G$9))/($B$11+$C$11+$D$11)</f>
        <v>0</v>
      </c>
      <c r="AY86">
        <f>($B$11*$K$9+$C$11*$K$9+$D$11*(CH86*$L$9+CI86*$N$9))/($B$11+$C$11+$D$11)</f>
        <v>0</v>
      </c>
      <c r="AZ86">
        <v>6</v>
      </c>
      <c r="BA86">
        <v>0.5</v>
      </c>
      <c r="BB86" t="s">
        <v>345</v>
      </c>
      <c r="BC86">
        <v>2</v>
      </c>
      <c r="BD86" t="b">
        <v>1</v>
      </c>
      <c r="BE86">
        <v>1737667878.1</v>
      </c>
      <c r="BF86">
        <v>580.701</v>
      </c>
      <c r="BG86">
        <v>632.953</v>
      </c>
      <c r="BH86">
        <v>15.4642</v>
      </c>
      <c r="BI86">
        <v>12.8281</v>
      </c>
      <c r="BJ86">
        <v>579.095</v>
      </c>
      <c r="BK86">
        <v>15.3533</v>
      </c>
      <c r="BL86">
        <v>499.977</v>
      </c>
      <c r="BM86">
        <v>102.604</v>
      </c>
      <c r="BN86">
        <v>0.0999935</v>
      </c>
      <c r="BO86">
        <v>25.0355</v>
      </c>
      <c r="BP86">
        <v>25.5051</v>
      </c>
      <c r="BQ86">
        <v>999.9</v>
      </c>
      <c r="BR86">
        <v>0</v>
      </c>
      <c r="BS86">
        <v>0</v>
      </c>
      <c r="BT86">
        <v>9978.12</v>
      </c>
      <c r="BU86">
        <v>364.318</v>
      </c>
      <c r="BV86">
        <v>843.18</v>
      </c>
      <c r="BW86">
        <v>-52.252</v>
      </c>
      <c r="BX86">
        <v>589.822</v>
      </c>
      <c r="BY86">
        <v>641.178</v>
      </c>
      <c r="BZ86">
        <v>2.63609</v>
      </c>
      <c r="CA86">
        <v>632.953</v>
      </c>
      <c r="CB86">
        <v>12.8281</v>
      </c>
      <c r="CC86">
        <v>1.58669</v>
      </c>
      <c r="CD86">
        <v>1.31621</v>
      </c>
      <c r="CE86">
        <v>13.8301</v>
      </c>
      <c r="CF86">
        <v>10.9853</v>
      </c>
      <c r="CG86">
        <v>1200</v>
      </c>
      <c r="CH86">
        <v>0.9</v>
      </c>
      <c r="CI86">
        <v>0.0999997</v>
      </c>
      <c r="CJ86">
        <v>27</v>
      </c>
      <c r="CK86">
        <v>23455.8</v>
      </c>
      <c r="CL86">
        <v>1737665128.1</v>
      </c>
      <c r="CM86" t="s">
        <v>346</v>
      </c>
      <c r="CN86">
        <v>1737665128.1</v>
      </c>
      <c r="CO86">
        <v>1737665124.1</v>
      </c>
      <c r="CP86">
        <v>1</v>
      </c>
      <c r="CQ86">
        <v>0.11</v>
      </c>
      <c r="CR86">
        <v>-0.02</v>
      </c>
      <c r="CS86">
        <v>0.918</v>
      </c>
      <c r="CT86">
        <v>0.128</v>
      </c>
      <c r="CU86">
        <v>200</v>
      </c>
      <c r="CV86">
        <v>18</v>
      </c>
      <c r="CW86">
        <v>0.6</v>
      </c>
      <c r="CX86">
        <v>0.08</v>
      </c>
      <c r="CY86">
        <v>-51.206935</v>
      </c>
      <c r="CZ86">
        <v>-3.52309624060149</v>
      </c>
      <c r="DA86">
        <v>0.376356000716077</v>
      </c>
      <c r="DB86">
        <v>0</v>
      </c>
      <c r="DC86">
        <v>2.6455865</v>
      </c>
      <c r="DD86">
        <v>-0.0410287218045179</v>
      </c>
      <c r="DE86">
        <v>0.00458183726795267</v>
      </c>
      <c r="DF86">
        <v>1</v>
      </c>
      <c r="DG86">
        <v>1</v>
      </c>
      <c r="DH86">
        <v>2</v>
      </c>
      <c r="DI86" t="s">
        <v>347</v>
      </c>
      <c r="DJ86">
        <v>3.11919</v>
      </c>
      <c r="DK86">
        <v>2.80047</v>
      </c>
      <c r="DL86">
        <v>0.128004</v>
      </c>
      <c r="DM86">
        <v>0.137562</v>
      </c>
      <c r="DN86">
        <v>0.0864077</v>
      </c>
      <c r="DO86">
        <v>0.0762626</v>
      </c>
      <c r="DP86">
        <v>24272.4</v>
      </c>
      <c r="DQ86">
        <v>22179.3</v>
      </c>
      <c r="DR86">
        <v>26635.5</v>
      </c>
      <c r="DS86">
        <v>24068.1</v>
      </c>
      <c r="DT86">
        <v>33633.5</v>
      </c>
      <c r="DU86">
        <v>32388.7</v>
      </c>
      <c r="DV86">
        <v>40272.6</v>
      </c>
      <c r="DW86">
        <v>38058.7</v>
      </c>
      <c r="DX86">
        <v>1.99875</v>
      </c>
      <c r="DY86">
        <v>2.63713</v>
      </c>
      <c r="DZ86">
        <v>0.0455938</v>
      </c>
      <c r="EA86">
        <v>0</v>
      </c>
      <c r="EB86">
        <v>24.7579</v>
      </c>
      <c r="EC86">
        <v>999.9</v>
      </c>
      <c r="ED86">
        <v>52.405</v>
      </c>
      <c r="EE86">
        <v>25.77</v>
      </c>
      <c r="EF86">
        <v>17.0018</v>
      </c>
      <c r="EG86">
        <v>63.8055</v>
      </c>
      <c r="EH86">
        <v>20.5849</v>
      </c>
      <c r="EI86">
        <v>2</v>
      </c>
      <c r="EJ86">
        <v>-0.33173</v>
      </c>
      <c r="EK86">
        <v>0.00670479</v>
      </c>
      <c r="EL86">
        <v>20.301</v>
      </c>
      <c r="EM86">
        <v>5.26147</v>
      </c>
      <c r="EN86">
        <v>12.0077</v>
      </c>
      <c r="EO86">
        <v>4.9992</v>
      </c>
      <c r="EP86">
        <v>3.2871</v>
      </c>
      <c r="EQ86">
        <v>9999</v>
      </c>
      <c r="ER86">
        <v>9999</v>
      </c>
      <c r="ES86">
        <v>9999</v>
      </c>
      <c r="ET86">
        <v>999.9</v>
      </c>
      <c r="EU86">
        <v>1.87271</v>
      </c>
      <c r="EV86">
        <v>1.87351</v>
      </c>
      <c r="EW86">
        <v>1.86979</v>
      </c>
      <c r="EX86">
        <v>1.87547</v>
      </c>
      <c r="EY86">
        <v>1.87574</v>
      </c>
      <c r="EZ86">
        <v>1.87408</v>
      </c>
      <c r="FA86">
        <v>1.87271</v>
      </c>
      <c r="FB86">
        <v>1.87179</v>
      </c>
      <c r="FC86">
        <v>5</v>
      </c>
      <c r="FD86">
        <v>0</v>
      </c>
      <c r="FE86">
        <v>0</v>
      </c>
      <c r="FF86">
        <v>0</v>
      </c>
      <c r="FG86" t="s">
        <v>348</v>
      </c>
      <c r="FH86" t="s">
        <v>349</v>
      </c>
      <c r="FI86" t="s">
        <v>350</v>
      </c>
      <c r="FJ86" t="s">
        <v>350</v>
      </c>
      <c r="FK86" t="s">
        <v>350</v>
      </c>
      <c r="FL86" t="s">
        <v>350</v>
      </c>
      <c r="FM86">
        <v>0</v>
      </c>
      <c r="FN86">
        <v>100</v>
      </c>
      <c r="FO86">
        <v>100</v>
      </c>
      <c r="FP86">
        <v>1.609</v>
      </c>
      <c r="FQ86">
        <v>0.111</v>
      </c>
      <c r="FR86">
        <v>0.362488883028156</v>
      </c>
      <c r="FS86">
        <v>0.00365831709837341</v>
      </c>
      <c r="FT86">
        <v>-3.09545118692409e-06</v>
      </c>
      <c r="FU86">
        <v>8.40380587856183e-10</v>
      </c>
      <c r="FV86">
        <v>-0.00191986884087034</v>
      </c>
      <c r="FW86">
        <v>0.00174507359546448</v>
      </c>
      <c r="FX86">
        <v>0.000211765233859431</v>
      </c>
      <c r="FY86">
        <v>9.99097381883647e-06</v>
      </c>
      <c r="FZ86">
        <v>2</v>
      </c>
      <c r="GA86">
        <v>1986</v>
      </c>
      <c r="GB86">
        <v>0</v>
      </c>
      <c r="GC86">
        <v>17</v>
      </c>
      <c r="GD86">
        <v>45.9</v>
      </c>
      <c r="GE86">
        <v>45.9</v>
      </c>
      <c r="GF86">
        <v>1.96777</v>
      </c>
      <c r="GG86">
        <v>2.51831</v>
      </c>
      <c r="GH86">
        <v>2.24854</v>
      </c>
      <c r="GI86">
        <v>2.68066</v>
      </c>
      <c r="GJ86">
        <v>2.44751</v>
      </c>
      <c r="GK86">
        <v>2.44263</v>
      </c>
      <c r="GL86">
        <v>29.8578</v>
      </c>
      <c r="GM86">
        <v>13.9744</v>
      </c>
      <c r="GN86">
        <v>19</v>
      </c>
      <c r="GO86">
        <v>454.907</v>
      </c>
      <c r="GP86">
        <v>1035.13</v>
      </c>
      <c r="GQ86">
        <v>24.1358</v>
      </c>
      <c r="GR86">
        <v>23.3422</v>
      </c>
      <c r="GS86">
        <v>30.0005</v>
      </c>
      <c r="GT86">
        <v>23.3602</v>
      </c>
      <c r="GU86">
        <v>23.4825</v>
      </c>
      <c r="GV86">
        <v>39.5815</v>
      </c>
      <c r="GW86">
        <v>22.1605</v>
      </c>
      <c r="GX86">
        <v>69.6514</v>
      </c>
      <c r="GY86">
        <v>24.1063</v>
      </c>
      <c r="GZ86">
        <v>664.706</v>
      </c>
      <c r="HA86">
        <v>12.8704</v>
      </c>
      <c r="HB86">
        <v>101.145</v>
      </c>
      <c r="HC86">
        <v>101.119</v>
      </c>
    </row>
    <row r="87" spans="1:211">
      <c r="A87">
        <v>71</v>
      </c>
      <c r="B87">
        <v>1737667881.1</v>
      </c>
      <c r="C87">
        <v>140</v>
      </c>
      <c r="D87" t="s">
        <v>489</v>
      </c>
      <c r="E87" t="s">
        <v>490</v>
      </c>
      <c r="F87">
        <v>2</v>
      </c>
      <c r="G87">
        <v>1737667879.1</v>
      </c>
      <c r="H87">
        <f>(I87)/1000</f>
        <v>0</v>
      </c>
      <c r="I87">
        <f>IF(BD87, AL87, AF87)</f>
        <v>0</v>
      </c>
      <c r="J87">
        <f>IF(BD87, AG87, AE87)</f>
        <v>0</v>
      </c>
      <c r="K87">
        <f>BF87 - IF(AS87&gt;1, J87*AZ87*100.0/(AU87), 0)</f>
        <v>0</v>
      </c>
      <c r="L87">
        <f>((R87-H87/2)*K87-J87)/(R87+H87/2)</f>
        <v>0</v>
      </c>
      <c r="M87">
        <f>L87*(BM87+BN87)/1000.0</f>
        <v>0</v>
      </c>
      <c r="N87">
        <f>(BF87 - IF(AS87&gt;1, J87*AZ87*100.0/(AU87), 0))*(BM87+BN87)/1000.0</f>
        <v>0</v>
      </c>
      <c r="O87">
        <f>2.0/((1/Q87-1/P87)+SIGN(Q87)*SQRT((1/Q87-1/P87)*(1/Q87-1/P87) + 4*BA87/((BA87+1)*(BA87+1))*(2*1/Q87*1/P87-1/P87*1/P87)))</f>
        <v>0</v>
      </c>
      <c r="P87">
        <f>IF(LEFT(BB87,1)&lt;&gt;"0",IF(LEFT(BB87,1)="1",3.0,BC87),$D$5+$E$5*(BT87*BM87/($K$5*1000))+$F$5*(BT87*BM87/($K$5*1000))*MAX(MIN(AZ87,$J$5),$I$5)*MAX(MIN(AZ87,$J$5),$I$5)+$G$5*MAX(MIN(AZ87,$J$5),$I$5)*(BT87*BM87/($K$5*1000))+$H$5*(BT87*BM87/($K$5*1000))*(BT87*BM87/($K$5*1000)))</f>
        <v>0</v>
      </c>
      <c r="Q87">
        <f>H87*(1000-(1000*0.61365*exp(17.502*U87/(240.97+U87))/(BM87+BN87)+BH87)/2)/(1000*0.61365*exp(17.502*U87/(240.97+U87))/(BM87+BN87)-BH87)</f>
        <v>0</v>
      </c>
      <c r="R87">
        <f>1/((BA87+1)/(O87/1.6)+1/(P87/1.37)) + BA87/((BA87+1)/(O87/1.6) + BA87/(P87/1.37))</f>
        <v>0</v>
      </c>
      <c r="S87">
        <f>(AV87*AY87)</f>
        <v>0</v>
      </c>
      <c r="T87">
        <f>(BO87+(S87+2*0.95*5.67E-8*(((BO87+$B$7)+273)^4-(BO87+273)^4)-44100*H87)/(1.84*29.3*P87+8*0.95*5.67E-8*(BO87+273)^3))</f>
        <v>0</v>
      </c>
      <c r="U87">
        <f>($C$7*BP87+$D$7*BQ87+$E$7*T87)</f>
        <v>0</v>
      </c>
      <c r="V87">
        <f>0.61365*exp(17.502*U87/(240.97+U87))</f>
        <v>0</v>
      </c>
      <c r="W87">
        <f>(X87/Y87*100)</f>
        <v>0</v>
      </c>
      <c r="X87">
        <f>BH87*(BM87+BN87)/1000</f>
        <v>0</v>
      </c>
      <c r="Y87">
        <f>0.61365*exp(17.502*BO87/(240.97+BO87))</f>
        <v>0</v>
      </c>
      <c r="Z87">
        <f>(V87-BH87*(BM87+BN87)/1000)</f>
        <v>0</v>
      </c>
      <c r="AA87">
        <f>(-H87*44100)</f>
        <v>0</v>
      </c>
      <c r="AB87">
        <f>2*29.3*P87*0.92*(BO87-U87)</f>
        <v>0</v>
      </c>
      <c r="AC87">
        <f>2*0.95*5.67E-8*(((BO87+$B$7)+273)^4-(U87+273)^4)</f>
        <v>0</v>
      </c>
      <c r="AD87">
        <f>S87+AC87+AA87+AB87</f>
        <v>0</v>
      </c>
      <c r="AE87">
        <f>BL87*AS87*(BG87-BF87*(1000-AS87*BI87)/(1000-AS87*BH87))/(100*AZ87)</f>
        <v>0</v>
      </c>
      <c r="AF87">
        <f>1000*BL87*AS87*(BH87-BI87)/(100*AZ87*(1000-AS87*BH87))</f>
        <v>0</v>
      </c>
      <c r="AG87">
        <f>(AH87 - AI87 - BM87*1E3/(8.314*(BO87+273.15)) * AK87/BL87 * AJ87) * BL87/(100*AZ87) * (1000 - BI87)/1000</f>
        <v>0</v>
      </c>
      <c r="AH87">
        <v>636.003420034524</v>
      </c>
      <c r="AI87">
        <v>596.429715151515</v>
      </c>
      <c r="AJ87">
        <v>3.2796289177489</v>
      </c>
      <c r="AK87">
        <v>84.62</v>
      </c>
      <c r="AL87">
        <f>(AN87 - AM87 + BM87*1E3/(8.314*(BO87+273.15)) * AP87/BL87 * AO87) * BL87/(100*AZ87) * 1000/(1000 - AN87)</f>
        <v>0</v>
      </c>
      <c r="AM87">
        <v>12.8235376691309</v>
      </c>
      <c r="AN87">
        <v>15.4637747252747</v>
      </c>
      <c r="AO87">
        <v>-1.38727455797144e-07</v>
      </c>
      <c r="AP87">
        <v>106.04</v>
      </c>
      <c r="AQ87">
        <v>14</v>
      </c>
      <c r="AR87">
        <v>3</v>
      </c>
      <c r="AS87">
        <f>IF(AQ87*$H$13&gt;=AU87,1.0,(AU87/(AU87-AQ87*$H$13)))</f>
        <v>0</v>
      </c>
      <c r="AT87">
        <f>(AS87-1)*100</f>
        <v>0</v>
      </c>
      <c r="AU87">
        <f>MAX(0,($B$13+$C$13*BT87)/(1+$D$13*BT87)*BM87/(BO87+273)*$E$13)</f>
        <v>0</v>
      </c>
      <c r="AV87">
        <f>$B$11*BU87+$C$11*BV87+$D$11*CG87</f>
        <v>0</v>
      </c>
      <c r="AW87">
        <f>AV87*AX87</f>
        <v>0</v>
      </c>
      <c r="AX87">
        <f>($B$11*$D$9+$C$11*$D$9+$D$11*(CH87*$E$9+CI87*$G$9))/($B$11+$C$11+$D$11)</f>
        <v>0</v>
      </c>
      <c r="AY87">
        <f>($B$11*$K$9+$C$11*$K$9+$D$11*(CH87*$L$9+CI87*$N$9))/($B$11+$C$11+$D$11)</f>
        <v>0</v>
      </c>
      <c r="AZ87">
        <v>6</v>
      </c>
      <c r="BA87">
        <v>0.5</v>
      </c>
      <c r="BB87" t="s">
        <v>345</v>
      </c>
      <c r="BC87">
        <v>2</v>
      </c>
      <c r="BD87" t="b">
        <v>1</v>
      </c>
      <c r="BE87">
        <v>1737667879.1</v>
      </c>
      <c r="BF87">
        <v>583.961</v>
      </c>
      <c r="BG87">
        <v>636.396</v>
      </c>
      <c r="BH87">
        <v>15.46385</v>
      </c>
      <c r="BI87">
        <v>12.8295</v>
      </c>
      <c r="BJ87">
        <v>582.352</v>
      </c>
      <c r="BK87">
        <v>15.35295</v>
      </c>
      <c r="BL87">
        <v>499.9335</v>
      </c>
      <c r="BM87">
        <v>102.6035</v>
      </c>
      <c r="BN87">
        <v>0.09998685</v>
      </c>
      <c r="BO87">
        <v>25.03515</v>
      </c>
      <c r="BP87">
        <v>25.50585</v>
      </c>
      <c r="BQ87">
        <v>999.9</v>
      </c>
      <c r="BR87">
        <v>0</v>
      </c>
      <c r="BS87">
        <v>0</v>
      </c>
      <c r="BT87">
        <v>9991.26</v>
      </c>
      <c r="BU87">
        <v>364.324</v>
      </c>
      <c r="BV87">
        <v>843.153</v>
      </c>
      <c r="BW87">
        <v>-52.4351</v>
      </c>
      <c r="BX87">
        <v>593.133</v>
      </c>
      <c r="BY87">
        <v>644.6665</v>
      </c>
      <c r="BZ87">
        <v>2.63438</v>
      </c>
      <c r="CA87">
        <v>636.396</v>
      </c>
      <c r="CB87">
        <v>12.8295</v>
      </c>
      <c r="CC87">
        <v>1.586645</v>
      </c>
      <c r="CD87">
        <v>1.316345</v>
      </c>
      <c r="CE87">
        <v>13.8297</v>
      </c>
      <c r="CF87">
        <v>10.98685</v>
      </c>
      <c r="CG87">
        <v>1200</v>
      </c>
      <c r="CH87">
        <v>0.9</v>
      </c>
      <c r="CI87">
        <v>0.09999965</v>
      </c>
      <c r="CJ87">
        <v>27</v>
      </c>
      <c r="CK87">
        <v>23455.8</v>
      </c>
      <c r="CL87">
        <v>1737665128.1</v>
      </c>
      <c r="CM87" t="s">
        <v>346</v>
      </c>
      <c r="CN87">
        <v>1737665128.1</v>
      </c>
      <c r="CO87">
        <v>1737665124.1</v>
      </c>
      <c r="CP87">
        <v>1</v>
      </c>
      <c r="CQ87">
        <v>0.11</v>
      </c>
      <c r="CR87">
        <v>-0.02</v>
      </c>
      <c r="CS87">
        <v>0.918</v>
      </c>
      <c r="CT87">
        <v>0.128</v>
      </c>
      <c r="CU87">
        <v>200</v>
      </c>
      <c r="CV87">
        <v>18</v>
      </c>
      <c r="CW87">
        <v>0.6</v>
      </c>
      <c r="CX87">
        <v>0.08</v>
      </c>
      <c r="CY87">
        <v>-51.372745</v>
      </c>
      <c r="CZ87">
        <v>-4.29331578947363</v>
      </c>
      <c r="DA87">
        <v>0.461036707296719</v>
      </c>
      <c r="DB87">
        <v>0</v>
      </c>
      <c r="DC87">
        <v>2.644472</v>
      </c>
      <c r="DD87">
        <v>-0.0562303759398488</v>
      </c>
      <c r="DE87">
        <v>0.00543549592953579</v>
      </c>
      <c r="DF87">
        <v>1</v>
      </c>
      <c r="DG87">
        <v>1</v>
      </c>
      <c r="DH87">
        <v>2</v>
      </c>
      <c r="DI87" t="s">
        <v>347</v>
      </c>
      <c r="DJ87">
        <v>3.11908</v>
      </c>
      <c r="DK87">
        <v>2.80064</v>
      </c>
      <c r="DL87">
        <v>0.129015</v>
      </c>
      <c r="DM87">
        <v>0.138599</v>
      </c>
      <c r="DN87">
        <v>0.0864037</v>
      </c>
      <c r="DO87">
        <v>0.0762714</v>
      </c>
      <c r="DP87">
        <v>24244.3</v>
      </c>
      <c r="DQ87">
        <v>22152.9</v>
      </c>
      <c r="DR87">
        <v>26635.6</v>
      </c>
      <c r="DS87">
        <v>24068.3</v>
      </c>
      <c r="DT87">
        <v>33633.8</v>
      </c>
      <c r="DU87">
        <v>32388.6</v>
      </c>
      <c r="DV87">
        <v>40272.6</v>
      </c>
      <c r="DW87">
        <v>38058.8</v>
      </c>
      <c r="DX87">
        <v>1.99842</v>
      </c>
      <c r="DY87">
        <v>2.63783</v>
      </c>
      <c r="DZ87">
        <v>0.0453927</v>
      </c>
      <c r="EA87">
        <v>0</v>
      </c>
      <c r="EB87">
        <v>24.7596</v>
      </c>
      <c r="EC87">
        <v>999.9</v>
      </c>
      <c r="ED87">
        <v>52.405</v>
      </c>
      <c r="EE87">
        <v>25.77</v>
      </c>
      <c r="EF87">
        <v>17.0012</v>
      </c>
      <c r="EG87">
        <v>64.2055</v>
      </c>
      <c r="EH87">
        <v>20.633</v>
      </c>
      <c r="EI87">
        <v>2</v>
      </c>
      <c r="EJ87">
        <v>-0.331405</v>
      </c>
      <c r="EK87">
        <v>0.0412909</v>
      </c>
      <c r="EL87">
        <v>20.3011</v>
      </c>
      <c r="EM87">
        <v>5.26162</v>
      </c>
      <c r="EN87">
        <v>12.008</v>
      </c>
      <c r="EO87">
        <v>4.99905</v>
      </c>
      <c r="EP87">
        <v>3.2871</v>
      </c>
      <c r="EQ87">
        <v>9999</v>
      </c>
      <c r="ER87">
        <v>9999</v>
      </c>
      <c r="ES87">
        <v>9999</v>
      </c>
      <c r="ET87">
        <v>999.9</v>
      </c>
      <c r="EU87">
        <v>1.87271</v>
      </c>
      <c r="EV87">
        <v>1.87353</v>
      </c>
      <c r="EW87">
        <v>1.86979</v>
      </c>
      <c r="EX87">
        <v>1.87547</v>
      </c>
      <c r="EY87">
        <v>1.87576</v>
      </c>
      <c r="EZ87">
        <v>1.87408</v>
      </c>
      <c r="FA87">
        <v>1.87271</v>
      </c>
      <c r="FB87">
        <v>1.87178</v>
      </c>
      <c r="FC87">
        <v>5</v>
      </c>
      <c r="FD87">
        <v>0</v>
      </c>
      <c r="FE87">
        <v>0</v>
      </c>
      <c r="FF87">
        <v>0</v>
      </c>
      <c r="FG87" t="s">
        <v>348</v>
      </c>
      <c r="FH87" t="s">
        <v>349</v>
      </c>
      <c r="FI87" t="s">
        <v>350</v>
      </c>
      <c r="FJ87" t="s">
        <v>350</v>
      </c>
      <c r="FK87" t="s">
        <v>350</v>
      </c>
      <c r="FL87" t="s">
        <v>350</v>
      </c>
      <c r="FM87">
        <v>0</v>
      </c>
      <c r="FN87">
        <v>100</v>
      </c>
      <c r="FO87">
        <v>100</v>
      </c>
      <c r="FP87">
        <v>1.615</v>
      </c>
      <c r="FQ87">
        <v>0.111</v>
      </c>
      <c r="FR87">
        <v>0.362488883028156</v>
      </c>
      <c r="FS87">
        <v>0.00365831709837341</v>
      </c>
      <c r="FT87">
        <v>-3.09545118692409e-06</v>
      </c>
      <c r="FU87">
        <v>8.40380587856183e-10</v>
      </c>
      <c r="FV87">
        <v>-0.00191986884087034</v>
      </c>
      <c r="FW87">
        <v>0.00174507359546448</v>
      </c>
      <c r="FX87">
        <v>0.000211765233859431</v>
      </c>
      <c r="FY87">
        <v>9.99097381883647e-06</v>
      </c>
      <c r="FZ87">
        <v>2</v>
      </c>
      <c r="GA87">
        <v>1986</v>
      </c>
      <c r="GB87">
        <v>0</v>
      </c>
      <c r="GC87">
        <v>17</v>
      </c>
      <c r="GD87">
        <v>45.9</v>
      </c>
      <c r="GE87">
        <v>46</v>
      </c>
      <c r="GF87">
        <v>1.98486</v>
      </c>
      <c r="GG87">
        <v>2.51221</v>
      </c>
      <c r="GH87">
        <v>2.24976</v>
      </c>
      <c r="GI87">
        <v>2.67944</v>
      </c>
      <c r="GJ87">
        <v>2.44751</v>
      </c>
      <c r="GK87">
        <v>2.41821</v>
      </c>
      <c r="GL87">
        <v>29.8792</v>
      </c>
      <c r="GM87">
        <v>13.9744</v>
      </c>
      <c r="GN87">
        <v>19</v>
      </c>
      <c r="GO87">
        <v>454.737</v>
      </c>
      <c r="GP87">
        <v>1036.03</v>
      </c>
      <c r="GQ87">
        <v>24.1232</v>
      </c>
      <c r="GR87">
        <v>23.3445</v>
      </c>
      <c r="GS87">
        <v>30.0006</v>
      </c>
      <c r="GT87">
        <v>23.3626</v>
      </c>
      <c r="GU87">
        <v>23.4844</v>
      </c>
      <c r="GV87">
        <v>39.9148</v>
      </c>
      <c r="GW87">
        <v>22.1605</v>
      </c>
      <c r="GX87">
        <v>69.6514</v>
      </c>
      <c r="GY87">
        <v>24.1063</v>
      </c>
      <c r="GZ87">
        <v>671.51</v>
      </c>
      <c r="HA87">
        <v>12.8704</v>
      </c>
      <c r="HB87">
        <v>101.145</v>
      </c>
      <c r="HC87">
        <v>101.119</v>
      </c>
    </row>
    <row r="88" spans="1:211">
      <c r="A88">
        <v>72</v>
      </c>
      <c r="B88">
        <v>1737667883.1</v>
      </c>
      <c r="C88">
        <v>142</v>
      </c>
      <c r="D88" t="s">
        <v>491</v>
      </c>
      <c r="E88" t="s">
        <v>492</v>
      </c>
      <c r="F88">
        <v>2</v>
      </c>
      <c r="G88">
        <v>1737667882.1</v>
      </c>
      <c r="H88">
        <f>(I88)/1000</f>
        <v>0</v>
      </c>
      <c r="I88">
        <f>IF(BD88, AL88, AF88)</f>
        <v>0</v>
      </c>
      <c r="J88">
        <f>IF(BD88, AG88, AE88)</f>
        <v>0</v>
      </c>
      <c r="K88">
        <f>BF88 - IF(AS88&gt;1, J88*AZ88*100.0/(AU88), 0)</f>
        <v>0</v>
      </c>
      <c r="L88">
        <f>((R88-H88/2)*K88-J88)/(R88+H88/2)</f>
        <v>0</v>
      </c>
      <c r="M88">
        <f>L88*(BM88+BN88)/1000.0</f>
        <v>0</v>
      </c>
      <c r="N88">
        <f>(BF88 - IF(AS88&gt;1, J88*AZ88*100.0/(AU88), 0))*(BM88+BN88)/1000.0</f>
        <v>0</v>
      </c>
      <c r="O88">
        <f>2.0/((1/Q88-1/P88)+SIGN(Q88)*SQRT((1/Q88-1/P88)*(1/Q88-1/P88) + 4*BA88/((BA88+1)*(BA88+1))*(2*1/Q88*1/P88-1/P88*1/P88)))</f>
        <v>0</v>
      </c>
      <c r="P88">
        <f>IF(LEFT(BB88,1)&lt;&gt;"0",IF(LEFT(BB88,1)="1",3.0,BC88),$D$5+$E$5*(BT88*BM88/($K$5*1000))+$F$5*(BT88*BM88/($K$5*1000))*MAX(MIN(AZ88,$J$5),$I$5)*MAX(MIN(AZ88,$J$5),$I$5)+$G$5*MAX(MIN(AZ88,$J$5),$I$5)*(BT88*BM88/($K$5*1000))+$H$5*(BT88*BM88/($K$5*1000))*(BT88*BM88/($K$5*1000)))</f>
        <v>0</v>
      </c>
      <c r="Q88">
        <f>H88*(1000-(1000*0.61365*exp(17.502*U88/(240.97+U88))/(BM88+BN88)+BH88)/2)/(1000*0.61365*exp(17.502*U88/(240.97+U88))/(BM88+BN88)-BH88)</f>
        <v>0</v>
      </c>
      <c r="R88">
        <f>1/((BA88+1)/(O88/1.6)+1/(P88/1.37)) + BA88/((BA88+1)/(O88/1.6) + BA88/(P88/1.37))</f>
        <v>0</v>
      </c>
      <c r="S88">
        <f>(AV88*AY88)</f>
        <v>0</v>
      </c>
      <c r="T88">
        <f>(BO88+(S88+2*0.95*5.67E-8*(((BO88+$B$7)+273)^4-(BO88+273)^4)-44100*H88)/(1.84*29.3*P88+8*0.95*5.67E-8*(BO88+273)^3))</f>
        <v>0</v>
      </c>
      <c r="U88">
        <f>($C$7*BP88+$D$7*BQ88+$E$7*T88)</f>
        <v>0</v>
      </c>
      <c r="V88">
        <f>0.61365*exp(17.502*U88/(240.97+U88))</f>
        <v>0</v>
      </c>
      <c r="W88">
        <f>(X88/Y88*100)</f>
        <v>0</v>
      </c>
      <c r="X88">
        <f>BH88*(BM88+BN88)/1000</f>
        <v>0</v>
      </c>
      <c r="Y88">
        <f>0.61365*exp(17.502*BO88/(240.97+BO88))</f>
        <v>0</v>
      </c>
      <c r="Z88">
        <f>(V88-BH88*(BM88+BN88)/1000)</f>
        <v>0</v>
      </c>
      <c r="AA88">
        <f>(-H88*44100)</f>
        <v>0</v>
      </c>
      <c r="AB88">
        <f>2*29.3*P88*0.92*(BO88-U88)</f>
        <v>0</v>
      </c>
      <c r="AC88">
        <f>2*0.95*5.67E-8*(((BO88+$B$7)+273)^4-(U88+273)^4)</f>
        <v>0</v>
      </c>
      <c r="AD88">
        <f>S88+AC88+AA88+AB88</f>
        <v>0</v>
      </c>
      <c r="AE88">
        <f>BL88*AS88*(BG88-BF88*(1000-AS88*BI88)/(1000-AS88*BH88))/(100*AZ88)</f>
        <v>0</v>
      </c>
      <c r="AF88">
        <f>1000*BL88*AS88*(BH88-BI88)/(100*AZ88*(1000-AS88*BH88))</f>
        <v>0</v>
      </c>
      <c r="AG88">
        <f>(AH88 - AI88 - BM88*1E3/(8.314*(BO88+273.15)) * AK88/BL88 * AJ88) * BL88/(100*AZ88) * (1000 - BI88)/1000</f>
        <v>0</v>
      </c>
      <c r="AH88">
        <v>642.880751169048</v>
      </c>
      <c r="AI88">
        <v>603.076351515151</v>
      </c>
      <c r="AJ88">
        <v>3.30675060606055</v>
      </c>
      <c r="AK88">
        <v>84.62</v>
      </c>
      <c r="AL88">
        <f>(AN88 - AM88 + BM88*1E3/(8.314*(BO88+273.15)) * AP88/BL88 * AO88) * BL88/(100*AZ88) * 1000/(1000 - AN88)</f>
        <v>0</v>
      </c>
      <c r="AM88">
        <v>12.8258287632168</v>
      </c>
      <c r="AN88">
        <v>15.4634956043956</v>
      </c>
      <c r="AO88">
        <v>-1.88667159041829e-07</v>
      </c>
      <c r="AP88">
        <v>106.04</v>
      </c>
      <c r="AQ88">
        <v>14</v>
      </c>
      <c r="AR88">
        <v>3</v>
      </c>
      <c r="AS88">
        <f>IF(AQ88*$H$13&gt;=AU88,1.0,(AU88/(AU88-AQ88*$H$13)))</f>
        <v>0</v>
      </c>
      <c r="AT88">
        <f>(AS88-1)*100</f>
        <v>0</v>
      </c>
      <c r="AU88">
        <f>MAX(0,($B$13+$C$13*BT88)/(1+$D$13*BT88)*BM88/(BO88+273)*$E$13)</f>
        <v>0</v>
      </c>
      <c r="AV88">
        <f>$B$11*BU88+$C$11*BV88+$D$11*CG88</f>
        <v>0</v>
      </c>
      <c r="AW88">
        <f>AV88*AX88</f>
        <v>0</v>
      </c>
      <c r="AX88">
        <f>($B$11*$D$9+$C$11*$D$9+$D$11*(CH88*$E$9+CI88*$G$9))/($B$11+$C$11+$D$11)</f>
        <v>0</v>
      </c>
      <c r="AY88">
        <f>($B$11*$K$9+$C$11*$K$9+$D$11*(CH88*$L$9+CI88*$N$9))/($B$11+$C$11+$D$11)</f>
        <v>0</v>
      </c>
      <c r="AZ88">
        <v>6</v>
      </c>
      <c r="BA88">
        <v>0.5</v>
      </c>
      <c r="BB88" t="s">
        <v>345</v>
      </c>
      <c r="BC88">
        <v>2</v>
      </c>
      <c r="BD88" t="b">
        <v>1</v>
      </c>
      <c r="BE88">
        <v>1737667882.1</v>
      </c>
      <c r="BF88">
        <v>593.734</v>
      </c>
      <c r="BG88">
        <v>646.706</v>
      </c>
      <c r="BH88">
        <v>15.4634</v>
      </c>
      <c r="BI88">
        <v>12.8321</v>
      </c>
      <c r="BJ88">
        <v>592.116</v>
      </c>
      <c r="BK88">
        <v>15.3525</v>
      </c>
      <c r="BL88">
        <v>499.862</v>
      </c>
      <c r="BM88">
        <v>102.602</v>
      </c>
      <c r="BN88">
        <v>0.100084</v>
      </c>
      <c r="BO88">
        <v>25.0336</v>
      </c>
      <c r="BP88">
        <v>25.5029</v>
      </c>
      <c r="BQ88">
        <v>999.9</v>
      </c>
      <c r="BR88">
        <v>0</v>
      </c>
      <c r="BS88">
        <v>0</v>
      </c>
      <c r="BT88">
        <v>9990</v>
      </c>
      <c r="BU88">
        <v>364.33</v>
      </c>
      <c r="BV88">
        <v>843.333</v>
      </c>
      <c r="BW88">
        <v>-52.9722</v>
      </c>
      <c r="BX88">
        <v>603.059</v>
      </c>
      <c r="BY88">
        <v>655.113</v>
      </c>
      <c r="BZ88">
        <v>2.6313</v>
      </c>
      <c r="CA88">
        <v>646.706</v>
      </c>
      <c r="CB88">
        <v>12.8321</v>
      </c>
      <c r="CC88">
        <v>1.58657</v>
      </c>
      <c r="CD88">
        <v>1.3166</v>
      </c>
      <c r="CE88">
        <v>13.829</v>
      </c>
      <c r="CF88">
        <v>10.9897</v>
      </c>
      <c r="CG88">
        <v>1199.99</v>
      </c>
      <c r="CH88">
        <v>0.9</v>
      </c>
      <c r="CI88">
        <v>0.0999999</v>
      </c>
      <c r="CJ88">
        <v>27</v>
      </c>
      <c r="CK88">
        <v>23455.7</v>
      </c>
      <c r="CL88">
        <v>1737665128.1</v>
      </c>
      <c r="CM88" t="s">
        <v>346</v>
      </c>
      <c r="CN88">
        <v>1737665128.1</v>
      </c>
      <c r="CO88">
        <v>1737665124.1</v>
      </c>
      <c r="CP88">
        <v>1</v>
      </c>
      <c r="CQ88">
        <v>0.11</v>
      </c>
      <c r="CR88">
        <v>-0.02</v>
      </c>
      <c r="CS88">
        <v>0.918</v>
      </c>
      <c r="CT88">
        <v>0.128</v>
      </c>
      <c r="CU88">
        <v>200</v>
      </c>
      <c r="CV88">
        <v>18</v>
      </c>
      <c r="CW88">
        <v>0.6</v>
      </c>
      <c r="CX88">
        <v>0.08</v>
      </c>
      <c r="CY88">
        <v>-51.559705</v>
      </c>
      <c r="CZ88">
        <v>-5.45045864661651</v>
      </c>
      <c r="DA88">
        <v>0.576835118101352</v>
      </c>
      <c r="DB88">
        <v>0</v>
      </c>
      <c r="DC88">
        <v>2.6424495</v>
      </c>
      <c r="DD88">
        <v>-0.0605445112781944</v>
      </c>
      <c r="DE88">
        <v>0.00585659497916666</v>
      </c>
      <c r="DF88">
        <v>1</v>
      </c>
      <c r="DG88">
        <v>1</v>
      </c>
      <c r="DH88">
        <v>2</v>
      </c>
      <c r="DI88" t="s">
        <v>347</v>
      </c>
      <c r="DJ88">
        <v>3.11902</v>
      </c>
      <c r="DK88">
        <v>2.80084</v>
      </c>
      <c r="DL88">
        <v>0.130018</v>
      </c>
      <c r="DM88">
        <v>0.139617</v>
      </c>
      <c r="DN88">
        <v>0.0864071</v>
      </c>
      <c r="DO88">
        <v>0.0762765</v>
      </c>
      <c r="DP88">
        <v>24216.2</v>
      </c>
      <c r="DQ88">
        <v>22126.6</v>
      </c>
      <c r="DR88">
        <v>26635.4</v>
      </c>
      <c r="DS88">
        <v>24068.2</v>
      </c>
      <c r="DT88">
        <v>33633.6</v>
      </c>
      <c r="DU88">
        <v>32388.4</v>
      </c>
      <c r="DV88">
        <v>40272.5</v>
      </c>
      <c r="DW88">
        <v>38058.6</v>
      </c>
      <c r="DX88">
        <v>1.99835</v>
      </c>
      <c r="DY88">
        <v>2.63803</v>
      </c>
      <c r="DZ88">
        <v>0.045158</v>
      </c>
      <c r="EA88">
        <v>0</v>
      </c>
      <c r="EB88">
        <v>24.7616</v>
      </c>
      <c r="EC88">
        <v>999.9</v>
      </c>
      <c r="ED88">
        <v>52.405</v>
      </c>
      <c r="EE88">
        <v>25.78</v>
      </c>
      <c r="EF88">
        <v>17.011</v>
      </c>
      <c r="EG88">
        <v>64.4255</v>
      </c>
      <c r="EH88">
        <v>20.6851</v>
      </c>
      <c r="EI88">
        <v>2</v>
      </c>
      <c r="EJ88">
        <v>-0.331237</v>
      </c>
      <c r="EK88">
        <v>0.0250899</v>
      </c>
      <c r="EL88">
        <v>20.301</v>
      </c>
      <c r="EM88">
        <v>5.26117</v>
      </c>
      <c r="EN88">
        <v>12.0068</v>
      </c>
      <c r="EO88">
        <v>4.9988</v>
      </c>
      <c r="EP88">
        <v>3.28695</v>
      </c>
      <c r="EQ88">
        <v>9999</v>
      </c>
      <c r="ER88">
        <v>9999</v>
      </c>
      <c r="ES88">
        <v>9999</v>
      </c>
      <c r="ET88">
        <v>999.9</v>
      </c>
      <c r="EU88">
        <v>1.87271</v>
      </c>
      <c r="EV88">
        <v>1.87353</v>
      </c>
      <c r="EW88">
        <v>1.86977</v>
      </c>
      <c r="EX88">
        <v>1.87546</v>
      </c>
      <c r="EY88">
        <v>1.87575</v>
      </c>
      <c r="EZ88">
        <v>1.87408</v>
      </c>
      <c r="FA88">
        <v>1.8727</v>
      </c>
      <c r="FB88">
        <v>1.87176</v>
      </c>
      <c r="FC88">
        <v>5</v>
      </c>
      <c r="FD88">
        <v>0</v>
      </c>
      <c r="FE88">
        <v>0</v>
      </c>
      <c r="FF88">
        <v>0</v>
      </c>
      <c r="FG88" t="s">
        <v>348</v>
      </c>
      <c r="FH88" t="s">
        <v>349</v>
      </c>
      <c r="FI88" t="s">
        <v>350</v>
      </c>
      <c r="FJ88" t="s">
        <v>350</v>
      </c>
      <c r="FK88" t="s">
        <v>350</v>
      </c>
      <c r="FL88" t="s">
        <v>350</v>
      </c>
      <c r="FM88">
        <v>0</v>
      </c>
      <c r="FN88">
        <v>100</v>
      </c>
      <c r="FO88">
        <v>100</v>
      </c>
      <c r="FP88">
        <v>1.621</v>
      </c>
      <c r="FQ88">
        <v>0.1109</v>
      </c>
      <c r="FR88">
        <v>0.362488883028156</v>
      </c>
      <c r="FS88">
        <v>0.00365831709837341</v>
      </c>
      <c r="FT88">
        <v>-3.09545118692409e-06</v>
      </c>
      <c r="FU88">
        <v>8.40380587856183e-10</v>
      </c>
      <c r="FV88">
        <v>-0.00191986884087034</v>
      </c>
      <c r="FW88">
        <v>0.00174507359546448</v>
      </c>
      <c r="FX88">
        <v>0.000211765233859431</v>
      </c>
      <c r="FY88">
        <v>9.99097381883647e-06</v>
      </c>
      <c r="FZ88">
        <v>2</v>
      </c>
      <c r="GA88">
        <v>1986</v>
      </c>
      <c r="GB88">
        <v>0</v>
      </c>
      <c r="GC88">
        <v>17</v>
      </c>
      <c r="GD88">
        <v>45.9</v>
      </c>
      <c r="GE88">
        <v>46</v>
      </c>
      <c r="GF88">
        <v>2.00195</v>
      </c>
      <c r="GG88">
        <v>2.52686</v>
      </c>
      <c r="GH88">
        <v>2.24854</v>
      </c>
      <c r="GI88">
        <v>2.68311</v>
      </c>
      <c r="GJ88">
        <v>2.44751</v>
      </c>
      <c r="GK88">
        <v>2.41211</v>
      </c>
      <c r="GL88">
        <v>29.8792</v>
      </c>
      <c r="GM88">
        <v>13.9657</v>
      </c>
      <c r="GN88">
        <v>19</v>
      </c>
      <c r="GO88">
        <v>454.714</v>
      </c>
      <c r="GP88">
        <v>1036.31</v>
      </c>
      <c r="GQ88">
        <v>24.108</v>
      </c>
      <c r="GR88">
        <v>23.3464</v>
      </c>
      <c r="GS88">
        <v>30.0006</v>
      </c>
      <c r="GT88">
        <v>23.3649</v>
      </c>
      <c r="GU88">
        <v>23.4863</v>
      </c>
      <c r="GV88">
        <v>40.2549</v>
      </c>
      <c r="GW88">
        <v>22.1605</v>
      </c>
      <c r="GX88">
        <v>69.6514</v>
      </c>
      <c r="GY88">
        <v>24.0722</v>
      </c>
      <c r="GZ88">
        <v>678.279</v>
      </c>
      <c r="HA88">
        <v>12.8704</v>
      </c>
      <c r="HB88">
        <v>101.145</v>
      </c>
      <c r="HC88">
        <v>101.119</v>
      </c>
    </row>
    <row r="89" spans="1:211">
      <c r="A89">
        <v>73</v>
      </c>
      <c r="B89">
        <v>1737667885.1</v>
      </c>
      <c r="C89">
        <v>144</v>
      </c>
      <c r="D89" t="s">
        <v>493</v>
      </c>
      <c r="E89" t="s">
        <v>494</v>
      </c>
      <c r="F89">
        <v>2</v>
      </c>
      <c r="G89">
        <v>1737667883.1</v>
      </c>
      <c r="H89">
        <f>(I89)/1000</f>
        <v>0</v>
      </c>
      <c r="I89">
        <f>IF(BD89, AL89, AF89)</f>
        <v>0</v>
      </c>
      <c r="J89">
        <f>IF(BD89, AG89, AE89)</f>
        <v>0</v>
      </c>
      <c r="K89">
        <f>BF89 - IF(AS89&gt;1, J89*AZ89*100.0/(AU89), 0)</f>
        <v>0</v>
      </c>
      <c r="L89">
        <f>((R89-H89/2)*K89-J89)/(R89+H89/2)</f>
        <v>0</v>
      </c>
      <c r="M89">
        <f>L89*(BM89+BN89)/1000.0</f>
        <v>0</v>
      </c>
      <c r="N89">
        <f>(BF89 - IF(AS89&gt;1, J89*AZ89*100.0/(AU89), 0))*(BM89+BN89)/1000.0</f>
        <v>0</v>
      </c>
      <c r="O89">
        <f>2.0/((1/Q89-1/P89)+SIGN(Q89)*SQRT((1/Q89-1/P89)*(1/Q89-1/P89) + 4*BA89/((BA89+1)*(BA89+1))*(2*1/Q89*1/P89-1/P89*1/P89)))</f>
        <v>0</v>
      </c>
      <c r="P89">
        <f>IF(LEFT(BB89,1)&lt;&gt;"0",IF(LEFT(BB89,1)="1",3.0,BC89),$D$5+$E$5*(BT89*BM89/($K$5*1000))+$F$5*(BT89*BM89/($K$5*1000))*MAX(MIN(AZ89,$J$5),$I$5)*MAX(MIN(AZ89,$J$5),$I$5)+$G$5*MAX(MIN(AZ89,$J$5),$I$5)*(BT89*BM89/($K$5*1000))+$H$5*(BT89*BM89/($K$5*1000))*(BT89*BM89/($K$5*1000)))</f>
        <v>0</v>
      </c>
      <c r="Q89">
        <f>H89*(1000-(1000*0.61365*exp(17.502*U89/(240.97+U89))/(BM89+BN89)+BH89)/2)/(1000*0.61365*exp(17.502*U89/(240.97+U89))/(BM89+BN89)-BH89)</f>
        <v>0</v>
      </c>
      <c r="R89">
        <f>1/((BA89+1)/(O89/1.6)+1/(P89/1.37)) + BA89/((BA89+1)/(O89/1.6) + BA89/(P89/1.37))</f>
        <v>0</v>
      </c>
      <c r="S89">
        <f>(AV89*AY89)</f>
        <v>0</v>
      </c>
      <c r="T89">
        <f>(BO89+(S89+2*0.95*5.67E-8*(((BO89+$B$7)+273)^4-(BO89+273)^4)-44100*H89)/(1.84*29.3*P89+8*0.95*5.67E-8*(BO89+273)^3))</f>
        <v>0</v>
      </c>
      <c r="U89">
        <f>($C$7*BP89+$D$7*BQ89+$E$7*T89)</f>
        <v>0</v>
      </c>
      <c r="V89">
        <f>0.61365*exp(17.502*U89/(240.97+U89))</f>
        <v>0</v>
      </c>
      <c r="W89">
        <f>(X89/Y89*100)</f>
        <v>0</v>
      </c>
      <c r="X89">
        <f>BH89*(BM89+BN89)/1000</f>
        <v>0</v>
      </c>
      <c r="Y89">
        <f>0.61365*exp(17.502*BO89/(240.97+BO89))</f>
        <v>0</v>
      </c>
      <c r="Z89">
        <f>(V89-BH89*(BM89+BN89)/1000)</f>
        <v>0</v>
      </c>
      <c r="AA89">
        <f>(-H89*44100)</f>
        <v>0</v>
      </c>
      <c r="AB89">
        <f>2*29.3*P89*0.92*(BO89-U89)</f>
        <v>0</v>
      </c>
      <c r="AC89">
        <f>2*0.95*5.67E-8*(((BO89+$B$7)+273)^4-(U89+273)^4)</f>
        <v>0</v>
      </c>
      <c r="AD89">
        <f>S89+AC89+AA89+AB89</f>
        <v>0</v>
      </c>
      <c r="AE89">
        <f>BL89*AS89*(BG89-BF89*(1000-AS89*BI89)/(1000-AS89*BH89))/(100*AZ89)</f>
        <v>0</v>
      </c>
      <c r="AF89">
        <f>1000*BL89*AS89*(BH89-BI89)/(100*AZ89*(1000-AS89*BH89))</f>
        <v>0</v>
      </c>
      <c r="AG89">
        <f>(AH89 - AI89 - BM89*1E3/(8.314*(BO89+273.15)) * AK89/BL89 * AJ89) * BL89/(100*AZ89) * (1000 - BI89)/1000</f>
        <v>0</v>
      </c>
      <c r="AH89">
        <v>649.853331052381</v>
      </c>
      <c r="AI89">
        <v>609.676587878788</v>
      </c>
      <c r="AJ89">
        <v>3.30868086580084</v>
      </c>
      <c r="AK89">
        <v>84.62</v>
      </c>
      <c r="AL89">
        <f>(AN89 - AM89 + BM89*1E3/(8.314*(BO89+273.15)) * AP89/BL89 * AO89) * BL89/(100*AZ89) * 1000/(1000 - AN89)</f>
        <v>0</v>
      </c>
      <c r="AM89">
        <v>12.8282124904496</v>
      </c>
      <c r="AN89">
        <v>15.4646494505495</v>
      </c>
      <c r="AO89">
        <v>8.13703062207209e-08</v>
      </c>
      <c r="AP89">
        <v>106.04</v>
      </c>
      <c r="AQ89">
        <v>14</v>
      </c>
      <c r="AR89">
        <v>3</v>
      </c>
      <c r="AS89">
        <f>IF(AQ89*$H$13&gt;=AU89,1.0,(AU89/(AU89-AQ89*$H$13)))</f>
        <v>0</v>
      </c>
      <c r="AT89">
        <f>(AS89-1)*100</f>
        <v>0</v>
      </c>
      <c r="AU89">
        <f>MAX(0,($B$13+$C$13*BT89)/(1+$D$13*BT89)*BM89/(BO89+273)*$E$13)</f>
        <v>0</v>
      </c>
      <c r="AV89">
        <f>$B$11*BU89+$C$11*BV89+$D$11*CG89</f>
        <v>0</v>
      </c>
      <c r="AW89">
        <f>AV89*AX89</f>
        <v>0</v>
      </c>
      <c r="AX89">
        <f>($B$11*$D$9+$C$11*$D$9+$D$11*(CH89*$E$9+CI89*$G$9))/($B$11+$C$11+$D$11)</f>
        <v>0</v>
      </c>
      <c r="AY89">
        <f>($B$11*$K$9+$C$11*$K$9+$D$11*(CH89*$L$9+CI89*$N$9))/($B$11+$C$11+$D$11)</f>
        <v>0</v>
      </c>
      <c r="AZ89">
        <v>6</v>
      </c>
      <c r="BA89">
        <v>0.5</v>
      </c>
      <c r="BB89" t="s">
        <v>345</v>
      </c>
      <c r="BC89">
        <v>2</v>
      </c>
      <c r="BD89" t="b">
        <v>1</v>
      </c>
      <c r="BE89">
        <v>1737667883.1</v>
      </c>
      <c r="BF89">
        <v>596.988</v>
      </c>
      <c r="BG89">
        <v>650.0565</v>
      </c>
      <c r="BH89">
        <v>15.4643</v>
      </c>
      <c r="BI89">
        <v>12.833</v>
      </c>
      <c r="BJ89">
        <v>595.3675</v>
      </c>
      <c r="BK89">
        <v>15.3534</v>
      </c>
      <c r="BL89">
        <v>499.9145</v>
      </c>
      <c r="BM89">
        <v>102.602</v>
      </c>
      <c r="BN89">
        <v>0.1000945</v>
      </c>
      <c r="BO89">
        <v>25.0329</v>
      </c>
      <c r="BP89">
        <v>25.50205</v>
      </c>
      <c r="BQ89">
        <v>999.9</v>
      </c>
      <c r="BR89">
        <v>0</v>
      </c>
      <c r="BS89">
        <v>0</v>
      </c>
      <c r="BT89">
        <v>9995.6</v>
      </c>
      <c r="BU89">
        <v>364.324</v>
      </c>
      <c r="BV89">
        <v>843.432</v>
      </c>
      <c r="BW89">
        <v>-53.06875</v>
      </c>
      <c r="BX89">
        <v>606.365</v>
      </c>
      <c r="BY89">
        <v>658.5075</v>
      </c>
      <c r="BZ89">
        <v>2.631315</v>
      </c>
      <c r="CA89">
        <v>650.0565</v>
      </c>
      <c r="CB89">
        <v>12.833</v>
      </c>
      <c r="CC89">
        <v>1.586665</v>
      </c>
      <c r="CD89">
        <v>1.31669</v>
      </c>
      <c r="CE89">
        <v>13.8299</v>
      </c>
      <c r="CF89">
        <v>10.9907</v>
      </c>
      <c r="CG89">
        <v>1199.99</v>
      </c>
      <c r="CH89">
        <v>0.8999995</v>
      </c>
      <c r="CI89">
        <v>0.10000045</v>
      </c>
      <c r="CJ89">
        <v>27</v>
      </c>
      <c r="CK89">
        <v>23455.65</v>
      </c>
      <c r="CL89">
        <v>1737665128.1</v>
      </c>
      <c r="CM89" t="s">
        <v>346</v>
      </c>
      <c r="CN89">
        <v>1737665128.1</v>
      </c>
      <c r="CO89">
        <v>1737665124.1</v>
      </c>
      <c r="CP89">
        <v>1</v>
      </c>
      <c r="CQ89">
        <v>0.11</v>
      </c>
      <c r="CR89">
        <v>-0.02</v>
      </c>
      <c r="CS89">
        <v>0.918</v>
      </c>
      <c r="CT89">
        <v>0.128</v>
      </c>
      <c r="CU89">
        <v>200</v>
      </c>
      <c r="CV89">
        <v>18</v>
      </c>
      <c r="CW89">
        <v>0.6</v>
      </c>
      <c r="CX89">
        <v>0.08</v>
      </c>
      <c r="CY89">
        <v>-51.75877</v>
      </c>
      <c r="CZ89">
        <v>-6.92547067669172</v>
      </c>
      <c r="DA89">
        <v>0.703974696349237</v>
      </c>
      <c r="DB89">
        <v>0</v>
      </c>
      <c r="DC89">
        <v>2.640417</v>
      </c>
      <c r="DD89">
        <v>-0.0602463157894812</v>
      </c>
      <c r="DE89">
        <v>0.00583042545617388</v>
      </c>
      <c r="DF89">
        <v>1</v>
      </c>
      <c r="DG89">
        <v>1</v>
      </c>
      <c r="DH89">
        <v>2</v>
      </c>
      <c r="DI89" t="s">
        <v>347</v>
      </c>
      <c r="DJ89">
        <v>3.11911</v>
      </c>
      <c r="DK89">
        <v>2.80088</v>
      </c>
      <c r="DL89">
        <v>0.131018</v>
      </c>
      <c r="DM89">
        <v>0.140596</v>
      </c>
      <c r="DN89">
        <v>0.0864152</v>
      </c>
      <c r="DO89">
        <v>0.0762865</v>
      </c>
      <c r="DP89">
        <v>24188</v>
      </c>
      <c r="DQ89">
        <v>22101.1</v>
      </c>
      <c r="DR89">
        <v>26635</v>
      </c>
      <c r="DS89">
        <v>24067.9</v>
      </c>
      <c r="DT89">
        <v>33633.1</v>
      </c>
      <c r="DU89">
        <v>32388</v>
      </c>
      <c r="DV89">
        <v>40272.1</v>
      </c>
      <c r="DW89">
        <v>38058.5</v>
      </c>
      <c r="DX89">
        <v>1.99875</v>
      </c>
      <c r="DY89">
        <v>2.63775</v>
      </c>
      <c r="DZ89">
        <v>0.0450425</v>
      </c>
      <c r="EA89">
        <v>0</v>
      </c>
      <c r="EB89">
        <v>24.7637</v>
      </c>
      <c r="EC89">
        <v>999.9</v>
      </c>
      <c r="ED89">
        <v>52.405</v>
      </c>
      <c r="EE89">
        <v>25.77</v>
      </c>
      <c r="EF89">
        <v>17.0022</v>
      </c>
      <c r="EG89">
        <v>64.0155</v>
      </c>
      <c r="EH89">
        <v>20.609</v>
      </c>
      <c r="EI89">
        <v>2</v>
      </c>
      <c r="EJ89">
        <v>-0.331181</v>
      </c>
      <c r="EK89">
        <v>0.0546841</v>
      </c>
      <c r="EL89">
        <v>20.3008</v>
      </c>
      <c r="EM89">
        <v>5.26117</v>
      </c>
      <c r="EN89">
        <v>12.0061</v>
      </c>
      <c r="EO89">
        <v>4.9989</v>
      </c>
      <c r="EP89">
        <v>3.28698</v>
      </c>
      <c r="EQ89">
        <v>9999</v>
      </c>
      <c r="ER89">
        <v>9999</v>
      </c>
      <c r="ES89">
        <v>9999</v>
      </c>
      <c r="ET89">
        <v>999.9</v>
      </c>
      <c r="EU89">
        <v>1.87271</v>
      </c>
      <c r="EV89">
        <v>1.87352</v>
      </c>
      <c r="EW89">
        <v>1.86977</v>
      </c>
      <c r="EX89">
        <v>1.87547</v>
      </c>
      <c r="EY89">
        <v>1.87574</v>
      </c>
      <c r="EZ89">
        <v>1.87408</v>
      </c>
      <c r="FA89">
        <v>1.8727</v>
      </c>
      <c r="FB89">
        <v>1.87176</v>
      </c>
      <c r="FC89">
        <v>5</v>
      </c>
      <c r="FD89">
        <v>0</v>
      </c>
      <c r="FE89">
        <v>0</v>
      </c>
      <c r="FF89">
        <v>0</v>
      </c>
      <c r="FG89" t="s">
        <v>348</v>
      </c>
      <c r="FH89" t="s">
        <v>349</v>
      </c>
      <c r="FI89" t="s">
        <v>350</v>
      </c>
      <c r="FJ89" t="s">
        <v>350</v>
      </c>
      <c r="FK89" t="s">
        <v>350</v>
      </c>
      <c r="FL89" t="s">
        <v>350</v>
      </c>
      <c r="FM89">
        <v>0</v>
      </c>
      <c r="FN89">
        <v>100</v>
      </c>
      <c r="FO89">
        <v>100</v>
      </c>
      <c r="FP89">
        <v>1.626</v>
      </c>
      <c r="FQ89">
        <v>0.111</v>
      </c>
      <c r="FR89">
        <v>0.362488883028156</v>
      </c>
      <c r="FS89">
        <v>0.00365831709837341</v>
      </c>
      <c r="FT89">
        <v>-3.09545118692409e-06</v>
      </c>
      <c r="FU89">
        <v>8.40380587856183e-10</v>
      </c>
      <c r="FV89">
        <v>-0.00191986884087034</v>
      </c>
      <c r="FW89">
        <v>0.00174507359546448</v>
      </c>
      <c r="FX89">
        <v>0.000211765233859431</v>
      </c>
      <c r="FY89">
        <v>9.99097381883647e-06</v>
      </c>
      <c r="FZ89">
        <v>2</v>
      </c>
      <c r="GA89">
        <v>1986</v>
      </c>
      <c r="GB89">
        <v>0</v>
      </c>
      <c r="GC89">
        <v>17</v>
      </c>
      <c r="GD89">
        <v>46</v>
      </c>
      <c r="GE89">
        <v>46</v>
      </c>
      <c r="GF89">
        <v>2.01904</v>
      </c>
      <c r="GG89">
        <v>2.52808</v>
      </c>
      <c r="GH89">
        <v>2.24854</v>
      </c>
      <c r="GI89">
        <v>2.68188</v>
      </c>
      <c r="GJ89">
        <v>2.44751</v>
      </c>
      <c r="GK89">
        <v>2.3645</v>
      </c>
      <c r="GL89">
        <v>29.8792</v>
      </c>
      <c r="GM89">
        <v>13.9569</v>
      </c>
      <c r="GN89">
        <v>19</v>
      </c>
      <c r="GO89">
        <v>454.966</v>
      </c>
      <c r="GP89">
        <v>1036.01</v>
      </c>
      <c r="GQ89">
        <v>24.0958</v>
      </c>
      <c r="GR89">
        <v>23.3489</v>
      </c>
      <c r="GS89">
        <v>30.0004</v>
      </c>
      <c r="GT89">
        <v>23.3668</v>
      </c>
      <c r="GU89">
        <v>23.4883</v>
      </c>
      <c r="GV89">
        <v>40.5937</v>
      </c>
      <c r="GW89">
        <v>22.1605</v>
      </c>
      <c r="GX89">
        <v>69.6514</v>
      </c>
      <c r="GY89">
        <v>24.0722</v>
      </c>
      <c r="GZ89">
        <v>685.003</v>
      </c>
      <c r="HA89">
        <v>12.8704</v>
      </c>
      <c r="HB89">
        <v>101.144</v>
      </c>
      <c r="HC89">
        <v>101.118</v>
      </c>
    </row>
    <row r="90" spans="1:211">
      <c r="A90">
        <v>74</v>
      </c>
      <c r="B90">
        <v>1737667887.1</v>
      </c>
      <c r="C90">
        <v>146</v>
      </c>
      <c r="D90" t="s">
        <v>495</v>
      </c>
      <c r="E90" t="s">
        <v>496</v>
      </c>
      <c r="F90">
        <v>2</v>
      </c>
      <c r="G90">
        <v>1737667886.1</v>
      </c>
      <c r="H90">
        <f>(I90)/1000</f>
        <v>0</v>
      </c>
      <c r="I90">
        <f>IF(BD90, AL90, AF90)</f>
        <v>0</v>
      </c>
      <c r="J90">
        <f>IF(BD90, AG90, AE90)</f>
        <v>0</v>
      </c>
      <c r="K90">
        <f>BF90 - IF(AS90&gt;1, J90*AZ90*100.0/(AU90), 0)</f>
        <v>0</v>
      </c>
      <c r="L90">
        <f>((R90-H90/2)*K90-J90)/(R90+H90/2)</f>
        <v>0</v>
      </c>
      <c r="M90">
        <f>L90*(BM90+BN90)/1000.0</f>
        <v>0</v>
      </c>
      <c r="N90">
        <f>(BF90 - IF(AS90&gt;1, J90*AZ90*100.0/(AU90), 0))*(BM90+BN90)/1000.0</f>
        <v>0</v>
      </c>
      <c r="O90">
        <f>2.0/((1/Q90-1/P90)+SIGN(Q90)*SQRT((1/Q90-1/P90)*(1/Q90-1/P90) + 4*BA90/((BA90+1)*(BA90+1))*(2*1/Q90*1/P90-1/P90*1/P90)))</f>
        <v>0</v>
      </c>
      <c r="P90">
        <f>IF(LEFT(BB90,1)&lt;&gt;"0",IF(LEFT(BB90,1)="1",3.0,BC90),$D$5+$E$5*(BT90*BM90/($K$5*1000))+$F$5*(BT90*BM90/($K$5*1000))*MAX(MIN(AZ90,$J$5),$I$5)*MAX(MIN(AZ90,$J$5),$I$5)+$G$5*MAX(MIN(AZ90,$J$5),$I$5)*(BT90*BM90/($K$5*1000))+$H$5*(BT90*BM90/($K$5*1000))*(BT90*BM90/($K$5*1000)))</f>
        <v>0</v>
      </c>
      <c r="Q90">
        <f>H90*(1000-(1000*0.61365*exp(17.502*U90/(240.97+U90))/(BM90+BN90)+BH90)/2)/(1000*0.61365*exp(17.502*U90/(240.97+U90))/(BM90+BN90)-BH90)</f>
        <v>0</v>
      </c>
      <c r="R90">
        <f>1/((BA90+1)/(O90/1.6)+1/(P90/1.37)) + BA90/((BA90+1)/(O90/1.6) + BA90/(P90/1.37))</f>
        <v>0</v>
      </c>
      <c r="S90">
        <f>(AV90*AY90)</f>
        <v>0</v>
      </c>
      <c r="T90">
        <f>(BO90+(S90+2*0.95*5.67E-8*(((BO90+$B$7)+273)^4-(BO90+273)^4)-44100*H90)/(1.84*29.3*P90+8*0.95*5.67E-8*(BO90+273)^3))</f>
        <v>0</v>
      </c>
      <c r="U90">
        <f>($C$7*BP90+$D$7*BQ90+$E$7*T90)</f>
        <v>0</v>
      </c>
      <c r="V90">
        <f>0.61365*exp(17.502*U90/(240.97+U90))</f>
        <v>0</v>
      </c>
      <c r="W90">
        <f>(X90/Y90*100)</f>
        <v>0</v>
      </c>
      <c r="X90">
        <f>BH90*(BM90+BN90)/1000</f>
        <v>0</v>
      </c>
      <c r="Y90">
        <f>0.61365*exp(17.502*BO90/(240.97+BO90))</f>
        <v>0</v>
      </c>
      <c r="Z90">
        <f>(V90-BH90*(BM90+BN90)/1000)</f>
        <v>0</v>
      </c>
      <c r="AA90">
        <f>(-H90*44100)</f>
        <v>0</v>
      </c>
      <c r="AB90">
        <f>2*29.3*P90*0.92*(BO90-U90)</f>
        <v>0</v>
      </c>
      <c r="AC90">
        <f>2*0.95*5.67E-8*(((BO90+$B$7)+273)^4-(U90+273)^4)</f>
        <v>0</v>
      </c>
      <c r="AD90">
        <f>S90+AC90+AA90+AB90</f>
        <v>0</v>
      </c>
      <c r="AE90">
        <f>BL90*AS90*(BG90-BF90*(1000-AS90*BI90)/(1000-AS90*BH90))/(100*AZ90)</f>
        <v>0</v>
      </c>
      <c r="AF90">
        <f>1000*BL90*AS90*(BH90-BI90)/(100*AZ90*(1000-AS90*BH90))</f>
        <v>0</v>
      </c>
      <c r="AG90">
        <f>(AH90 - AI90 - BM90*1E3/(8.314*(BO90+273.15)) * AK90/BL90 * AJ90) * BL90/(100*AZ90) * (1000 - BI90)/1000</f>
        <v>0</v>
      </c>
      <c r="AH90">
        <v>656.784847029762</v>
      </c>
      <c r="AI90">
        <v>616.289012121212</v>
      </c>
      <c r="AJ90">
        <v>3.30875961038952</v>
      </c>
      <c r="AK90">
        <v>84.62</v>
      </c>
      <c r="AL90">
        <f>(AN90 - AM90 + BM90*1E3/(8.314*(BO90+273.15)) * AP90/BL90 * AO90) * BL90/(100*AZ90) * 1000/(1000 - AN90)</f>
        <v>0</v>
      </c>
      <c r="AM90">
        <v>12.8305291725475</v>
      </c>
      <c r="AN90">
        <v>15.4666813186813</v>
      </c>
      <c r="AO90">
        <v>6.14791643026445e-07</v>
      </c>
      <c r="AP90">
        <v>106.04</v>
      </c>
      <c r="AQ90">
        <v>14</v>
      </c>
      <c r="AR90">
        <v>3</v>
      </c>
      <c r="AS90">
        <f>IF(AQ90*$H$13&gt;=AU90,1.0,(AU90/(AU90-AQ90*$H$13)))</f>
        <v>0</v>
      </c>
      <c r="AT90">
        <f>(AS90-1)*100</f>
        <v>0</v>
      </c>
      <c r="AU90">
        <f>MAX(0,($B$13+$C$13*BT90)/(1+$D$13*BT90)*BM90/(BO90+273)*$E$13)</f>
        <v>0</v>
      </c>
      <c r="AV90">
        <f>$B$11*BU90+$C$11*BV90+$D$11*CG90</f>
        <v>0</v>
      </c>
      <c r="AW90">
        <f>AV90*AX90</f>
        <v>0</v>
      </c>
      <c r="AX90">
        <f>($B$11*$D$9+$C$11*$D$9+$D$11*(CH90*$E$9+CI90*$G$9))/($B$11+$C$11+$D$11)</f>
        <v>0</v>
      </c>
      <c r="AY90">
        <f>($B$11*$K$9+$C$11*$K$9+$D$11*(CH90*$L$9+CI90*$N$9))/($B$11+$C$11+$D$11)</f>
        <v>0</v>
      </c>
      <c r="AZ90">
        <v>6</v>
      </c>
      <c r="BA90">
        <v>0.5</v>
      </c>
      <c r="BB90" t="s">
        <v>345</v>
      </c>
      <c r="BC90">
        <v>2</v>
      </c>
      <c r="BD90" t="b">
        <v>1</v>
      </c>
      <c r="BE90">
        <v>1737667886.1</v>
      </c>
      <c r="BF90">
        <v>606.77</v>
      </c>
      <c r="BG90">
        <v>660.09</v>
      </c>
      <c r="BH90">
        <v>15.4668</v>
      </c>
      <c r="BI90">
        <v>12.8371</v>
      </c>
      <c r="BJ90">
        <v>605.141</v>
      </c>
      <c r="BK90">
        <v>15.3558</v>
      </c>
      <c r="BL90">
        <v>500.03</v>
      </c>
      <c r="BM90">
        <v>102.602</v>
      </c>
      <c r="BN90">
        <v>0.100026</v>
      </c>
      <c r="BO90">
        <v>25.0311</v>
      </c>
      <c r="BP90">
        <v>25.5021</v>
      </c>
      <c r="BQ90">
        <v>999.9</v>
      </c>
      <c r="BR90">
        <v>0</v>
      </c>
      <c r="BS90">
        <v>0</v>
      </c>
      <c r="BT90">
        <v>10005</v>
      </c>
      <c r="BU90">
        <v>364.32</v>
      </c>
      <c r="BV90">
        <v>843.512</v>
      </c>
      <c r="BW90">
        <v>-53.3199</v>
      </c>
      <c r="BX90">
        <v>616.302</v>
      </c>
      <c r="BY90">
        <v>668.674</v>
      </c>
      <c r="BZ90">
        <v>2.62961</v>
      </c>
      <c r="CA90">
        <v>660.09</v>
      </c>
      <c r="CB90">
        <v>12.8371</v>
      </c>
      <c r="CC90">
        <v>1.58692</v>
      </c>
      <c r="CD90">
        <v>1.31711</v>
      </c>
      <c r="CE90">
        <v>13.8324</v>
      </c>
      <c r="CF90">
        <v>10.9956</v>
      </c>
      <c r="CG90">
        <v>1200.01</v>
      </c>
      <c r="CH90">
        <v>0.899998</v>
      </c>
      <c r="CI90">
        <v>0.100002</v>
      </c>
      <c r="CJ90">
        <v>27</v>
      </c>
      <c r="CK90">
        <v>23456</v>
      </c>
      <c r="CL90">
        <v>1737665128.1</v>
      </c>
      <c r="CM90" t="s">
        <v>346</v>
      </c>
      <c r="CN90">
        <v>1737665128.1</v>
      </c>
      <c r="CO90">
        <v>1737665124.1</v>
      </c>
      <c r="CP90">
        <v>1</v>
      </c>
      <c r="CQ90">
        <v>0.11</v>
      </c>
      <c r="CR90">
        <v>-0.02</v>
      </c>
      <c r="CS90">
        <v>0.918</v>
      </c>
      <c r="CT90">
        <v>0.128</v>
      </c>
      <c r="CU90">
        <v>200</v>
      </c>
      <c r="CV90">
        <v>18</v>
      </c>
      <c r="CW90">
        <v>0.6</v>
      </c>
      <c r="CX90">
        <v>0.08</v>
      </c>
      <c r="CY90">
        <v>-51.961855</v>
      </c>
      <c r="CZ90">
        <v>-8.13031127819559</v>
      </c>
      <c r="DA90">
        <v>0.794186691826928</v>
      </c>
      <c r="DB90">
        <v>0</v>
      </c>
      <c r="DC90">
        <v>2.6386535</v>
      </c>
      <c r="DD90">
        <v>-0.0583276691729339</v>
      </c>
      <c r="DE90">
        <v>0.00566817543394698</v>
      </c>
      <c r="DF90">
        <v>1</v>
      </c>
      <c r="DG90">
        <v>1</v>
      </c>
      <c r="DH90">
        <v>2</v>
      </c>
      <c r="DI90" t="s">
        <v>347</v>
      </c>
      <c r="DJ90">
        <v>3.11924</v>
      </c>
      <c r="DK90">
        <v>2.80068</v>
      </c>
      <c r="DL90">
        <v>0.132021</v>
      </c>
      <c r="DM90">
        <v>0.141585</v>
      </c>
      <c r="DN90">
        <v>0.0864207</v>
      </c>
      <c r="DO90">
        <v>0.0763014</v>
      </c>
      <c r="DP90">
        <v>24160.1</v>
      </c>
      <c r="DQ90">
        <v>22075.3</v>
      </c>
      <c r="DR90">
        <v>26634.9</v>
      </c>
      <c r="DS90">
        <v>24067.4</v>
      </c>
      <c r="DT90">
        <v>33632.7</v>
      </c>
      <c r="DU90">
        <v>32387</v>
      </c>
      <c r="DV90">
        <v>40271.7</v>
      </c>
      <c r="DW90">
        <v>38057.8</v>
      </c>
      <c r="DX90">
        <v>1.99888</v>
      </c>
      <c r="DY90">
        <v>2.63802</v>
      </c>
      <c r="DZ90">
        <v>0.0449494</v>
      </c>
      <c r="EA90">
        <v>0</v>
      </c>
      <c r="EB90">
        <v>24.7653</v>
      </c>
      <c r="EC90">
        <v>999.9</v>
      </c>
      <c r="ED90">
        <v>52.405</v>
      </c>
      <c r="EE90">
        <v>25.78</v>
      </c>
      <c r="EF90">
        <v>17.0125</v>
      </c>
      <c r="EG90">
        <v>64.0855</v>
      </c>
      <c r="EH90">
        <v>20.5929</v>
      </c>
      <c r="EI90">
        <v>2</v>
      </c>
      <c r="EJ90">
        <v>-0.330976</v>
      </c>
      <c r="EK90">
        <v>0.0816422</v>
      </c>
      <c r="EL90">
        <v>20.3008</v>
      </c>
      <c r="EM90">
        <v>5.26072</v>
      </c>
      <c r="EN90">
        <v>12.0064</v>
      </c>
      <c r="EO90">
        <v>4.9991</v>
      </c>
      <c r="EP90">
        <v>3.28693</v>
      </c>
      <c r="EQ90">
        <v>9999</v>
      </c>
      <c r="ER90">
        <v>9999</v>
      </c>
      <c r="ES90">
        <v>9999</v>
      </c>
      <c r="ET90">
        <v>999.9</v>
      </c>
      <c r="EU90">
        <v>1.87271</v>
      </c>
      <c r="EV90">
        <v>1.87352</v>
      </c>
      <c r="EW90">
        <v>1.86978</v>
      </c>
      <c r="EX90">
        <v>1.87547</v>
      </c>
      <c r="EY90">
        <v>1.87574</v>
      </c>
      <c r="EZ90">
        <v>1.87409</v>
      </c>
      <c r="FA90">
        <v>1.87269</v>
      </c>
      <c r="FB90">
        <v>1.87178</v>
      </c>
      <c r="FC90">
        <v>5</v>
      </c>
      <c r="FD90">
        <v>0</v>
      </c>
      <c r="FE90">
        <v>0</v>
      </c>
      <c r="FF90">
        <v>0</v>
      </c>
      <c r="FG90" t="s">
        <v>348</v>
      </c>
      <c r="FH90" t="s">
        <v>349</v>
      </c>
      <c r="FI90" t="s">
        <v>350</v>
      </c>
      <c r="FJ90" t="s">
        <v>350</v>
      </c>
      <c r="FK90" t="s">
        <v>350</v>
      </c>
      <c r="FL90" t="s">
        <v>350</v>
      </c>
      <c r="FM90">
        <v>0</v>
      </c>
      <c r="FN90">
        <v>100</v>
      </c>
      <c r="FO90">
        <v>100</v>
      </c>
      <c r="FP90">
        <v>1.632</v>
      </c>
      <c r="FQ90">
        <v>0.1111</v>
      </c>
      <c r="FR90">
        <v>0.362488883028156</v>
      </c>
      <c r="FS90">
        <v>0.00365831709837341</v>
      </c>
      <c r="FT90">
        <v>-3.09545118692409e-06</v>
      </c>
      <c r="FU90">
        <v>8.40380587856183e-10</v>
      </c>
      <c r="FV90">
        <v>-0.00191986884087034</v>
      </c>
      <c r="FW90">
        <v>0.00174507359546448</v>
      </c>
      <c r="FX90">
        <v>0.000211765233859431</v>
      </c>
      <c r="FY90">
        <v>9.99097381883647e-06</v>
      </c>
      <c r="FZ90">
        <v>2</v>
      </c>
      <c r="GA90">
        <v>1986</v>
      </c>
      <c r="GB90">
        <v>0</v>
      </c>
      <c r="GC90">
        <v>17</v>
      </c>
      <c r="GD90">
        <v>46</v>
      </c>
      <c r="GE90">
        <v>46</v>
      </c>
      <c r="GF90">
        <v>2.03613</v>
      </c>
      <c r="GG90">
        <v>2.51587</v>
      </c>
      <c r="GH90">
        <v>2.24854</v>
      </c>
      <c r="GI90">
        <v>2.68433</v>
      </c>
      <c r="GJ90">
        <v>2.44751</v>
      </c>
      <c r="GK90">
        <v>2.34985</v>
      </c>
      <c r="GL90">
        <v>29.9006</v>
      </c>
      <c r="GM90">
        <v>13.9569</v>
      </c>
      <c r="GN90">
        <v>19</v>
      </c>
      <c r="GO90">
        <v>455.057</v>
      </c>
      <c r="GP90">
        <v>1036.39</v>
      </c>
      <c r="GQ90">
        <v>24.0812</v>
      </c>
      <c r="GR90">
        <v>23.3513</v>
      </c>
      <c r="GS90">
        <v>30.0005</v>
      </c>
      <c r="GT90">
        <v>23.3687</v>
      </c>
      <c r="GU90">
        <v>23.4902</v>
      </c>
      <c r="GV90">
        <v>40.9331</v>
      </c>
      <c r="GW90">
        <v>22.1605</v>
      </c>
      <c r="GX90">
        <v>69.6514</v>
      </c>
      <c r="GY90">
        <v>24.0722</v>
      </c>
      <c r="GZ90">
        <v>691.706</v>
      </c>
      <c r="HA90">
        <v>12.8704</v>
      </c>
      <c r="HB90">
        <v>101.143</v>
      </c>
      <c r="HC90">
        <v>101.116</v>
      </c>
    </row>
    <row r="91" spans="1:211">
      <c r="A91">
        <v>75</v>
      </c>
      <c r="B91">
        <v>1737667889.1</v>
      </c>
      <c r="C91">
        <v>148</v>
      </c>
      <c r="D91" t="s">
        <v>497</v>
      </c>
      <c r="E91" t="s">
        <v>498</v>
      </c>
      <c r="F91">
        <v>2</v>
      </c>
      <c r="G91">
        <v>1737667887.1</v>
      </c>
      <c r="H91">
        <f>(I91)/1000</f>
        <v>0</v>
      </c>
      <c r="I91">
        <f>IF(BD91, AL91, AF91)</f>
        <v>0</v>
      </c>
      <c r="J91">
        <f>IF(BD91, AG91, AE91)</f>
        <v>0</v>
      </c>
      <c r="K91">
        <f>BF91 - IF(AS91&gt;1, J91*AZ91*100.0/(AU91), 0)</f>
        <v>0</v>
      </c>
      <c r="L91">
        <f>((R91-H91/2)*K91-J91)/(R91+H91/2)</f>
        <v>0</v>
      </c>
      <c r="M91">
        <f>L91*(BM91+BN91)/1000.0</f>
        <v>0</v>
      </c>
      <c r="N91">
        <f>(BF91 - IF(AS91&gt;1, J91*AZ91*100.0/(AU91), 0))*(BM91+BN91)/1000.0</f>
        <v>0</v>
      </c>
      <c r="O91">
        <f>2.0/((1/Q91-1/P91)+SIGN(Q91)*SQRT((1/Q91-1/P91)*(1/Q91-1/P91) + 4*BA91/((BA91+1)*(BA91+1))*(2*1/Q91*1/P91-1/P91*1/P91)))</f>
        <v>0</v>
      </c>
      <c r="P91">
        <f>IF(LEFT(BB91,1)&lt;&gt;"0",IF(LEFT(BB91,1)="1",3.0,BC91),$D$5+$E$5*(BT91*BM91/($K$5*1000))+$F$5*(BT91*BM91/($K$5*1000))*MAX(MIN(AZ91,$J$5),$I$5)*MAX(MIN(AZ91,$J$5),$I$5)+$G$5*MAX(MIN(AZ91,$J$5),$I$5)*(BT91*BM91/($K$5*1000))+$H$5*(BT91*BM91/($K$5*1000))*(BT91*BM91/($K$5*1000)))</f>
        <v>0</v>
      </c>
      <c r="Q91">
        <f>H91*(1000-(1000*0.61365*exp(17.502*U91/(240.97+U91))/(BM91+BN91)+BH91)/2)/(1000*0.61365*exp(17.502*U91/(240.97+U91))/(BM91+BN91)-BH91)</f>
        <v>0</v>
      </c>
      <c r="R91">
        <f>1/((BA91+1)/(O91/1.6)+1/(P91/1.37)) + BA91/((BA91+1)/(O91/1.6) + BA91/(P91/1.37))</f>
        <v>0</v>
      </c>
      <c r="S91">
        <f>(AV91*AY91)</f>
        <v>0</v>
      </c>
      <c r="T91">
        <f>(BO91+(S91+2*0.95*5.67E-8*(((BO91+$B$7)+273)^4-(BO91+273)^4)-44100*H91)/(1.84*29.3*P91+8*0.95*5.67E-8*(BO91+273)^3))</f>
        <v>0</v>
      </c>
      <c r="U91">
        <f>($C$7*BP91+$D$7*BQ91+$E$7*T91)</f>
        <v>0</v>
      </c>
      <c r="V91">
        <f>0.61365*exp(17.502*U91/(240.97+U91))</f>
        <v>0</v>
      </c>
      <c r="W91">
        <f>(X91/Y91*100)</f>
        <v>0</v>
      </c>
      <c r="X91">
        <f>BH91*(BM91+BN91)/1000</f>
        <v>0</v>
      </c>
      <c r="Y91">
        <f>0.61365*exp(17.502*BO91/(240.97+BO91))</f>
        <v>0</v>
      </c>
      <c r="Z91">
        <f>(V91-BH91*(BM91+BN91)/1000)</f>
        <v>0</v>
      </c>
      <c r="AA91">
        <f>(-H91*44100)</f>
        <v>0</v>
      </c>
      <c r="AB91">
        <f>2*29.3*P91*0.92*(BO91-U91)</f>
        <v>0</v>
      </c>
      <c r="AC91">
        <f>2*0.95*5.67E-8*(((BO91+$B$7)+273)^4-(U91+273)^4)</f>
        <v>0</v>
      </c>
      <c r="AD91">
        <f>S91+AC91+AA91+AB91</f>
        <v>0</v>
      </c>
      <c r="AE91">
        <f>BL91*AS91*(BG91-BF91*(1000-AS91*BI91)/(1000-AS91*BH91))/(100*AZ91)</f>
        <v>0</v>
      </c>
      <c r="AF91">
        <f>1000*BL91*AS91*(BH91-BI91)/(100*AZ91*(1000-AS91*BH91))</f>
        <v>0</v>
      </c>
      <c r="AG91">
        <f>(AH91 - AI91 - BM91*1E3/(8.314*(BO91+273.15)) * AK91/BL91 * AJ91) * BL91/(100*AZ91) * (1000 - BI91)/1000</f>
        <v>0</v>
      </c>
      <c r="AH91">
        <v>663.587657644048</v>
      </c>
      <c r="AI91">
        <v>622.915551515151</v>
      </c>
      <c r="AJ91">
        <v>3.31107774891768</v>
      </c>
      <c r="AK91">
        <v>84.62</v>
      </c>
      <c r="AL91">
        <f>(AN91 - AM91 + BM91*1E3/(8.314*(BO91+273.15)) * AP91/BL91 * AO91) * BL91/(100*AZ91) * 1000/(1000 - AN91)</f>
        <v>0</v>
      </c>
      <c r="AM91">
        <v>12.8326250038162</v>
      </c>
      <c r="AN91">
        <v>15.4690725274725</v>
      </c>
      <c r="AO91">
        <v>1.17783593455922e-06</v>
      </c>
      <c r="AP91">
        <v>106.04</v>
      </c>
      <c r="AQ91">
        <v>14</v>
      </c>
      <c r="AR91">
        <v>3</v>
      </c>
      <c r="AS91">
        <f>IF(AQ91*$H$13&gt;=AU91,1.0,(AU91/(AU91-AQ91*$H$13)))</f>
        <v>0</v>
      </c>
      <c r="AT91">
        <f>(AS91-1)*100</f>
        <v>0</v>
      </c>
      <c r="AU91">
        <f>MAX(0,($B$13+$C$13*BT91)/(1+$D$13*BT91)*BM91/(BO91+273)*$E$13)</f>
        <v>0</v>
      </c>
      <c r="AV91">
        <f>$B$11*BU91+$C$11*BV91+$D$11*CG91</f>
        <v>0</v>
      </c>
      <c r="AW91">
        <f>AV91*AX91</f>
        <v>0</v>
      </c>
      <c r="AX91">
        <f>($B$11*$D$9+$C$11*$D$9+$D$11*(CH91*$E$9+CI91*$G$9))/($B$11+$C$11+$D$11)</f>
        <v>0</v>
      </c>
      <c r="AY91">
        <f>($B$11*$K$9+$C$11*$K$9+$D$11*(CH91*$L$9+CI91*$N$9))/($B$11+$C$11+$D$11)</f>
        <v>0</v>
      </c>
      <c r="AZ91">
        <v>6</v>
      </c>
      <c r="BA91">
        <v>0.5</v>
      </c>
      <c r="BB91" t="s">
        <v>345</v>
      </c>
      <c r="BC91">
        <v>2</v>
      </c>
      <c r="BD91" t="b">
        <v>1</v>
      </c>
      <c r="BE91">
        <v>1737667887.1</v>
      </c>
      <c r="BF91">
        <v>610.016</v>
      </c>
      <c r="BG91">
        <v>663.458</v>
      </c>
      <c r="BH91">
        <v>15.4679</v>
      </c>
      <c r="BI91">
        <v>12.83875</v>
      </c>
      <c r="BJ91">
        <v>608.3845</v>
      </c>
      <c r="BK91">
        <v>15.3569</v>
      </c>
      <c r="BL91">
        <v>500.0405</v>
      </c>
      <c r="BM91">
        <v>102.6015</v>
      </c>
      <c r="BN91">
        <v>0.09991065</v>
      </c>
      <c r="BO91">
        <v>25.0305</v>
      </c>
      <c r="BP91">
        <v>25.5031</v>
      </c>
      <c r="BQ91">
        <v>999.9</v>
      </c>
      <c r="BR91">
        <v>0</v>
      </c>
      <c r="BS91">
        <v>0</v>
      </c>
      <c r="BT91">
        <v>10015.3</v>
      </c>
      <c r="BU91">
        <v>364.345</v>
      </c>
      <c r="BV91">
        <v>843.218</v>
      </c>
      <c r="BW91">
        <v>-53.4418</v>
      </c>
      <c r="BX91">
        <v>619.6</v>
      </c>
      <c r="BY91">
        <v>672.087</v>
      </c>
      <c r="BZ91">
        <v>2.629115</v>
      </c>
      <c r="CA91">
        <v>663.458</v>
      </c>
      <c r="CB91">
        <v>12.83875</v>
      </c>
      <c r="CC91">
        <v>1.58703</v>
      </c>
      <c r="CD91">
        <v>1.317275</v>
      </c>
      <c r="CE91">
        <v>13.83345</v>
      </c>
      <c r="CF91">
        <v>10.99745</v>
      </c>
      <c r="CG91">
        <v>1200.005</v>
      </c>
      <c r="CH91">
        <v>0.8999995</v>
      </c>
      <c r="CI91">
        <v>0.1000007</v>
      </c>
      <c r="CJ91">
        <v>27</v>
      </c>
      <c r="CK91">
        <v>23455.9</v>
      </c>
      <c r="CL91">
        <v>1737665128.1</v>
      </c>
      <c r="CM91" t="s">
        <v>346</v>
      </c>
      <c r="CN91">
        <v>1737665128.1</v>
      </c>
      <c r="CO91">
        <v>1737665124.1</v>
      </c>
      <c r="CP91">
        <v>1</v>
      </c>
      <c r="CQ91">
        <v>0.11</v>
      </c>
      <c r="CR91">
        <v>-0.02</v>
      </c>
      <c r="CS91">
        <v>0.918</v>
      </c>
      <c r="CT91">
        <v>0.128</v>
      </c>
      <c r="CU91">
        <v>200</v>
      </c>
      <c r="CV91">
        <v>18</v>
      </c>
      <c r="CW91">
        <v>0.6</v>
      </c>
      <c r="CX91">
        <v>0.08</v>
      </c>
      <c r="CY91">
        <v>-52.19472</v>
      </c>
      <c r="CZ91">
        <v>-8.56417443609019</v>
      </c>
      <c r="DA91">
        <v>0.828044000400945</v>
      </c>
      <c r="DB91">
        <v>0</v>
      </c>
      <c r="DC91">
        <v>2.6369195</v>
      </c>
      <c r="DD91">
        <v>-0.0573261654135343</v>
      </c>
      <c r="DE91">
        <v>0.00558246672627792</v>
      </c>
      <c r="DF91">
        <v>1</v>
      </c>
      <c r="DG91">
        <v>1</v>
      </c>
      <c r="DH91">
        <v>2</v>
      </c>
      <c r="DI91" t="s">
        <v>347</v>
      </c>
      <c r="DJ91">
        <v>3.11913</v>
      </c>
      <c r="DK91">
        <v>2.80074</v>
      </c>
      <c r="DL91">
        <v>0.13301</v>
      </c>
      <c r="DM91">
        <v>0.142574</v>
      </c>
      <c r="DN91">
        <v>0.0864258</v>
      </c>
      <c r="DO91">
        <v>0.0763141</v>
      </c>
      <c r="DP91">
        <v>24132.6</v>
      </c>
      <c r="DQ91">
        <v>22049.6</v>
      </c>
      <c r="DR91">
        <v>26634.9</v>
      </c>
      <c r="DS91">
        <v>24067.1</v>
      </c>
      <c r="DT91">
        <v>33632.6</v>
      </c>
      <c r="DU91">
        <v>32386.2</v>
      </c>
      <c r="DV91">
        <v>40271.7</v>
      </c>
      <c r="DW91">
        <v>38057.3</v>
      </c>
      <c r="DX91">
        <v>1.99872</v>
      </c>
      <c r="DY91">
        <v>2.63762</v>
      </c>
      <c r="DZ91">
        <v>0.0449941</v>
      </c>
      <c r="EA91">
        <v>0</v>
      </c>
      <c r="EB91">
        <v>24.7668</v>
      </c>
      <c r="EC91">
        <v>999.9</v>
      </c>
      <c r="ED91">
        <v>52.405</v>
      </c>
      <c r="EE91">
        <v>25.78</v>
      </c>
      <c r="EF91">
        <v>17.0101</v>
      </c>
      <c r="EG91">
        <v>64.4855</v>
      </c>
      <c r="EH91">
        <v>20.601</v>
      </c>
      <c r="EI91">
        <v>2</v>
      </c>
      <c r="EJ91">
        <v>-0.330742</v>
      </c>
      <c r="EK91">
        <v>0.0578731</v>
      </c>
      <c r="EL91">
        <v>20.3007</v>
      </c>
      <c r="EM91">
        <v>5.26057</v>
      </c>
      <c r="EN91">
        <v>12.0076</v>
      </c>
      <c r="EO91">
        <v>4.999</v>
      </c>
      <c r="EP91">
        <v>3.28688</v>
      </c>
      <c r="EQ91">
        <v>9999</v>
      </c>
      <c r="ER91">
        <v>9999</v>
      </c>
      <c r="ES91">
        <v>9999</v>
      </c>
      <c r="ET91">
        <v>999.9</v>
      </c>
      <c r="EU91">
        <v>1.87271</v>
      </c>
      <c r="EV91">
        <v>1.87353</v>
      </c>
      <c r="EW91">
        <v>1.86979</v>
      </c>
      <c r="EX91">
        <v>1.87547</v>
      </c>
      <c r="EY91">
        <v>1.87575</v>
      </c>
      <c r="EZ91">
        <v>1.87409</v>
      </c>
      <c r="FA91">
        <v>1.87269</v>
      </c>
      <c r="FB91">
        <v>1.8718</v>
      </c>
      <c r="FC91">
        <v>5</v>
      </c>
      <c r="FD91">
        <v>0</v>
      </c>
      <c r="FE91">
        <v>0</v>
      </c>
      <c r="FF91">
        <v>0</v>
      </c>
      <c r="FG91" t="s">
        <v>348</v>
      </c>
      <c r="FH91" t="s">
        <v>349</v>
      </c>
      <c r="FI91" t="s">
        <v>350</v>
      </c>
      <c r="FJ91" t="s">
        <v>350</v>
      </c>
      <c r="FK91" t="s">
        <v>350</v>
      </c>
      <c r="FL91" t="s">
        <v>350</v>
      </c>
      <c r="FM91">
        <v>0</v>
      </c>
      <c r="FN91">
        <v>100</v>
      </c>
      <c r="FO91">
        <v>100</v>
      </c>
      <c r="FP91">
        <v>1.637</v>
      </c>
      <c r="FQ91">
        <v>0.111</v>
      </c>
      <c r="FR91">
        <v>0.362488883028156</v>
      </c>
      <c r="FS91">
        <v>0.00365831709837341</v>
      </c>
      <c r="FT91">
        <v>-3.09545118692409e-06</v>
      </c>
      <c r="FU91">
        <v>8.40380587856183e-10</v>
      </c>
      <c r="FV91">
        <v>-0.00191986884087034</v>
      </c>
      <c r="FW91">
        <v>0.00174507359546448</v>
      </c>
      <c r="FX91">
        <v>0.000211765233859431</v>
      </c>
      <c r="FY91">
        <v>9.99097381883647e-06</v>
      </c>
      <c r="FZ91">
        <v>2</v>
      </c>
      <c r="GA91">
        <v>1986</v>
      </c>
      <c r="GB91">
        <v>0</v>
      </c>
      <c r="GC91">
        <v>17</v>
      </c>
      <c r="GD91">
        <v>46</v>
      </c>
      <c r="GE91">
        <v>46.1</v>
      </c>
      <c r="GF91">
        <v>2.052</v>
      </c>
      <c r="GG91">
        <v>2.52319</v>
      </c>
      <c r="GH91">
        <v>2.24976</v>
      </c>
      <c r="GI91">
        <v>2.68066</v>
      </c>
      <c r="GJ91">
        <v>2.44751</v>
      </c>
      <c r="GK91">
        <v>2.35718</v>
      </c>
      <c r="GL91">
        <v>29.9006</v>
      </c>
      <c r="GM91">
        <v>13.9569</v>
      </c>
      <c r="GN91">
        <v>19</v>
      </c>
      <c r="GO91">
        <v>454.986</v>
      </c>
      <c r="GP91">
        <v>1035.93</v>
      </c>
      <c r="GQ91">
        <v>24.0671</v>
      </c>
      <c r="GR91">
        <v>23.3534</v>
      </c>
      <c r="GS91">
        <v>30.0005</v>
      </c>
      <c r="GT91">
        <v>23.3707</v>
      </c>
      <c r="GU91">
        <v>23.4916</v>
      </c>
      <c r="GV91">
        <v>41.2728</v>
      </c>
      <c r="GW91">
        <v>22.1605</v>
      </c>
      <c r="GX91">
        <v>69.6514</v>
      </c>
      <c r="GY91">
        <v>24.0411</v>
      </c>
      <c r="GZ91">
        <v>698.41</v>
      </c>
      <c r="HA91">
        <v>12.8704</v>
      </c>
      <c r="HB91">
        <v>101.143</v>
      </c>
      <c r="HC91">
        <v>101.115</v>
      </c>
    </row>
    <row r="92" spans="1:211">
      <c r="A92">
        <v>76</v>
      </c>
      <c r="B92">
        <v>1737667891.1</v>
      </c>
      <c r="C92">
        <v>150</v>
      </c>
      <c r="D92" t="s">
        <v>499</v>
      </c>
      <c r="E92" t="s">
        <v>500</v>
      </c>
      <c r="F92">
        <v>2</v>
      </c>
      <c r="G92">
        <v>1737667890.1</v>
      </c>
      <c r="H92">
        <f>(I92)/1000</f>
        <v>0</v>
      </c>
      <c r="I92">
        <f>IF(BD92, AL92, AF92)</f>
        <v>0</v>
      </c>
      <c r="J92">
        <f>IF(BD92, AG92, AE92)</f>
        <v>0</v>
      </c>
      <c r="K92">
        <f>BF92 - IF(AS92&gt;1, J92*AZ92*100.0/(AU92), 0)</f>
        <v>0</v>
      </c>
      <c r="L92">
        <f>((R92-H92/2)*K92-J92)/(R92+H92/2)</f>
        <v>0</v>
      </c>
      <c r="M92">
        <f>L92*(BM92+BN92)/1000.0</f>
        <v>0</v>
      </c>
      <c r="N92">
        <f>(BF92 - IF(AS92&gt;1, J92*AZ92*100.0/(AU92), 0))*(BM92+BN92)/1000.0</f>
        <v>0</v>
      </c>
      <c r="O92">
        <f>2.0/((1/Q92-1/P92)+SIGN(Q92)*SQRT((1/Q92-1/P92)*(1/Q92-1/P92) + 4*BA92/((BA92+1)*(BA92+1))*(2*1/Q92*1/P92-1/P92*1/P92)))</f>
        <v>0</v>
      </c>
      <c r="P92">
        <f>IF(LEFT(BB92,1)&lt;&gt;"0",IF(LEFT(BB92,1)="1",3.0,BC92),$D$5+$E$5*(BT92*BM92/($K$5*1000))+$F$5*(BT92*BM92/($K$5*1000))*MAX(MIN(AZ92,$J$5),$I$5)*MAX(MIN(AZ92,$J$5),$I$5)+$G$5*MAX(MIN(AZ92,$J$5),$I$5)*(BT92*BM92/($K$5*1000))+$H$5*(BT92*BM92/($K$5*1000))*(BT92*BM92/($K$5*1000)))</f>
        <v>0</v>
      </c>
      <c r="Q92">
        <f>H92*(1000-(1000*0.61365*exp(17.502*U92/(240.97+U92))/(BM92+BN92)+BH92)/2)/(1000*0.61365*exp(17.502*U92/(240.97+U92))/(BM92+BN92)-BH92)</f>
        <v>0</v>
      </c>
      <c r="R92">
        <f>1/((BA92+1)/(O92/1.6)+1/(P92/1.37)) + BA92/((BA92+1)/(O92/1.6) + BA92/(P92/1.37))</f>
        <v>0</v>
      </c>
      <c r="S92">
        <f>(AV92*AY92)</f>
        <v>0</v>
      </c>
      <c r="T92">
        <f>(BO92+(S92+2*0.95*5.67E-8*(((BO92+$B$7)+273)^4-(BO92+273)^4)-44100*H92)/(1.84*29.3*P92+8*0.95*5.67E-8*(BO92+273)^3))</f>
        <v>0</v>
      </c>
      <c r="U92">
        <f>($C$7*BP92+$D$7*BQ92+$E$7*T92)</f>
        <v>0</v>
      </c>
      <c r="V92">
        <f>0.61365*exp(17.502*U92/(240.97+U92))</f>
        <v>0</v>
      </c>
      <c r="W92">
        <f>(X92/Y92*100)</f>
        <v>0</v>
      </c>
      <c r="X92">
        <f>BH92*(BM92+BN92)/1000</f>
        <v>0</v>
      </c>
      <c r="Y92">
        <f>0.61365*exp(17.502*BO92/(240.97+BO92))</f>
        <v>0</v>
      </c>
      <c r="Z92">
        <f>(V92-BH92*(BM92+BN92)/1000)</f>
        <v>0</v>
      </c>
      <c r="AA92">
        <f>(-H92*44100)</f>
        <v>0</v>
      </c>
      <c r="AB92">
        <f>2*29.3*P92*0.92*(BO92-U92)</f>
        <v>0</v>
      </c>
      <c r="AC92">
        <f>2*0.95*5.67E-8*(((BO92+$B$7)+273)^4-(U92+273)^4)</f>
        <v>0</v>
      </c>
      <c r="AD92">
        <f>S92+AC92+AA92+AB92</f>
        <v>0</v>
      </c>
      <c r="AE92">
        <f>BL92*AS92*(BG92-BF92*(1000-AS92*BI92)/(1000-AS92*BH92))/(100*AZ92)</f>
        <v>0</v>
      </c>
      <c r="AF92">
        <f>1000*BL92*AS92*(BH92-BI92)/(100*AZ92*(1000-AS92*BH92))</f>
        <v>0</v>
      </c>
      <c r="AG92">
        <f>(AH92 - AI92 - BM92*1E3/(8.314*(BO92+273.15)) * AK92/BL92 * AJ92) * BL92/(100*AZ92) * (1000 - BI92)/1000</f>
        <v>0</v>
      </c>
      <c r="AH92">
        <v>670.347688216667</v>
      </c>
      <c r="AI92">
        <v>629.532206060606</v>
      </c>
      <c r="AJ92">
        <v>3.30996813852808</v>
      </c>
      <c r="AK92">
        <v>84.62</v>
      </c>
      <c r="AL92">
        <f>(AN92 - AM92 + BM92*1E3/(8.314*(BO92+273.15)) * AP92/BL92 * AO92) * BL92/(100*AZ92) * 1000/(1000 - AN92)</f>
        <v>0</v>
      </c>
      <c r="AM92">
        <v>12.8347569533467</v>
      </c>
      <c r="AN92">
        <v>15.4708659340659</v>
      </c>
      <c r="AO92">
        <v>1.61335193948544e-06</v>
      </c>
      <c r="AP92">
        <v>106.04</v>
      </c>
      <c r="AQ92">
        <v>14</v>
      </c>
      <c r="AR92">
        <v>3</v>
      </c>
      <c r="AS92">
        <f>IF(AQ92*$H$13&gt;=AU92,1.0,(AU92/(AU92-AQ92*$H$13)))</f>
        <v>0</v>
      </c>
      <c r="AT92">
        <f>(AS92-1)*100</f>
        <v>0</v>
      </c>
      <c r="AU92">
        <f>MAX(0,($B$13+$C$13*BT92)/(1+$D$13*BT92)*BM92/(BO92+273)*$E$13)</f>
        <v>0</v>
      </c>
      <c r="AV92">
        <f>$B$11*BU92+$C$11*BV92+$D$11*CG92</f>
        <v>0</v>
      </c>
      <c r="AW92">
        <f>AV92*AX92</f>
        <v>0</v>
      </c>
      <c r="AX92">
        <f>($B$11*$D$9+$C$11*$D$9+$D$11*(CH92*$E$9+CI92*$G$9))/($B$11+$C$11+$D$11)</f>
        <v>0</v>
      </c>
      <c r="AY92">
        <f>($B$11*$K$9+$C$11*$K$9+$D$11*(CH92*$L$9+CI92*$N$9))/($B$11+$C$11+$D$11)</f>
        <v>0</v>
      </c>
      <c r="AZ92">
        <v>6</v>
      </c>
      <c r="BA92">
        <v>0.5</v>
      </c>
      <c r="BB92" t="s">
        <v>345</v>
      </c>
      <c r="BC92">
        <v>2</v>
      </c>
      <c r="BD92" t="b">
        <v>1</v>
      </c>
      <c r="BE92">
        <v>1737667890.1</v>
      </c>
      <c r="BF92">
        <v>619.789</v>
      </c>
      <c r="BG92">
        <v>673.536</v>
      </c>
      <c r="BH92">
        <v>15.4704</v>
      </c>
      <c r="BI92">
        <v>12.8433</v>
      </c>
      <c r="BJ92">
        <v>618.149</v>
      </c>
      <c r="BK92">
        <v>15.3594</v>
      </c>
      <c r="BL92">
        <v>499.973</v>
      </c>
      <c r="BM92">
        <v>102.602</v>
      </c>
      <c r="BN92">
        <v>0.0999117</v>
      </c>
      <c r="BO92">
        <v>25.0271</v>
      </c>
      <c r="BP92">
        <v>25.5072</v>
      </c>
      <c r="BQ92">
        <v>999.9</v>
      </c>
      <c r="BR92">
        <v>0</v>
      </c>
      <c r="BS92">
        <v>0</v>
      </c>
      <c r="BT92">
        <v>10033.1</v>
      </c>
      <c r="BU92">
        <v>364.343</v>
      </c>
      <c r="BV92">
        <v>842.615</v>
      </c>
      <c r="BW92">
        <v>-53.7474</v>
      </c>
      <c r="BX92">
        <v>629.528</v>
      </c>
      <c r="BY92">
        <v>682.299</v>
      </c>
      <c r="BZ92">
        <v>2.62714</v>
      </c>
      <c r="CA92">
        <v>673.536</v>
      </c>
      <c r="CB92">
        <v>12.8433</v>
      </c>
      <c r="CC92">
        <v>1.5873</v>
      </c>
      <c r="CD92">
        <v>1.31775</v>
      </c>
      <c r="CE92">
        <v>13.836</v>
      </c>
      <c r="CF92">
        <v>11.0028</v>
      </c>
      <c r="CG92">
        <v>1200</v>
      </c>
      <c r="CH92">
        <v>0.900001</v>
      </c>
      <c r="CI92">
        <v>0.0999992</v>
      </c>
      <c r="CJ92">
        <v>27</v>
      </c>
      <c r="CK92">
        <v>23455.7</v>
      </c>
      <c r="CL92">
        <v>1737665128.1</v>
      </c>
      <c r="CM92" t="s">
        <v>346</v>
      </c>
      <c r="CN92">
        <v>1737665128.1</v>
      </c>
      <c r="CO92">
        <v>1737665124.1</v>
      </c>
      <c r="CP92">
        <v>1</v>
      </c>
      <c r="CQ92">
        <v>0.11</v>
      </c>
      <c r="CR92">
        <v>-0.02</v>
      </c>
      <c r="CS92">
        <v>0.918</v>
      </c>
      <c r="CT92">
        <v>0.128</v>
      </c>
      <c r="CU92">
        <v>200</v>
      </c>
      <c r="CV92">
        <v>18</v>
      </c>
      <c r="CW92">
        <v>0.6</v>
      </c>
      <c r="CX92">
        <v>0.08</v>
      </c>
      <c r="CY92">
        <v>-52.452865</v>
      </c>
      <c r="CZ92">
        <v>-8.50362857142857</v>
      </c>
      <c r="DA92">
        <v>0.822798625591341</v>
      </c>
      <c r="DB92">
        <v>0</v>
      </c>
      <c r="DC92">
        <v>2.6351765</v>
      </c>
      <c r="DD92">
        <v>-0.0544930827067649</v>
      </c>
      <c r="DE92">
        <v>0.00533033139213687</v>
      </c>
      <c r="DF92">
        <v>1</v>
      </c>
      <c r="DG92">
        <v>1</v>
      </c>
      <c r="DH92">
        <v>2</v>
      </c>
      <c r="DI92" t="s">
        <v>347</v>
      </c>
      <c r="DJ92">
        <v>3.11907</v>
      </c>
      <c r="DK92">
        <v>2.8008</v>
      </c>
      <c r="DL92">
        <v>0.133993</v>
      </c>
      <c r="DM92">
        <v>0.143567</v>
      </c>
      <c r="DN92">
        <v>0.0864285</v>
      </c>
      <c r="DO92">
        <v>0.0763295</v>
      </c>
      <c r="DP92">
        <v>24105</v>
      </c>
      <c r="DQ92">
        <v>22024.1</v>
      </c>
      <c r="DR92">
        <v>26634.6</v>
      </c>
      <c r="DS92">
        <v>24067.1</v>
      </c>
      <c r="DT92">
        <v>33632.3</v>
      </c>
      <c r="DU92">
        <v>32385.8</v>
      </c>
      <c r="DV92">
        <v>40271.5</v>
      </c>
      <c r="DW92">
        <v>38057.4</v>
      </c>
      <c r="DX92">
        <v>1.99877</v>
      </c>
      <c r="DY92">
        <v>2.63757</v>
      </c>
      <c r="DZ92">
        <v>0.0448562</v>
      </c>
      <c r="EA92">
        <v>0</v>
      </c>
      <c r="EB92">
        <v>24.7689</v>
      </c>
      <c r="EC92">
        <v>999.9</v>
      </c>
      <c r="ED92">
        <v>52.405</v>
      </c>
      <c r="EE92">
        <v>25.78</v>
      </c>
      <c r="EF92">
        <v>17.0116</v>
      </c>
      <c r="EG92">
        <v>63.8655</v>
      </c>
      <c r="EH92">
        <v>20.5769</v>
      </c>
      <c r="EI92">
        <v>2</v>
      </c>
      <c r="EJ92">
        <v>-0.330663</v>
      </c>
      <c r="EK92">
        <v>0.0870997</v>
      </c>
      <c r="EL92">
        <v>20.3005</v>
      </c>
      <c r="EM92">
        <v>5.26102</v>
      </c>
      <c r="EN92">
        <v>12.0077</v>
      </c>
      <c r="EO92">
        <v>4.9988</v>
      </c>
      <c r="EP92">
        <v>3.28695</v>
      </c>
      <c r="EQ92">
        <v>9999</v>
      </c>
      <c r="ER92">
        <v>9999</v>
      </c>
      <c r="ES92">
        <v>9999</v>
      </c>
      <c r="ET92">
        <v>999.9</v>
      </c>
      <c r="EU92">
        <v>1.87271</v>
      </c>
      <c r="EV92">
        <v>1.87354</v>
      </c>
      <c r="EW92">
        <v>1.86981</v>
      </c>
      <c r="EX92">
        <v>1.87548</v>
      </c>
      <c r="EY92">
        <v>1.87576</v>
      </c>
      <c r="EZ92">
        <v>1.87409</v>
      </c>
      <c r="FA92">
        <v>1.87271</v>
      </c>
      <c r="FB92">
        <v>1.87179</v>
      </c>
      <c r="FC92">
        <v>5</v>
      </c>
      <c r="FD92">
        <v>0</v>
      </c>
      <c r="FE92">
        <v>0</v>
      </c>
      <c r="FF92">
        <v>0</v>
      </c>
      <c r="FG92" t="s">
        <v>348</v>
      </c>
      <c r="FH92" t="s">
        <v>349</v>
      </c>
      <c r="FI92" t="s">
        <v>350</v>
      </c>
      <c r="FJ92" t="s">
        <v>350</v>
      </c>
      <c r="FK92" t="s">
        <v>350</v>
      </c>
      <c r="FL92" t="s">
        <v>350</v>
      </c>
      <c r="FM92">
        <v>0</v>
      </c>
      <c r="FN92">
        <v>100</v>
      </c>
      <c r="FO92">
        <v>100</v>
      </c>
      <c r="FP92">
        <v>1.642</v>
      </c>
      <c r="FQ92">
        <v>0.1111</v>
      </c>
      <c r="FR92">
        <v>0.362488883028156</v>
      </c>
      <c r="FS92">
        <v>0.00365831709837341</v>
      </c>
      <c r="FT92">
        <v>-3.09545118692409e-06</v>
      </c>
      <c r="FU92">
        <v>8.40380587856183e-10</v>
      </c>
      <c r="FV92">
        <v>-0.00191986884087034</v>
      </c>
      <c r="FW92">
        <v>0.00174507359546448</v>
      </c>
      <c r="FX92">
        <v>0.000211765233859431</v>
      </c>
      <c r="FY92">
        <v>9.99097381883647e-06</v>
      </c>
      <c r="FZ92">
        <v>2</v>
      </c>
      <c r="GA92">
        <v>1986</v>
      </c>
      <c r="GB92">
        <v>0</v>
      </c>
      <c r="GC92">
        <v>17</v>
      </c>
      <c r="GD92">
        <v>46</v>
      </c>
      <c r="GE92">
        <v>46.1</v>
      </c>
      <c r="GF92">
        <v>2.06909</v>
      </c>
      <c r="GG92">
        <v>2.51709</v>
      </c>
      <c r="GH92">
        <v>2.24854</v>
      </c>
      <c r="GI92">
        <v>2.68311</v>
      </c>
      <c r="GJ92">
        <v>2.44751</v>
      </c>
      <c r="GK92">
        <v>2.33765</v>
      </c>
      <c r="GL92">
        <v>29.922</v>
      </c>
      <c r="GM92">
        <v>13.9569</v>
      </c>
      <c r="GN92">
        <v>19</v>
      </c>
      <c r="GO92">
        <v>455.033</v>
      </c>
      <c r="GP92">
        <v>1035.9</v>
      </c>
      <c r="GQ92">
        <v>24.0558</v>
      </c>
      <c r="GR92">
        <v>23.3559</v>
      </c>
      <c r="GS92">
        <v>30.0004</v>
      </c>
      <c r="GT92">
        <v>23.3726</v>
      </c>
      <c r="GU92">
        <v>23.493</v>
      </c>
      <c r="GV92">
        <v>41.6064</v>
      </c>
      <c r="GW92">
        <v>22.1605</v>
      </c>
      <c r="GX92">
        <v>69.6514</v>
      </c>
      <c r="GY92">
        <v>24.0411</v>
      </c>
      <c r="GZ92">
        <v>705.096</v>
      </c>
      <c r="HA92">
        <v>12.8704</v>
      </c>
      <c r="HB92">
        <v>101.142</v>
      </c>
      <c r="HC92">
        <v>101.115</v>
      </c>
    </row>
    <row r="93" spans="1:211">
      <c r="A93">
        <v>77</v>
      </c>
      <c r="B93">
        <v>1737667893.1</v>
      </c>
      <c r="C93">
        <v>152</v>
      </c>
      <c r="D93" t="s">
        <v>501</v>
      </c>
      <c r="E93" t="s">
        <v>502</v>
      </c>
      <c r="F93">
        <v>2</v>
      </c>
      <c r="G93">
        <v>1737667891.1</v>
      </c>
      <c r="H93">
        <f>(I93)/1000</f>
        <v>0</v>
      </c>
      <c r="I93">
        <f>IF(BD93, AL93, AF93)</f>
        <v>0</v>
      </c>
      <c r="J93">
        <f>IF(BD93, AG93, AE93)</f>
        <v>0</v>
      </c>
      <c r="K93">
        <f>BF93 - IF(AS93&gt;1, J93*AZ93*100.0/(AU93), 0)</f>
        <v>0</v>
      </c>
      <c r="L93">
        <f>((R93-H93/2)*K93-J93)/(R93+H93/2)</f>
        <v>0</v>
      </c>
      <c r="M93">
        <f>L93*(BM93+BN93)/1000.0</f>
        <v>0</v>
      </c>
      <c r="N93">
        <f>(BF93 - IF(AS93&gt;1, J93*AZ93*100.0/(AU93), 0))*(BM93+BN93)/1000.0</f>
        <v>0</v>
      </c>
      <c r="O93">
        <f>2.0/((1/Q93-1/P93)+SIGN(Q93)*SQRT((1/Q93-1/P93)*(1/Q93-1/P93) + 4*BA93/((BA93+1)*(BA93+1))*(2*1/Q93*1/P93-1/P93*1/P93)))</f>
        <v>0</v>
      </c>
      <c r="P93">
        <f>IF(LEFT(BB93,1)&lt;&gt;"0",IF(LEFT(BB93,1)="1",3.0,BC93),$D$5+$E$5*(BT93*BM93/($K$5*1000))+$F$5*(BT93*BM93/($K$5*1000))*MAX(MIN(AZ93,$J$5),$I$5)*MAX(MIN(AZ93,$J$5),$I$5)+$G$5*MAX(MIN(AZ93,$J$5),$I$5)*(BT93*BM93/($K$5*1000))+$H$5*(BT93*BM93/($K$5*1000))*(BT93*BM93/($K$5*1000)))</f>
        <v>0</v>
      </c>
      <c r="Q93">
        <f>H93*(1000-(1000*0.61365*exp(17.502*U93/(240.97+U93))/(BM93+BN93)+BH93)/2)/(1000*0.61365*exp(17.502*U93/(240.97+U93))/(BM93+BN93)-BH93)</f>
        <v>0</v>
      </c>
      <c r="R93">
        <f>1/((BA93+1)/(O93/1.6)+1/(P93/1.37)) + BA93/((BA93+1)/(O93/1.6) + BA93/(P93/1.37))</f>
        <v>0</v>
      </c>
      <c r="S93">
        <f>(AV93*AY93)</f>
        <v>0</v>
      </c>
      <c r="T93">
        <f>(BO93+(S93+2*0.95*5.67E-8*(((BO93+$B$7)+273)^4-(BO93+273)^4)-44100*H93)/(1.84*29.3*P93+8*0.95*5.67E-8*(BO93+273)^3))</f>
        <v>0</v>
      </c>
      <c r="U93">
        <f>($C$7*BP93+$D$7*BQ93+$E$7*T93)</f>
        <v>0</v>
      </c>
      <c r="V93">
        <f>0.61365*exp(17.502*U93/(240.97+U93))</f>
        <v>0</v>
      </c>
      <c r="W93">
        <f>(X93/Y93*100)</f>
        <v>0</v>
      </c>
      <c r="X93">
        <f>BH93*(BM93+BN93)/1000</f>
        <v>0</v>
      </c>
      <c r="Y93">
        <f>0.61365*exp(17.502*BO93/(240.97+BO93))</f>
        <v>0</v>
      </c>
      <c r="Z93">
        <f>(V93-BH93*(BM93+BN93)/1000)</f>
        <v>0</v>
      </c>
      <c r="AA93">
        <f>(-H93*44100)</f>
        <v>0</v>
      </c>
      <c r="AB93">
        <f>2*29.3*P93*0.92*(BO93-U93)</f>
        <v>0</v>
      </c>
      <c r="AC93">
        <f>2*0.95*5.67E-8*(((BO93+$B$7)+273)^4-(U93+273)^4)</f>
        <v>0</v>
      </c>
      <c r="AD93">
        <f>S93+AC93+AA93+AB93</f>
        <v>0</v>
      </c>
      <c r="AE93">
        <f>BL93*AS93*(BG93-BF93*(1000-AS93*BI93)/(1000-AS93*BH93))/(100*AZ93)</f>
        <v>0</v>
      </c>
      <c r="AF93">
        <f>1000*BL93*AS93*(BH93-BI93)/(100*AZ93*(1000-AS93*BH93))</f>
        <v>0</v>
      </c>
      <c r="AG93">
        <f>(AH93 - AI93 - BM93*1E3/(8.314*(BO93+273.15)) * AK93/BL93 * AJ93) * BL93/(100*AZ93) * (1000 - BI93)/1000</f>
        <v>0</v>
      </c>
      <c r="AH93">
        <v>677.149235905952</v>
      </c>
      <c r="AI93">
        <v>636.169587878788</v>
      </c>
      <c r="AJ93">
        <v>3.31429229437226</v>
      </c>
      <c r="AK93">
        <v>84.62</v>
      </c>
      <c r="AL93">
        <f>(AN93 - AM93 + BM93*1E3/(8.314*(BO93+273.15)) * AP93/BL93 * AO93) * BL93/(100*AZ93) * 1000/(1000 - AN93)</f>
        <v>0</v>
      </c>
      <c r="AM93">
        <v>12.8373157298501</v>
      </c>
      <c r="AN93">
        <v>15.4710582417583</v>
      </c>
      <c r="AO93">
        <v>1.82687162412677e-06</v>
      </c>
      <c r="AP93">
        <v>106.04</v>
      </c>
      <c r="AQ93">
        <v>14</v>
      </c>
      <c r="AR93">
        <v>3</v>
      </c>
      <c r="AS93">
        <f>IF(AQ93*$H$13&gt;=AU93,1.0,(AU93/(AU93-AQ93*$H$13)))</f>
        <v>0</v>
      </c>
      <c r="AT93">
        <f>(AS93-1)*100</f>
        <v>0</v>
      </c>
      <c r="AU93">
        <f>MAX(0,($B$13+$C$13*BT93)/(1+$D$13*BT93)*BM93/(BO93+273)*$E$13)</f>
        <v>0</v>
      </c>
      <c r="AV93">
        <f>$B$11*BU93+$C$11*BV93+$D$11*CG93</f>
        <v>0</v>
      </c>
      <c r="AW93">
        <f>AV93*AX93</f>
        <v>0</v>
      </c>
      <c r="AX93">
        <f>($B$11*$D$9+$C$11*$D$9+$D$11*(CH93*$E$9+CI93*$G$9))/($B$11+$C$11+$D$11)</f>
        <v>0</v>
      </c>
      <c r="AY93">
        <f>($B$11*$K$9+$C$11*$K$9+$D$11*(CH93*$L$9+CI93*$N$9))/($B$11+$C$11+$D$11)</f>
        <v>0</v>
      </c>
      <c r="AZ93">
        <v>6</v>
      </c>
      <c r="BA93">
        <v>0.5</v>
      </c>
      <c r="BB93" t="s">
        <v>345</v>
      </c>
      <c r="BC93">
        <v>2</v>
      </c>
      <c r="BD93" t="b">
        <v>1</v>
      </c>
      <c r="BE93">
        <v>1737667891.1</v>
      </c>
      <c r="BF93">
        <v>623.069</v>
      </c>
      <c r="BG93">
        <v>676.9885</v>
      </c>
      <c r="BH93">
        <v>15.4705</v>
      </c>
      <c r="BI93">
        <v>12.845</v>
      </c>
      <c r="BJ93">
        <v>621.4265</v>
      </c>
      <c r="BK93">
        <v>15.35945</v>
      </c>
      <c r="BL93">
        <v>499.9185</v>
      </c>
      <c r="BM93">
        <v>102.602</v>
      </c>
      <c r="BN93">
        <v>0.09998985</v>
      </c>
      <c r="BO93">
        <v>25.0252</v>
      </c>
      <c r="BP93">
        <v>25.5041</v>
      </c>
      <c r="BQ93">
        <v>999.9</v>
      </c>
      <c r="BR93">
        <v>0</v>
      </c>
      <c r="BS93">
        <v>0</v>
      </c>
      <c r="BT93">
        <v>10025.95</v>
      </c>
      <c r="BU93">
        <v>364.3345</v>
      </c>
      <c r="BV93">
        <v>842.651</v>
      </c>
      <c r="BW93">
        <v>-53.91985</v>
      </c>
      <c r="BX93">
        <v>632.8595</v>
      </c>
      <c r="BY93">
        <v>685.7975</v>
      </c>
      <c r="BZ93">
        <v>2.625495</v>
      </c>
      <c r="CA93">
        <v>676.9885</v>
      </c>
      <c r="CB93">
        <v>12.845</v>
      </c>
      <c r="CC93">
        <v>1.58731</v>
      </c>
      <c r="CD93">
        <v>1.317925</v>
      </c>
      <c r="CE93">
        <v>13.8361</v>
      </c>
      <c r="CF93">
        <v>11.00485</v>
      </c>
      <c r="CG93">
        <v>1200</v>
      </c>
      <c r="CH93">
        <v>0.9</v>
      </c>
      <c r="CI93">
        <v>0.1000001</v>
      </c>
      <c r="CJ93">
        <v>27</v>
      </c>
      <c r="CK93">
        <v>23455.7</v>
      </c>
      <c r="CL93">
        <v>1737665128.1</v>
      </c>
      <c r="CM93" t="s">
        <v>346</v>
      </c>
      <c r="CN93">
        <v>1737665128.1</v>
      </c>
      <c r="CO93">
        <v>1737665124.1</v>
      </c>
      <c r="CP93">
        <v>1</v>
      </c>
      <c r="CQ93">
        <v>0.11</v>
      </c>
      <c r="CR93">
        <v>-0.02</v>
      </c>
      <c r="CS93">
        <v>0.918</v>
      </c>
      <c r="CT93">
        <v>0.128</v>
      </c>
      <c r="CU93">
        <v>200</v>
      </c>
      <c r="CV93">
        <v>18</v>
      </c>
      <c r="CW93">
        <v>0.6</v>
      </c>
      <c r="CX93">
        <v>0.08</v>
      </c>
      <c r="CY93">
        <v>-52.72048</v>
      </c>
      <c r="CZ93">
        <v>-8.20664661654125</v>
      </c>
      <c r="DA93">
        <v>0.795538640544882</v>
      </c>
      <c r="DB93">
        <v>0</v>
      </c>
      <c r="DC93">
        <v>2.6333655</v>
      </c>
      <c r="DD93">
        <v>-0.0517123308270673</v>
      </c>
      <c r="DE93">
        <v>0.0050662357574436</v>
      </c>
      <c r="DF93">
        <v>1</v>
      </c>
      <c r="DG93">
        <v>1</v>
      </c>
      <c r="DH93">
        <v>2</v>
      </c>
      <c r="DI93" t="s">
        <v>347</v>
      </c>
      <c r="DJ93">
        <v>3.11915</v>
      </c>
      <c r="DK93">
        <v>2.80076</v>
      </c>
      <c r="DL93">
        <v>0.134983</v>
      </c>
      <c r="DM93">
        <v>0.144578</v>
      </c>
      <c r="DN93">
        <v>0.0864325</v>
      </c>
      <c r="DO93">
        <v>0.0763461</v>
      </c>
      <c r="DP93">
        <v>24077.2</v>
      </c>
      <c r="DQ93">
        <v>21998.1</v>
      </c>
      <c r="DR93">
        <v>26634.4</v>
      </c>
      <c r="DS93">
        <v>24067</v>
      </c>
      <c r="DT93">
        <v>33631.9</v>
      </c>
      <c r="DU93">
        <v>32385.4</v>
      </c>
      <c r="DV93">
        <v>40271</v>
      </c>
      <c r="DW93">
        <v>38057.4</v>
      </c>
      <c r="DX93">
        <v>1.9987</v>
      </c>
      <c r="DY93">
        <v>2.63707</v>
      </c>
      <c r="DZ93">
        <v>0.0441037</v>
      </c>
      <c r="EA93">
        <v>0</v>
      </c>
      <c r="EB93">
        <v>24.7704</v>
      </c>
      <c r="EC93">
        <v>999.9</v>
      </c>
      <c r="ED93">
        <v>52.405</v>
      </c>
      <c r="EE93">
        <v>25.77</v>
      </c>
      <c r="EF93">
        <v>17.0007</v>
      </c>
      <c r="EG93">
        <v>64.2655</v>
      </c>
      <c r="EH93">
        <v>20.5649</v>
      </c>
      <c r="EI93">
        <v>2</v>
      </c>
      <c r="EJ93">
        <v>-0.330559</v>
      </c>
      <c r="EK93">
        <v>0.0669581</v>
      </c>
      <c r="EL93">
        <v>20.3005</v>
      </c>
      <c r="EM93">
        <v>5.26072</v>
      </c>
      <c r="EN93">
        <v>12.0074</v>
      </c>
      <c r="EO93">
        <v>4.9989</v>
      </c>
      <c r="EP93">
        <v>3.28695</v>
      </c>
      <c r="EQ93">
        <v>9999</v>
      </c>
      <c r="ER93">
        <v>9999</v>
      </c>
      <c r="ES93">
        <v>9999</v>
      </c>
      <c r="ET93">
        <v>999.9</v>
      </c>
      <c r="EU93">
        <v>1.87271</v>
      </c>
      <c r="EV93">
        <v>1.87355</v>
      </c>
      <c r="EW93">
        <v>1.8698</v>
      </c>
      <c r="EX93">
        <v>1.87547</v>
      </c>
      <c r="EY93">
        <v>1.87575</v>
      </c>
      <c r="EZ93">
        <v>1.87408</v>
      </c>
      <c r="FA93">
        <v>1.87271</v>
      </c>
      <c r="FB93">
        <v>1.87178</v>
      </c>
      <c r="FC93">
        <v>5</v>
      </c>
      <c r="FD93">
        <v>0</v>
      </c>
      <c r="FE93">
        <v>0</v>
      </c>
      <c r="FF93">
        <v>0</v>
      </c>
      <c r="FG93" t="s">
        <v>348</v>
      </c>
      <c r="FH93" t="s">
        <v>349</v>
      </c>
      <c r="FI93" t="s">
        <v>350</v>
      </c>
      <c r="FJ93" t="s">
        <v>350</v>
      </c>
      <c r="FK93" t="s">
        <v>350</v>
      </c>
      <c r="FL93" t="s">
        <v>350</v>
      </c>
      <c r="FM93">
        <v>0</v>
      </c>
      <c r="FN93">
        <v>100</v>
      </c>
      <c r="FO93">
        <v>100</v>
      </c>
      <c r="FP93">
        <v>1.647</v>
      </c>
      <c r="FQ93">
        <v>0.111</v>
      </c>
      <c r="FR93">
        <v>0.362488883028156</v>
      </c>
      <c r="FS93">
        <v>0.00365831709837341</v>
      </c>
      <c r="FT93">
        <v>-3.09545118692409e-06</v>
      </c>
      <c r="FU93">
        <v>8.40380587856183e-10</v>
      </c>
      <c r="FV93">
        <v>-0.00191986884087034</v>
      </c>
      <c r="FW93">
        <v>0.00174507359546448</v>
      </c>
      <c r="FX93">
        <v>0.000211765233859431</v>
      </c>
      <c r="FY93">
        <v>9.99097381883647e-06</v>
      </c>
      <c r="FZ93">
        <v>2</v>
      </c>
      <c r="GA93">
        <v>1986</v>
      </c>
      <c r="GB93">
        <v>0</v>
      </c>
      <c r="GC93">
        <v>17</v>
      </c>
      <c r="GD93">
        <v>46.1</v>
      </c>
      <c r="GE93">
        <v>46.1</v>
      </c>
      <c r="GF93">
        <v>2.08496</v>
      </c>
      <c r="GG93">
        <v>2.50732</v>
      </c>
      <c r="GH93">
        <v>2.24854</v>
      </c>
      <c r="GI93">
        <v>2.68188</v>
      </c>
      <c r="GJ93">
        <v>2.44751</v>
      </c>
      <c r="GK93">
        <v>2.38403</v>
      </c>
      <c r="GL93">
        <v>29.922</v>
      </c>
      <c r="GM93">
        <v>13.9657</v>
      </c>
      <c r="GN93">
        <v>19</v>
      </c>
      <c r="GO93">
        <v>455.006</v>
      </c>
      <c r="GP93">
        <v>1035.33</v>
      </c>
      <c r="GQ93">
        <v>24.0414</v>
      </c>
      <c r="GR93">
        <v>23.3582</v>
      </c>
      <c r="GS93">
        <v>30.0004</v>
      </c>
      <c r="GT93">
        <v>23.3745</v>
      </c>
      <c r="GU93">
        <v>23.495</v>
      </c>
      <c r="GV93">
        <v>41.9362</v>
      </c>
      <c r="GW93">
        <v>22.1605</v>
      </c>
      <c r="GX93">
        <v>69.6514</v>
      </c>
      <c r="GY93">
        <v>24.0159</v>
      </c>
      <c r="GZ93">
        <v>711.799</v>
      </c>
      <c r="HA93">
        <v>12.8704</v>
      </c>
      <c r="HB93">
        <v>101.141</v>
      </c>
      <c r="HC93">
        <v>101.115</v>
      </c>
    </row>
    <row r="94" spans="1:211">
      <c r="A94">
        <v>78</v>
      </c>
      <c r="B94">
        <v>1737667895.1</v>
      </c>
      <c r="C94">
        <v>154</v>
      </c>
      <c r="D94" t="s">
        <v>503</v>
      </c>
      <c r="E94" t="s">
        <v>504</v>
      </c>
      <c r="F94">
        <v>2</v>
      </c>
      <c r="G94">
        <v>1737667894.1</v>
      </c>
      <c r="H94">
        <f>(I94)/1000</f>
        <v>0</v>
      </c>
      <c r="I94">
        <f>IF(BD94, AL94, AF94)</f>
        <v>0</v>
      </c>
      <c r="J94">
        <f>IF(BD94, AG94, AE94)</f>
        <v>0</v>
      </c>
      <c r="K94">
        <f>BF94 - IF(AS94&gt;1, J94*AZ94*100.0/(AU94), 0)</f>
        <v>0</v>
      </c>
      <c r="L94">
        <f>((R94-H94/2)*K94-J94)/(R94+H94/2)</f>
        <v>0</v>
      </c>
      <c r="M94">
        <f>L94*(BM94+BN94)/1000.0</f>
        <v>0</v>
      </c>
      <c r="N94">
        <f>(BF94 - IF(AS94&gt;1, J94*AZ94*100.0/(AU94), 0))*(BM94+BN94)/1000.0</f>
        <v>0</v>
      </c>
      <c r="O94">
        <f>2.0/((1/Q94-1/P94)+SIGN(Q94)*SQRT((1/Q94-1/P94)*(1/Q94-1/P94) + 4*BA94/((BA94+1)*(BA94+1))*(2*1/Q94*1/P94-1/P94*1/P94)))</f>
        <v>0</v>
      </c>
      <c r="P94">
        <f>IF(LEFT(BB94,1)&lt;&gt;"0",IF(LEFT(BB94,1)="1",3.0,BC94),$D$5+$E$5*(BT94*BM94/($K$5*1000))+$F$5*(BT94*BM94/($K$5*1000))*MAX(MIN(AZ94,$J$5),$I$5)*MAX(MIN(AZ94,$J$5),$I$5)+$G$5*MAX(MIN(AZ94,$J$5),$I$5)*(BT94*BM94/($K$5*1000))+$H$5*(BT94*BM94/($K$5*1000))*(BT94*BM94/($K$5*1000)))</f>
        <v>0</v>
      </c>
      <c r="Q94">
        <f>H94*(1000-(1000*0.61365*exp(17.502*U94/(240.97+U94))/(BM94+BN94)+BH94)/2)/(1000*0.61365*exp(17.502*U94/(240.97+U94))/(BM94+BN94)-BH94)</f>
        <v>0</v>
      </c>
      <c r="R94">
        <f>1/((BA94+1)/(O94/1.6)+1/(P94/1.37)) + BA94/((BA94+1)/(O94/1.6) + BA94/(P94/1.37))</f>
        <v>0</v>
      </c>
      <c r="S94">
        <f>(AV94*AY94)</f>
        <v>0</v>
      </c>
      <c r="T94">
        <f>(BO94+(S94+2*0.95*5.67E-8*(((BO94+$B$7)+273)^4-(BO94+273)^4)-44100*H94)/(1.84*29.3*P94+8*0.95*5.67E-8*(BO94+273)^3))</f>
        <v>0</v>
      </c>
      <c r="U94">
        <f>($C$7*BP94+$D$7*BQ94+$E$7*T94)</f>
        <v>0</v>
      </c>
      <c r="V94">
        <f>0.61365*exp(17.502*U94/(240.97+U94))</f>
        <v>0</v>
      </c>
      <c r="W94">
        <f>(X94/Y94*100)</f>
        <v>0</v>
      </c>
      <c r="X94">
        <f>BH94*(BM94+BN94)/1000</f>
        <v>0</v>
      </c>
      <c r="Y94">
        <f>0.61365*exp(17.502*BO94/(240.97+BO94))</f>
        <v>0</v>
      </c>
      <c r="Z94">
        <f>(V94-BH94*(BM94+BN94)/1000)</f>
        <v>0</v>
      </c>
      <c r="AA94">
        <f>(-H94*44100)</f>
        <v>0</v>
      </c>
      <c r="AB94">
        <f>2*29.3*P94*0.92*(BO94-U94)</f>
        <v>0</v>
      </c>
      <c r="AC94">
        <f>2*0.95*5.67E-8*(((BO94+$B$7)+273)^4-(U94+273)^4)</f>
        <v>0</v>
      </c>
      <c r="AD94">
        <f>S94+AC94+AA94+AB94</f>
        <v>0</v>
      </c>
      <c r="AE94">
        <f>BL94*AS94*(BG94-BF94*(1000-AS94*BI94)/(1000-AS94*BH94))/(100*AZ94)</f>
        <v>0</v>
      </c>
      <c r="AF94">
        <f>1000*BL94*AS94*(BH94-BI94)/(100*AZ94*(1000-AS94*BH94))</f>
        <v>0</v>
      </c>
      <c r="AG94">
        <f>(AH94 - AI94 - BM94*1E3/(8.314*(BO94+273.15)) * AK94/BL94 * AJ94) * BL94/(100*AZ94) * (1000 - BI94)/1000</f>
        <v>0</v>
      </c>
      <c r="AH94">
        <v>684.022770890476</v>
      </c>
      <c r="AI94">
        <v>642.850375757576</v>
      </c>
      <c r="AJ94">
        <v>3.32802173160176</v>
      </c>
      <c r="AK94">
        <v>84.62</v>
      </c>
      <c r="AL94">
        <f>(AN94 - AM94 + BM94*1E3/(8.314*(BO94+273.15)) * AP94/BL94 * AO94) * BL94/(100*AZ94) * 1000/(1000 - AN94)</f>
        <v>0</v>
      </c>
      <c r="AM94">
        <v>12.840509608991</v>
      </c>
      <c r="AN94">
        <v>15.4715241758242</v>
      </c>
      <c r="AO94">
        <v>1.75328786171548e-06</v>
      </c>
      <c r="AP94">
        <v>106.04</v>
      </c>
      <c r="AQ94">
        <v>14</v>
      </c>
      <c r="AR94">
        <v>3</v>
      </c>
      <c r="AS94">
        <f>IF(AQ94*$H$13&gt;=AU94,1.0,(AU94/(AU94-AQ94*$H$13)))</f>
        <v>0</v>
      </c>
      <c r="AT94">
        <f>(AS94-1)*100</f>
        <v>0</v>
      </c>
      <c r="AU94">
        <f>MAX(0,($B$13+$C$13*BT94)/(1+$D$13*BT94)*BM94/(BO94+273)*$E$13)</f>
        <v>0</v>
      </c>
      <c r="AV94">
        <f>$B$11*BU94+$C$11*BV94+$D$11*CG94</f>
        <v>0</v>
      </c>
      <c r="AW94">
        <f>AV94*AX94</f>
        <v>0</v>
      </c>
      <c r="AX94">
        <f>($B$11*$D$9+$C$11*$D$9+$D$11*(CH94*$E$9+CI94*$G$9))/($B$11+$C$11+$D$11)</f>
        <v>0</v>
      </c>
      <c r="AY94">
        <f>($B$11*$K$9+$C$11*$K$9+$D$11*(CH94*$L$9+CI94*$N$9))/($B$11+$C$11+$D$11)</f>
        <v>0</v>
      </c>
      <c r="AZ94">
        <v>6</v>
      </c>
      <c r="BA94">
        <v>0.5</v>
      </c>
      <c r="BB94" t="s">
        <v>345</v>
      </c>
      <c r="BC94">
        <v>2</v>
      </c>
      <c r="BD94" t="b">
        <v>1</v>
      </c>
      <c r="BE94">
        <v>1737667894.1</v>
      </c>
      <c r="BF94">
        <v>632.898</v>
      </c>
      <c r="BG94">
        <v>687.496</v>
      </c>
      <c r="BH94">
        <v>15.4717</v>
      </c>
      <c r="BI94">
        <v>12.8502</v>
      </c>
      <c r="BJ94">
        <v>631.248</v>
      </c>
      <c r="BK94">
        <v>15.3606</v>
      </c>
      <c r="BL94">
        <v>500.033</v>
      </c>
      <c r="BM94">
        <v>102.603</v>
      </c>
      <c r="BN94">
        <v>0.100035</v>
      </c>
      <c r="BO94">
        <v>25.0199</v>
      </c>
      <c r="BP94">
        <v>25.4915</v>
      </c>
      <c r="BQ94">
        <v>999.9</v>
      </c>
      <c r="BR94">
        <v>0</v>
      </c>
      <c r="BS94">
        <v>0</v>
      </c>
      <c r="BT94">
        <v>9994.38</v>
      </c>
      <c r="BU94">
        <v>364.284</v>
      </c>
      <c r="BV94">
        <v>842.764</v>
      </c>
      <c r="BW94">
        <v>-54.5989</v>
      </c>
      <c r="BX94">
        <v>642.843</v>
      </c>
      <c r="BY94">
        <v>696.446</v>
      </c>
      <c r="BZ94">
        <v>2.62144</v>
      </c>
      <c r="CA94">
        <v>687.496</v>
      </c>
      <c r="CB94">
        <v>12.8502</v>
      </c>
      <c r="CC94">
        <v>1.58743</v>
      </c>
      <c r="CD94">
        <v>1.31846</v>
      </c>
      <c r="CE94">
        <v>13.8373</v>
      </c>
      <c r="CF94">
        <v>11.011</v>
      </c>
      <c r="CG94">
        <v>1200</v>
      </c>
      <c r="CH94">
        <v>0.9</v>
      </c>
      <c r="CI94">
        <v>0.1</v>
      </c>
      <c r="CJ94">
        <v>27</v>
      </c>
      <c r="CK94">
        <v>23455.8</v>
      </c>
      <c r="CL94">
        <v>1737665128.1</v>
      </c>
      <c r="CM94" t="s">
        <v>346</v>
      </c>
      <c r="CN94">
        <v>1737665128.1</v>
      </c>
      <c r="CO94">
        <v>1737665124.1</v>
      </c>
      <c r="CP94">
        <v>1</v>
      </c>
      <c r="CQ94">
        <v>0.11</v>
      </c>
      <c r="CR94">
        <v>-0.02</v>
      </c>
      <c r="CS94">
        <v>0.918</v>
      </c>
      <c r="CT94">
        <v>0.128</v>
      </c>
      <c r="CU94">
        <v>200</v>
      </c>
      <c r="CV94">
        <v>18</v>
      </c>
      <c r="CW94">
        <v>0.6</v>
      </c>
      <c r="CX94">
        <v>0.08</v>
      </c>
      <c r="CY94">
        <v>-53.00014</v>
      </c>
      <c r="CZ94">
        <v>-8.00039999999999</v>
      </c>
      <c r="DA94">
        <v>0.775280185094395</v>
      </c>
      <c r="DB94">
        <v>0</v>
      </c>
      <c r="DC94">
        <v>2.6314555</v>
      </c>
      <c r="DD94">
        <v>-0.051229624060152</v>
      </c>
      <c r="DE94">
        <v>0.0050161543786052</v>
      </c>
      <c r="DF94">
        <v>1</v>
      </c>
      <c r="DG94">
        <v>1</v>
      </c>
      <c r="DH94">
        <v>2</v>
      </c>
      <c r="DI94" t="s">
        <v>347</v>
      </c>
      <c r="DJ94">
        <v>3.11917</v>
      </c>
      <c r="DK94">
        <v>2.80082</v>
      </c>
      <c r="DL94">
        <v>0.135973</v>
      </c>
      <c r="DM94">
        <v>0.145639</v>
      </c>
      <c r="DN94">
        <v>0.0864373</v>
      </c>
      <c r="DO94">
        <v>0.0763583</v>
      </c>
      <c r="DP94">
        <v>24049.6</v>
      </c>
      <c r="DQ94">
        <v>21970.7</v>
      </c>
      <c r="DR94">
        <v>26634.3</v>
      </c>
      <c r="DS94">
        <v>24066.9</v>
      </c>
      <c r="DT94">
        <v>33631.7</v>
      </c>
      <c r="DU94">
        <v>32385.1</v>
      </c>
      <c r="DV94">
        <v>40270.9</v>
      </c>
      <c r="DW94">
        <v>38057.5</v>
      </c>
      <c r="DX94">
        <v>1.99867</v>
      </c>
      <c r="DY94">
        <v>2.6372</v>
      </c>
      <c r="DZ94">
        <v>0.0438653</v>
      </c>
      <c r="EA94">
        <v>0</v>
      </c>
      <c r="EB94">
        <v>24.772</v>
      </c>
      <c r="EC94">
        <v>999.9</v>
      </c>
      <c r="ED94">
        <v>52.405</v>
      </c>
      <c r="EE94">
        <v>25.78</v>
      </c>
      <c r="EF94">
        <v>17.0118</v>
      </c>
      <c r="EG94">
        <v>63.8255</v>
      </c>
      <c r="EH94">
        <v>20.5609</v>
      </c>
      <c r="EI94">
        <v>2</v>
      </c>
      <c r="EJ94">
        <v>-0.3303</v>
      </c>
      <c r="EK94">
        <v>0.0748067</v>
      </c>
      <c r="EL94">
        <v>20.3005</v>
      </c>
      <c r="EM94">
        <v>5.26132</v>
      </c>
      <c r="EN94">
        <v>12.0068</v>
      </c>
      <c r="EO94">
        <v>4.99935</v>
      </c>
      <c r="EP94">
        <v>3.28702</v>
      </c>
      <c r="EQ94">
        <v>9999</v>
      </c>
      <c r="ER94">
        <v>9999</v>
      </c>
      <c r="ES94">
        <v>9999</v>
      </c>
      <c r="ET94">
        <v>999.9</v>
      </c>
      <c r="EU94">
        <v>1.87271</v>
      </c>
      <c r="EV94">
        <v>1.87356</v>
      </c>
      <c r="EW94">
        <v>1.86979</v>
      </c>
      <c r="EX94">
        <v>1.87549</v>
      </c>
      <c r="EY94">
        <v>1.87575</v>
      </c>
      <c r="EZ94">
        <v>1.87408</v>
      </c>
      <c r="FA94">
        <v>1.87271</v>
      </c>
      <c r="FB94">
        <v>1.87179</v>
      </c>
      <c r="FC94">
        <v>5</v>
      </c>
      <c r="FD94">
        <v>0</v>
      </c>
      <c r="FE94">
        <v>0</v>
      </c>
      <c r="FF94">
        <v>0</v>
      </c>
      <c r="FG94" t="s">
        <v>348</v>
      </c>
      <c r="FH94" t="s">
        <v>349</v>
      </c>
      <c r="FI94" t="s">
        <v>350</v>
      </c>
      <c r="FJ94" t="s">
        <v>350</v>
      </c>
      <c r="FK94" t="s">
        <v>350</v>
      </c>
      <c r="FL94" t="s">
        <v>350</v>
      </c>
      <c r="FM94">
        <v>0</v>
      </c>
      <c r="FN94">
        <v>100</v>
      </c>
      <c r="FO94">
        <v>100</v>
      </c>
      <c r="FP94">
        <v>1.652</v>
      </c>
      <c r="FQ94">
        <v>0.111</v>
      </c>
      <c r="FR94">
        <v>0.362488883028156</v>
      </c>
      <c r="FS94">
        <v>0.00365831709837341</v>
      </c>
      <c r="FT94">
        <v>-3.09545118692409e-06</v>
      </c>
      <c r="FU94">
        <v>8.40380587856183e-10</v>
      </c>
      <c r="FV94">
        <v>-0.00191986884087034</v>
      </c>
      <c r="FW94">
        <v>0.00174507359546448</v>
      </c>
      <c r="FX94">
        <v>0.000211765233859431</v>
      </c>
      <c r="FY94">
        <v>9.99097381883647e-06</v>
      </c>
      <c r="FZ94">
        <v>2</v>
      </c>
      <c r="GA94">
        <v>1986</v>
      </c>
      <c r="GB94">
        <v>0</v>
      </c>
      <c r="GC94">
        <v>17</v>
      </c>
      <c r="GD94">
        <v>46.1</v>
      </c>
      <c r="GE94">
        <v>46.2</v>
      </c>
      <c r="GF94">
        <v>2.10205</v>
      </c>
      <c r="GG94">
        <v>2.51221</v>
      </c>
      <c r="GH94">
        <v>2.24854</v>
      </c>
      <c r="GI94">
        <v>2.68188</v>
      </c>
      <c r="GJ94">
        <v>2.44751</v>
      </c>
      <c r="GK94">
        <v>2.40234</v>
      </c>
      <c r="GL94">
        <v>29.9433</v>
      </c>
      <c r="GM94">
        <v>13.9744</v>
      </c>
      <c r="GN94">
        <v>19</v>
      </c>
      <c r="GO94">
        <v>455.008</v>
      </c>
      <c r="GP94">
        <v>1035.53</v>
      </c>
      <c r="GQ94">
        <v>24.0303</v>
      </c>
      <c r="GR94">
        <v>23.3601</v>
      </c>
      <c r="GS94">
        <v>30.0005</v>
      </c>
      <c r="GT94">
        <v>23.3765</v>
      </c>
      <c r="GU94">
        <v>23.4974</v>
      </c>
      <c r="GV94">
        <v>42.246</v>
      </c>
      <c r="GW94">
        <v>22.1605</v>
      </c>
      <c r="GX94">
        <v>69.6514</v>
      </c>
      <c r="GY94">
        <v>24.0159</v>
      </c>
      <c r="GZ94">
        <v>718.576</v>
      </c>
      <c r="HA94">
        <v>12.8704</v>
      </c>
      <c r="HB94">
        <v>101.141</v>
      </c>
      <c r="HC94">
        <v>101.115</v>
      </c>
    </row>
    <row r="95" spans="1:211">
      <c r="A95">
        <v>79</v>
      </c>
      <c r="B95">
        <v>1737667897.1</v>
      </c>
      <c r="C95">
        <v>156</v>
      </c>
      <c r="D95" t="s">
        <v>505</v>
      </c>
      <c r="E95" t="s">
        <v>506</v>
      </c>
      <c r="F95">
        <v>2</v>
      </c>
      <c r="G95">
        <v>1737667895.1</v>
      </c>
      <c r="H95">
        <f>(I95)/1000</f>
        <v>0</v>
      </c>
      <c r="I95">
        <f>IF(BD95, AL95, AF95)</f>
        <v>0</v>
      </c>
      <c r="J95">
        <f>IF(BD95, AG95, AE95)</f>
        <v>0</v>
      </c>
      <c r="K95">
        <f>BF95 - IF(AS95&gt;1, J95*AZ95*100.0/(AU95), 0)</f>
        <v>0</v>
      </c>
      <c r="L95">
        <f>((R95-H95/2)*K95-J95)/(R95+H95/2)</f>
        <v>0</v>
      </c>
      <c r="M95">
        <f>L95*(BM95+BN95)/1000.0</f>
        <v>0</v>
      </c>
      <c r="N95">
        <f>(BF95 - IF(AS95&gt;1, J95*AZ95*100.0/(AU95), 0))*(BM95+BN95)/1000.0</f>
        <v>0</v>
      </c>
      <c r="O95">
        <f>2.0/((1/Q95-1/P95)+SIGN(Q95)*SQRT((1/Q95-1/P95)*(1/Q95-1/P95) + 4*BA95/((BA95+1)*(BA95+1))*(2*1/Q95*1/P95-1/P95*1/P95)))</f>
        <v>0</v>
      </c>
      <c r="P95">
        <f>IF(LEFT(BB95,1)&lt;&gt;"0",IF(LEFT(BB95,1)="1",3.0,BC95),$D$5+$E$5*(BT95*BM95/($K$5*1000))+$F$5*(BT95*BM95/($K$5*1000))*MAX(MIN(AZ95,$J$5),$I$5)*MAX(MIN(AZ95,$J$5),$I$5)+$G$5*MAX(MIN(AZ95,$J$5),$I$5)*(BT95*BM95/($K$5*1000))+$H$5*(BT95*BM95/($K$5*1000))*(BT95*BM95/($K$5*1000)))</f>
        <v>0</v>
      </c>
      <c r="Q95">
        <f>H95*(1000-(1000*0.61365*exp(17.502*U95/(240.97+U95))/(BM95+BN95)+BH95)/2)/(1000*0.61365*exp(17.502*U95/(240.97+U95))/(BM95+BN95)-BH95)</f>
        <v>0</v>
      </c>
      <c r="R95">
        <f>1/((BA95+1)/(O95/1.6)+1/(P95/1.37)) + BA95/((BA95+1)/(O95/1.6) + BA95/(P95/1.37))</f>
        <v>0</v>
      </c>
      <c r="S95">
        <f>(AV95*AY95)</f>
        <v>0</v>
      </c>
      <c r="T95">
        <f>(BO95+(S95+2*0.95*5.67E-8*(((BO95+$B$7)+273)^4-(BO95+273)^4)-44100*H95)/(1.84*29.3*P95+8*0.95*5.67E-8*(BO95+273)^3))</f>
        <v>0</v>
      </c>
      <c r="U95">
        <f>($C$7*BP95+$D$7*BQ95+$E$7*T95)</f>
        <v>0</v>
      </c>
      <c r="V95">
        <f>0.61365*exp(17.502*U95/(240.97+U95))</f>
        <v>0</v>
      </c>
      <c r="W95">
        <f>(X95/Y95*100)</f>
        <v>0</v>
      </c>
      <c r="X95">
        <f>BH95*(BM95+BN95)/1000</f>
        <v>0</v>
      </c>
      <c r="Y95">
        <f>0.61365*exp(17.502*BO95/(240.97+BO95))</f>
        <v>0</v>
      </c>
      <c r="Z95">
        <f>(V95-BH95*(BM95+BN95)/1000)</f>
        <v>0</v>
      </c>
      <c r="AA95">
        <f>(-H95*44100)</f>
        <v>0</v>
      </c>
      <c r="AB95">
        <f>2*29.3*P95*0.92*(BO95-U95)</f>
        <v>0</v>
      </c>
      <c r="AC95">
        <f>2*0.95*5.67E-8*(((BO95+$B$7)+273)^4-(U95+273)^4)</f>
        <v>0</v>
      </c>
      <c r="AD95">
        <f>S95+AC95+AA95+AB95</f>
        <v>0</v>
      </c>
      <c r="AE95">
        <f>BL95*AS95*(BG95-BF95*(1000-AS95*BI95)/(1000-AS95*BH95))/(100*AZ95)</f>
        <v>0</v>
      </c>
      <c r="AF95">
        <f>1000*BL95*AS95*(BH95-BI95)/(100*AZ95*(1000-AS95*BH95))</f>
        <v>0</v>
      </c>
      <c r="AG95">
        <f>(AH95 - AI95 - BM95*1E3/(8.314*(BO95+273.15)) * AK95/BL95 * AJ95) * BL95/(100*AZ95) * (1000 - BI95)/1000</f>
        <v>0</v>
      </c>
      <c r="AH95">
        <v>691.024086428571</v>
      </c>
      <c r="AI95">
        <v>649.584096969697</v>
      </c>
      <c r="AJ95">
        <v>3.34902783549783</v>
      </c>
      <c r="AK95">
        <v>84.62</v>
      </c>
      <c r="AL95">
        <f>(AN95 - AM95 + BM95*1E3/(8.314*(BO95+273.15)) * AP95/BL95 * AO95) * BL95/(100*AZ95) * 1000/(1000 - AN95)</f>
        <v>0</v>
      </c>
      <c r="AM95">
        <v>12.8439213117682</v>
      </c>
      <c r="AN95">
        <v>15.4725846153846</v>
      </c>
      <c r="AO95">
        <v>1.52731026312423e-06</v>
      </c>
      <c r="AP95">
        <v>106.04</v>
      </c>
      <c r="AQ95">
        <v>14</v>
      </c>
      <c r="AR95">
        <v>3</v>
      </c>
      <c r="AS95">
        <f>IF(AQ95*$H$13&gt;=AU95,1.0,(AU95/(AU95-AQ95*$H$13)))</f>
        <v>0</v>
      </c>
      <c r="AT95">
        <f>(AS95-1)*100</f>
        <v>0</v>
      </c>
      <c r="AU95">
        <f>MAX(0,($B$13+$C$13*BT95)/(1+$D$13*BT95)*BM95/(BO95+273)*$E$13)</f>
        <v>0</v>
      </c>
      <c r="AV95">
        <f>$B$11*BU95+$C$11*BV95+$D$11*CG95</f>
        <v>0</v>
      </c>
      <c r="AW95">
        <f>AV95*AX95</f>
        <v>0</v>
      </c>
      <c r="AX95">
        <f>($B$11*$D$9+$C$11*$D$9+$D$11*(CH95*$E$9+CI95*$G$9))/($B$11+$C$11+$D$11)</f>
        <v>0</v>
      </c>
      <c r="AY95">
        <f>($B$11*$K$9+$C$11*$K$9+$D$11*(CH95*$L$9+CI95*$N$9))/($B$11+$C$11+$D$11)</f>
        <v>0</v>
      </c>
      <c r="AZ95">
        <v>6</v>
      </c>
      <c r="BA95">
        <v>0.5</v>
      </c>
      <c r="BB95" t="s">
        <v>345</v>
      </c>
      <c r="BC95">
        <v>2</v>
      </c>
      <c r="BD95" t="b">
        <v>1</v>
      </c>
      <c r="BE95">
        <v>1737667895.1</v>
      </c>
      <c r="BF95">
        <v>636.2135</v>
      </c>
      <c r="BG95">
        <v>691.306</v>
      </c>
      <c r="BH95">
        <v>15.47225</v>
      </c>
      <c r="BI95">
        <v>12.85195</v>
      </c>
      <c r="BJ95">
        <v>634.561</v>
      </c>
      <c r="BK95">
        <v>15.36115</v>
      </c>
      <c r="BL95">
        <v>500.1315</v>
      </c>
      <c r="BM95">
        <v>102.603</v>
      </c>
      <c r="BN95">
        <v>0.1000565</v>
      </c>
      <c r="BO95">
        <v>25.01925</v>
      </c>
      <c r="BP95">
        <v>25.4912</v>
      </c>
      <c r="BQ95">
        <v>999.9</v>
      </c>
      <c r="BR95">
        <v>0</v>
      </c>
      <c r="BS95">
        <v>0</v>
      </c>
      <c r="BT95">
        <v>9987.5</v>
      </c>
      <c r="BU95">
        <v>364.2395</v>
      </c>
      <c r="BV95">
        <v>842.9385</v>
      </c>
      <c r="BW95">
        <v>-55.0932</v>
      </c>
      <c r="BX95">
        <v>646.211</v>
      </c>
      <c r="BY95">
        <v>700.3065</v>
      </c>
      <c r="BZ95">
        <v>2.620255</v>
      </c>
      <c r="CA95">
        <v>691.306</v>
      </c>
      <c r="CB95">
        <v>12.85195</v>
      </c>
      <c r="CC95">
        <v>1.58749</v>
      </c>
      <c r="CD95">
        <v>1.318645</v>
      </c>
      <c r="CE95">
        <v>13.8379</v>
      </c>
      <c r="CF95">
        <v>11.01305</v>
      </c>
      <c r="CG95">
        <v>1200</v>
      </c>
      <c r="CH95">
        <v>0.9</v>
      </c>
      <c r="CI95">
        <v>0.1</v>
      </c>
      <c r="CJ95">
        <v>27</v>
      </c>
      <c r="CK95">
        <v>23455.85</v>
      </c>
      <c r="CL95">
        <v>1737665128.1</v>
      </c>
      <c r="CM95" t="s">
        <v>346</v>
      </c>
      <c r="CN95">
        <v>1737665128.1</v>
      </c>
      <c r="CO95">
        <v>1737665124.1</v>
      </c>
      <c r="CP95">
        <v>1</v>
      </c>
      <c r="CQ95">
        <v>0.11</v>
      </c>
      <c r="CR95">
        <v>-0.02</v>
      </c>
      <c r="CS95">
        <v>0.918</v>
      </c>
      <c r="CT95">
        <v>0.128</v>
      </c>
      <c r="CU95">
        <v>200</v>
      </c>
      <c r="CV95">
        <v>18</v>
      </c>
      <c r="CW95">
        <v>0.6</v>
      </c>
      <c r="CX95">
        <v>0.08</v>
      </c>
      <c r="CY95">
        <v>-53.31362</v>
      </c>
      <c r="CZ95">
        <v>-8.36067067669173</v>
      </c>
      <c r="DA95">
        <v>0.815900053070227</v>
      </c>
      <c r="DB95">
        <v>0</v>
      </c>
      <c r="DC95">
        <v>2.6295475</v>
      </c>
      <c r="DD95">
        <v>-0.05104646616541</v>
      </c>
      <c r="DE95">
        <v>0.00499681686176309</v>
      </c>
      <c r="DF95">
        <v>1</v>
      </c>
      <c r="DG95">
        <v>1</v>
      </c>
      <c r="DH95">
        <v>2</v>
      </c>
      <c r="DI95" t="s">
        <v>347</v>
      </c>
      <c r="DJ95">
        <v>3.11919</v>
      </c>
      <c r="DK95">
        <v>2.80081</v>
      </c>
      <c r="DL95">
        <v>0.136963</v>
      </c>
      <c r="DM95">
        <v>0.146693</v>
      </c>
      <c r="DN95">
        <v>0.0864436</v>
      </c>
      <c r="DO95">
        <v>0.0763723</v>
      </c>
      <c r="DP95">
        <v>24022.1</v>
      </c>
      <c r="DQ95">
        <v>21943.5</v>
      </c>
      <c r="DR95">
        <v>26634.3</v>
      </c>
      <c r="DS95">
        <v>24066.8</v>
      </c>
      <c r="DT95">
        <v>33631.6</v>
      </c>
      <c r="DU95">
        <v>32384.5</v>
      </c>
      <c r="DV95">
        <v>40270.8</v>
      </c>
      <c r="DW95">
        <v>38057.2</v>
      </c>
      <c r="DX95">
        <v>1.99863</v>
      </c>
      <c r="DY95">
        <v>2.63788</v>
      </c>
      <c r="DZ95">
        <v>0.0437535</v>
      </c>
      <c r="EA95">
        <v>0</v>
      </c>
      <c r="EB95">
        <v>24.7741</v>
      </c>
      <c r="EC95">
        <v>999.9</v>
      </c>
      <c r="ED95">
        <v>52.405</v>
      </c>
      <c r="EE95">
        <v>25.78</v>
      </c>
      <c r="EF95">
        <v>17.0118</v>
      </c>
      <c r="EG95">
        <v>63.8355</v>
      </c>
      <c r="EH95">
        <v>20.625</v>
      </c>
      <c r="EI95">
        <v>2</v>
      </c>
      <c r="EJ95">
        <v>-0.330089</v>
      </c>
      <c r="EK95">
        <v>0.0912936</v>
      </c>
      <c r="EL95">
        <v>20.3004</v>
      </c>
      <c r="EM95">
        <v>5.26192</v>
      </c>
      <c r="EN95">
        <v>12.0067</v>
      </c>
      <c r="EO95">
        <v>4.9993</v>
      </c>
      <c r="EP95">
        <v>3.28702</v>
      </c>
      <c r="EQ95">
        <v>9999</v>
      </c>
      <c r="ER95">
        <v>9999</v>
      </c>
      <c r="ES95">
        <v>9999</v>
      </c>
      <c r="ET95">
        <v>999.9</v>
      </c>
      <c r="EU95">
        <v>1.87271</v>
      </c>
      <c r="EV95">
        <v>1.87357</v>
      </c>
      <c r="EW95">
        <v>1.8698</v>
      </c>
      <c r="EX95">
        <v>1.87552</v>
      </c>
      <c r="EY95">
        <v>1.87576</v>
      </c>
      <c r="EZ95">
        <v>1.8741</v>
      </c>
      <c r="FA95">
        <v>1.87271</v>
      </c>
      <c r="FB95">
        <v>1.8718</v>
      </c>
      <c r="FC95">
        <v>5</v>
      </c>
      <c r="FD95">
        <v>0</v>
      </c>
      <c r="FE95">
        <v>0</v>
      </c>
      <c r="FF95">
        <v>0</v>
      </c>
      <c r="FG95" t="s">
        <v>348</v>
      </c>
      <c r="FH95" t="s">
        <v>349</v>
      </c>
      <c r="FI95" t="s">
        <v>350</v>
      </c>
      <c r="FJ95" t="s">
        <v>350</v>
      </c>
      <c r="FK95" t="s">
        <v>350</v>
      </c>
      <c r="FL95" t="s">
        <v>350</v>
      </c>
      <c r="FM95">
        <v>0</v>
      </c>
      <c r="FN95">
        <v>100</v>
      </c>
      <c r="FO95">
        <v>100</v>
      </c>
      <c r="FP95">
        <v>1.658</v>
      </c>
      <c r="FQ95">
        <v>0.1111</v>
      </c>
      <c r="FR95">
        <v>0.362488883028156</v>
      </c>
      <c r="FS95">
        <v>0.00365831709837341</v>
      </c>
      <c r="FT95">
        <v>-3.09545118692409e-06</v>
      </c>
      <c r="FU95">
        <v>8.40380587856183e-10</v>
      </c>
      <c r="FV95">
        <v>-0.00191986884087034</v>
      </c>
      <c r="FW95">
        <v>0.00174507359546448</v>
      </c>
      <c r="FX95">
        <v>0.000211765233859431</v>
      </c>
      <c r="FY95">
        <v>9.99097381883647e-06</v>
      </c>
      <c r="FZ95">
        <v>2</v>
      </c>
      <c r="GA95">
        <v>1986</v>
      </c>
      <c r="GB95">
        <v>0</v>
      </c>
      <c r="GC95">
        <v>17</v>
      </c>
      <c r="GD95">
        <v>46.1</v>
      </c>
      <c r="GE95">
        <v>46.2</v>
      </c>
      <c r="GF95">
        <v>2.1167</v>
      </c>
      <c r="GG95">
        <v>2.50977</v>
      </c>
      <c r="GH95">
        <v>2.24854</v>
      </c>
      <c r="GI95">
        <v>2.68555</v>
      </c>
      <c r="GJ95">
        <v>2.44751</v>
      </c>
      <c r="GK95">
        <v>2.43164</v>
      </c>
      <c r="GL95">
        <v>29.9433</v>
      </c>
      <c r="GM95">
        <v>13.9744</v>
      </c>
      <c r="GN95">
        <v>19</v>
      </c>
      <c r="GO95">
        <v>454.996</v>
      </c>
      <c r="GP95">
        <v>1036.39</v>
      </c>
      <c r="GQ95">
        <v>24.0199</v>
      </c>
      <c r="GR95">
        <v>23.3626</v>
      </c>
      <c r="GS95">
        <v>30.0005</v>
      </c>
      <c r="GT95">
        <v>23.3784</v>
      </c>
      <c r="GU95">
        <v>23.4993</v>
      </c>
      <c r="GV95">
        <v>42.5616</v>
      </c>
      <c r="GW95">
        <v>22.1605</v>
      </c>
      <c r="GX95">
        <v>69.6514</v>
      </c>
      <c r="GY95">
        <v>24.0159</v>
      </c>
      <c r="GZ95">
        <v>725.342</v>
      </c>
      <c r="HA95">
        <v>12.8704</v>
      </c>
      <c r="HB95">
        <v>101.141</v>
      </c>
      <c r="HC95">
        <v>101.114</v>
      </c>
    </row>
    <row r="96" spans="1:211">
      <c r="A96">
        <v>80</v>
      </c>
      <c r="B96">
        <v>1737667899.1</v>
      </c>
      <c r="C96">
        <v>158</v>
      </c>
      <c r="D96" t="s">
        <v>507</v>
      </c>
      <c r="E96" t="s">
        <v>508</v>
      </c>
      <c r="F96">
        <v>2</v>
      </c>
      <c r="G96">
        <v>1737667898.1</v>
      </c>
      <c r="H96">
        <f>(I96)/1000</f>
        <v>0</v>
      </c>
      <c r="I96">
        <f>IF(BD96, AL96, AF96)</f>
        <v>0</v>
      </c>
      <c r="J96">
        <f>IF(BD96, AG96, AE96)</f>
        <v>0</v>
      </c>
      <c r="K96">
        <f>BF96 - IF(AS96&gt;1, J96*AZ96*100.0/(AU96), 0)</f>
        <v>0</v>
      </c>
      <c r="L96">
        <f>((R96-H96/2)*K96-J96)/(R96+H96/2)</f>
        <v>0</v>
      </c>
      <c r="M96">
        <f>L96*(BM96+BN96)/1000.0</f>
        <v>0</v>
      </c>
      <c r="N96">
        <f>(BF96 - IF(AS96&gt;1, J96*AZ96*100.0/(AU96), 0))*(BM96+BN96)/1000.0</f>
        <v>0</v>
      </c>
      <c r="O96">
        <f>2.0/((1/Q96-1/P96)+SIGN(Q96)*SQRT((1/Q96-1/P96)*(1/Q96-1/P96) + 4*BA96/((BA96+1)*(BA96+1))*(2*1/Q96*1/P96-1/P96*1/P96)))</f>
        <v>0</v>
      </c>
      <c r="P96">
        <f>IF(LEFT(BB96,1)&lt;&gt;"0",IF(LEFT(BB96,1)="1",3.0,BC96),$D$5+$E$5*(BT96*BM96/($K$5*1000))+$F$5*(BT96*BM96/($K$5*1000))*MAX(MIN(AZ96,$J$5),$I$5)*MAX(MIN(AZ96,$J$5),$I$5)+$G$5*MAX(MIN(AZ96,$J$5),$I$5)*(BT96*BM96/($K$5*1000))+$H$5*(BT96*BM96/($K$5*1000))*(BT96*BM96/($K$5*1000)))</f>
        <v>0</v>
      </c>
      <c r="Q96">
        <f>H96*(1000-(1000*0.61365*exp(17.502*U96/(240.97+U96))/(BM96+BN96)+BH96)/2)/(1000*0.61365*exp(17.502*U96/(240.97+U96))/(BM96+BN96)-BH96)</f>
        <v>0</v>
      </c>
      <c r="R96">
        <f>1/((BA96+1)/(O96/1.6)+1/(P96/1.37)) + BA96/((BA96+1)/(O96/1.6) + BA96/(P96/1.37))</f>
        <v>0</v>
      </c>
      <c r="S96">
        <f>(AV96*AY96)</f>
        <v>0</v>
      </c>
      <c r="T96">
        <f>(BO96+(S96+2*0.95*5.67E-8*(((BO96+$B$7)+273)^4-(BO96+273)^4)-44100*H96)/(1.84*29.3*P96+8*0.95*5.67E-8*(BO96+273)^3))</f>
        <v>0</v>
      </c>
      <c r="U96">
        <f>($C$7*BP96+$D$7*BQ96+$E$7*T96)</f>
        <v>0</v>
      </c>
      <c r="V96">
        <f>0.61365*exp(17.502*U96/(240.97+U96))</f>
        <v>0</v>
      </c>
      <c r="W96">
        <f>(X96/Y96*100)</f>
        <v>0</v>
      </c>
      <c r="X96">
        <f>BH96*(BM96+BN96)/1000</f>
        <v>0</v>
      </c>
      <c r="Y96">
        <f>0.61365*exp(17.502*BO96/(240.97+BO96))</f>
        <v>0</v>
      </c>
      <c r="Z96">
        <f>(V96-BH96*(BM96+BN96)/1000)</f>
        <v>0</v>
      </c>
      <c r="AA96">
        <f>(-H96*44100)</f>
        <v>0</v>
      </c>
      <c r="AB96">
        <f>2*29.3*P96*0.92*(BO96-U96)</f>
        <v>0</v>
      </c>
      <c r="AC96">
        <f>2*0.95*5.67E-8*(((BO96+$B$7)+273)^4-(U96+273)^4)</f>
        <v>0</v>
      </c>
      <c r="AD96">
        <f>S96+AC96+AA96+AB96</f>
        <v>0</v>
      </c>
      <c r="AE96">
        <f>BL96*AS96*(BG96-BF96*(1000-AS96*BI96)/(1000-AS96*BH96))/(100*AZ96)</f>
        <v>0</v>
      </c>
      <c r="AF96">
        <f>1000*BL96*AS96*(BH96-BI96)/(100*AZ96*(1000-AS96*BH96))</f>
        <v>0</v>
      </c>
      <c r="AG96">
        <f>(AH96 - AI96 - BM96*1E3/(8.314*(BO96+273.15)) * AK96/BL96 * AJ96) * BL96/(100*AZ96) * (1000 - BI96)/1000</f>
        <v>0</v>
      </c>
      <c r="AH96">
        <v>698.377389159524</v>
      </c>
      <c r="AI96">
        <v>656.406103030303</v>
      </c>
      <c r="AJ96">
        <v>3.38310359307345</v>
      </c>
      <c r="AK96">
        <v>84.62</v>
      </c>
      <c r="AL96">
        <f>(AN96 - AM96 + BM96*1E3/(8.314*(BO96+273.15)) * AP96/BL96 * AO96) * BL96/(100*AZ96) * 1000/(1000 - AN96)</f>
        <v>0</v>
      </c>
      <c r="AM96">
        <v>12.8473208955045</v>
      </c>
      <c r="AN96">
        <v>15.4745054945055</v>
      </c>
      <c r="AO96">
        <v>1.54238204792049e-06</v>
      </c>
      <c r="AP96">
        <v>106.04</v>
      </c>
      <c r="AQ96">
        <v>14</v>
      </c>
      <c r="AR96">
        <v>3</v>
      </c>
      <c r="AS96">
        <f>IF(AQ96*$H$13&gt;=AU96,1.0,(AU96/(AU96-AQ96*$H$13)))</f>
        <v>0</v>
      </c>
      <c r="AT96">
        <f>(AS96-1)*100</f>
        <v>0</v>
      </c>
      <c r="AU96">
        <f>MAX(0,($B$13+$C$13*BT96)/(1+$D$13*BT96)*BM96/(BO96+273)*$E$13)</f>
        <v>0</v>
      </c>
      <c r="AV96">
        <f>$B$11*BU96+$C$11*BV96+$D$11*CG96</f>
        <v>0</v>
      </c>
      <c r="AW96">
        <f>AV96*AX96</f>
        <v>0</v>
      </c>
      <c r="AX96">
        <f>($B$11*$D$9+$C$11*$D$9+$D$11*(CH96*$E$9+CI96*$G$9))/($B$11+$C$11+$D$11)</f>
        <v>0</v>
      </c>
      <c r="AY96">
        <f>($B$11*$K$9+$C$11*$K$9+$D$11*(CH96*$L$9+CI96*$N$9))/($B$11+$C$11+$D$11)</f>
        <v>0</v>
      </c>
      <c r="AZ96">
        <v>6</v>
      </c>
      <c r="BA96">
        <v>0.5</v>
      </c>
      <c r="BB96" t="s">
        <v>345</v>
      </c>
      <c r="BC96">
        <v>2</v>
      </c>
      <c r="BD96" t="b">
        <v>1</v>
      </c>
      <c r="BE96">
        <v>1737667898.1</v>
      </c>
      <c r="BF96">
        <v>646.268</v>
      </c>
      <c r="BG96">
        <v>701.826</v>
      </c>
      <c r="BH96">
        <v>15.475</v>
      </c>
      <c r="BI96">
        <v>12.856</v>
      </c>
      <c r="BJ96">
        <v>644.609</v>
      </c>
      <c r="BK96">
        <v>15.3639</v>
      </c>
      <c r="BL96">
        <v>500.104</v>
      </c>
      <c r="BM96">
        <v>102.603</v>
      </c>
      <c r="BN96">
        <v>0.0998905</v>
      </c>
      <c r="BO96">
        <v>25.018</v>
      </c>
      <c r="BP96">
        <v>25.4895</v>
      </c>
      <c r="BQ96">
        <v>999.9</v>
      </c>
      <c r="BR96">
        <v>0</v>
      </c>
      <c r="BS96">
        <v>0</v>
      </c>
      <c r="BT96">
        <v>10035</v>
      </c>
      <c r="BU96">
        <v>364.223</v>
      </c>
      <c r="BV96">
        <v>843.365</v>
      </c>
      <c r="BW96">
        <v>-55.5576</v>
      </c>
      <c r="BX96">
        <v>656.427</v>
      </c>
      <c r="BY96">
        <v>710.966</v>
      </c>
      <c r="BZ96">
        <v>2.61901</v>
      </c>
      <c r="CA96">
        <v>701.826</v>
      </c>
      <c r="CB96">
        <v>12.856</v>
      </c>
      <c r="CC96">
        <v>1.58778</v>
      </c>
      <c r="CD96">
        <v>1.31906</v>
      </c>
      <c r="CE96">
        <v>13.8407</v>
      </c>
      <c r="CF96">
        <v>11.0178</v>
      </c>
      <c r="CG96">
        <v>1200</v>
      </c>
      <c r="CH96">
        <v>0.899999</v>
      </c>
      <c r="CI96">
        <v>0.100001</v>
      </c>
      <c r="CJ96">
        <v>27</v>
      </c>
      <c r="CK96">
        <v>23455.7</v>
      </c>
      <c r="CL96">
        <v>1737665128.1</v>
      </c>
      <c r="CM96" t="s">
        <v>346</v>
      </c>
      <c r="CN96">
        <v>1737665128.1</v>
      </c>
      <c r="CO96">
        <v>1737665124.1</v>
      </c>
      <c r="CP96">
        <v>1</v>
      </c>
      <c r="CQ96">
        <v>0.11</v>
      </c>
      <c r="CR96">
        <v>-0.02</v>
      </c>
      <c r="CS96">
        <v>0.918</v>
      </c>
      <c r="CT96">
        <v>0.128</v>
      </c>
      <c r="CU96">
        <v>200</v>
      </c>
      <c r="CV96">
        <v>18</v>
      </c>
      <c r="CW96">
        <v>0.6</v>
      </c>
      <c r="CX96">
        <v>0.08</v>
      </c>
      <c r="CY96">
        <v>-53.680115</v>
      </c>
      <c r="CZ96">
        <v>-9.54902706766918</v>
      </c>
      <c r="DA96">
        <v>0.952393095457437</v>
      </c>
      <c r="DB96">
        <v>0</v>
      </c>
      <c r="DC96">
        <v>2.627664</v>
      </c>
      <c r="DD96">
        <v>-0.0515747368421063</v>
      </c>
      <c r="DE96">
        <v>0.00505287086714077</v>
      </c>
      <c r="DF96">
        <v>1</v>
      </c>
      <c r="DG96">
        <v>1</v>
      </c>
      <c r="DH96">
        <v>2</v>
      </c>
      <c r="DI96" t="s">
        <v>347</v>
      </c>
      <c r="DJ96">
        <v>3.11939</v>
      </c>
      <c r="DK96">
        <v>2.80079</v>
      </c>
      <c r="DL96">
        <v>0.137965</v>
      </c>
      <c r="DM96">
        <v>0.147555</v>
      </c>
      <c r="DN96">
        <v>0.0864516</v>
      </c>
      <c r="DO96">
        <v>0.0763799</v>
      </c>
      <c r="DP96">
        <v>23994.3</v>
      </c>
      <c r="DQ96">
        <v>21921.4</v>
      </c>
      <c r="DR96">
        <v>26634.4</v>
      </c>
      <c r="DS96">
        <v>24066.9</v>
      </c>
      <c r="DT96">
        <v>33631.5</v>
      </c>
      <c r="DU96">
        <v>32384.1</v>
      </c>
      <c r="DV96">
        <v>40271</v>
      </c>
      <c r="DW96">
        <v>38057</v>
      </c>
      <c r="DX96">
        <v>1.99875</v>
      </c>
      <c r="DY96">
        <v>2.63742</v>
      </c>
      <c r="DZ96">
        <v>0.0433065</v>
      </c>
      <c r="EA96">
        <v>0</v>
      </c>
      <c r="EB96">
        <v>24.7762</v>
      </c>
      <c r="EC96">
        <v>999.9</v>
      </c>
      <c r="ED96">
        <v>52.405</v>
      </c>
      <c r="EE96">
        <v>25.78</v>
      </c>
      <c r="EF96">
        <v>17.0121</v>
      </c>
      <c r="EG96">
        <v>64.1755</v>
      </c>
      <c r="EH96">
        <v>20.5088</v>
      </c>
      <c r="EI96">
        <v>2</v>
      </c>
      <c r="EJ96">
        <v>-0.329977</v>
      </c>
      <c r="EK96">
        <v>0.0647876</v>
      </c>
      <c r="EL96">
        <v>20.3004</v>
      </c>
      <c r="EM96">
        <v>5.26192</v>
      </c>
      <c r="EN96">
        <v>12.0067</v>
      </c>
      <c r="EO96">
        <v>4.99905</v>
      </c>
      <c r="EP96">
        <v>3.28693</v>
      </c>
      <c r="EQ96">
        <v>9999</v>
      </c>
      <c r="ER96">
        <v>9999</v>
      </c>
      <c r="ES96">
        <v>9999</v>
      </c>
      <c r="ET96">
        <v>999.9</v>
      </c>
      <c r="EU96">
        <v>1.87271</v>
      </c>
      <c r="EV96">
        <v>1.87357</v>
      </c>
      <c r="EW96">
        <v>1.86981</v>
      </c>
      <c r="EX96">
        <v>1.87552</v>
      </c>
      <c r="EY96">
        <v>1.87576</v>
      </c>
      <c r="EZ96">
        <v>1.87412</v>
      </c>
      <c r="FA96">
        <v>1.87271</v>
      </c>
      <c r="FB96">
        <v>1.8718</v>
      </c>
      <c r="FC96">
        <v>5</v>
      </c>
      <c r="FD96">
        <v>0</v>
      </c>
      <c r="FE96">
        <v>0</v>
      </c>
      <c r="FF96">
        <v>0</v>
      </c>
      <c r="FG96" t="s">
        <v>348</v>
      </c>
      <c r="FH96" t="s">
        <v>349</v>
      </c>
      <c r="FI96" t="s">
        <v>350</v>
      </c>
      <c r="FJ96" t="s">
        <v>350</v>
      </c>
      <c r="FK96" t="s">
        <v>350</v>
      </c>
      <c r="FL96" t="s">
        <v>350</v>
      </c>
      <c r="FM96">
        <v>0</v>
      </c>
      <c r="FN96">
        <v>100</v>
      </c>
      <c r="FO96">
        <v>100</v>
      </c>
      <c r="FP96">
        <v>1.662</v>
      </c>
      <c r="FQ96">
        <v>0.1112</v>
      </c>
      <c r="FR96">
        <v>0.362488883028156</v>
      </c>
      <c r="FS96">
        <v>0.00365831709837341</v>
      </c>
      <c r="FT96">
        <v>-3.09545118692409e-06</v>
      </c>
      <c r="FU96">
        <v>8.40380587856183e-10</v>
      </c>
      <c r="FV96">
        <v>-0.00191986884087034</v>
      </c>
      <c r="FW96">
        <v>0.00174507359546448</v>
      </c>
      <c r="FX96">
        <v>0.000211765233859431</v>
      </c>
      <c r="FY96">
        <v>9.99097381883647e-06</v>
      </c>
      <c r="FZ96">
        <v>2</v>
      </c>
      <c r="GA96">
        <v>1986</v>
      </c>
      <c r="GB96">
        <v>0</v>
      </c>
      <c r="GC96">
        <v>17</v>
      </c>
      <c r="GD96">
        <v>46.2</v>
      </c>
      <c r="GE96">
        <v>46.2</v>
      </c>
      <c r="GF96">
        <v>2.13379</v>
      </c>
      <c r="GG96">
        <v>2.53052</v>
      </c>
      <c r="GH96">
        <v>2.24854</v>
      </c>
      <c r="GI96">
        <v>2.68311</v>
      </c>
      <c r="GJ96">
        <v>2.44751</v>
      </c>
      <c r="GK96">
        <v>2.39258</v>
      </c>
      <c r="GL96">
        <v>29.9433</v>
      </c>
      <c r="GM96">
        <v>13.9657</v>
      </c>
      <c r="GN96">
        <v>19</v>
      </c>
      <c r="GO96">
        <v>455.087</v>
      </c>
      <c r="GP96">
        <v>1035.88</v>
      </c>
      <c r="GQ96">
        <v>24.0097</v>
      </c>
      <c r="GR96">
        <v>23.365</v>
      </c>
      <c r="GS96">
        <v>30.0005</v>
      </c>
      <c r="GT96">
        <v>23.3803</v>
      </c>
      <c r="GU96">
        <v>23.5012</v>
      </c>
      <c r="GV96">
        <v>42.9071</v>
      </c>
      <c r="GW96">
        <v>22.1605</v>
      </c>
      <c r="GX96">
        <v>69.6514</v>
      </c>
      <c r="GY96">
        <v>23.9971</v>
      </c>
      <c r="GZ96">
        <v>732.05</v>
      </c>
      <c r="HA96">
        <v>12.8704</v>
      </c>
      <c r="HB96">
        <v>101.141</v>
      </c>
      <c r="HC96">
        <v>101.114</v>
      </c>
    </row>
    <row r="97" spans="1:211">
      <c r="A97">
        <v>81</v>
      </c>
      <c r="B97">
        <v>1737667901.1</v>
      </c>
      <c r="C97">
        <v>160</v>
      </c>
      <c r="D97" t="s">
        <v>509</v>
      </c>
      <c r="E97" t="s">
        <v>510</v>
      </c>
      <c r="F97">
        <v>2</v>
      </c>
      <c r="G97">
        <v>1737667899.1</v>
      </c>
      <c r="H97">
        <f>(I97)/1000</f>
        <v>0</v>
      </c>
      <c r="I97">
        <f>IF(BD97, AL97, AF97)</f>
        <v>0</v>
      </c>
      <c r="J97">
        <f>IF(BD97, AG97, AE97)</f>
        <v>0</v>
      </c>
      <c r="K97">
        <f>BF97 - IF(AS97&gt;1, J97*AZ97*100.0/(AU97), 0)</f>
        <v>0</v>
      </c>
      <c r="L97">
        <f>((R97-H97/2)*K97-J97)/(R97+H97/2)</f>
        <v>0</v>
      </c>
      <c r="M97">
        <f>L97*(BM97+BN97)/1000.0</f>
        <v>0</v>
      </c>
      <c r="N97">
        <f>(BF97 - IF(AS97&gt;1, J97*AZ97*100.0/(AU97), 0))*(BM97+BN97)/1000.0</f>
        <v>0</v>
      </c>
      <c r="O97">
        <f>2.0/((1/Q97-1/P97)+SIGN(Q97)*SQRT((1/Q97-1/P97)*(1/Q97-1/P97) + 4*BA97/((BA97+1)*(BA97+1))*(2*1/Q97*1/P97-1/P97*1/P97)))</f>
        <v>0</v>
      </c>
      <c r="P97">
        <f>IF(LEFT(BB97,1)&lt;&gt;"0",IF(LEFT(BB97,1)="1",3.0,BC97),$D$5+$E$5*(BT97*BM97/($K$5*1000))+$F$5*(BT97*BM97/($K$5*1000))*MAX(MIN(AZ97,$J$5),$I$5)*MAX(MIN(AZ97,$J$5),$I$5)+$G$5*MAX(MIN(AZ97,$J$5),$I$5)*(BT97*BM97/($K$5*1000))+$H$5*(BT97*BM97/($K$5*1000))*(BT97*BM97/($K$5*1000)))</f>
        <v>0</v>
      </c>
      <c r="Q97">
        <f>H97*(1000-(1000*0.61365*exp(17.502*U97/(240.97+U97))/(BM97+BN97)+BH97)/2)/(1000*0.61365*exp(17.502*U97/(240.97+U97))/(BM97+BN97)-BH97)</f>
        <v>0</v>
      </c>
      <c r="R97">
        <f>1/((BA97+1)/(O97/1.6)+1/(P97/1.37)) + BA97/((BA97+1)/(O97/1.6) + BA97/(P97/1.37))</f>
        <v>0</v>
      </c>
      <c r="S97">
        <f>(AV97*AY97)</f>
        <v>0</v>
      </c>
      <c r="T97">
        <f>(BO97+(S97+2*0.95*5.67E-8*(((BO97+$B$7)+273)^4-(BO97+273)^4)-44100*H97)/(1.84*29.3*P97+8*0.95*5.67E-8*(BO97+273)^3))</f>
        <v>0</v>
      </c>
      <c r="U97">
        <f>($C$7*BP97+$D$7*BQ97+$E$7*T97)</f>
        <v>0</v>
      </c>
      <c r="V97">
        <f>0.61365*exp(17.502*U97/(240.97+U97))</f>
        <v>0</v>
      </c>
      <c r="W97">
        <f>(X97/Y97*100)</f>
        <v>0</v>
      </c>
      <c r="X97">
        <f>BH97*(BM97+BN97)/1000</f>
        <v>0</v>
      </c>
      <c r="Y97">
        <f>0.61365*exp(17.502*BO97/(240.97+BO97))</f>
        <v>0</v>
      </c>
      <c r="Z97">
        <f>(V97-BH97*(BM97+BN97)/1000)</f>
        <v>0</v>
      </c>
      <c r="AA97">
        <f>(-H97*44100)</f>
        <v>0</v>
      </c>
      <c r="AB97">
        <f>2*29.3*P97*0.92*(BO97-U97)</f>
        <v>0</v>
      </c>
      <c r="AC97">
        <f>2*0.95*5.67E-8*(((BO97+$B$7)+273)^4-(U97+273)^4)</f>
        <v>0</v>
      </c>
      <c r="AD97">
        <f>S97+AC97+AA97+AB97</f>
        <v>0</v>
      </c>
      <c r="AE97">
        <f>BL97*AS97*(BG97-BF97*(1000-AS97*BI97)/(1000-AS97*BH97))/(100*AZ97)</f>
        <v>0</v>
      </c>
      <c r="AF97">
        <f>1000*BL97*AS97*(BH97-BI97)/(100*AZ97*(1000-AS97*BH97))</f>
        <v>0</v>
      </c>
      <c r="AG97">
        <f>(AH97 - AI97 - BM97*1E3/(8.314*(BO97+273.15)) * AK97/BL97 * AJ97) * BL97/(100*AZ97) * (1000 - BI97)/1000</f>
        <v>0</v>
      </c>
      <c r="AH97">
        <v>705.7363165</v>
      </c>
      <c r="AI97">
        <v>663.306824242424</v>
      </c>
      <c r="AJ97">
        <v>3.42230636363627</v>
      </c>
      <c r="AK97">
        <v>84.62</v>
      </c>
      <c r="AL97">
        <f>(AN97 - AM97 + BM97*1E3/(8.314*(BO97+273.15)) * AP97/BL97 * AO97) * BL97/(100*AZ97) * 1000/(1000 - AN97)</f>
        <v>0</v>
      </c>
      <c r="AM97">
        <v>12.8506950697902</v>
      </c>
      <c r="AN97">
        <v>15.4771153846154</v>
      </c>
      <c r="AO97">
        <v>1.75380897567128e-06</v>
      </c>
      <c r="AP97">
        <v>106.04</v>
      </c>
      <c r="AQ97">
        <v>14</v>
      </c>
      <c r="AR97">
        <v>3</v>
      </c>
      <c r="AS97">
        <f>IF(AQ97*$H$13&gt;=AU97,1.0,(AU97/(AU97-AQ97*$H$13)))</f>
        <v>0</v>
      </c>
      <c r="AT97">
        <f>(AS97-1)*100</f>
        <v>0</v>
      </c>
      <c r="AU97">
        <f>MAX(0,($B$13+$C$13*BT97)/(1+$D$13*BT97)*BM97/(BO97+273)*$E$13)</f>
        <v>0</v>
      </c>
      <c r="AV97">
        <f>$B$11*BU97+$C$11*BV97+$D$11*CG97</f>
        <v>0</v>
      </c>
      <c r="AW97">
        <f>AV97*AX97</f>
        <v>0</v>
      </c>
      <c r="AX97">
        <f>($B$11*$D$9+$C$11*$D$9+$D$11*(CH97*$E$9+CI97*$G$9))/($B$11+$C$11+$D$11)</f>
        <v>0</v>
      </c>
      <c r="AY97">
        <f>($B$11*$K$9+$C$11*$K$9+$D$11*(CH97*$L$9+CI97*$N$9))/($B$11+$C$11+$D$11)</f>
        <v>0</v>
      </c>
      <c r="AZ97">
        <v>6</v>
      </c>
      <c r="BA97">
        <v>0.5</v>
      </c>
      <c r="BB97" t="s">
        <v>345</v>
      </c>
      <c r="BC97">
        <v>2</v>
      </c>
      <c r="BD97" t="b">
        <v>1</v>
      </c>
      <c r="BE97">
        <v>1737667899.1</v>
      </c>
      <c r="BF97">
        <v>649.6505</v>
      </c>
      <c r="BG97">
        <v>704.606</v>
      </c>
      <c r="BH97">
        <v>15.47615</v>
      </c>
      <c r="BI97">
        <v>12.85705</v>
      </c>
      <c r="BJ97">
        <v>647.989</v>
      </c>
      <c r="BK97">
        <v>15.36505</v>
      </c>
      <c r="BL97">
        <v>500.068</v>
      </c>
      <c r="BM97">
        <v>102.6025</v>
      </c>
      <c r="BN97">
        <v>0.09998675</v>
      </c>
      <c r="BO97">
        <v>25.0171</v>
      </c>
      <c r="BP97">
        <v>25.4876</v>
      </c>
      <c r="BQ97">
        <v>999.9</v>
      </c>
      <c r="BR97">
        <v>0</v>
      </c>
      <c r="BS97">
        <v>0</v>
      </c>
      <c r="BT97">
        <v>10031.25</v>
      </c>
      <c r="BU97">
        <v>364.238</v>
      </c>
      <c r="BV97">
        <v>843.45</v>
      </c>
      <c r="BW97">
        <v>-54.95535</v>
      </c>
      <c r="BX97">
        <v>659.863</v>
      </c>
      <c r="BY97">
        <v>713.783</v>
      </c>
      <c r="BZ97">
        <v>2.61911</v>
      </c>
      <c r="CA97">
        <v>704.606</v>
      </c>
      <c r="CB97">
        <v>12.85705</v>
      </c>
      <c r="CC97">
        <v>1.587895</v>
      </c>
      <c r="CD97">
        <v>1.319165</v>
      </c>
      <c r="CE97">
        <v>13.8418</v>
      </c>
      <c r="CF97">
        <v>11.019</v>
      </c>
      <c r="CG97">
        <v>1200</v>
      </c>
      <c r="CH97">
        <v>0.899999</v>
      </c>
      <c r="CI97">
        <v>0.100001</v>
      </c>
      <c r="CJ97">
        <v>27</v>
      </c>
      <c r="CK97">
        <v>23455.75</v>
      </c>
      <c r="CL97">
        <v>1737665128.1</v>
      </c>
      <c r="CM97" t="s">
        <v>346</v>
      </c>
      <c r="CN97">
        <v>1737665128.1</v>
      </c>
      <c r="CO97">
        <v>1737665124.1</v>
      </c>
      <c r="CP97">
        <v>1</v>
      </c>
      <c r="CQ97">
        <v>0.11</v>
      </c>
      <c r="CR97">
        <v>-0.02</v>
      </c>
      <c r="CS97">
        <v>0.918</v>
      </c>
      <c r="CT97">
        <v>0.128</v>
      </c>
      <c r="CU97">
        <v>200</v>
      </c>
      <c r="CV97">
        <v>18</v>
      </c>
      <c r="CW97">
        <v>0.6</v>
      </c>
      <c r="CX97">
        <v>0.08</v>
      </c>
      <c r="CY97">
        <v>-53.974215</v>
      </c>
      <c r="CZ97">
        <v>-9.4242270676692</v>
      </c>
      <c r="DA97">
        <v>0.948468316431814</v>
      </c>
      <c r="DB97">
        <v>0</v>
      </c>
      <c r="DC97">
        <v>2.626044</v>
      </c>
      <c r="DD97">
        <v>-0.0501383458646653</v>
      </c>
      <c r="DE97">
        <v>0.00492513390680904</v>
      </c>
      <c r="DF97">
        <v>1</v>
      </c>
      <c r="DG97">
        <v>1</v>
      </c>
      <c r="DH97">
        <v>2</v>
      </c>
      <c r="DI97" t="s">
        <v>347</v>
      </c>
      <c r="DJ97">
        <v>3.11932</v>
      </c>
      <c r="DK97">
        <v>2.80082</v>
      </c>
      <c r="DL97">
        <v>0.138953</v>
      </c>
      <c r="DM97">
        <v>0.148382</v>
      </c>
      <c r="DN97">
        <v>0.0864583</v>
      </c>
      <c r="DO97">
        <v>0.0763902</v>
      </c>
      <c r="DP97">
        <v>23967</v>
      </c>
      <c r="DQ97">
        <v>21899.9</v>
      </c>
      <c r="DR97">
        <v>26634.6</v>
      </c>
      <c r="DS97">
        <v>24066.6</v>
      </c>
      <c r="DT97">
        <v>33631.6</v>
      </c>
      <c r="DU97">
        <v>32383.7</v>
      </c>
      <c r="DV97">
        <v>40271.3</v>
      </c>
      <c r="DW97">
        <v>38056.8</v>
      </c>
      <c r="DX97">
        <v>1.9988</v>
      </c>
      <c r="DY97">
        <v>2.6381</v>
      </c>
      <c r="DZ97">
        <v>0.0432134</v>
      </c>
      <c r="EA97">
        <v>0</v>
      </c>
      <c r="EB97">
        <v>24.7783</v>
      </c>
      <c r="EC97">
        <v>999.9</v>
      </c>
      <c r="ED97">
        <v>52.405</v>
      </c>
      <c r="EE97">
        <v>25.78</v>
      </c>
      <c r="EF97">
        <v>17.0102</v>
      </c>
      <c r="EG97">
        <v>63.7355</v>
      </c>
      <c r="EH97">
        <v>20.5569</v>
      </c>
      <c r="EI97">
        <v>2</v>
      </c>
      <c r="EJ97">
        <v>-0.329858</v>
      </c>
      <c r="EK97">
        <v>0.0702723</v>
      </c>
      <c r="EL97">
        <v>20.3005</v>
      </c>
      <c r="EM97">
        <v>5.26177</v>
      </c>
      <c r="EN97">
        <v>12.007</v>
      </c>
      <c r="EO97">
        <v>4.9989</v>
      </c>
      <c r="EP97">
        <v>3.28695</v>
      </c>
      <c r="EQ97">
        <v>9999</v>
      </c>
      <c r="ER97">
        <v>9999</v>
      </c>
      <c r="ES97">
        <v>9999</v>
      </c>
      <c r="ET97">
        <v>999.9</v>
      </c>
      <c r="EU97">
        <v>1.87271</v>
      </c>
      <c r="EV97">
        <v>1.87359</v>
      </c>
      <c r="EW97">
        <v>1.86981</v>
      </c>
      <c r="EX97">
        <v>1.87552</v>
      </c>
      <c r="EY97">
        <v>1.87576</v>
      </c>
      <c r="EZ97">
        <v>1.8741</v>
      </c>
      <c r="FA97">
        <v>1.87271</v>
      </c>
      <c r="FB97">
        <v>1.8718</v>
      </c>
      <c r="FC97">
        <v>5</v>
      </c>
      <c r="FD97">
        <v>0</v>
      </c>
      <c r="FE97">
        <v>0</v>
      </c>
      <c r="FF97">
        <v>0</v>
      </c>
      <c r="FG97" t="s">
        <v>348</v>
      </c>
      <c r="FH97" t="s">
        <v>349</v>
      </c>
      <c r="FI97" t="s">
        <v>350</v>
      </c>
      <c r="FJ97" t="s">
        <v>350</v>
      </c>
      <c r="FK97" t="s">
        <v>350</v>
      </c>
      <c r="FL97" t="s">
        <v>350</v>
      </c>
      <c r="FM97">
        <v>0</v>
      </c>
      <c r="FN97">
        <v>100</v>
      </c>
      <c r="FO97">
        <v>100</v>
      </c>
      <c r="FP97">
        <v>1.667</v>
      </c>
      <c r="FQ97">
        <v>0.1111</v>
      </c>
      <c r="FR97">
        <v>0.362488883028156</v>
      </c>
      <c r="FS97">
        <v>0.00365831709837341</v>
      </c>
      <c r="FT97">
        <v>-3.09545118692409e-06</v>
      </c>
      <c r="FU97">
        <v>8.40380587856183e-10</v>
      </c>
      <c r="FV97">
        <v>-0.00191986884087034</v>
      </c>
      <c r="FW97">
        <v>0.00174507359546448</v>
      </c>
      <c r="FX97">
        <v>0.000211765233859431</v>
      </c>
      <c r="FY97">
        <v>9.99097381883647e-06</v>
      </c>
      <c r="FZ97">
        <v>2</v>
      </c>
      <c r="GA97">
        <v>1986</v>
      </c>
      <c r="GB97">
        <v>0</v>
      </c>
      <c r="GC97">
        <v>17</v>
      </c>
      <c r="GD97">
        <v>46.2</v>
      </c>
      <c r="GE97">
        <v>46.3</v>
      </c>
      <c r="GF97">
        <v>2.1521</v>
      </c>
      <c r="GG97">
        <v>2.52563</v>
      </c>
      <c r="GH97">
        <v>2.24854</v>
      </c>
      <c r="GI97">
        <v>2.68066</v>
      </c>
      <c r="GJ97">
        <v>2.44751</v>
      </c>
      <c r="GK97">
        <v>2.36816</v>
      </c>
      <c r="GL97">
        <v>29.9647</v>
      </c>
      <c r="GM97">
        <v>13.9569</v>
      </c>
      <c r="GN97">
        <v>19</v>
      </c>
      <c r="GO97">
        <v>455.133</v>
      </c>
      <c r="GP97">
        <v>1036.76</v>
      </c>
      <c r="GQ97">
        <v>24.0017</v>
      </c>
      <c r="GR97">
        <v>23.367</v>
      </c>
      <c r="GS97">
        <v>30.0005</v>
      </c>
      <c r="GT97">
        <v>23.3823</v>
      </c>
      <c r="GU97">
        <v>23.5036</v>
      </c>
      <c r="GV97">
        <v>43.2496</v>
      </c>
      <c r="GW97">
        <v>22.1605</v>
      </c>
      <c r="GX97">
        <v>69.6514</v>
      </c>
      <c r="GY97">
        <v>23.9971</v>
      </c>
      <c r="GZ97">
        <v>738.753</v>
      </c>
      <c r="HA97">
        <v>12.8704</v>
      </c>
      <c r="HB97">
        <v>101.142</v>
      </c>
      <c r="HC97">
        <v>101.113</v>
      </c>
    </row>
    <row r="98" spans="1:211">
      <c r="A98">
        <v>82</v>
      </c>
      <c r="B98">
        <v>1737667903.1</v>
      </c>
      <c r="C98">
        <v>162</v>
      </c>
      <c r="D98" t="s">
        <v>511</v>
      </c>
      <c r="E98" t="s">
        <v>512</v>
      </c>
      <c r="F98">
        <v>2</v>
      </c>
      <c r="G98">
        <v>1737667902.1</v>
      </c>
      <c r="H98">
        <f>(I98)/1000</f>
        <v>0</v>
      </c>
      <c r="I98">
        <f>IF(BD98, AL98, AF98)</f>
        <v>0</v>
      </c>
      <c r="J98">
        <f>IF(BD98, AG98, AE98)</f>
        <v>0</v>
      </c>
      <c r="K98">
        <f>BF98 - IF(AS98&gt;1, J98*AZ98*100.0/(AU98), 0)</f>
        <v>0</v>
      </c>
      <c r="L98">
        <f>((R98-H98/2)*K98-J98)/(R98+H98/2)</f>
        <v>0</v>
      </c>
      <c r="M98">
        <f>L98*(BM98+BN98)/1000.0</f>
        <v>0</v>
      </c>
      <c r="N98">
        <f>(BF98 - IF(AS98&gt;1, J98*AZ98*100.0/(AU98), 0))*(BM98+BN98)/1000.0</f>
        <v>0</v>
      </c>
      <c r="O98">
        <f>2.0/((1/Q98-1/P98)+SIGN(Q98)*SQRT((1/Q98-1/P98)*(1/Q98-1/P98) + 4*BA98/((BA98+1)*(BA98+1))*(2*1/Q98*1/P98-1/P98*1/P98)))</f>
        <v>0</v>
      </c>
      <c r="P98">
        <f>IF(LEFT(BB98,1)&lt;&gt;"0",IF(LEFT(BB98,1)="1",3.0,BC98),$D$5+$E$5*(BT98*BM98/($K$5*1000))+$F$5*(BT98*BM98/($K$5*1000))*MAX(MIN(AZ98,$J$5),$I$5)*MAX(MIN(AZ98,$J$5),$I$5)+$G$5*MAX(MIN(AZ98,$J$5),$I$5)*(BT98*BM98/($K$5*1000))+$H$5*(BT98*BM98/($K$5*1000))*(BT98*BM98/($K$5*1000)))</f>
        <v>0</v>
      </c>
      <c r="Q98">
        <f>H98*(1000-(1000*0.61365*exp(17.502*U98/(240.97+U98))/(BM98+BN98)+BH98)/2)/(1000*0.61365*exp(17.502*U98/(240.97+U98))/(BM98+BN98)-BH98)</f>
        <v>0</v>
      </c>
      <c r="R98">
        <f>1/((BA98+1)/(O98/1.6)+1/(P98/1.37)) + BA98/((BA98+1)/(O98/1.6) + BA98/(P98/1.37))</f>
        <v>0</v>
      </c>
      <c r="S98">
        <f>(AV98*AY98)</f>
        <v>0</v>
      </c>
      <c r="T98">
        <f>(BO98+(S98+2*0.95*5.67E-8*(((BO98+$B$7)+273)^4-(BO98+273)^4)-44100*H98)/(1.84*29.3*P98+8*0.95*5.67E-8*(BO98+273)^3))</f>
        <v>0</v>
      </c>
      <c r="U98">
        <f>($C$7*BP98+$D$7*BQ98+$E$7*T98)</f>
        <v>0</v>
      </c>
      <c r="V98">
        <f>0.61365*exp(17.502*U98/(240.97+U98))</f>
        <v>0</v>
      </c>
      <c r="W98">
        <f>(X98/Y98*100)</f>
        <v>0</v>
      </c>
      <c r="X98">
        <f>BH98*(BM98+BN98)/1000</f>
        <v>0</v>
      </c>
      <c r="Y98">
        <f>0.61365*exp(17.502*BO98/(240.97+BO98))</f>
        <v>0</v>
      </c>
      <c r="Z98">
        <f>(V98-BH98*(BM98+BN98)/1000)</f>
        <v>0</v>
      </c>
      <c r="AA98">
        <f>(-H98*44100)</f>
        <v>0</v>
      </c>
      <c r="AB98">
        <f>2*29.3*P98*0.92*(BO98-U98)</f>
        <v>0</v>
      </c>
      <c r="AC98">
        <f>2*0.95*5.67E-8*(((BO98+$B$7)+273)^4-(U98+273)^4)</f>
        <v>0</v>
      </c>
      <c r="AD98">
        <f>S98+AC98+AA98+AB98</f>
        <v>0</v>
      </c>
      <c r="AE98">
        <f>BL98*AS98*(BG98-BF98*(1000-AS98*BI98)/(1000-AS98*BH98))/(100*AZ98)</f>
        <v>0</v>
      </c>
      <c r="AF98">
        <f>1000*BL98*AS98*(BH98-BI98)/(100*AZ98*(1000-AS98*BH98))</f>
        <v>0</v>
      </c>
      <c r="AG98">
        <f>(AH98 - AI98 - BM98*1E3/(8.314*(BO98+273.15)) * AK98/BL98 * AJ98) * BL98/(100*AZ98) * (1000 - BI98)/1000</f>
        <v>0</v>
      </c>
      <c r="AH98">
        <v>712.355457478572</v>
      </c>
      <c r="AI98">
        <v>670.008503030303</v>
      </c>
      <c r="AJ98">
        <v>3.39372645021637</v>
      </c>
      <c r="AK98">
        <v>84.62</v>
      </c>
      <c r="AL98">
        <f>(AN98 - AM98 + BM98*1E3/(8.314*(BO98+273.15)) * AP98/BL98 * AO98) * BL98/(100*AZ98) * 1000/(1000 - AN98)</f>
        <v>0</v>
      </c>
      <c r="AM98">
        <v>12.8537267074925</v>
      </c>
      <c r="AN98">
        <v>15.4785978021978</v>
      </c>
      <c r="AO98">
        <v>1.9209094998582e-06</v>
      </c>
      <c r="AP98">
        <v>106.04</v>
      </c>
      <c r="AQ98">
        <v>14</v>
      </c>
      <c r="AR98">
        <v>3</v>
      </c>
      <c r="AS98">
        <f>IF(AQ98*$H$13&gt;=AU98,1.0,(AU98/(AU98-AQ98*$H$13)))</f>
        <v>0</v>
      </c>
      <c r="AT98">
        <f>(AS98-1)*100</f>
        <v>0</v>
      </c>
      <c r="AU98">
        <f>MAX(0,($B$13+$C$13*BT98)/(1+$D$13*BT98)*BM98/(BO98+273)*$E$13)</f>
        <v>0</v>
      </c>
      <c r="AV98">
        <f>$B$11*BU98+$C$11*BV98+$D$11*CG98</f>
        <v>0</v>
      </c>
      <c r="AW98">
        <f>AV98*AX98</f>
        <v>0</v>
      </c>
      <c r="AX98">
        <f>($B$11*$D$9+$C$11*$D$9+$D$11*(CH98*$E$9+CI98*$G$9))/($B$11+$C$11+$D$11)</f>
        <v>0</v>
      </c>
      <c r="AY98">
        <f>($B$11*$K$9+$C$11*$K$9+$D$11*(CH98*$L$9+CI98*$N$9))/($B$11+$C$11+$D$11)</f>
        <v>0</v>
      </c>
      <c r="AZ98">
        <v>6</v>
      </c>
      <c r="BA98">
        <v>0.5</v>
      </c>
      <c r="BB98" t="s">
        <v>345</v>
      </c>
      <c r="BC98">
        <v>2</v>
      </c>
      <c r="BD98" t="b">
        <v>1</v>
      </c>
      <c r="BE98">
        <v>1737667902.1</v>
      </c>
      <c r="BF98">
        <v>659.571</v>
      </c>
      <c r="BG98">
        <v>713.766</v>
      </c>
      <c r="BH98">
        <v>15.4779</v>
      </c>
      <c r="BI98">
        <v>12.86</v>
      </c>
      <c r="BJ98">
        <v>657.902</v>
      </c>
      <c r="BK98">
        <v>15.3667</v>
      </c>
      <c r="BL98">
        <v>500.08</v>
      </c>
      <c r="BM98">
        <v>102.604</v>
      </c>
      <c r="BN98">
        <v>0.100017</v>
      </c>
      <c r="BO98">
        <v>25.014</v>
      </c>
      <c r="BP98">
        <v>25.4873</v>
      </c>
      <c r="BQ98">
        <v>999.9</v>
      </c>
      <c r="BR98">
        <v>0</v>
      </c>
      <c r="BS98">
        <v>0</v>
      </c>
      <c r="BT98">
        <v>10012.5</v>
      </c>
      <c r="BU98">
        <v>364.215</v>
      </c>
      <c r="BV98">
        <v>844.281</v>
      </c>
      <c r="BW98">
        <v>-54.1948</v>
      </c>
      <c r="BX98">
        <v>669.94</v>
      </c>
      <c r="BY98">
        <v>723.064</v>
      </c>
      <c r="BZ98">
        <v>2.61789</v>
      </c>
      <c r="CA98">
        <v>713.766</v>
      </c>
      <c r="CB98">
        <v>12.86</v>
      </c>
      <c r="CC98">
        <v>1.58809</v>
      </c>
      <c r="CD98">
        <v>1.31948</v>
      </c>
      <c r="CE98">
        <v>13.8437</v>
      </c>
      <c r="CF98">
        <v>11.0227</v>
      </c>
      <c r="CG98">
        <v>1200</v>
      </c>
      <c r="CH98">
        <v>0.9</v>
      </c>
      <c r="CI98">
        <v>0.0999996</v>
      </c>
      <c r="CJ98">
        <v>27</v>
      </c>
      <c r="CK98">
        <v>23455.8</v>
      </c>
      <c r="CL98">
        <v>1737665128.1</v>
      </c>
      <c r="CM98" t="s">
        <v>346</v>
      </c>
      <c r="CN98">
        <v>1737665128.1</v>
      </c>
      <c r="CO98">
        <v>1737665124.1</v>
      </c>
      <c r="CP98">
        <v>1</v>
      </c>
      <c r="CQ98">
        <v>0.11</v>
      </c>
      <c r="CR98">
        <v>-0.02</v>
      </c>
      <c r="CS98">
        <v>0.918</v>
      </c>
      <c r="CT98">
        <v>0.128</v>
      </c>
      <c r="CU98">
        <v>200</v>
      </c>
      <c r="CV98">
        <v>18</v>
      </c>
      <c r="CW98">
        <v>0.6</v>
      </c>
      <c r="CX98">
        <v>0.08</v>
      </c>
      <c r="CY98">
        <v>-54.12469</v>
      </c>
      <c r="CZ98">
        <v>-7.32095639097751</v>
      </c>
      <c r="DA98">
        <v>0.852375778574215</v>
      </c>
      <c r="DB98">
        <v>0</v>
      </c>
      <c r="DC98">
        <v>2.624715</v>
      </c>
      <c r="DD98">
        <v>-0.0495798496240642</v>
      </c>
      <c r="DE98">
        <v>0.00488292688866015</v>
      </c>
      <c r="DF98">
        <v>1</v>
      </c>
      <c r="DG98">
        <v>1</v>
      </c>
      <c r="DH98">
        <v>2</v>
      </c>
      <c r="DI98" t="s">
        <v>347</v>
      </c>
      <c r="DJ98">
        <v>3.11912</v>
      </c>
      <c r="DK98">
        <v>2.80064</v>
      </c>
      <c r="DL98">
        <v>0.139896</v>
      </c>
      <c r="DM98">
        <v>0.149344</v>
      </c>
      <c r="DN98">
        <v>0.0864609</v>
      </c>
      <c r="DO98">
        <v>0.0764003</v>
      </c>
      <c r="DP98">
        <v>23940.8</v>
      </c>
      <c r="DQ98">
        <v>21875.1</v>
      </c>
      <c r="DR98">
        <v>26634.7</v>
      </c>
      <c r="DS98">
        <v>24066.5</v>
      </c>
      <c r="DT98">
        <v>33631.7</v>
      </c>
      <c r="DU98">
        <v>32383.2</v>
      </c>
      <c r="DV98">
        <v>40271.4</v>
      </c>
      <c r="DW98">
        <v>38056.6</v>
      </c>
      <c r="DX98">
        <v>1.99842</v>
      </c>
      <c r="DY98">
        <v>2.63855</v>
      </c>
      <c r="DZ98">
        <v>0.042893</v>
      </c>
      <c r="EA98">
        <v>0</v>
      </c>
      <c r="EB98">
        <v>24.7804</v>
      </c>
      <c r="EC98">
        <v>999.9</v>
      </c>
      <c r="ED98">
        <v>52.405</v>
      </c>
      <c r="EE98">
        <v>25.78</v>
      </c>
      <c r="EF98">
        <v>17.0119</v>
      </c>
      <c r="EG98">
        <v>64.1055</v>
      </c>
      <c r="EH98">
        <v>20.5489</v>
      </c>
      <c r="EI98">
        <v>2</v>
      </c>
      <c r="EJ98">
        <v>-0.329672</v>
      </c>
      <c r="EK98">
        <v>0.052372</v>
      </c>
      <c r="EL98">
        <v>20.3007</v>
      </c>
      <c r="EM98">
        <v>5.26162</v>
      </c>
      <c r="EN98">
        <v>12.0074</v>
      </c>
      <c r="EO98">
        <v>4.999</v>
      </c>
      <c r="EP98">
        <v>3.28695</v>
      </c>
      <c r="EQ98">
        <v>9999</v>
      </c>
      <c r="ER98">
        <v>9999</v>
      </c>
      <c r="ES98">
        <v>9999</v>
      </c>
      <c r="ET98">
        <v>999.9</v>
      </c>
      <c r="EU98">
        <v>1.87271</v>
      </c>
      <c r="EV98">
        <v>1.87361</v>
      </c>
      <c r="EW98">
        <v>1.86981</v>
      </c>
      <c r="EX98">
        <v>1.87554</v>
      </c>
      <c r="EY98">
        <v>1.87576</v>
      </c>
      <c r="EZ98">
        <v>1.8741</v>
      </c>
      <c r="FA98">
        <v>1.87271</v>
      </c>
      <c r="FB98">
        <v>1.8718</v>
      </c>
      <c r="FC98">
        <v>5</v>
      </c>
      <c r="FD98">
        <v>0</v>
      </c>
      <c r="FE98">
        <v>0</v>
      </c>
      <c r="FF98">
        <v>0</v>
      </c>
      <c r="FG98" t="s">
        <v>348</v>
      </c>
      <c r="FH98" t="s">
        <v>349</v>
      </c>
      <c r="FI98" t="s">
        <v>350</v>
      </c>
      <c r="FJ98" t="s">
        <v>350</v>
      </c>
      <c r="FK98" t="s">
        <v>350</v>
      </c>
      <c r="FL98" t="s">
        <v>350</v>
      </c>
      <c r="FM98">
        <v>0</v>
      </c>
      <c r="FN98">
        <v>100</v>
      </c>
      <c r="FO98">
        <v>100</v>
      </c>
      <c r="FP98">
        <v>1.671</v>
      </c>
      <c r="FQ98">
        <v>0.1112</v>
      </c>
      <c r="FR98">
        <v>0.362488883028156</v>
      </c>
      <c r="FS98">
        <v>0.00365831709837341</v>
      </c>
      <c r="FT98">
        <v>-3.09545118692409e-06</v>
      </c>
      <c r="FU98">
        <v>8.40380587856183e-10</v>
      </c>
      <c r="FV98">
        <v>-0.00191986884087034</v>
      </c>
      <c r="FW98">
        <v>0.00174507359546448</v>
      </c>
      <c r="FX98">
        <v>0.000211765233859431</v>
      </c>
      <c r="FY98">
        <v>9.99097381883647e-06</v>
      </c>
      <c r="FZ98">
        <v>2</v>
      </c>
      <c r="GA98">
        <v>1986</v>
      </c>
      <c r="GB98">
        <v>0</v>
      </c>
      <c r="GC98">
        <v>17</v>
      </c>
      <c r="GD98">
        <v>46.2</v>
      </c>
      <c r="GE98">
        <v>46.3</v>
      </c>
      <c r="GF98">
        <v>2.16797</v>
      </c>
      <c r="GG98">
        <v>2.52563</v>
      </c>
      <c r="GH98">
        <v>2.24854</v>
      </c>
      <c r="GI98">
        <v>2.68188</v>
      </c>
      <c r="GJ98">
        <v>2.44751</v>
      </c>
      <c r="GK98">
        <v>2.41821</v>
      </c>
      <c r="GL98">
        <v>29.9647</v>
      </c>
      <c r="GM98">
        <v>13.9569</v>
      </c>
      <c r="GN98">
        <v>19</v>
      </c>
      <c r="GO98">
        <v>454.934</v>
      </c>
      <c r="GP98">
        <v>1037.34</v>
      </c>
      <c r="GQ98">
        <v>23.9934</v>
      </c>
      <c r="GR98">
        <v>23.3691</v>
      </c>
      <c r="GS98">
        <v>30.0005</v>
      </c>
      <c r="GT98">
        <v>23.3847</v>
      </c>
      <c r="GU98">
        <v>23.5055</v>
      </c>
      <c r="GV98">
        <v>43.5847</v>
      </c>
      <c r="GW98">
        <v>22.1605</v>
      </c>
      <c r="GX98">
        <v>69.2812</v>
      </c>
      <c r="GY98">
        <v>23.9821</v>
      </c>
      <c r="GZ98">
        <v>745.459</v>
      </c>
      <c r="HA98">
        <v>12.8704</v>
      </c>
      <c r="HB98">
        <v>101.142</v>
      </c>
      <c r="HC98">
        <v>101.113</v>
      </c>
    </row>
    <row r="99" spans="1:211">
      <c r="A99">
        <v>83</v>
      </c>
      <c r="B99">
        <v>1737667905.1</v>
      </c>
      <c r="C99">
        <v>164</v>
      </c>
      <c r="D99" t="s">
        <v>513</v>
      </c>
      <c r="E99" t="s">
        <v>514</v>
      </c>
      <c r="F99">
        <v>2</v>
      </c>
      <c r="G99">
        <v>1737667903.1</v>
      </c>
      <c r="H99">
        <f>(I99)/1000</f>
        <v>0</v>
      </c>
      <c r="I99">
        <f>IF(BD99, AL99, AF99)</f>
        <v>0</v>
      </c>
      <c r="J99">
        <f>IF(BD99, AG99, AE99)</f>
        <v>0</v>
      </c>
      <c r="K99">
        <f>BF99 - IF(AS99&gt;1, J99*AZ99*100.0/(AU99), 0)</f>
        <v>0</v>
      </c>
      <c r="L99">
        <f>((R99-H99/2)*K99-J99)/(R99+H99/2)</f>
        <v>0</v>
      </c>
      <c r="M99">
        <f>L99*(BM99+BN99)/1000.0</f>
        <v>0</v>
      </c>
      <c r="N99">
        <f>(BF99 - IF(AS99&gt;1, J99*AZ99*100.0/(AU99), 0))*(BM99+BN99)/1000.0</f>
        <v>0</v>
      </c>
      <c r="O99">
        <f>2.0/((1/Q99-1/P99)+SIGN(Q99)*SQRT((1/Q99-1/P99)*(1/Q99-1/P99) + 4*BA99/((BA99+1)*(BA99+1))*(2*1/Q99*1/P99-1/P99*1/P99)))</f>
        <v>0</v>
      </c>
      <c r="P99">
        <f>IF(LEFT(BB99,1)&lt;&gt;"0",IF(LEFT(BB99,1)="1",3.0,BC99),$D$5+$E$5*(BT99*BM99/($K$5*1000))+$F$5*(BT99*BM99/($K$5*1000))*MAX(MIN(AZ99,$J$5),$I$5)*MAX(MIN(AZ99,$J$5),$I$5)+$G$5*MAX(MIN(AZ99,$J$5),$I$5)*(BT99*BM99/($K$5*1000))+$H$5*(BT99*BM99/($K$5*1000))*(BT99*BM99/($K$5*1000)))</f>
        <v>0</v>
      </c>
      <c r="Q99">
        <f>H99*(1000-(1000*0.61365*exp(17.502*U99/(240.97+U99))/(BM99+BN99)+BH99)/2)/(1000*0.61365*exp(17.502*U99/(240.97+U99))/(BM99+BN99)-BH99)</f>
        <v>0</v>
      </c>
      <c r="R99">
        <f>1/((BA99+1)/(O99/1.6)+1/(P99/1.37)) + BA99/((BA99+1)/(O99/1.6) + BA99/(P99/1.37))</f>
        <v>0</v>
      </c>
      <c r="S99">
        <f>(AV99*AY99)</f>
        <v>0</v>
      </c>
      <c r="T99">
        <f>(BO99+(S99+2*0.95*5.67E-8*(((BO99+$B$7)+273)^4-(BO99+273)^4)-44100*H99)/(1.84*29.3*P99+8*0.95*5.67E-8*(BO99+273)^3))</f>
        <v>0</v>
      </c>
      <c r="U99">
        <f>($C$7*BP99+$D$7*BQ99+$E$7*T99)</f>
        <v>0</v>
      </c>
      <c r="V99">
        <f>0.61365*exp(17.502*U99/(240.97+U99))</f>
        <v>0</v>
      </c>
      <c r="W99">
        <f>(X99/Y99*100)</f>
        <v>0</v>
      </c>
      <c r="X99">
        <f>BH99*(BM99+BN99)/1000</f>
        <v>0</v>
      </c>
      <c r="Y99">
        <f>0.61365*exp(17.502*BO99/(240.97+BO99))</f>
        <v>0</v>
      </c>
      <c r="Z99">
        <f>(V99-BH99*(BM99+BN99)/1000)</f>
        <v>0</v>
      </c>
      <c r="AA99">
        <f>(-H99*44100)</f>
        <v>0</v>
      </c>
      <c r="AB99">
        <f>2*29.3*P99*0.92*(BO99-U99)</f>
        <v>0</v>
      </c>
      <c r="AC99">
        <f>2*0.95*5.67E-8*(((BO99+$B$7)+273)^4-(U99+273)^4)</f>
        <v>0</v>
      </c>
      <c r="AD99">
        <f>S99+AC99+AA99+AB99</f>
        <v>0</v>
      </c>
      <c r="AE99">
        <f>BL99*AS99*(BG99-BF99*(1000-AS99*BI99)/(1000-AS99*BH99))/(100*AZ99)</f>
        <v>0</v>
      </c>
      <c r="AF99">
        <f>1000*BL99*AS99*(BH99-BI99)/(100*AZ99*(1000-AS99*BH99))</f>
        <v>0</v>
      </c>
      <c r="AG99">
        <f>(AH99 - AI99 - BM99*1E3/(8.314*(BO99+273.15)) * AK99/BL99 * AJ99) * BL99/(100*AZ99) * (1000 - BI99)/1000</f>
        <v>0</v>
      </c>
      <c r="AH99">
        <v>718.344424465477</v>
      </c>
      <c r="AI99">
        <v>676.447327272727</v>
      </c>
      <c r="AJ99">
        <v>3.304307099567</v>
      </c>
      <c r="AK99">
        <v>84.62</v>
      </c>
      <c r="AL99">
        <f>(AN99 - AM99 + BM99*1E3/(8.314*(BO99+273.15)) * AP99/BL99 * AO99) * BL99/(100*AZ99) * 1000/(1000 - AN99)</f>
        <v>0</v>
      </c>
      <c r="AM99">
        <v>12.8562381291509</v>
      </c>
      <c r="AN99">
        <v>15.4785901098901</v>
      </c>
      <c r="AO99">
        <v>1.82106537200847e-06</v>
      </c>
      <c r="AP99">
        <v>106.04</v>
      </c>
      <c r="AQ99">
        <v>14</v>
      </c>
      <c r="AR99">
        <v>3</v>
      </c>
      <c r="AS99">
        <f>IF(AQ99*$H$13&gt;=AU99,1.0,(AU99/(AU99-AQ99*$H$13)))</f>
        <v>0</v>
      </c>
      <c r="AT99">
        <f>(AS99-1)*100</f>
        <v>0</v>
      </c>
      <c r="AU99">
        <f>MAX(0,($B$13+$C$13*BT99)/(1+$D$13*BT99)*BM99/(BO99+273)*$E$13)</f>
        <v>0</v>
      </c>
      <c r="AV99">
        <f>$B$11*BU99+$C$11*BV99+$D$11*CG99</f>
        <v>0</v>
      </c>
      <c r="AW99">
        <f>AV99*AX99</f>
        <v>0</v>
      </c>
      <c r="AX99">
        <f>($B$11*$D$9+$C$11*$D$9+$D$11*(CH99*$E$9+CI99*$G$9))/($B$11+$C$11+$D$11)</f>
        <v>0</v>
      </c>
      <c r="AY99">
        <f>($B$11*$K$9+$C$11*$K$9+$D$11*(CH99*$L$9+CI99*$N$9))/($B$11+$C$11+$D$11)</f>
        <v>0</v>
      </c>
      <c r="AZ99">
        <v>6</v>
      </c>
      <c r="BA99">
        <v>0.5</v>
      </c>
      <c r="BB99" t="s">
        <v>345</v>
      </c>
      <c r="BC99">
        <v>2</v>
      </c>
      <c r="BD99" t="b">
        <v>1</v>
      </c>
      <c r="BE99">
        <v>1737667903.1</v>
      </c>
      <c r="BF99">
        <v>662.7695</v>
      </c>
      <c r="BG99">
        <v>717.206</v>
      </c>
      <c r="BH99">
        <v>15.4779</v>
      </c>
      <c r="BI99">
        <v>12.861</v>
      </c>
      <c r="BJ99">
        <v>661.0985</v>
      </c>
      <c r="BK99">
        <v>15.3667</v>
      </c>
      <c r="BL99">
        <v>500.001</v>
      </c>
      <c r="BM99">
        <v>102.604</v>
      </c>
      <c r="BN99">
        <v>0.09989365</v>
      </c>
      <c r="BO99">
        <v>25.01265</v>
      </c>
      <c r="BP99">
        <v>25.48315</v>
      </c>
      <c r="BQ99">
        <v>999.9</v>
      </c>
      <c r="BR99">
        <v>0</v>
      </c>
      <c r="BS99">
        <v>0</v>
      </c>
      <c r="BT99">
        <v>10008.75</v>
      </c>
      <c r="BU99">
        <v>364.2105</v>
      </c>
      <c r="BV99">
        <v>844.4185</v>
      </c>
      <c r="BW99">
        <v>-54.4364</v>
      </c>
      <c r="BX99">
        <v>673.189</v>
      </c>
      <c r="BY99">
        <v>726.55</v>
      </c>
      <c r="BZ99">
        <v>2.616905</v>
      </c>
      <c r="CA99">
        <v>717.206</v>
      </c>
      <c r="CB99">
        <v>12.861</v>
      </c>
      <c r="CC99">
        <v>1.588095</v>
      </c>
      <c r="CD99">
        <v>1.319585</v>
      </c>
      <c r="CE99">
        <v>13.84375</v>
      </c>
      <c r="CF99">
        <v>11.02385</v>
      </c>
      <c r="CG99">
        <v>1199.995</v>
      </c>
      <c r="CH99">
        <v>0.8999995</v>
      </c>
      <c r="CI99">
        <v>0.1000003</v>
      </c>
      <c r="CJ99">
        <v>27</v>
      </c>
      <c r="CK99">
        <v>23455.75</v>
      </c>
      <c r="CL99">
        <v>1737665128.1</v>
      </c>
      <c r="CM99" t="s">
        <v>346</v>
      </c>
      <c r="CN99">
        <v>1737665128.1</v>
      </c>
      <c r="CO99">
        <v>1737665124.1</v>
      </c>
      <c r="CP99">
        <v>1</v>
      </c>
      <c r="CQ99">
        <v>0.11</v>
      </c>
      <c r="CR99">
        <v>-0.02</v>
      </c>
      <c r="CS99">
        <v>0.918</v>
      </c>
      <c r="CT99">
        <v>0.128</v>
      </c>
      <c r="CU99">
        <v>200</v>
      </c>
      <c r="CV99">
        <v>18</v>
      </c>
      <c r="CW99">
        <v>0.6</v>
      </c>
      <c r="CX99">
        <v>0.08</v>
      </c>
      <c r="CY99">
        <v>-54.250525</v>
      </c>
      <c r="CZ99">
        <v>-5.53525263157893</v>
      </c>
      <c r="DA99">
        <v>0.776254656588287</v>
      </c>
      <c r="DB99">
        <v>0</v>
      </c>
      <c r="DC99">
        <v>2.6233205</v>
      </c>
      <c r="DD99">
        <v>-0.0483658646616527</v>
      </c>
      <c r="DE99">
        <v>0.00478454436179667</v>
      </c>
      <c r="DF99">
        <v>1</v>
      </c>
      <c r="DG99">
        <v>1</v>
      </c>
      <c r="DH99">
        <v>2</v>
      </c>
      <c r="DI99" t="s">
        <v>347</v>
      </c>
      <c r="DJ99">
        <v>3.11899</v>
      </c>
      <c r="DK99">
        <v>2.80054</v>
      </c>
      <c r="DL99">
        <v>0.140831</v>
      </c>
      <c r="DM99">
        <v>0.150312</v>
      </c>
      <c r="DN99">
        <v>0.0864618</v>
      </c>
      <c r="DO99">
        <v>0.0763985</v>
      </c>
      <c r="DP99">
        <v>23914.8</v>
      </c>
      <c r="DQ99">
        <v>21850.2</v>
      </c>
      <c r="DR99">
        <v>26634.6</v>
      </c>
      <c r="DS99">
        <v>24066.4</v>
      </c>
      <c r="DT99">
        <v>33631.5</v>
      </c>
      <c r="DU99">
        <v>32383.3</v>
      </c>
      <c r="DV99">
        <v>40271.2</v>
      </c>
      <c r="DW99">
        <v>38056.5</v>
      </c>
      <c r="DX99">
        <v>1.99793</v>
      </c>
      <c r="DY99">
        <v>2.63755</v>
      </c>
      <c r="DZ99">
        <v>0.0423267</v>
      </c>
      <c r="EA99">
        <v>0</v>
      </c>
      <c r="EB99">
        <v>24.7825</v>
      </c>
      <c r="EC99">
        <v>999.9</v>
      </c>
      <c r="ED99">
        <v>52.381</v>
      </c>
      <c r="EE99">
        <v>25.78</v>
      </c>
      <c r="EF99">
        <v>17.0033</v>
      </c>
      <c r="EG99">
        <v>64.0855</v>
      </c>
      <c r="EH99">
        <v>20.5369</v>
      </c>
      <c r="EI99">
        <v>2</v>
      </c>
      <c r="EJ99">
        <v>-0.329479</v>
      </c>
      <c r="EK99">
        <v>0.0537772</v>
      </c>
      <c r="EL99">
        <v>20.3007</v>
      </c>
      <c r="EM99">
        <v>5.26162</v>
      </c>
      <c r="EN99">
        <v>12.0067</v>
      </c>
      <c r="EO99">
        <v>4.999</v>
      </c>
      <c r="EP99">
        <v>3.28698</v>
      </c>
      <c r="EQ99">
        <v>9999</v>
      </c>
      <c r="ER99">
        <v>9999</v>
      </c>
      <c r="ES99">
        <v>9999</v>
      </c>
      <c r="ET99">
        <v>999.9</v>
      </c>
      <c r="EU99">
        <v>1.87271</v>
      </c>
      <c r="EV99">
        <v>1.87358</v>
      </c>
      <c r="EW99">
        <v>1.86981</v>
      </c>
      <c r="EX99">
        <v>1.87554</v>
      </c>
      <c r="EY99">
        <v>1.87576</v>
      </c>
      <c r="EZ99">
        <v>1.87412</v>
      </c>
      <c r="FA99">
        <v>1.87271</v>
      </c>
      <c r="FB99">
        <v>1.8718</v>
      </c>
      <c r="FC99">
        <v>5</v>
      </c>
      <c r="FD99">
        <v>0</v>
      </c>
      <c r="FE99">
        <v>0</v>
      </c>
      <c r="FF99">
        <v>0</v>
      </c>
      <c r="FG99" t="s">
        <v>348</v>
      </c>
      <c r="FH99" t="s">
        <v>349</v>
      </c>
      <c r="FI99" t="s">
        <v>350</v>
      </c>
      <c r="FJ99" t="s">
        <v>350</v>
      </c>
      <c r="FK99" t="s">
        <v>350</v>
      </c>
      <c r="FL99" t="s">
        <v>350</v>
      </c>
      <c r="FM99">
        <v>0</v>
      </c>
      <c r="FN99">
        <v>100</v>
      </c>
      <c r="FO99">
        <v>100</v>
      </c>
      <c r="FP99">
        <v>1.675</v>
      </c>
      <c r="FQ99">
        <v>0.1112</v>
      </c>
      <c r="FR99">
        <v>0.362488883028156</v>
      </c>
      <c r="FS99">
        <v>0.00365831709837341</v>
      </c>
      <c r="FT99">
        <v>-3.09545118692409e-06</v>
      </c>
      <c r="FU99">
        <v>8.40380587856183e-10</v>
      </c>
      <c r="FV99">
        <v>-0.00191986884087034</v>
      </c>
      <c r="FW99">
        <v>0.00174507359546448</v>
      </c>
      <c r="FX99">
        <v>0.000211765233859431</v>
      </c>
      <c r="FY99">
        <v>9.99097381883647e-06</v>
      </c>
      <c r="FZ99">
        <v>2</v>
      </c>
      <c r="GA99">
        <v>1986</v>
      </c>
      <c r="GB99">
        <v>0</v>
      </c>
      <c r="GC99">
        <v>17</v>
      </c>
      <c r="GD99">
        <v>46.3</v>
      </c>
      <c r="GE99">
        <v>46.4</v>
      </c>
      <c r="GF99">
        <v>2.18506</v>
      </c>
      <c r="GG99">
        <v>2.51587</v>
      </c>
      <c r="GH99">
        <v>2.24854</v>
      </c>
      <c r="GI99">
        <v>2.68066</v>
      </c>
      <c r="GJ99">
        <v>2.44751</v>
      </c>
      <c r="GK99">
        <v>2.36206</v>
      </c>
      <c r="GL99">
        <v>29.9861</v>
      </c>
      <c r="GM99">
        <v>13.9569</v>
      </c>
      <c r="GN99">
        <v>19</v>
      </c>
      <c r="GO99">
        <v>454.662</v>
      </c>
      <c r="GP99">
        <v>1036.16</v>
      </c>
      <c r="GQ99">
        <v>23.9875</v>
      </c>
      <c r="GR99">
        <v>23.3716</v>
      </c>
      <c r="GS99">
        <v>30.0005</v>
      </c>
      <c r="GT99">
        <v>23.3871</v>
      </c>
      <c r="GU99">
        <v>23.5074</v>
      </c>
      <c r="GV99">
        <v>43.9195</v>
      </c>
      <c r="GW99">
        <v>22.1605</v>
      </c>
      <c r="GX99">
        <v>69.2812</v>
      </c>
      <c r="GY99">
        <v>23.9821</v>
      </c>
      <c r="GZ99">
        <v>752.161</v>
      </c>
      <c r="HA99">
        <v>12.8704</v>
      </c>
      <c r="HB99">
        <v>101.142</v>
      </c>
      <c r="HC99">
        <v>101.113</v>
      </c>
    </row>
    <row r="100" spans="1:211">
      <c r="A100">
        <v>84</v>
      </c>
      <c r="B100">
        <v>1737667907.1</v>
      </c>
      <c r="C100">
        <v>166</v>
      </c>
      <c r="D100" t="s">
        <v>515</v>
      </c>
      <c r="E100" t="s">
        <v>516</v>
      </c>
      <c r="F100">
        <v>2</v>
      </c>
      <c r="G100">
        <v>1737667906.1</v>
      </c>
      <c r="H100">
        <f>(I100)/1000</f>
        <v>0</v>
      </c>
      <c r="I100">
        <f>IF(BD100, AL100, AF100)</f>
        <v>0</v>
      </c>
      <c r="J100">
        <f>IF(BD100, AG100, AE100)</f>
        <v>0</v>
      </c>
      <c r="K100">
        <f>BF100 - IF(AS100&gt;1, J100*AZ100*100.0/(AU100), 0)</f>
        <v>0</v>
      </c>
      <c r="L100">
        <f>((R100-H100/2)*K100-J100)/(R100+H100/2)</f>
        <v>0</v>
      </c>
      <c r="M100">
        <f>L100*(BM100+BN100)/1000.0</f>
        <v>0</v>
      </c>
      <c r="N100">
        <f>(BF100 - IF(AS100&gt;1, J100*AZ100*100.0/(AU100), 0))*(BM100+BN100)/1000.0</f>
        <v>0</v>
      </c>
      <c r="O100">
        <f>2.0/((1/Q100-1/P100)+SIGN(Q100)*SQRT((1/Q100-1/P100)*(1/Q100-1/P100) + 4*BA100/((BA100+1)*(BA100+1))*(2*1/Q100*1/P100-1/P100*1/P100)))</f>
        <v>0</v>
      </c>
      <c r="P100">
        <f>IF(LEFT(BB100,1)&lt;&gt;"0",IF(LEFT(BB100,1)="1",3.0,BC100),$D$5+$E$5*(BT100*BM100/($K$5*1000))+$F$5*(BT100*BM100/($K$5*1000))*MAX(MIN(AZ100,$J$5),$I$5)*MAX(MIN(AZ100,$J$5),$I$5)+$G$5*MAX(MIN(AZ100,$J$5),$I$5)*(BT100*BM100/($K$5*1000))+$H$5*(BT100*BM100/($K$5*1000))*(BT100*BM100/($K$5*1000)))</f>
        <v>0</v>
      </c>
      <c r="Q100">
        <f>H100*(1000-(1000*0.61365*exp(17.502*U100/(240.97+U100))/(BM100+BN100)+BH100)/2)/(1000*0.61365*exp(17.502*U100/(240.97+U100))/(BM100+BN100)-BH100)</f>
        <v>0</v>
      </c>
      <c r="R100">
        <f>1/((BA100+1)/(O100/1.6)+1/(P100/1.37)) + BA100/((BA100+1)/(O100/1.6) + BA100/(P100/1.37))</f>
        <v>0</v>
      </c>
      <c r="S100">
        <f>(AV100*AY100)</f>
        <v>0</v>
      </c>
      <c r="T100">
        <f>(BO100+(S100+2*0.95*5.67E-8*(((BO100+$B$7)+273)^4-(BO100+273)^4)-44100*H100)/(1.84*29.3*P100+8*0.95*5.67E-8*(BO100+273)^3))</f>
        <v>0</v>
      </c>
      <c r="U100">
        <f>($C$7*BP100+$D$7*BQ100+$E$7*T100)</f>
        <v>0</v>
      </c>
      <c r="V100">
        <f>0.61365*exp(17.502*U100/(240.97+U100))</f>
        <v>0</v>
      </c>
      <c r="W100">
        <f>(X100/Y100*100)</f>
        <v>0</v>
      </c>
      <c r="X100">
        <f>BH100*(BM100+BN100)/1000</f>
        <v>0</v>
      </c>
      <c r="Y100">
        <f>0.61365*exp(17.502*BO100/(240.97+BO100))</f>
        <v>0</v>
      </c>
      <c r="Z100">
        <f>(V100-BH100*(BM100+BN100)/1000)</f>
        <v>0</v>
      </c>
      <c r="AA100">
        <f>(-H100*44100)</f>
        <v>0</v>
      </c>
      <c r="AB100">
        <f>2*29.3*P100*0.92*(BO100-U100)</f>
        <v>0</v>
      </c>
      <c r="AC100">
        <f>2*0.95*5.67E-8*(((BO100+$B$7)+273)^4-(U100+273)^4)</f>
        <v>0</v>
      </c>
      <c r="AD100">
        <f>S100+AC100+AA100+AB100</f>
        <v>0</v>
      </c>
      <c r="AE100">
        <f>BL100*AS100*(BG100-BF100*(1000-AS100*BI100)/(1000-AS100*BH100))/(100*AZ100)</f>
        <v>0</v>
      </c>
      <c r="AF100">
        <f>1000*BL100*AS100*(BH100-BI100)/(100*AZ100*(1000-AS100*BH100))</f>
        <v>0</v>
      </c>
      <c r="AG100">
        <f>(AH100 - AI100 - BM100*1E3/(8.314*(BO100+273.15)) * AK100/BL100 * AJ100) * BL100/(100*AZ100) * (1000 - BI100)/1000</f>
        <v>0</v>
      </c>
      <c r="AH100">
        <v>724.707810526191</v>
      </c>
      <c r="AI100">
        <v>682.923587878788</v>
      </c>
      <c r="AJ100">
        <v>3.25623800865799</v>
      </c>
      <c r="AK100">
        <v>84.62</v>
      </c>
      <c r="AL100">
        <f>(AN100 - AM100 + BM100*1E3/(8.314*(BO100+273.15)) * AP100/BL100 * AO100) * BL100/(100*AZ100) * 1000/(1000 - AN100)</f>
        <v>0</v>
      </c>
      <c r="AM100">
        <v>12.8587652277522</v>
      </c>
      <c r="AN100">
        <v>15.478721978022</v>
      </c>
      <c r="AO100">
        <v>1.5703544673083e-06</v>
      </c>
      <c r="AP100">
        <v>106.04</v>
      </c>
      <c r="AQ100">
        <v>14</v>
      </c>
      <c r="AR100">
        <v>3</v>
      </c>
      <c r="AS100">
        <f>IF(AQ100*$H$13&gt;=AU100,1.0,(AU100/(AU100-AQ100*$H$13)))</f>
        <v>0</v>
      </c>
      <c r="AT100">
        <f>(AS100-1)*100</f>
        <v>0</v>
      </c>
      <c r="AU100">
        <f>MAX(0,($B$13+$C$13*BT100)/(1+$D$13*BT100)*BM100/(BO100+273)*$E$13)</f>
        <v>0</v>
      </c>
      <c r="AV100">
        <f>$B$11*BU100+$C$11*BV100+$D$11*CG100</f>
        <v>0</v>
      </c>
      <c r="AW100">
        <f>AV100*AX100</f>
        <v>0</v>
      </c>
      <c r="AX100">
        <f>($B$11*$D$9+$C$11*$D$9+$D$11*(CH100*$E$9+CI100*$G$9))/($B$11+$C$11+$D$11)</f>
        <v>0</v>
      </c>
      <c r="AY100">
        <f>($B$11*$K$9+$C$11*$K$9+$D$11*(CH100*$L$9+CI100*$N$9))/($B$11+$C$11+$D$11)</f>
        <v>0</v>
      </c>
      <c r="AZ100">
        <v>6</v>
      </c>
      <c r="BA100">
        <v>0.5</v>
      </c>
      <c r="BB100" t="s">
        <v>345</v>
      </c>
      <c r="BC100">
        <v>2</v>
      </c>
      <c r="BD100" t="b">
        <v>1</v>
      </c>
      <c r="BE100">
        <v>1737667906.1</v>
      </c>
      <c r="BF100">
        <v>672.402</v>
      </c>
      <c r="BG100">
        <v>727.517</v>
      </c>
      <c r="BH100">
        <v>15.4789</v>
      </c>
      <c r="BI100">
        <v>12.8582</v>
      </c>
      <c r="BJ100">
        <v>670.725</v>
      </c>
      <c r="BK100">
        <v>15.3677</v>
      </c>
      <c r="BL100">
        <v>499.842</v>
      </c>
      <c r="BM100">
        <v>102.602</v>
      </c>
      <c r="BN100">
        <v>0.0999784</v>
      </c>
      <c r="BO100">
        <v>25.0082</v>
      </c>
      <c r="BP100">
        <v>25.4765</v>
      </c>
      <c r="BQ100">
        <v>999.9</v>
      </c>
      <c r="BR100">
        <v>0</v>
      </c>
      <c r="BS100">
        <v>0</v>
      </c>
      <c r="BT100">
        <v>9964.38</v>
      </c>
      <c r="BU100">
        <v>364.183</v>
      </c>
      <c r="BV100">
        <v>844.105</v>
      </c>
      <c r="BW100">
        <v>-55.1149</v>
      </c>
      <c r="BX100">
        <v>682.974</v>
      </c>
      <c r="BY100">
        <v>736.993</v>
      </c>
      <c r="BZ100">
        <v>2.62072</v>
      </c>
      <c r="CA100">
        <v>727.517</v>
      </c>
      <c r="CB100">
        <v>12.8582</v>
      </c>
      <c r="CC100">
        <v>1.58817</v>
      </c>
      <c r="CD100">
        <v>1.31928</v>
      </c>
      <c r="CE100">
        <v>13.8445</v>
      </c>
      <c r="CF100">
        <v>11.0203</v>
      </c>
      <c r="CG100">
        <v>1200</v>
      </c>
      <c r="CH100">
        <v>0.899998</v>
      </c>
      <c r="CI100">
        <v>0.100002</v>
      </c>
      <c r="CJ100">
        <v>27</v>
      </c>
      <c r="CK100">
        <v>23455.8</v>
      </c>
      <c r="CL100">
        <v>1737665128.1</v>
      </c>
      <c r="CM100" t="s">
        <v>346</v>
      </c>
      <c r="CN100">
        <v>1737665128.1</v>
      </c>
      <c r="CO100">
        <v>1737665124.1</v>
      </c>
      <c r="CP100">
        <v>1</v>
      </c>
      <c r="CQ100">
        <v>0.11</v>
      </c>
      <c r="CR100">
        <v>-0.02</v>
      </c>
      <c r="CS100">
        <v>0.918</v>
      </c>
      <c r="CT100">
        <v>0.128</v>
      </c>
      <c r="CU100">
        <v>200</v>
      </c>
      <c r="CV100">
        <v>18</v>
      </c>
      <c r="CW100">
        <v>0.6</v>
      </c>
      <c r="CX100">
        <v>0.08</v>
      </c>
      <c r="CY100">
        <v>-54.40889</v>
      </c>
      <c r="CZ100">
        <v>-4.3514616541354</v>
      </c>
      <c r="DA100">
        <v>0.706562101233855</v>
      </c>
      <c r="DB100">
        <v>0</v>
      </c>
      <c r="DC100">
        <v>2.6218715</v>
      </c>
      <c r="DD100">
        <v>-0.0432157894736857</v>
      </c>
      <c r="DE100">
        <v>0.00434650120786826</v>
      </c>
      <c r="DF100">
        <v>1</v>
      </c>
      <c r="DG100">
        <v>1</v>
      </c>
      <c r="DH100">
        <v>2</v>
      </c>
      <c r="DI100" t="s">
        <v>347</v>
      </c>
      <c r="DJ100">
        <v>3.11895</v>
      </c>
      <c r="DK100">
        <v>2.80069</v>
      </c>
      <c r="DL100">
        <v>0.141762</v>
      </c>
      <c r="DM100">
        <v>0.15127</v>
      </c>
      <c r="DN100">
        <v>0.0864655</v>
      </c>
      <c r="DO100">
        <v>0.0763598</v>
      </c>
      <c r="DP100">
        <v>23888.7</v>
      </c>
      <c r="DQ100">
        <v>21825.3</v>
      </c>
      <c r="DR100">
        <v>26634.4</v>
      </c>
      <c r="DS100">
        <v>24066.2</v>
      </c>
      <c r="DT100">
        <v>33631.4</v>
      </c>
      <c r="DU100">
        <v>32384.4</v>
      </c>
      <c r="DV100">
        <v>40271</v>
      </c>
      <c r="DW100">
        <v>38056.1</v>
      </c>
      <c r="DX100">
        <v>1.99793</v>
      </c>
      <c r="DY100">
        <v>2.63657</v>
      </c>
      <c r="DZ100">
        <v>0.0423528</v>
      </c>
      <c r="EA100">
        <v>0</v>
      </c>
      <c r="EB100">
        <v>24.7852</v>
      </c>
      <c r="EC100">
        <v>999.9</v>
      </c>
      <c r="ED100">
        <v>52.381</v>
      </c>
      <c r="EE100">
        <v>25.78</v>
      </c>
      <c r="EF100">
        <v>17.0037</v>
      </c>
      <c r="EG100">
        <v>64.1255</v>
      </c>
      <c r="EH100">
        <v>20.5449</v>
      </c>
      <c r="EI100">
        <v>2</v>
      </c>
      <c r="EJ100">
        <v>-0.329309</v>
      </c>
      <c r="EK100">
        <v>0.0590332</v>
      </c>
      <c r="EL100">
        <v>20.3007</v>
      </c>
      <c r="EM100">
        <v>5.26147</v>
      </c>
      <c r="EN100">
        <v>12.0067</v>
      </c>
      <c r="EO100">
        <v>4.99895</v>
      </c>
      <c r="EP100">
        <v>3.28708</v>
      </c>
      <c r="EQ100">
        <v>9999</v>
      </c>
      <c r="ER100">
        <v>9999</v>
      </c>
      <c r="ES100">
        <v>9999</v>
      </c>
      <c r="ET100">
        <v>999.9</v>
      </c>
      <c r="EU100">
        <v>1.87271</v>
      </c>
      <c r="EV100">
        <v>1.87356</v>
      </c>
      <c r="EW100">
        <v>1.86981</v>
      </c>
      <c r="EX100">
        <v>1.87552</v>
      </c>
      <c r="EY100">
        <v>1.87575</v>
      </c>
      <c r="EZ100">
        <v>1.87412</v>
      </c>
      <c r="FA100">
        <v>1.87271</v>
      </c>
      <c r="FB100">
        <v>1.8718</v>
      </c>
      <c r="FC100">
        <v>5</v>
      </c>
      <c r="FD100">
        <v>0</v>
      </c>
      <c r="FE100">
        <v>0</v>
      </c>
      <c r="FF100">
        <v>0</v>
      </c>
      <c r="FG100" t="s">
        <v>348</v>
      </c>
      <c r="FH100" t="s">
        <v>349</v>
      </c>
      <c r="FI100" t="s">
        <v>350</v>
      </c>
      <c r="FJ100" t="s">
        <v>350</v>
      </c>
      <c r="FK100" t="s">
        <v>350</v>
      </c>
      <c r="FL100" t="s">
        <v>350</v>
      </c>
      <c r="FM100">
        <v>0</v>
      </c>
      <c r="FN100">
        <v>100</v>
      </c>
      <c r="FO100">
        <v>100</v>
      </c>
      <c r="FP100">
        <v>1.679</v>
      </c>
      <c r="FQ100">
        <v>0.1112</v>
      </c>
      <c r="FR100">
        <v>0.362488883028156</v>
      </c>
      <c r="FS100">
        <v>0.00365831709837341</v>
      </c>
      <c r="FT100">
        <v>-3.09545118692409e-06</v>
      </c>
      <c r="FU100">
        <v>8.40380587856183e-10</v>
      </c>
      <c r="FV100">
        <v>-0.00191986884087034</v>
      </c>
      <c r="FW100">
        <v>0.00174507359546448</v>
      </c>
      <c r="FX100">
        <v>0.000211765233859431</v>
      </c>
      <c r="FY100">
        <v>9.99097381883647e-06</v>
      </c>
      <c r="FZ100">
        <v>2</v>
      </c>
      <c r="GA100">
        <v>1986</v>
      </c>
      <c r="GB100">
        <v>0</v>
      </c>
      <c r="GC100">
        <v>17</v>
      </c>
      <c r="GD100">
        <v>46.3</v>
      </c>
      <c r="GE100">
        <v>46.4</v>
      </c>
      <c r="GF100">
        <v>2.20093</v>
      </c>
      <c r="GG100">
        <v>2.51343</v>
      </c>
      <c r="GH100">
        <v>2.24854</v>
      </c>
      <c r="GI100">
        <v>2.68311</v>
      </c>
      <c r="GJ100">
        <v>2.44751</v>
      </c>
      <c r="GK100">
        <v>2.33887</v>
      </c>
      <c r="GL100">
        <v>29.9861</v>
      </c>
      <c r="GM100">
        <v>13.9482</v>
      </c>
      <c r="GN100">
        <v>19</v>
      </c>
      <c r="GO100">
        <v>454.679</v>
      </c>
      <c r="GP100">
        <v>1035.02</v>
      </c>
      <c r="GQ100">
        <v>23.9816</v>
      </c>
      <c r="GR100">
        <v>23.3739</v>
      </c>
      <c r="GS100">
        <v>30.0005</v>
      </c>
      <c r="GT100">
        <v>23.389</v>
      </c>
      <c r="GU100">
        <v>23.5093</v>
      </c>
      <c r="GV100">
        <v>44.2526</v>
      </c>
      <c r="GW100">
        <v>22.1605</v>
      </c>
      <c r="GX100">
        <v>69.2812</v>
      </c>
      <c r="GY100">
        <v>23.9821</v>
      </c>
      <c r="GZ100">
        <v>758.919</v>
      </c>
      <c r="HA100">
        <v>12.8704</v>
      </c>
      <c r="HB100">
        <v>101.141</v>
      </c>
      <c r="HC100">
        <v>101.111</v>
      </c>
    </row>
    <row r="101" spans="1:211">
      <c r="A101">
        <v>85</v>
      </c>
      <c r="B101">
        <v>1737667909.1</v>
      </c>
      <c r="C101">
        <v>168</v>
      </c>
      <c r="D101" t="s">
        <v>517</v>
      </c>
      <c r="E101" t="s">
        <v>518</v>
      </c>
      <c r="F101">
        <v>2</v>
      </c>
      <c r="G101">
        <v>1737667907.1</v>
      </c>
      <c r="H101">
        <f>(I101)/1000</f>
        <v>0</v>
      </c>
      <c r="I101">
        <f>IF(BD101, AL101, AF101)</f>
        <v>0</v>
      </c>
      <c r="J101">
        <f>IF(BD101, AG101, AE101)</f>
        <v>0</v>
      </c>
      <c r="K101">
        <f>BF101 - IF(AS101&gt;1, J101*AZ101*100.0/(AU101), 0)</f>
        <v>0</v>
      </c>
      <c r="L101">
        <f>((R101-H101/2)*K101-J101)/(R101+H101/2)</f>
        <v>0</v>
      </c>
      <c r="M101">
        <f>L101*(BM101+BN101)/1000.0</f>
        <v>0</v>
      </c>
      <c r="N101">
        <f>(BF101 - IF(AS101&gt;1, J101*AZ101*100.0/(AU101), 0))*(BM101+BN101)/1000.0</f>
        <v>0</v>
      </c>
      <c r="O101">
        <f>2.0/((1/Q101-1/P101)+SIGN(Q101)*SQRT((1/Q101-1/P101)*(1/Q101-1/P101) + 4*BA101/((BA101+1)*(BA101+1))*(2*1/Q101*1/P101-1/P101*1/P101)))</f>
        <v>0</v>
      </c>
      <c r="P101">
        <f>IF(LEFT(BB101,1)&lt;&gt;"0",IF(LEFT(BB101,1)="1",3.0,BC101),$D$5+$E$5*(BT101*BM101/($K$5*1000))+$F$5*(BT101*BM101/($K$5*1000))*MAX(MIN(AZ101,$J$5),$I$5)*MAX(MIN(AZ101,$J$5),$I$5)+$G$5*MAX(MIN(AZ101,$J$5),$I$5)*(BT101*BM101/($K$5*1000))+$H$5*(BT101*BM101/($K$5*1000))*(BT101*BM101/($K$5*1000)))</f>
        <v>0</v>
      </c>
      <c r="Q101">
        <f>H101*(1000-(1000*0.61365*exp(17.502*U101/(240.97+U101))/(BM101+BN101)+BH101)/2)/(1000*0.61365*exp(17.502*U101/(240.97+U101))/(BM101+BN101)-BH101)</f>
        <v>0</v>
      </c>
      <c r="R101">
        <f>1/((BA101+1)/(O101/1.6)+1/(P101/1.37)) + BA101/((BA101+1)/(O101/1.6) + BA101/(P101/1.37))</f>
        <v>0</v>
      </c>
      <c r="S101">
        <f>(AV101*AY101)</f>
        <v>0</v>
      </c>
      <c r="T101">
        <f>(BO101+(S101+2*0.95*5.67E-8*(((BO101+$B$7)+273)^4-(BO101+273)^4)-44100*H101)/(1.84*29.3*P101+8*0.95*5.67E-8*(BO101+273)^3))</f>
        <v>0</v>
      </c>
      <c r="U101">
        <f>($C$7*BP101+$D$7*BQ101+$E$7*T101)</f>
        <v>0</v>
      </c>
      <c r="V101">
        <f>0.61365*exp(17.502*U101/(240.97+U101))</f>
        <v>0</v>
      </c>
      <c r="W101">
        <f>(X101/Y101*100)</f>
        <v>0</v>
      </c>
      <c r="X101">
        <f>BH101*(BM101+BN101)/1000</f>
        <v>0</v>
      </c>
      <c r="Y101">
        <f>0.61365*exp(17.502*BO101/(240.97+BO101))</f>
        <v>0</v>
      </c>
      <c r="Z101">
        <f>(V101-BH101*(BM101+BN101)/1000)</f>
        <v>0</v>
      </c>
      <c r="AA101">
        <f>(-H101*44100)</f>
        <v>0</v>
      </c>
      <c r="AB101">
        <f>2*29.3*P101*0.92*(BO101-U101)</f>
        <v>0</v>
      </c>
      <c r="AC101">
        <f>2*0.95*5.67E-8*(((BO101+$B$7)+273)^4-(U101+273)^4)</f>
        <v>0</v>
      </c>
      <c r="AD101">
        <f>S101+AC101+AA101+AB101</f>
        <v>0</v>
      </c>
      <c r="AE101">
        <f>BL101*AS101*(BG101-BF101*(1000-AS101*BI101)/(1000-AS101*BH101))/(100*AZ101)</f>
        <v>0</v>
      </c>
      <c r="AF101">
        <f>1000*BL101*AS101*(BH101-BI101)/(100*AZ101*(1000-AS101*BH101))</f>
        <v>0</v>
      </c>
      <c r="AG101">
        <f>(AH101 - AI101 - BM101*1E3/(8.314*(BO101+273.15)) * AK101/BL101 * AJ101) * BL101/(100*AZ101) * (1000 - BI101)/1000</f>
        <v>0</v>
      </c>
      <c r="AH101">
        <v>731.685747597619</v>
      </c>
      <c r="AI101">
        <v>689.506218181818</v>
      </c>
      <c r="AJ101">
        <v>3.26438727272722</v>
      </c>
      <c r="AK101">
        <v>84.62</v>
      </c>
      <c r="AL101">
        <f>(AN101 - AM101 + BM101*1E3/(8.314*(BO101+273.15)) * AP101/BL101 * AO101) * BL101/(100*AZ101) * 1000/(1000 - AN101)</f>
        <v>0</v>
      </c>
      <c r="AM101">
        <v>12.8608727124276</v>
      </c>
      <c r="AN101">
        <v>15.4798714285714</v>
      </c>
      <c r="AO101">
        <v>1.4053338247533e-06</v>
      </c>
      <c r="AP101">
        <v>106.04</v>
      </c>
      <c r="AQ101">
        <v>14</v>
      </c>
      <c r="AR101">
        <v>3</v>
      </c>
      <c r="AS101">
        <f>IF(AQ101*$H$13&gt;=AU101,1.0,(AU101/(AU101-AQ101*$H$13)))</f>
        <v>0</v>
      </c>
      <c r="AT101">
        <f>(AS101-1)*100</f>
        <v>0</v>
      </c>
      <c r="AU101">
        <f>MAX(0,($B$13+$C$13*BT101)/(1+$D$13*BT101)*BM101/(BO101+273)*$E$13)</f>
        <v>0</v>
      </c>
      <c r="AV101">
        <f>$B$11*BU101+$C$11*BV101+$D$11*CG101</f>
        <v>0</v>
      </c>
      <c r="AW101">
        <f>AV101*AX101</f>
        <v>0</v>
      </c>
      <c r="AX101">
        <f>($B$11*$D$9+$C$11*$D$9+$D$11*(CH101*$E$9+CI101*$G$9))/($B$11+$C$11+$D$11)</f>
        <v>0</v>
      </c>
      <c r="AY101">
        <f>($B$11*$K$9+$C$11*$K$9+$D$11*(CH101*$L$9+CI101*$N$9))/($B$11+$C$11+$D$11)</f>
        <v>0</v>
      </c>
      <c r="AZ101">
        <v>6</v>
      </c>
      <c r="BA101">
        <v>0.5</v>
      </c>
      <c r="BB101" t="s">
        <v>345</v>
      </c>
      <c r="BC101">
        <v>2</v>
      </c>
      <c r="BD101" t="b">
        <v>1</v>
      </c>
      <c r="BE101">
        <v>1737667907.1</v>
      </c>
      <c r="BF101">
        <v>675.6265</v>
      </c>
      <c r="BG101">
        <v>730.951</v>
      </c>
      <c r="BH101">
        <v>15.47965</v>
      </c>
      <c r="BI101">
        <v>12.85245</v>
      </c>
      <c r="BJ101">
        <v>673.9475</v>
      </c>
      <c r="BK101">
        <v>15.36845</v>
      </c>
      <c r="BL101">
        <v>499.881</v>
      </c>
      <c r="BM101">
        <v>102.602</v>
      </c>
      <c r="BN101">
        <v>0.1000762</v>
      </c>
      <c r="BO101">
        <v>25.00625</v>
      </c>
      <c r="BP101">
        <v>25.47945</v>
      </c>
      <c r="BQ101">
        <v>999.9</v>
      </c>
      <c r="BR101">
        <v>0</v>
      </c>
      <c r="BS101">
        <v>0</v>
      </c>
      <c r="BT101">
        <v>9965.315</v>
      </c>
      <c r="BU101">
        <v>364.1815</v>
      </c>
      <c r="BV101">
        <v>843.7655</v>
      </c>
      <c r="BW101">
        <v>-55.32415</v>
      </c>
      <c r="BX101">
        <v>686.2495</v>
      </c>
      <c r="BY101">
        <v>740.4675</v>
      </c>
      <c r="BZ101">
        <v>2.627245</v>
      </c>
      <c r="CA101">
        <v>730.951</v>
      </c>
      <c r="CB101">
        <v>12.85245</v>
      </c>
      <c r="CC101">
        <v>1.588245</v>
      </c>
      <c r="CD101">
        <v>1.318685</v>
      </c>
      <c r="CE101">
        <v>13.84525</v>
      </c>
      <c r="CF101">
        <v>11.01355</v>
      </c>
      <c r="CG101">
        <v>1200.005</v>
      </c>
      <c r="CH101">
        <v>0.899998</v>
      </c>
      <c r="CI101">
        <v>0.100002</v>
      </c>
      <c r="CJ101">
        <v>27</v>
      </c>
      <c r="CK101">
        <v>23455.85</v>
      </c>
      <c r="CL101">
        <v>1737665128.1</v>
      </c>
      <c r="CM101" t="s">
        <v>346</v>
      </c>
      <c r="CN101">
        <v>1737665128.1</v>
      </c>
      <c r="CO101">
        <v>1737665124.1</v>
      </c>
      <c r="CP101">
        <v>1</v>
      </c>
      <c r="CQ101">
        <v>0.11</v>
      </c>
      <c r="CR101">
        <v>-0.02</v>
      </c>
      <c r="CS101">
        <v>0.918</v>
      </c>
      <c r="CT101">
        <v>0.128</v>
      </c>
      <c r="CU101">
        <v>200</v>
      </c>
      <c r="CV101">
        <v>18</v>
      </c>
      <c r="CW101">
        <v>0.6</v>
      </c>
      <c r="CX101">
        <v>0.08</v>
      </c>
      <c r="CY101">
        <v>-54.594625</v>
      </c>
      <c r="CZ101">
        <v>-3.59041353383465</v>
      </c>
      <c r="DA101">
        <v>0.649010482869884</v>
      </c>
      <c r="DB101">
        <v>0</v>
      </c>
      <c r="DC101">
        <v>2.621333</v>
      </c>
      <c r="DD101">
        <v>-0.0244926315789523</v>
      </c>
      <c r="DE101">
        <v>0.00380485098262735</v>
      </c>
      <c r="DF101">
        <v>1</v>
      </c>
      <c r="DG101">
        <v>1</v>
      </c>
      <c r="DH101">
        <v>2</v>
      </c>
      <c r="DI101" t="s">
        <v>347</v>
      </c>
      <c r="DJ101">
        <v>3.11911</v>
      </c>
      <c r="DK101">
        <v>2.80073</v>
      </c>
      <c r="DL101">
        <v>0.142696</v>
      </c>
      <c r="DM101">
        <v>0.152231</v>
      </c>
      <c r="DN101">
        <v>0.0864647</v>
      </c>
      <c r="DO101">
        <v>0.0763092</v>
      </c>
      <c r="DP101">
        <v>23862.5</v>
      </c>
      <c r="DQ101">
        <v>21800.6</v>
      </c>
      <c r="DR101">
        <v>26634.1</v>
      </c>
      <c r="DS101">
        <v>24066.1</v>
      </c>
      <c r="DT101">
        <v>33631.2</v>
      </c>
      <c r="DU101">
        <v>32386.1</v>
      </c>
      <c r="DV101">
        <v>40270.7</v>
      </c>
      <c r="DW101">
        <v>38055.8</v>
      </c>
      <c r="DX101">
        <v>1.9984</v>
      </c>
      <c r="DY101">
        <v>2.63635</v>
      </c>
      <c r="DZ101">
        <v>0.0422336</v>
      </c>
      <c r="EA101">
        <v>0</v>
      </c>
      <c r="EB101">
        <v>24.7882</v>
      </c>
      <c r="EC101">
        <v>999.9</v>
      </c>
      <c r="ED101">
        <v>52.381</v>
      </c>
      <c r="EE101">
        <v>25.78</v>
      </c>
      <c r="EF101">
        <v>17.004</v>
      </c>
      <c r="EG101">
        <v>63.9555</v>
      </c>
      <c r="EH101">
        <v>20.5609</v>
      </c>
      <c r="EI101">
        <v>2</v>
      </c>
      <c r="EJ101">
        <v>-0.329113</v>
      </c>
      <c r="EK101">
        <v>0.0371841</v>
      </c>
      <c r="EL101">
        <v>20.3008</v>
      </c>
      <c r="EM101">
        <v>5.26222</v>
      </c>
      <c r="EN101">
        <v>12.0077</v>
      </c>
      <c r="EO101">
        <v>4.99955</v>
      </c>
      <c r="EP101">
        <v>3.2871</v>
      </c>
      <c r="EQ101">
        <v>9999</v>
      </c>
      <c r="ER101">
        <v>9999</v>
      </c>
      <c r="ES101">
        <v>9999</v>
      </c>
      <c r="ET101">
        <v>999.9</v>
      </c>
      <c r="EU101">
        <v>1.87272</v>
      </c>
      <c r="EV101">
        <v>1.87354</v>
      </c>
      <c r="EW101">
        <v>1.86981</v>
      </c>
      <c r="EX101">
        <v>1.87551</v>
      </c>
      <c r="EY101">
        <v>1.87576</v>
      </c>
      <c r="EZ101">
        <v>1.8741</v>
      </c>
      <c r="FA101">
        <v>1.87271</v>
      </c>
      <c r="FB101">
        <v>1.8718</v>
      </c>
      <c r="FC101">
        <v>5</v>
      </c>
      <c r="FD101">
        <v>0</v>
      </c>
      <c r="FE101">
        <v>0</v>
      </c>
      <c r="FF101">
        <v>0</v>
      </c>
      <c r="FG101" t="s">
        <v>348</v>
      </c>
      <c r="FH101" t="s">
        <v>349</v>
      </c>
      <c r="FI101" t="s">
        <v>350</v>
      </c>
      <c r="FJ101" t="s">
        <v>350</v>
      </c>
      <c r="FK101" t="s">
        <v>350</v>
      </c>
      <c r="FL101" t="s">
        <v>350</v>
      </c>
      <c r="FM101">
        <v>0</v>
      </c>
      <c r="FN101">
        <v>100</v>
      </c>
      <c r="FO101">
        <v>100</v>
      </c>
      <c r="FP101">
        <v>1.683</v>
      </c>
      <c r="FQ101">
        <v>0.1112</v>
      </c>
      <c r="FR101">
        <v>0.362488883028156</v>
      </c>
      <c r="FS101">
        <v>0.00365831709837341</v>
      </c>
      <c r="FT101">
        <v>-3.09545118692409e-06</v>
      </c>
      <c r="FU101">
        <v>8.40380587856183e-10</v>
      </c>
      <c r="FV101">
        <v>-0.00191986884087034</v>
      </c>
      <c r="FW101">
        <v>0.00174507359546448</v>
      </c>
      <c r="FX101">
        <v>0.000211765233859431</v>
      </c>
      <c r="FY101">
        <v>9.99097381883647e-06</v>
      </c>
      <c r="FZ101">
        <v>2</v>
      </c>
      <c r="GA101">
        <v>1986</v>
      </c>
      <c r="GB101">
        <v>0</v>
      </c>
      <c r="GC101">
        <v>17</v>
      </c>
      <c r="GD101">
        <v>46.4</v>
      </c>
      <c r="GE101">
        <v>46.4</v>
      </c>
      <c r="GF101">
        <v>2.22046</v>
      </c>
      <c r="GG101">
        <v>2.50732</v>
      </c>
      <c r="GH101">
        <v>2.24854</v>
      </c>
      <c r="GI101">
        <v>2.68188</v>
      </c>
      <c r="GJ101">
        <v>2.44751</v>
      </c>
      <c r="GK101">
        <v>2.36328</v>
      </c>
      <c r="GL101">
        <v>30.0076</v>
      </c>
      <c r="GM101">
        <v>13.9569</v>
      </c>
      <c r="GN101">
        <v>19</v>
      </c>
      <c r="GO101">
        <v>454.975</v>
      </c>
      <c r="GP101">
        <v>1034.78</v>
      </c>
      <c r="GQ101">
        <v>23.9761</v>
      </c>
      <c r="GR101">
        <v>23.3763</v>
      </c>
      <c r="GS101">
        <v>30.0005</v>
      </c>
      <c r="GT101">
        <v>23.3909</v>
      </c>
      <c r="GU101">
        <v>23.5113</v>
      </c>
      <c r="GV101">
        <v>44.5022</v>
      </c>
      <c r="GW101">
        <v>22.1605</v>
      </c>
      <c r="GX101">
        <v>69.2812</v>
      </c>
      <c r="GY101">
        <v>23.974</v>
      </c>
      <c r="GZ101">
        <v>765.625</v>
      </c>
      <c r="HA101">
        <v>12.8704</v>
      </c>
      <c r="HB101">
        <v>101.14</v>
      </c>
      <c r="HC101">
        <v>101.111</v>
      </c>
    </row>
    <row r="102" spans="1:211">
      <c r="A102">
        <v>86</v>
      </c>
      <c r="B102">
        <v>1737667911.1</v>
      </c>
      <c r="C102">
        <v>170</v>
      </c>
      <c r="D102" t="s">
        <v>519</v>
      </c>
      <c r="E102" t="s">
        <v>520</v>
      </c>
      <c r="F102">
        <v>2</v>
      </c>
      <c r="G102">
        <v>1737667910.1</v>
      </c>
      <c r="H102">
        <f>(I102)/1000</f>
        <v>0</v>
      </c>
      <c r="I102">
        <f>IF(BD102, AL102, AF102)</f>
        <v>0</v>
      </c>
      <c r="J102">
        <f>IF(BD102, AG102, AE102)</f>
        <v>0</v>
      </c>
      <c r="K102">
        <f>BF102 - IF(AS102&gt;1, J102*AZ102*100.0/(AU102), 0)</f>
        <v>0</v>
      </c>
      <c r="L102">
        <f>((R102-H102/2)*K102-J102)/(R102+H102/2)</f>
        <v>0</v>
      </c>
      <c r="M102">
        <f>L102*(BM102+BN102)/1000.0</f>
        <v>0</v>
      </c>
      <c r="N102">
        <f>(BF102 - IF(AS102&gt;1, J102*AZ102*100.0/(AU102), 0))*(BM102+BN102)/1000.0</f>
        <v>0</v>
      </c>
      <c r="O102">
        <f>2.0/((1/Q102-1/P102)+SIGN(Q102)*SQRT((1/Q102-1/P102)*(1/Q102-1/P102) + 4*BA102/((BA102+1)*(BA102+1))*(2*1/Q102*1/P102-1/P102*1/P102)))</f>
        <v>0</v>
      </c>
      <c r="P102">
        <f>IF(LEFT(BB102,1)&lt;&gt;"0",IF(LEFT(BB102,1)="1",3.0,BC102),$D$5+$E$5*(BT102*BM102/($K$5*1000))+$F$5*(BT102*BM102/($K$5*1000))*MAX(MIN(AZ102,$J$5),$I$5)*MAX(MIN(AZ102,$J$5),$I$5)+$G$5*MAX(MIN(AZ102,$J$5),$I$5)*(BT102*BM102/($K$5*1000))+$H$5*(BT102*BM102/($K$5*1000))*(BT102*BM102/($K$5*1000)))</f>
        <v>0</v>
      </c>
      <c r="Q102">
        <f>H102*(1000-(1000*0.61365*exp(17.502*U102/(240.97+U102))/(BM102+BN102)+BH102)/2)/(1000*0.61365*exp(17.502*U102/(240.97+U102))/(BM102+BN102)-BH102)</f>
        <v>0</v>
      </c>
      <c r="R102">
        <f>1/((BA102+1)/(O102/1.6)+1/(P102/1.37)) + BA102/((BA102+1)/(O102/1.6) + BA102/(P102/1.37))</f>
        <v>0</v>
      </c>
      <c r="S102">
        <f>(AV102*AY102)</f>
        <v>0</v>
      </c>
      <c r="T102">
        <f>(BO102+(S102+2*0.95*5.67E-8*(((BO102+$B$7)+273)^4-(BO102+273)^4)-44100*H102)/(1.84*29.3*P102+8*0.95*5.67E-8*(BO102+273)^3))</f>
        <v>0</v>
      </c>
      <c r="U102">
        <f>($C$7*BP102+$D$7*BQ102+$E$7*T102)</f>
        <v>0</v>
      </c>
      <c r="V102">
        <f>0.61365*exp(17.502*U102/(240.97+U102))</f>
        <v>0</v>
      </c>
      <c r="W102">
        <f>(X102/Y102*100)</f>
        <v>0</v>
      </c>
      <c r="X102">
        <f>BH102*(BM102+BN102)/1000</f>
        <v>0</v>
      </c>
      <c r="Y102">
        <f>0.61365*exp(17.502*BO102/(240.97+BO102))</f>
        <v>0</v>
      </c>
      <c r="Z102">
        <f>(V102-BH102*(BM102+BN102)/1000)</f>
        <v>0</v>
      </c>
      <c r="AA102">
        <f>(-H102*44100)</f>
        <v>0</v>
      </c>
      <c r="AB102">
        <f>2*29.3*P102*0.92*(BO102-U102)</f>
        <v>0</v>
      </c>
      <c r="AC102">
        <f>2*0.95*5.67E-8*(((BO102+$B$7)+273)^4-(U102+273)^4)</f>
        <v>0</v>
      </c>
      <c r="AD102">
        <f>S102+AC102+AA102+AB102</f>
        <v>0</v>
      </c>
      <c r="AE102">
        <f>BL102*AS102*(BG102-BF102*(1000-AS102*BI102)/(1000-AS102*BH102))/(100*AZ102)</f>
        <v>0</v>
      </c>
      <c r="AF102">
        <f>1000*BL102*AS102*(BH102-BI102)/(100*AZ102*(1000-AS102*BH102))</f>
        <v>0</v>
      </c>
      <c r="AG102">
        <f>(AH102 - AI102 - BM102*1E3/(8.314*(BO102+273.15)) * AK102/BL102 * AJ102) * BL102/(100*AZ102) * (1000 - BI102)/1000</f>
        <v>0</v>
      </c>
      <c r="AH102">
        <v>738.695502767858</v>
      </c>
      <c r="AI102">
        <v>696.123381818182</v>
      </c>
      <c r="AJ102">
        <v>3.28687272727263</v>
      </c>
      <c r="AK102">
        <v>84.62</v>
      </c>
      <c r="AL102">
        <f>(AN102 - AM102 + BM102*1E3/(8.314*(BO102+273.15)) * AP102/BL102 * AO102) * BL102/(100*AZ102) * 1000/(1000 - AN102)</f>
        <v>0</v>
      </c>
      <c r="AM102">
        <v>12.8601422838961</v>
      </c>
      <c r="AN102">
        <v>15.4797054945055</v>
      </c>
      <c r="AO102">
        <v>9.09595898610675e-07</v>
      </c>
      <c r="AP102">
        <v>106.04</v>
      </c>
      <c r="AQ102">
        <v>14</v>
      </c>
      <c r="AR102">
        <v>3</v>
      </c>
      <c r="AS102">
        <f>IF(AQ102*$H$13&gt;=AU102,1.0,(AU102/(AU102-AQ102*$H$13)))</f>
        <v>0</v>
      </c>
      <c r="AT102">
        <f>(AS102-1)*100</f>
        <v>0</v>
      </c>
      <c r="AU102">
        <f>MAX(0,($B$13+$C$13*BT102)/(1+$D$13*BT102)*BM102/(BO102+273)*$E$13)</f>
        <v>0</v>
      </c>
      <c r="AV102">
        <f>$B$11*BU102+$C$11*BV102+$D$11*CG102</f>
        <v>0</v>
      </c>
      <c r="AW102">
        <f>AV102*AX102</f>
        <v>0</v>
      </c>
      <c r="AX102">
        <f>($B$11*$D$9+$C$11*$D$9+$D$11*(CH102*$E$9+CI102*$G$9))/($B$11+$C$11+$D$11)</f>
        <v>0</v>
      </c>
      <c r="AY102">
        <f>($B$11*$K$9+$C$11*$K$9+$D$11*(CH102*$L$9+CI102*$N$9))/($B$11+$C$11+$D$11)</f>
        <v>0</v>
      </c>
      <c r="AZ102">
        <v>6</v>
      </c>
      <c r="BA102">
        <v>0.5</v>
      </c>
      <c r="BB102" t="s">
        <v>345</v>
      </c>
      <c r="BC102">
        <v>2</v>
      </c>
      <c r="BD102" t="b">
        <v>1</v>
      </c>
      <c r="BE102">
        <v>1737667910.1</v>
      </c>
      <c r="BF102">
        <v>685.358</v>
      </c>
      <c r="BG102">
        <v>741.25</v>
      </c>
      <c r="BH102">
        <v>15.479</v>
      </c>
      <c r="BI102">
        <v>12.8384</v>
      </c>
      <c r="BJ102">
        <v>683.673</v>
      </c>
      <c r="BK102">
        <v>15.3678</v>
      </c>
      <c r="BL102">
        <v>499.959</v>
      </c>
      <c r="BM102">
        <v>102.603</v>
      </c>
      <c r="BN102">
        <v>0.099995</v>
      </c>
      <c r="BO102">
        <v>25.0001</v>
      </c>
      <c r="BP102">
        <v>25.4747</v>
      </c>
      <c r="BQ102">
        <v>999.9</v>
      </c>
      <c r="BR102">
        <v>0</v>
      </c>
      <c r="BS102">
        <v>0</v>
      </c>
      <c r="BT102">
        <v>10005.6</v>
      </c>
      <c r="BU102">
        <v>364.139</v>
      </c>
      <c r="BV102">
        <v>842.907</v>
      </c>
      <c r="BW102">
        <v>-55.8915</v>
      </c>
      <c r="BX102">
        <v>696.133</v>
      </c>
      <c r="BY102">
        <v>750.89</v>
      </c>
      <c r="BZ102">
        <v>2.64062</v>
      </c>
      <c r="CA102">
        <v>741.25</v>
      </c>
      <c r="CB102">
        <v>12.8384</v>
      </c>
      <c r="CC102">
        <v>1.58819</v>
      </c>
      <c r="CD102">
        <v>1.31725</v>
      </c>
      <c r="CE102">
        <v>13.8447</v>
      </c>
      <c r="CF102">
        <v>10.9972</v>
      </c>
      <c r="CG102">
        <v>1200</v>
      </c>
      <c r="CH102">
        <v>0.899999</v>
      </c>
      <c r="CI102">
        <v>0.100001</v>
      </c>
      <c r="CJ102">
        <v>27</v>
      </c>
      <c r="CK102">
        <v>23455.9</v>
      </c>
      <c r="CL102">
        <v>1737665128.1</v>
      </c>
      <c r="CM102" t="s">
        <v>346</v>
      </c>
      <c r="CN102">
        <v>1737665128.1</v>
      </c>
      <c r="CO102">
        <v>1737665124.1</v>
      </c>
      <c r="CP102">
        <v>1</v>
      </c>
      <c r="CQ102">
        <v>0.11</v>
      </c>
      <c r="CR102">
        <v>-0.02</v>
      </c>
      <c r="CS102">
        <v>0.918</v>
      </c>
      <c r="CT102">
        <v>0.128</v>
      </c>
      <c r="CU102">
        <v>200</v>
      </c>
      <c r="CV102">
        <v>18</v>
      </c>
      <c r="CW102">
        <v>0.6</v>
      </c>
      <c r="CX102">
        <v>0.08</v>
      </c>
      <c r="CY102">
        <v>-54.79843</v>
      </c>
      <c r="CZ102">
        <v>-3.30875187969921</v>
      </c>
      <c r="DA102">
        <v>0.624210962816258</v>
      </c>
      <c r="DB102">
        <v>0</v>
      </c>
      <c r="DC102">
        <v>2.622135</v>
      </c>
      <c r="DD102">
        <v>0.0132496240601475</v>
      </c>
      <c r="DE102">
        <v>0.00562734262329924</v>
      </c>
      <c r="DF102">
        <v>1</v>
      </c>
      <c r="DG102">
        <v>1</v>
      </c>
      <c r="DH102">
        <v>2</v>
      </c>
      <c r="DI102" t="s">
        <v>347</v>
      </c>
      <c r="DJ102">
        <v>3.11921</v>
      </c>
      <c r="DK102">
        <v>2.80073</v>
      </c>
      <c r="DL102">
        <v>0.143638</v>
      </c>
      <c r="DM102">
        <v>0.153166</v>
      </c>
      <c r="DN102">
        <v>0.0864567</v>
      </c>
      <c r="DO102">
        <v>0.0762916</v>
      </c>
      <c r="DP102">
        <v>23836.5</v>
      </c>
      <c r="DQ102">
        <v>21776.5</v>
      </c>
      <c r="DR102">
        <v>26634.4</v>
      </c>
      <c r="DS102">
        <v>24066</v>
      </c>
      <c r="DT102">
        <v>33631.8</v>
      </c>
      <c r="DU102">
        <v>32386.9</v>
      </c>
      <c r="DV102">
        <v>40271</v>
      </c>
      <c r="DW102">
        <v>38056</v>
      </c>
      <c r="DX102">
        <v>1.99848</v>
      </c>
      <c r="DY102">
        <v>2.63683</v>
      </c>
      <c r="DZ102">
        <v>0.0413544</v>
      </c>
      <c r="EA102">
        <v>0</v>
      </c>
      <c r="EB102">
        <v>24.7909</v>
      </c>
      <c r="EC102">
        <v>999.9</v>
      </c>
      <c r="ED102">
        <v>52.356</v>
      </c>
      <c r="EE102">
        <v>25.78</v>
      </c>
      <c r="EF102">
        <v>16.9942</v>
      </c>
      <c r="EG102">
        <v>64.4455</v>
      </c>
      <c r="EH102">
        <v>20.5729</v>
      </c>
      <c r="EI102">
        <v>2</v>
      </c>
      <c r="EJ102">
        <v>-0.328862</v>
      </c>
      <c r="EK102">
        <v>0.0358878</v>
      </c>
      <c r="EL102">
        <v>20.3007</v>
      </c>
      <c r="EM102">
        <v>5.26207</v>
      </c>
      <c r="EN102">
        <v>12.008</v>
      </c>
      <c r="EO102">
        <v>4.9993</v>
      </c>
      <c r="EP102">
        <v>3.28698</v>
      </c>
      <c r="EQ102">
        <v>9999</v>
      </c>
      <c r="ER102">
        <v>9999</v>
      </c>
      <c r="ES102">
        <v>9999</v>
      </c>
      <c r="ET102">
        <v>999.9</v>
      </c>
      <c r="EU102">
        <v>1.87272</v>
      </c>
      <c r="EV102">
        <v>1.87355</v>
      </c>
      <c r="EW102">
        <v>1.8698</v>
      </c>
      <c r="EX102">
        <v>1.87551</v>
      </c>
      <c r="EY102">
        <v>1.87576</v>
      </c>
      <c r="EZ102">
        <v>1.87409</v>
      </c>
      <c r="FA102">
        <v>1.87271</v>
      </c>
      <c r="FB102">
        <v>1.8718</v>
      </c>
      <c r="FC102">
        <v>5</v>
      </c>
      <c r="FD102">
        <v>0</v>
      </c>
      <c r="FE102">
        <v>0</v>
      </c>
      <c r="FF102">
        <v>0</v>
      </c>
      <c r="FG102" t="s">
        <v>348</v>
      </c>
      <c r="FH102" t="s">
        <v>349</v>
      </c>
      <c r="FI102" t="s">
        <v>350</v>
      </c>
      <c r="FJ102" t="s">
        <v>350</v>
      </c>
      <c r="FK102" t="s">
        <v>350</v>
      </c>
      <c r="FL102" t="s">
        <v>350</v>
      </c>
      <c r="FM102">
        <v>0</v>
      </c>
      <c r="FN102">
        <v>100</v>
      </c>
      <c r="FO102">
        <v>100</v>
      </c>
      <c r="FP102">
        <v>1.687</v>
      </c>
      <c r="FQ102">
        <v>0.1111</v>
      </c>
      <c r="FR102">
        <v>0.362488883028156</v>
      </c>
      <c r="FS102">
        <v>0.00365831709837341</v>
      </c>
      <c r="FT102">
        <v>-3.09545118692409e-06</v>
      </c>
      <c r="FU102">
        <v>8.40380587856183e-10</v>
      </c>
      <c r="FV102">
        <v>-0.00191986884087034</v>
      </c>
      <c r="FW102">
        <v>0.00174507359546448</v>
      </c>
      <c r="FX102">
        <v>0.000211765233859431</v>
      </c>
      <c r="FY102">
        <v>9.99097381883647e-06</v>
      </c>
      <c r="FZ102">
        <v>2</v>
      </c>
      <c r="GA102">
        <v>1986</v>
      </c>
      <c r="GB102">
        <v>0</v>
      </c>
      <c r="GC102">
        <v>17</v>
      </c>
      <c r="GD102">
        <v>46.4</v>
      </c>
      <c r="GE102">
        <v>46.5</v>
      </c>
      <c r="GF102">
        <v>2.23633</v>
      </c>
      <c r="GG102">
        <v>2.50977</v>
      </c>
      <c r="GH102">
        <v>2.24854</v>
      </c>
      <c r="GI102">
        <v>2.68188</v>
      </c>
      <c r="GJ102">
        <v>2.44751</v>
      </c>
      <c r="GK102">
        <v>2.41577</v>
      </c>
      <c r="GL102">
        <v>30.0076</v>
      </c>
      <c r="GM102">
        <v>13.9744</v>
      </c>
      <c r="GN102">
        <v>19</v>
      </c>
      <c r="GO102">
        <v>455.037</v>
      </c>
      <c r="GP102">
        <v>1035.4</v>
      </c>
      <c r="GQ102">
        <v>23.9731</v>
      </c>
      <c r="GR102">
        <v>23.3788</v>
      </c>
      <c r="GS102">
        <v>30.0006</v>
      </c>
      <c r="GT102">
        <v>23.3928</v>
      </c>
      <c r="GU102">
        <v>23.5132</v>
      </c>
      <c r="GV102">
        <v>44.8094</v>
      </c>
      <c r="GW102">
        <v>22.1605</v>
      </c>
      <c r="GX102">
        <v>69.2812</v>
      </c>
      <c r="GY102">
        <v>23.974</v>
      </c>
      <c r="GZ102">
        <v>772.413</v>
      </c>
      <c r="HA102">
        <v>12.8704</v>
      </c>
      <c r="HB102">
        <v>101.141</v>
      </c>
      <c r="HC102">
        <v>101.111</v>
      </c>
    </row>
    <row r="103" spans="1:211">
      <c r="A103">
        <v>87</v>
      </c>
      <c r="B103">
        <v>1737667913.1</v>
      </c>
      <c r="C103">
        <v>172</v>
      </c>
      <c r="D103" t="s">
        <v>521</v>
      </c>
      <c r="E103" t="s">
        <v>522</v>
      </c>
      <c r="F103">
        <v>2</v>
      </c>
      <c r="G103">
        <v>1737667911.1</v>
      </c>
      <c r="H103">
        <f>(I103)/1000</f>
        <v>0</v>
      </c>
      <c r="I103">
        <f>IF(BD103, AL103, AF103)</f>
        <v>0</v>
      </c>
      <c r="J103">
        <f>IF(BD103, AG103, AE103)</f>
        <v>0</v>
      </c>
      <c r="K103">
        <f>BF103 - IF(AS103&gt;1, J103*AZ103*100.0/(AU103), 0)</f>
        <v>0</v>
      </c>
      <c r="L103">
        <f>((R103-H103/2)*K103-J103)/(R103+H103/2)</f>
        <v>0</v>
      </c>
      <c r="M103">
        <f>L103*(BM103+BN103)/1000.0</f>
        <v>0</v>
      </c>
      <c r="N103">
        <f>(BF103 - IF(AS103&gt;1, J103*AZ103*100.0/(AU103), 0))*(BM103+BN103)/1000.0</f>
        <v>0</v>
      </c>
      <c r="O103">
        <f>2.0/((1/Q103-1/P103)+SIGN(Q103)*SQRT((1/Q103-1/P103)*(1/Q103-1/P103) + 4*BA103/((BA103+1)*(BA103+1))*(2*1/Q103*1/P103-1/P103*1/P103)))</f>
        <v>0</v>
      </c>
      <c r="P103">
        <f>IF(LEFT(BB103,1)&lt;&gt;"0",IF(LEFT(BB103,1)="1",3.0,BC103),$D$5+$E$5*(BT103*BM103/($K$5*1000))+$F$5*(BT103*BM103/($K$5*1000))*MAX(MIN(AZ103,$J$5),$I$5)*MAX(MIN(AZ103,$J$5),$I$5)+$G$5*MAX(MIN(AZ103,$J$5),$I$5)*(BT103*BM103/($K$5*1000))+$H$5*(BT103*BM103/($K$5*1000))*(BT103*BM103/($K$5*1000)))</f>
        <v>0</v>
      </c>
      <c r="Q103">
        <f>H103*(1000-(1000*0.61365*exp(17.502*U103/(240.97+U103))/(BM103+BN103)+BH103)/2)/(1000*0.61365*exp(17.502*U103/(240.97+U103))/(BM103+BN103)-BH103)</f>
        <v>0</v>
      </c>
      <c r="R103">
        <f>1/((BA103+1)/(O103/1.6)+1/(P103/1.37)) + BA103/((BA103+1)/(O103/1.6) + BA103/(P103/1.37))</f>
        <v>0</v>
      </c>
      <c r="S103">
        <f>(AV103*AY103)</f>
        <v>0</v>
      </c>
      <c r="T103">
        <f>(BO103+(S103+2*0.95*5.67E-8*(((BO103+$B$7)+273)^4-(BO103+273)^4)-44100*H103)/(1.84*29.3*P103+8*0.95*5.67E-8*(BO103+273)^3))</f>
        <v>0</v>
      </c>
      <c r="U103">
        <f>($C$7*BP103+$D$7*BQ103+$E$7*T103)</f>
        <v>0</v>
      </c>
      <c r="V103">
        <f>0.61365*exp(17.502*U103/(240.97+U103))</f>
        <v>0</v>
      </c>
      <c r="W103">
        <f>(X103/Y103*100)</f>
        <v>0</v>
      </c>
      <c r="X103">
        <f>BH103*(BM103+BN103)/1000</f>
        <v>0</v>
      </c>
      <c r="Y103">
        <f>0.61365*exp(17.502*BO103/(240.97+BO103))</f>
        <v>0</v>
      </c>
      <c r="Z103">
        <f>(V103-BH103*(BM103+BN103)/1000)</f>
        <v>0</v>
      </c>
      <c r="AA103">
        <f>(-H103*44100)</f>
        <v>0</v>
      </c>
      <c r="AB103">
        <f>2*29.3*P103*0.92*(BO103-U103)</f>
        <v>0</v>
      </c>
      <c r="AC103">
        <f>2*0.95*5.67E-8*(((BO103+$B$7)+273)^4-(U103+273)^4)</f>
        <v>0</v>
      </c>
      <c r="AD103">
        <f>S103+AC103+AA103+AB103</f>
        <v>0</v>
      </c>
      <c r="AE103">
        <f>BL103*AS103*(BG103-BF103*(1000-AS103*BI103)/(1000-AS103*BH103))/(100*AZ103)</f>
        <v>0</v>
      </c>
      <c r="AF103">
        <f>1000*BL103*AS103*(BH103-BI103)/(100*AZ103*(1000-AS103*BH103))</f>
        <v>0</v>
      </c>
      <c r="AG103">
        <f>(AH103 - AI103 - BM103*1E3/(8.314*(BO103+273.15)) * AK103/BL103 * AJ103) * BL103/(100*AZ103) * (1000 - BI103)/1000</f>
        <v>0</v>
      </c>
      <c r="AH103">
        <v>745.646736467858</v>
      </c>
      <c r="AI103">
        <v>702.761284848484</v>
      </c>
      <c r="AJ103">
        <v>3.30585584415579</v>
      </c>
      <c r="AK103">
        <v>84.62</v>
      </c>
      <c r="AL103">
        <f>(AN103 - AM103 + BM103*1E3/(8.314*(BO103+273.15)) * AP103/BL103 * AO103) * BL103/(100*AZ103) * 1000/(1000 - AN103)</f>
        <v>0</v>
      </c>
      <c r="AM103">
        <v>12.8550403638362</v>
      </c>
      <c r="AN103">
        <v>15.4776175824176</v>
      </c>
      <c r="AO103">
        <v>1.48597690239046e-07</v>
      </c>
      <c r="AP103">
        <v>106.04</v>
      </c>
      <c r="AQ103">
        <v>14</v>
      </c>
      <c r="AR103">
        <v>3</v>
      </c>
      <c r="AS103">
        <f>IF(AQ103*$H$13&gt;=AU103,1.0,(AU103/(AU103-AQ103*$H$13)))</f>
        <v>0</v>
      </c>
      <c r="AT103">
        <f>(AS103-1)*100</f>
        <v>0</v>
      </c>
      <c r="AU103">
        <f>MAX(0,($B$13+$C$13*BT103)/(1+$D$13*BT103)*BM103/(BO103+273)*$E$13)</f>
        <v>0</v>
      </c>
      <c r="AV103">
        <f>$B$11*BU103+$C$11*BV103+$D$11*CG103</f>
        <v>0</v>
      </c>
      <c r="AW103">
        <f>AV103*AX103</f>
        <v>0</v>
      </c>
      <c r="AX103">
        <f>($B$11*$D$9+$C$11*$D$9+$D$11*(CH103*$E$9+CI103*$G$9))/($B$11+$C$11+$D$11)</f>
        <v>0</v>
      </c>
      <c r="AY103">
        <f>($B$11*$K$9+$C$11*$K$9+$D$11*(CH103*$L$9+CI103*$N$9))/($B$11+$C$11+$D$11)</f>
        <v>0</v>
      </c>
      <c r="AZ103">
        <v>6</v>
      </c>
      <c r="BA103">
        <v>0.5</v>
      </c>
      <c r="BB103" t="s">
        <v>345</v>
      </c>
      <c r="BC103">
        <v>2</v>
      </c>
      <c r="BD103" t="b">
        <v>1</v>
      </c>
      <c r="BE103">
        <v>1737667911.1</v>
      </c>
      <c r="BF103">
        <v>688.6205</v>
      </c>
      <c r="BG103">
        <v>744.5245</v>
      </c>
      <c r="BH103">
        <v>15.478</v>
      </c>
      <c r="BI103">
        <v>12.8371</v>
      </c>
      <c r="BJ103">
        <v>686.9335</v>
      </c>
      <c r="BK103">
        <v>15.3668</v>
      </c>
      <c r="BL103">
        <v>500.011</v>
      </c>
      <c r="BM103">
        <v>102.6035</v>
      </c>
      <c r="BN103">
        <v>0.1000275</v>
      </c>
      <c r="BO103">
        <v>24.998</v>
      </c>
      <c r="BP103">
        <v>25.471</v>
      </c>
      <c r="BQ103">
        <v>999.9</v>
      </c>
      <c r="BR103">
        <v>0</v>
      </c>
      <c r="BS103">
        <v>0</v>
      </c>
      <c r="BT103">
        <v>9997.175</v>
      </c>
      <c r="BU103">
        <v>364.129</v>
      </c>
      <c r="BV103">
        <v>842.752</v>
      </c>
      <c r="BW103">
        <v>-55.90355</v>
      </c>
      <c r="BX103">
        <v>699.4465</v>
      </c>
      <c r="BY103">
        <v>754.206</v>
      </c>
      <c r="BZ103">
        <v>2.64092</v>
      </c>
      <c r="CA103">
        <v>744.5245</v>
      </c>
      <c r="CB103">
        <v>12.8371</v>
      </c>
      <c r="CC103">
        <v>1.588095</v>
      </c>
      <c r="CD103">
        <v>1.317125</v>
      </c>
      <c r="CE103">
        <v>13.84375</v>
      </c>
      <c r="CF103">
        <v>10.9957</v>
      </c>
      <c r="CG103">
        <v>1200</v>
      </c>
      <c r="CH103">
        <v>0.8999995</v>
      </c>
      <c r="CI103">
        <v>0.1000005</v>
      </c>
      <c r="CJ103">
        <v>27</v>
      </c>
      <c r="CK103">
        <v>23455.8</v>
      </c>
      <c r="CL103">
        <v>1737665128.1</v>
      </c>
      <c r="CM103" t="s">
        <v>346</v>
      </c>
      <c r="CN103">
        <v>1737665128.1</v>
      </c>
      <c r="CO103">
        <v>1737665124.1</v>
      </c>
      <c r="CP103">
        <v>1</v>
      </c>
      <c r="CQ103">
        <v>0.11</v>
      </c>
      <c r="CR103">
        <v>-0.02</v>
      </c>
      <c r="CS103">
        <v>0.918</v>
      </c>
      <c r="CT103">
        <v>0.128</v>
      </c>
      <c r="CU103">
        <v>200</v>
      </c>
      <c r="CV103">
        <v>18</v>
      </c>
      <c r="CW103">
        <v>0.6</v>
      </c>
      <c r="CX103">
        <v>0.08</v>
      </c>
      <c r="CY103">
        <v>-55.004185</v>
      </c>
      <c r="CZ103">
        <v>-3.18660000000004</v>
      </c>
      <c r="DA103">
        <v>0.612970742592988</v>
      </c>
      <c r="DB103">
        <v>0</v>
      </c>
      <c r="DC103">
        <v>2.623585</v>
      </c>
      <c r="DD103">
        <v>0.0508393984962363</v>
      </c>
      <c r="DE103">
        <v>0.00785299083152405</v>
      </c>
      <c r="DF103">
        <v>1</v>
      </c>
      <c r="DG103">
        <v>1</v>
      </c>
      <c r="DH103">
        <v>2</v>
      </c>
      <c r="DI103" t="s">
        <v>347</v>
      </c>
      <c r="DJ103">
        <v>3.11928</v>
      </c>
      <c r="DK103">
        <v>2.8007</v>
      </c>
      <c r="DL103">
        <v>0.144571</v>
      </c>
      <c r="DM103">
        <v>0.154064</v>
      </c>
      <c r="DN103">
        <v>0.0864491</v>
      </c>
      <c r="DO103">
        <v>0.0762813</v>
      </c>
      <c r="DP103">
        <v>23810.8</v>
      </c>
      <c r="DQ103">
        <v>21753.6</v>
      </c>
      <c r="DR103">
        <v>26634.7</v>
      </c>
      <c r="DS103">
        <v>24066.2</v>
      </c>
      <c r="DT103">
        <v>33632.8</v>
      </c>
      <c r="DU103">
        <v>32387.4</v>
      </c>
      <c r="DV103">
        <v>40271.7</v>
      </c>
      <c r="DW103">
        <v>38056.1</v>
      </c>
      <c r="DX103">
        <v>1.9988</v>
      </c>
      <c r="DY103">
        <v>2.63802</v>
      </c>
      <c r="DZ103">
        <v>0.0407621</v>
      </c>
      <c r="EA103">
        <v>0</v>
      </c>
      <c r="EB103">
        <v>24.794</v>
      </c>
      <c r="EC103">
        <v>999.9</v>
      </c>
      <c r="ED103">
        <v>52.356</v>
      </c>
      <c r="EE103">
        <v>25.78</v>
      </c>
      <c r="EF103">
        <v>16.9957</v>
      </c>
      <c r="EG103">
        <v>64.2756</v>
      </c>
      <c r="EH103">
        <v>20.5929</v>
      </c>
      <c r="EI103">
        <v>2</v>
      </c>
      <c r="EJ103">
        <v>-0.328643</v>
      </c>
      <c r="EK103">
        <v>0.0241993</v>
      </c>
      <c r="EL103">
        <v>20.3006</v>
      </c>
      <c r="EM103">
        <v>5.26177</v>
      </c>
      <c r="EN103">
        <v>12.0071</v>
      </c>
      <c r="EO103">
        <v>4.999</v>
      </c>
      <c r="EP103">
        <v>3.28698</v>
      </c>
      <c r="EQ103">
        <v>9999</v>
      </c>
      <c r="ER103">
        <v>9999</v>
      </c>
      <c r="ES103">
        <v>9999</v>
      </c>
      <c r="ET103">
        <v>999.9</v>
      </c>
      <c r="EU103">
        <v>1.87271</v>
      </c>
      <c r="EV103">
        <v>1.87356</v>
      </c>
      <c r="EW103">
        <v>1.8698</v>
      </c>
      <c r="EX103">
        <v>1.87552</v>
      </c>
      <c r="EY103">
        <v>1.87576</v>
      </c>
      <c r="EZ103">
        <v>1.87409</v>
      </c>
      <c r="FA103">
        <v>1.87271</v>
      </c>
      <c r="FB103">
        <v>1.8718</v>
      </c>
      <c r="FC103">
        <v>5</v>
      </c>
      <c r="FD103">
        <v>0</v>
      </c>
      <c r="FE103">
        <v>0</v>
      </c>
      <c r="FF103">
        <v>0</v>
      </c>
      <c r="FG103" t="s">
        <v>348</v>
      </c>
      <c r="FH103" t="s">
        <v>349</v>
      </c>
      <c r="FI103" t="s">
        <v>350</v>
      </c>
      <c r="FJ103" t="s">
        <v>350</v>
      </c>
      <c r="FK103" t="s">
        <v>350</v>
      </c>
      <c r="FL103" t="s">
        <v>350</v>
      </c>
      <c r="FM103">
        <v>0</v>
      </c>
      <c r="FN103">
        <v>100</v>
      </c>
      <c r="FO103">
        <v>100</v>
      </c>
      <c r="FP103">
        <v>1.691</v>
      </c>
      <c r="FQ103">
        <v>0.1111</v>
      </c>
      <c r="FR103">
        <v>0.362488883028156</v>
      </c>
      <c r="FS103">
        <v>0.00365831709837341</v>
      </c>
      <c r="FT103">
        <v>-3.09545118692409e-06</v>
      </c>
      <c r="FU103">
        <v>8.40380587856183e-10</v>
      </c>
      <c r="FV103">
        <v>-0.00191986884087034</v>
      </c>
      <c r="FW103">
        <v>0.00174507359546448</v>
      </c>
      <c r="FX103">
        <v>0.000211765233859431</v>
      </c>
      <c r="FY103">
        <v>9.99097381883647e-06</v>
      </c>
      <c r="FZ103">
        <v>2</v>
      </c>
      <c r="GA103">
        <v>1986</v>
      </c>
      <c r="GB103">
        <v>0</v>
      </c>
      <c r="GC103">
        <v>17</v>
      </c>
      <c r="GD103">
        <v>46.4</v>
      </c>
      <c r="GE103">
        <v>46.5</v>
      </c>
      <c r="GF103">
        <v>2.2522</v>
      </c>
      <c r="GG103">
        <v>2.52441</v>
      </c>
      <c r="GH103">
        <v>2.24854</v>
      </c>
      <c r="GI103">
        <v>2.68311</v>
      </c>
      <c r="GJ103">
        <v>2.44751</v>
      </c>
      <c r="GK103">
        <v>2.41577</v>
      </c>
      <c r="GL103">
        <v>30.029</v>
      </c>
      <c r="GM103">
        <v>13.9744</v>
      </c>
      <c r="GN103">
        <v>19</v>
      </c>
      <c r="GO103">
        <v>455.246</v>
      </c>
      <c r="GP103">
        <v>1036.91</v>
      </c>
      <c r="GQ103">
        <v>23.9698</v>
      </c>
      <c r="GR103">
        <v>23.3809</v>
      </c>
      <c r="GS103">
        <v>30.0005</v>
      </c>
      <c r="GT103">
        <v>23.3948</v>
      </c>
      <c r="GU103">
        <v>23.5156</v>
      </c>
      <c r="GV103">
        <v>45.1235</v>
      </c>
      <c r="GW103">
        <v>22.1605</v>
      </c>
      <c r="GX103">
        <v>69.2812</v>
      </c>
      <c r="GY103">
        <v>24.1454</v>
      </c>
      <c r="GZ103">
        <v>779.161</v>
      </c>
      <c r="HA103">
        <v>12.8704</v>
      </c>
      <c r="HB103">
        <v>101.143</v>
      </c>
      <c r="HC103">
        <v>101.111</v>
      </c>
    </row>
    <row r="104" spans="1:211">
      <c r="A104">
        <v>88</v>
      </c>
      <c r="B104">
        <v>1737667915.1</v>
      </c>
      <c r="C104">
        <v>174</v>
      </c>
      <c r="D104" t="s">
        <v>523</v>
      </c>
      <c r="E104" t="s">
        <v>524</v>
      </c>
      <c r="F104">
        <v>2</v>
      </c>
      <c r="G104">
        <v>1737667914.1</v>
      </c>
      <c r="H104">
        <f>(I104)/1000</f>
        <v>0</v>
      </c>
      <c r="I104">
        <f>IF(BD104, AL104, AF104)</f>
        <v>0</v>
      </c>
      <c r="J104">
        <f>IF(BD104, AG104, AE104)</f>
        <v>0</v>
      </c>
      <c r="K104">
        <f>BF104 - IF(AS104&gt;1, J104*AZ104*100.0/(AU104), 0)</f>
        <v>0</v>
      </c>
      <c r="L104">
        <f>((R104-H104/2)*K104-J104)/(R104+H104/2)</f>
        <v>0</v>
      </c>
      <c r="M104">
        <f>L104*(BM104+BN104)/1000.0</f>
        <v>0</v>
      </c>
      <c r="N104">
        <f>(BF104 - IF(AS104&gt;1, J104*AZ104*100.0/(AU104), 0))*(BM104+BN104)/1000.0</f>
        <v>0</v>
      </c>
      <c r="O104">
        <f>2.0/((1/Q104-1/P104)+SIGN(Q104)*SQRT((1/Q104-1/P104)*(1/Q104-1/P104) + 4*BA104/((BA104+1)*(BA104+1))*(2*1/Q104*1/P104-1/P104*1/P104)))</f>
        <v>0</v>
      </c>
      <c r="P104">
        <f>IF(LEFT(BB104,1)&lt;&gt;"0",IF(LEFT(BB104,1)="1",3.0,BC104),$D$5+$E$5*(BT104*BM104/($K$5*1000))+$F$5*(BT104*BM104/($K$5*1000))*MAX(MIN(AZ104,$J$5),$I$5)*MAX(MIN(AZ104,$J$5),$I$5)+$G$5*MAX(MIN(AZ104,$J$5),$I$5)*(BT104*BM104/($K$5*1000))+$H$5*(BT104*BM104/($K$5*1000))*(BT104*BM104/($K$5*1000)))</f>
        <v>0</v>
      </c>
      <c r="Q104">
        <f>H104*(1000-(1000*0.61365*exp(17.502*U104/(240.97+U104))/(BM104+BN104)+BH104)/2)/(1000*0.61365*exp(17.502*U104/(240.97+U104))/(BM104+BN104)-BH104)</f>
        <v>0</v>
      </c>
      <c r="R104">
        <f>1/((BA104+1)/(O104/1.6)+1/(P104/1.37)) + BA104/((BA104+1)/(O104/1.6) + BA104/(P104/1.37))</f>
        <v>0</v>
      </c>
      <c r="S104">
        <f>(AV104*AY104)</f>
        <v>0</v>
      </c>
      <c r="T104">
        <f>(BO104+(S104+2*0.95*5.67E-8*(((BO104+$B$7)+273)^4-(BO104+273)^4)-44100*H104)/(1.84*29.3*P104+8*0.95*5.67E-8*(BO104+273)^3))</f>
        <v>0</v>
      </c>
      <c r="U104">
        <f>($C$7*BP104+$D$7*BQ104+$E$7*T104)</f>
        <v>0</v>
      </c>
      <c r="V104">
        <f>0.61365*exp(17.502*U104/(240.97+U104))</f>
        <v>0</v>
      </c>
      <c r="W104">
        <f>(X104/Y104*100)</f>
        <v>0</v>
      </c>
      <c r="X104">
        <f>BH104*(BM104+BN104)/1000</f>
        <v>0</v>
      </c>
      <c r="Y104">
        <f>0.61365*exp(17.502*BO104/(240.97+BO104))</f>
        <v>0</v>
      </c>
      <c r="Z104">
        <f>(V104-BH104*(BM104+BN104)/1000)</f>
        <v>0</v>
      </c>
      <c r="AA104">
        <f>(-H104*44100)</f>
        <v>0</v>
      </c>
      <c r="AB104">
        <f>2*29.3*P104*0.92*(BO104-U104)</f>
        <v>0</v>
      </c>
      <c r="AC104">
        <f>2*0.95*5.67E-8*(((BO104+$B$7)+273)^4-(U104+273)^4)</f>
        <v>0</v>
      </c>
      <c r="AD104">
        <f>S104+AC104+AA104+AB104</f>
        <v>0</v>
      </c>
      <c r="AE104">
        <f>BL104*AS104*(BG104-BF104*(1000-AS104*BI104)/(1000-AS104*BH104))/(100*AZ104)</f>
        <v>0</v>
      </c>
      <c r="AF104">
        <f>1000*BL104*AS104*(BH104-BI104)/(100*AZ104*(1000-AS104*BH104))</f>
        <v>0</v>
      </c>
      <c r="AG104">
        <f>(AH104 - AI104 - BM104*1E3/(8.314*(BO104+273.15)) * AK104/BL104 * AJ104) * BL104/(100*AZ104) * (1000 - BI104)/1000</f>
        <v>0</v>
      </c>
      <c r="AH104">
        <v>752.491226998809</v>
      </c>
      <c r="AI104">
        <v>709.391115151515</v>
      </c>
      <c r="AJ104">
        <v>3.31427558441554</v>
      </c>
      <c r="AK104">
        <v>84.62</v>
      </c>
      <c r="AL104">
        <f>(AN104 - AM104 + BM104*1E3/(8.314*(BO104+273.15)) * AP104/BL104 * AO104) * BL104/(100*AZ104) * 1000/(1000 - AN104)</f>
        <v>0</v>
      </c>
      <c r="AM104">
        <v>12.8472897262537</v>
      </c>
      <c r="AN104">
        <v>15.4749153846154</v>
      </c>
      <c r="AO104">
        <v>-5.79655032264002e-07</v>
      </c>
      <c r="AP104">
        <v>106.04</v>
      </c>
      <c r="AQ104">
        <v>14</v>
      </c>
      <c r="AR104">
        <v>3</v>
      </c>
      <c r="AS104">
        <f>IF(AQ104*$H$13&gt;=AU104,1.0,(AU104/(AU104-AQ104*$H$13)))</f>
        <v>0</v>
      </c>
      <c r="AT104">
        <f>(AS104-1)*100</f>
        <v>0</v>
      </c>
      <c r="AU104">
        <f>MAX(0,($B$13+$C$13*BT104)/(1+$D$13*BT104)*BM104/(BO104+273)*$E$13)</f>
        <v>0</v>
      </c>
      <c r="AV104">
        <f>$B$11*BU104+$C$11*BV104+$D$11*CG104</f>
        <v>0</v>
      </c>
      <c r="AW104">
        <f>AV104*AX104</f>
        <v>0</v>
      </c>
      <c r="AX104">
        <f>($B$11*$D$9+$C$11*$D$9+$D$11*(CH104*$E$9+CI104*$G$9))/($B$11+$C$11+$D$11)</f>
        <v>0</v>
      </c>
      <c r="AY104">
        <f>($B$11*$K$9+$C$11*$K$9+$D$11*(CH104*$L$9+CI104*$N$9))/($B$11+$C$11+$D$11)</f>
        <v>0</v>
      </c>
      <c r="AZ104">
        <v>6</v>
      </c>
      <c r="BA104">
        <v>0.5</v>
      </c>
      <c r="BB104" t="s">
        <v>345</v>
      </c>
      <c r="BC104">
        <v>2</v>
      </c>
      <c r="BD104" t="b">
        <v>1</v>
      </c>
      <c r="BE104">
        <v>1737667914.1</v>
      </c>
      <c r="BF104">
        <v>698.406</v>
      </c>
      <c r="BG104">
        <v>754.182</v>
      </c>
      <c r="BH104">
        <v>15.4752</v>
      </c>
      <c r="BI104">
        <v>12.8348</v>
      </c>
      <c r="BJ104">
        <v>696.713</v>
      </c>
      <c r="BK104">
        <v>15.3641</v>
      </c>
      <c r="BL104">
        <v>500.083</v>
      </c>
      <c r="BM104">
        <v>102.604</v>
      </c>
      <c r="BN104">
        <v>0.100104</v>
      </c>
      <c r="BO104">
        <v>24.9912</v>
      </c>
      <c r="BP104">
        <v>25.4611</v>
      </c>
      <c r="BQ104">
        <v>999.9</v>
      </c>
      <c r="BR104">
        <v>0</v>
      </c>
      <c r="BS104">
        <v>0</v>
      </c>
      <c r="BT104">
        <v>9990</v>
      </c>
      <c r="BU104">
        <v>364.146</v>
      </c>
      <c r="BV104">
        <v>842.634</v>
      </c>
      <c r="BW104">
        <v>-55.7761</v>
      </c>
      <c r="BX104">
        <v>709.384</v>
      </c>
      <c r="BY104">
        <v>763.988</v>
      </c>
      <c r="BZ104">
        <v>2.64041</v>
      </c>
      <c r="CA104">
        <v>754.182</v>
      </c>
      <c r="CB104">
        <v>12.8348</v>
      </c>
      <c r="CC104">
        <v>1.58781</v>
      </c>
      <c r="CD104">
        <v>1.31689</v>
      </c>
      <c r="CE104">
        <v>13.841</v>
      </c>
      <c r="CF104">
        <v>10.9931</v>
      </c>
      <c r="CG104">
        <v>1200</v>
      </c>
      <c r="CH104">
        <v>0.899999</v>
      </c>
      <c r="CI104">
        <v>0.100001</v>
      </c>
      <c r="CJ104">
        <v>27</v>
      </c>
      <c r="CK104">
        <v>23455.8</v>
      </c>
      <c r="CL104">
        <v>1737665128.1</v>
      </c>
      <c r="CM104" t="s">
        <v>346</v>
      </c>
      <c r="CN104">
        <v>1737665128.1</v>
      </c>
      <c r="CO104">
        <v>1737665124.1</v>
      </c>
      <c r="CP104">
        <v>1</v>
      </c>
      <c r="CQ104">
        <v>0.11</v>
      </c>
      <c r="CR104">
        <v>-0.02</v>
      </c>
      <c r="CS104">
        <v>0.918</v>
      </c>
      <c r="CT104">
        <v>0.128</v>
      </c>
      <c r="CU104">
        <v>200</v>
      </c>
      <c r="CV104">
        <v>18</v>
      </c>
      <c r="CW104">
        <v>0.6</v>
      </c>
      <c r="CX104">
        <v>0.08</v>
      </c>
      <c r="CY104">
        <v>-55.173655</v>
      </c>
      <c r="CZ104">
        <v>-3.02623308270672</v>
      </c>
      <c r="DA104">
        <v>0.600530410949353</v>
      </c>
      <c r="DB104">
        <v>0</v>
      </c>
      <c r="DC104">
        <v>2.6253865</v>
      </c>
      <c r="DD104">
        <v>0.0780798496240677</v>
      </c>
      <c r="DE104">
        <v>0.00942016999581221</v>
      </c>
      <c r="DF104">
        <v>1</v>
      </c>
      <c r="DG104">
        <v>1</v>
      </c>
      <c r="DH104">
        <v>2</v>
      </c>
      <c r="DI104" t="s">
        <v>347</v>
      </c>
      <c r="DJ104">
        <v>3.11924</v>
      </c>
      <c r="DK104">
        <v>2.80073</v>
      </c>
      <c r="DL104">
        <v>0.145498</v>
      </c>
      <c r="DM104">
        <v>0.154944</v>
      </c>
      <c r="DN104">
        <v>0.0864421</v>
      </c>
      <c r="DO104">
        <v>0.0762754</v>
      </c>
      <c r="DP104">
        <v>23785</v>
      </c>
      <c r="DQ104">
        <v>21730.8</v>
      </c>
      <c r="DR104">
        <v>26634.6</v>
      </c>
      <c r="DS104">
        <v>24066</v>
      </c>
      <c r="DT104">
        <v>33633.2</v>
      </c>
      <c r="DU104">
        <v>32387.4</v>
      </c>
      <c r="DV104">
        <v>40271.7</v>
      </c>
      <c r="DW104">
        <v>38055.6</v>
      </c>
      <c r="DX104">
        <v>1.9988</v>
      </c>
      <c r="DY104">
        <v>2.6377</v>
      </c>
      <c r="DZ104">
        <v>0.0404269</v>
      </c>
      <c r="EA104">
        <v>0</v>
      </c>
      <c r="EB104">
        <v>24.7971</v>
      </c>
      <c r="EC104">
        <v>999.9</v>
      </c>
      <c r="ED104">
        <v>52.356</v>
      </c>
      <c r="EE104">
        <v>25.78</v>
      </c>
      <c r="EF104">
        <v>16.9963</v>
      </c>
      <c r="EG104">
        <v>63.8656</v>
      </c>
      <c r="EH104">
        <v>20.5329</v>
      </c>
      <c r="EI104">
        <v>2</v>
      </c>
      <c r="EJ104">
        <v>-0.328458</v>
      </c>
      <c r="EK104">
        <v>-0.419728</v>
      </c>
      <c r="EL104">
        <v>20.299</v>
      </c>
      <c r="EM104">
        <v>5.26222</v>
      </c>
      <c r="EN104">
        <v>12.0067</v>
      </c>
      <c r="EO104">
        <v>4.9995</v>
      </c>
      <c r="EP104">
        <v>3.28715</v>
      </c>
      <c r="EQ104">
        <v>9999</v>
      </c>
      <c r="ER104">
        <v>9999</v>
      </c>
      <c r="ES104">
        <v>9999</v>
      </c>
      <c r="ET104">
        <v>999.9</v>
      </c>
      <c r="EU104">
        <v>1.87272</v>
      </c>
      <c r="EV104">
        <v>1.87357</v>
      </c>
      <c r="EW104">
        <v>1.86981</v>
      </c>
      <c r="EX104">
        <v>1.87554</v>
      </c>
      <c r="EY104">
        <v>1.87576</v>
      </c>
      <c r="EZ104">
        <v>1.87411</v>
      </c>
      <c r="FA104">
        <v>1.87271</v>
      </c>
      <c r="FB104">
        <v>1.8718</v>
      </c>
      <c r="FC104">
        <v>5</v>
      </c>
      <c r="FD104">
        <v>0</v>
      </c>
      <c r="FE104">
        <v>0</v>
      </c>
      <c r="FF104">
        <v>0</v>
      </c>
      <c r="FG104" t="s">
        <v>348</v>
      </c>
      <c r="FH104" t="s">
        <v>349</v>
      </c>
      <c r="FI104" t="s">
        <v>350</v>
      </c>
      <c r="FJ104" t="s">
        <v>350</v>
      </c>
      <c r="FK104" t="s">
        <v>350</v>
      </c>
      <c r="FL104" t="s">
        <v>350</v>
      </c>
      <c r="FM104">
        <v>0</v>
      </c>
      <c r="FN104">
        <v>100</v>
      </c>
      <c r="FO104">
        <v>100</v>
      </c>
      <c r="FP104">
        <v>1.695</v>
      </c>
      <c r="FQ104">
        <v>0.1111</v>
      </c>
      <c r="FR104">
        <v>0.362488883028156</v>
      </c>
      <c r="FS104">
        <v>0.00365831709837341</v>
      </c>
      <c r="FT104">
        <v>-3.09545118692409e-06</v>
      </c>
      <c r="FU104">
        <v>8.40380587856183e-10</v>
      </c>
      <c r="FV104">
        <v>-0.00191986884087034</v>
      </c>
      <c r="FW104">
        <v>0.00174507359546448</v>
      </c>
      <c r="FX104">
        <v>0.000211765233859431</v>
      </c>
      <c r="FY104">
        <v>9.99097381883647e-06</v>
      </c>
      <c r="FZ104">
        <v>2</v>
      </c>
      <c r="GA104">
        <v>1986</v>
      </c>
      <c r="GB104">
        <v>0</v>
      </c>
      <c r="GC104">
        <v>17</v>
      </c>
      <c r="GD104">
        <v>46.5</v>
      </c>
      <c r="GE104">
        <v>46.5</v>
      </c>
      <c r="GF104">
        <v>2.26685</v>
      </c>
      <c r="GG104">
        <v>2.53296</v>
      </c>
      <c r="GH104">
        <v>2.24854</v>
      </c>
      <c r="GI104">
        <v>2.68555</v>
      </c>
      <c r="GJ104">
        <v>2.44751</v>
      </c>
      <c r="GK104">
        <v>2.36084</v>
      </c>
      <c r="GL104">
        <v>30.029</v>
      </c>
      <c r="GM104">
        <v>13.9569</v>
      </c>
      <c r="GN104">
        <v>19</v>
      </c>
      <c r="GO104">
        <v>455.264</v>
      </c>
      <c r="GP104">
        <v>1036.56</v>
      </c>
      <c r="GQ104">
        <v>23.9789</v>
      </c>
      <c r="GR104">
        <v>23.3834</v>
      </c>
      <c r="GS104">
        <v>30.0006</v>
      </c>
      <c r="GT104">
        <v>23.3969</v>
      </c>
      <c r="GU104">
        <v>23.518</v>
      </c>
      <c r="GV104">
        <v>45.4455</v>
      </c>
      <c r="GW104">
        <v>22.1605</v>
      </c>
      <c r="GX104">
        <v>69.2812</v>
      </c>
      <c r="GY104">
        <v>24.1454</v>
      </c>
      <c r="GZ104">
        <v>785.961</v>
      </c>
      <c r="HA104">
        <v>12.8704</v>
      </c>
      <c r="HB104">
        <v>101.142</v>
      </c>
      <c r="HC104">
        <v>101.11</v>
      </c>
    </row>
    <row r="105" spans="1:211">
      <c r="A105">
        <v>89</v>
      </c>
      <c r="B105">
        <v>1737667917.1</v>
      </c>
      <c r="C105">
        <v>176</v>
      </c>
      <c r="D105" t="s">
        <v>525</v>
      </c>
      <c r="E105" t="s">
        <v>526</v>
      </c>
      <c r="F105">
        <v>2</v>
      </c>
      <c r="G105">
        <v>1737667915.1</v>
      </c>
      <c r="H105">
        <f>(I105)/1000</f>
        <v>0</v>
      </c>
      <c r="I105">
        <f>IF(BD105, AL105, AF105)</f>
        <v>0</v>
      </c>
      <c r="J105">
        <f>IF(BD105, AG105, AE105)</f>
        <v>0</v>
      </c>
      <c r="K105">
        <f>BF105 - IF(AS105&gt;1, J105*AZ105*100.0/(AU105), 0)</f>
        <v>0</v>
      </c>
      <c r="L105">
        <f>((R105-H105/2)*K105-J105)/(R105+H105/2)</f>
        <v>0</v>
      </c>
      <c r="M105">
        <f>L105*(BM105+BN105)/1000.0</f>
        <v>0</v>
      </c>
      <c r="N105">
        <f>(BF105 - IF(AS105&gt;1, J105*AZ105*100.0/(AU105), 0))*(BM105+BN105)/1000.0</f>
        <v>0</v>
      </c>
      <c r="O105">
        <f>2.0/((1/Q105-1/P105)+SIGN(Q105)*SQRT((1/Q105-1/P105)*(1/Q105-1/P105) + 4*BA105/((BA105+1)*(BA105+1))*(2*1/Q105*1/P105-1/P105*1/P105)))</f>
        <v>0</v>
      </c>
      <c r="P105">
        <f>IF(LEFT(BB105,1)&lt;&gt;"0",IF(LEFT(BB105,1)="1",3.0,BC105),$D$5+$E$5*(BT105*BM105/($K$5*1000))+$F$5*(BT105*BM105/($K$5*1000))*MAX(MIN(AZ105,$J$5),$I$5)*MAX(MIN(AZ105,$J$5),$I$5)+$G$5*MAX(MIN(AZ105,$J$5),$I$5)*(BT105*BM105/($K$5*1000))+$H$5*(BT105*BM105/($K$5*1000))*(BT105*BM105/($K$5*1000)))</f>
        <v>0</v>
      </c>
      <c r="Q105">
        <f>H105*(1000-(1000*0.61365*exp(17.502*U105/(240.97+U105))/(BM105+BN105)+BH105)/2)/(1000*0.61365*exp(17.502*U105/(240.97+U105))/(BM105+BN105)-BH105)</f>
        <v>0</v>
      </c>
      <c r="R105">
        <f>1/((BA105+1)/(O105/1.6)+1/(P105/1.37)) + BA105/((BA105+1)/(O105/1.6) + BA105/(P105/1.37))</f>
        <v>0</v>
      </c>
      <c r="S105">
        <f>(AV105*AY105)</f>
        <v>0</v>
      </c>
      <c r="T105">
        <f>(BO105+(S105+2*0.95*5.67E-8*(((BO105+$B$7)+273)^4-(BO105+273)^4)-44100*H105)/(1.84*29.3*P105+8*0.95*5.67E-8*(BO105+273)^3))</f>
        <v>0</v>
      </c>
      <c r="U105">
        <f>($C$7*BP105+$D$7*BQ105+$E$7*T105)</f>
        <v>0</v>
      </c>
      <c r="V105">
        <f>0.61365*exp(17.502*U105/(240.97+U105))</f>
        <v>0</v>
      </c>
      <c r="W105">
        <f>(X105/Y105*100)</f>
        <v>0</v>
      </c>
      <c r="X105">
        <f>BH105*(BM105+BN105)/1000</f>
        <v>0</v>
      </c>
      <c r="Y105">
        <f>0.61365*exp(17.502*BO105/(240.97+BO105))</f>
        <v>0</v>
      </c>
      <c r="Z105">
        <f>(V105-BH105*(BM105+BN105)/1000)</f>
        <v>0</v>
      </c>
      <c r="AA105">
        <f>(-H105*44100)</f>
        <v>0</v>
      </c>
      <c r="AB105">
        <f>2*29.3*P105*0.92*(BO105-U105)</f>
        <v>0</v>
      </c>
      <c r="AC105">
        <f>2*0.95*5.67E-8*(((BO105+$B$7)+273)^4-(U105+273)^4)</f>
        <v>0</v>
      </c>
      <c r="AD105">
        <f>S105+AC105+AA105+AB105</f>
        <v>0</v>
      </c>
      <c r="AE105">
        <f>BL105*AS105*(BG105-BF105*(1000-AS105*BI105)/(1000-AS105*BH105))/(100*AZ105)</f>
        <v>0</v>
      </c>
      <c r="AF105">
        <f>1000*BL105*AS105*(BH105-BI105)/(100*AZ105*(1000-AS105*BH105))</f>
        <v>0</v>
      </c>
      <c r="AG105">
        <f>(AH105 - AI105 - BM105*1E3/(8.314*(BO105+273.15)) * AK105/BL105 * AJ105) * BL105/(100*AZ105) * (1000 - BI105)/1000</f>
        <v>0</v>
      </c>
      <c r="AH105">
        <v>759.123020141667</v>
      </c>
      <c r="AI105">
        <v>715.982018181818</v>
      </c>
      <c r="AJ105">
        <v>3.30672774891769</v>
      </c>
      <c r="AK105">
        <v>84.62</v>
      </c>
      <c r="AL105">
        <f>(AN105 - AM105 + BM105*1E3/(8.314*(BO105+273.15)) * AP105/BL105 * AO105) * BL105/(100*AZ105) * 1000/(1000 - AN105)</f>
        <v>0</v>
      </c>
      <c r="AM105">
        <v>12.8397079712288</v>
      </c>
      <c r="AN105">
        <v>15.4728945054945</v>
      </c>
      <c r="AO105">
        <v>-1.25815716800674e-06</v>
      </c>
      <c r="AP105">
        <v>106.04</v>
      </c>
      <c r="AQ105">
        <v>14</v>
      </c>
      <c r="AR105">
        <v>3</v>
      </c>
      <c r="AS105">
        <f>IF(AQ105*$H$13&gt;=AU105,1.0,(AU105/(AU105-AQ105*$H$13)))</f>
        <v>0</v>
      </c>
      <c r="AT105">
        <f>(AS105-1)*100</f>
        <v>0</v>
      </c>
      <c r="AU105">
        <f>MAX(0,($B$13+$C$13*BT105)/(1+$D$13*BT105)*BM105/(BO105+273)*$E$13)</f>
        <v>0</v>
      </c>
      <c r="AV105">
        <f>$B$11*BU105+$C$11*BV105+$D$11*CG105</f>
        <v>0</v>
      </c>
      <c r="AW105">
        <f>AV105*AX105</f>
        <v>0</v>
      </c>
      <c r="AX105">
        <f>($B$11*$D$9+$C$11*$D$9+$D$11*(CH105*$E$9+CI105*$G$9))/($B$11+$C$11+$D$11)</f>
        <v>0</v>
      </c>
      <c r="AY105">
        <f>($B$11*$K$9+$C$11*$K$9+$D$11*(CH105*$L$9+CI105*$N$9))/($B$11+$C$11+$D$11)</f>
        <v>0</v>
      </c>
      <c r="AZ105">
        <v>6</v>
      </c>
      <c r="BA105">
        <v>0.5</v>
      </c>
      <c r="BB105" t="s">
        <v>345</v>
      </c>
      <c r="BC105">
        <v>2</v>
      </c>
      <c r="BD105" t="b">
        <v>1</v>
      </c>
      <c r="BE105">
        <v>1737667915.1</v>
      </c>
      <c r="BF105">
        <v>701.6485</v>
      </c>
      <c r="BG105">
        <v>757.4495</v>
      </c>
      <c r="BH105">
        <v>15.4745</v>
      </c>
      <c r="BI105">
        <v>12.8341</v>
      </c>
      <c r="BJ105">
        <v>699.954</v>
      </c>
      <c r="BK105">
        <v>15.3634</v>
      </c>
      <c r="BL105">
        <v>500.038</v>
      </c>
      <c r="BM105">
        <v>102.6035</v>
      </c>
      <c r="BN105">
        <v>0.10001935</v>
      </c>
      <c r="BO105">
        <v>24.9892</v>
      </c>
      <c r="BP105">
        <v>25.4598</v>
      </c>
      <c r="BQ105">
        <v>999.9</v>
      </c>
      <c r="BR105">
        <v>0</v>
      </c>
      <c r="BS105">
        <v>0</v>
      </c>
      <c r="BT105">
        <v>9999.4</v>
      </c>
      <c r="BU105">
        <v>364.1585</v>
      </c>
      <c r="BV105">
        <v>842.662</v>
      </c>
      <c r="BW105">
        <v>-55.80075</v>
      </c>
      <c r="BX105">
        <v>712.677</v>
      </c>
      <c r="BY105">
        <v>767.297</v>
      </c>
      <c r="BZ105">
        <v>2.64039</v>
      </c>
      <c r="CA105">
        <v>757.4495</v>
      </c>
      <c r="CB105">
        <v>12.8341</v>
      </c>
      <c r="CC105">
        <v>1.58773</v>
      </c>
      <c r="CD105">
        <v>1.316815</v>
      </c>
      <c r="CE105">
        <v>13.84025</v>
      </c>
      <c r="CF105">
        <v>10.9922</v>
      </c>
      <c r="CG105">
        <v>1200.005</v>
      </c>
      <c r="CH105">
        <v>0.899999</v>
      </c>
      <c r="CI105">
        <v>0.100001</v>
      </c>
      <c r="CJ105">
        <v>27</v>
      </c>
      <c r="CK105">
        <v>23455.85</v>
      </c>
      <c r="CL105">
        <v>1737665128.1</v>
      </c>
      <c r="CM105" t="s">
        <v>346</v>
      </c>
      <c r="CN105">
        <v>1737665128.1</v>
      </c>
      <c r="CO105">
        <v>1737665124.1</v>
      </c>
      <c r="CP105">
        <v>1</v>
      </c>
      <c r="CQ105">
        <v>0.11</v>
      </c>
      <c r="CR105">
        <v>-0.02</v>
      </c>
      <c r="CS105">
        <v>0.918</v>
      </c>
      <c r="CT105">
        <v>0.128</v>
      </c>
      <c r="CU105">
        <v>200</v>
      </c>
      <c r="CV105">
        <v>18</v>
      </c>
      <c r="CW105">
        <v>0.6</v>
      </c>
      <c r="CX105">
        <v>0.08</v>
      </c>
      <c r="CY105">
        <v>-55.268365</v>
      </c>
      <c r="CZ105">
        <v>-3.27015789473683</v>
      </c>
      <c r="DA105">
        <v>0.607956906593715</v>
      </c>
      <c r="DB105">
        <v>0</v>
      </c>
      <c r="DC105">
        <v>2.62733</v>
      </c>
      <c r="DD105">
        <v>0.0938905263157907</v>
      </c>
      <c r="DE105">
        <v>0.0102812698632028</v>
      </c>
      <c r="DF105">
        <v>1</v>
      </c>
      <c r="DG105">
        <v>1</v>
      </c>
      <c r="DH105">
        <v>2</v>
      </c>
      <c r="DI105" t="s">
        <v>347</v>
      </c>
      <c r="DJ105">
        <v>3.1191</v>
      </c>
      <c r="DK105">
        <v>2.8007</v>
      </c>
      <c r="DL105">
        <v>0.146415</v>
      </c>
      <c r="DM105">
        <v>0.155852</v>
      </c>
      <c r="DN105">
        <v>0.086437</v>
      </c>
      <c r="DO105">
        <v>0.0762747</v>
      </c>
      <c r="DP105">
        <v>23759.5</v>
      </c>
      <c r="DQ105">
        <v>21707.1</v>
      </c>
      <c r="DR105">
        <v>26634.6</v>
      </c>
      <c r="DS105">
        <v>24065.6</v>
      </c>
      <c r="DT105">
        <v>33633.2</v>
      </c>
      <c r="DU105">
        <v>32387.3</v>
      </c>
      <c r="DV105">
        <v>40271.5</v>
      </c>
      <c r="DW105">
        <v>38055.5</v>
      </c>
      <c r="DX105">
        <v>1.99845</v>
      </c>
      <c r="DY105">
        <v>2.6362</v>
      </c>
      <c r="DZ105">
        <v>0.0402071</v>
      </c>
      <c r="EA105">
        <v>0</v>
      </c>
      <c r="EB105">
        <v>24.799</v>
      </c>
      <c r="EC105">
        <v>999.9</v>
      </c>
      <c r="ED105">
        <v>52.332</v>
      </c>
      <c r="EE105">
        <v>25.78</v>
      </c>
      <c r="EF105">
        <v>16.987</v>
      </c>
      <c r="EG105">
        <v>64.2955</v>
      </c>
      <c r="EH105">
        <v>20.5088</v>
      </c>
      <c r="EI105">
        <v>2</v>
      </c>
      <c r="EJ105">
        <v>-0.328321</v>
      </c>
      <c r="EK105">
        <v>-0.692862</v>
      </c>
      <c r="EL105">
        <v>20.2984</v>
      </c>
      <c r="EM105">
        <v>5.26192</v>
      </c>
      <c r="EN105">
        <v>12.007</v>
      </c>
      <c r="EO105">
        <v>4.99945</v>
      </c>
      <c r="EP105">
        <v>3.2871</v>
      </c>
      <c r="EQ105">
        <v>9999</v>
      </c>
      <c r="ER105">
        <v>9999</v>
      </c>
      <c r="ES105">
        <v>9999</v>
      </c>
      <c r="ET105">
        <v>999.9</v>
      </c>
      <c r="EU105">
        <v>1.87272</v>
      </c>
      <c r="EV105">
        <v>1.87359</v>
      </c>
      <c r="EW105">
        <v>1.86981</v>
      </c>
      <c r="EX105">
        <v>1.87556</v>
      </c>
      <c r="EY105">
        <v>1.87576</v>
      </c>
      <c r="EZ105">
        <v>1.8741</v>
      </c>
      <c r="FA105">
        <v>1.87271</v>
      </c>
      <c r="FB105">
        <v>1.8718</v>
      </c>
      <c r="FC105">
        <v>5</v>
      </c>
      <c r="FD105">
        <v>0</v>
      </c>
      <c r="FE105">
        <v>0</v>
      </c>
      <c r="FF105">
        <v>0</v>
      </c>
      <c r="FG105" t="s">
        <v>348</v>
      </c>
      <c r="FH105" t="s">
        <v>349</v>
      </c>
      <c r="FI105" t="s">
        <v>350</v>
      </c>
      <c r="FJ105" t="s">
        <v>350</v>
      </c>
      <c r="FK105" t="s">
        <v>350</v>
      </c>
      <c r="FL105" t="s">
        <v>350</v>
      </c>
      <c r="FM105">
        <v>0</v>
      </c>
      <c r="FN105">
        <v>100</v>
      </c>
      <c r="FO105">
        <v>100</v>
      </c>
      <c r="FP105">
        <v>1.698</v>
      </c>
      <c r="FQ105">
        <v>0.1111</v>
      </c>
      <c r="FR105">
        <v>0.362488883028156</v>
      </c>
      <c r="FS105">
        <v>0.00365831709837341</v>
      </c>
      <c r="FT105">
        <v>-3.09545118692409e-06</v>
      </c>
      <c r="FU105">
        <v>8.40380587856183e-10</v>
      </c>
      <c r="FV105">
        <v>-0.00191986884087034</v>
      </c>
      <c r="FW105">
        <v>0.00174507359546448</v>
      </c>
      <c r="FX105">
        <v>0.000211765233859431</v>
      </c>
      <c r="FY105">
        <v>9.99097381883647e-06</v>
      </c>
      <c r="FZ105">
        <v>2</v>
      </c>
      <c r="GA105">
        <v>1986</v>
      </c>
      <c r="GB105">
        <v>0</v>
      </c>
      <c r="GC105">
        <v>17</v>
      </c>
      <c r="GD105">
        <v>46.5</v>
      </c>
      <c r="GE105">
        <v>46.5</v>
      </c>
      <c r="GF105">
        <v>2.28271</v>
      </c>
      <c r="GG105">
        <v>2.50122</v>
      </c>
      <c r="GH105">
        <v>2.24854</v>
      </c>
      <c r="GI105">
        <v>2.68433</v>
      </c>
      <c r="GJ105">
        <v>2.44751</v>
      </c>
      <c r="GK105">
        <v>2.34985</v>
      </c>
      <c r="GL105">
        <v>30.0504</v>
      </c>
      <c r="GM105">
        <v>13.9569</v>
      </c>
      <c r="GN105">
        <v>19</v>
      </c>
      <c r="GO105">
        <v>455.076</v>
      </c>
      <c r="GP105">
        <v>1034.78</v>
      </c>
      <c r="GQ105">
        <v>24.0294</v>
      </c>
      <c r="GR105">
        <v>23.3855</v>
      </c>
      <c r="GS105">
        <v>30.0006</v>
      </c>
      <c r="GT105">
        <v>23.399</v>
      </c>
      <c r="GU105">
        <v>23.5197</v>
      </c>
      <c r="GV105">
        <v>45.7625</v>
      </c>
      <c r="GW105">
        <v>22.1605</v>
      </c>
      <c r="GX105">
        <v>69.2812</v>
      </c>
      <c r="GY105">
        <v>24.1454</v>
      </c>
      <c r="GZ105">
        <v>792.798</v>
      </c>
      <c r="HA105">
        <v>12.8704</v>
      </c>
      <c r="HB105">
        <v>101.142</v>
      </c>
      <c r="HC105">
        <v>101.109</v>
      </c>
    </row>
    <row r="106" spans="1:211">
      <c r="A106">
        <v>90</v>
      </c>
      <c r="B106">
        <v>1737667919.1</v>
      </c>
      <c r="C106">
        <v>178</v>
      </c>
      <c r="D106" t="s">
        <v>527</v>
      </c>
      <c r="E106" t="s">
        <v>528</v>
      </c>
      <c r="F106">
        <v>2</v>
      </c>
      <c r="G106">
        <v>1737667918.1</v>
      </c>
      <c r="H106">
        <f>(I106)/1000</f>
        <v>0</v>
      </c>
      <c r="I106">
        <f>IF(BD106, AL106, AF106)</f>
        <v>0</v>
      </c>
      <c r="J106">
        <f>IF(BD106, AG106, AE106)</f>
        <v>0</v>
      </c>
      <c r="K106">
        <f>BF106 - IF(AS106&gt;1, J106*AZ106*100.0/(AU106), 0)</f>
        <v>0</v>
      </c>
      <c r="L106">
        <f>((R106-H106/2)*K106-J106)/(R106+H106/2)</f>
        <v>0</v>
      </c>
      <c r="M106">
        <f>L106*(BM106+BN106)/1000.0</f>
        <v>0</v>
      </c>
      <c r="N106">
        <f>(BF106 - IF(AS106&gt;1, J106*AZ106*100.0/(AU106), 0))*(BM106+BN106)/1000.0</f>
        <v>0</v>
      </c>
      <c r="O106">
        <f>2.0/((1/Q106-1/P106)+SIGN(Q106)*SQRT((1/Q106-1/P106)*(1/Q106-1/P106) + 4*BA106/((BA106+1)*(BA106+1))*(2*1/Q106*1/P106-1/P106*1/P106)))</f>
        <v>0</v>
      </c>
      <c r="P106">
        <f>IF(LEFT(BB106,1)&lt;&gt;"0",IF(LEFT(BB106,1)="1",3.0,BC106),$D$5+$E$5*(BT106*BM106/($K$5*1000))+$F$5*(BT106*BM106/($K$5*1000))*MAX(MIN(AZ106,$J$5),$I$5)*MAX(MIN(AZ106,$J$5),$I$5)+$G$5*MAX(MIN(AZ106,$J$5),$I$5)*(BT106*BM106/($K$5*1000))+$H$5*(BT106*BM106/($K$5*1000))*(BT106*BM106/($K$5*1000)))</f>
        <v>0</v>
      </c>
      <c r="Q106">
        <f>H106*(1000-(1000*0.61365*exp(17.502*U106/(240.97+U106))/(BM106+BN106)+BH106)/2)/(1000*0.61365*exp(17.502*U106/(240.97+U106))/(BM106+BN106)-BH106)</f>
        <v>0</v>
      </c>
      <c r="R106">
        <f>1/((BA106+1)/(O106/1.6)+1/(P106/1.37)) + BA106/((BA106+1)/(O106/1.6) + BA106/(P106/1.37))</f>
        <v>0</v>
      </c>
      <c r="S106">
        <f>(AV106*AY106)</f>
        <v>0</v>
      </c>
      <c r="T106">
        <f>(BO106+(S106+2*0.95*5.67E-8*(((BO106+$B$7)+273)^4-(BO106+273)^4)-44100*H106)/(1.84*29.3*P106+8*0.95*5.67E-8*(BO106+273)^3))</f>
        <v>0</v>
      </c>
      <c r="U106">
        <f>($C$7*BP106+$D$7*BQ106+$E$7*T106)</f>
        <v>0</v>
      </c>
      <c r="V106">
        <f>0.61365*exp(17.502*U106/(240.97+U106))</f>
        <v>0</v>
      </c>
      <c r="W106">
        <f>(X106/Y106*100)</f>
        <v>0</v>
      </c>
      <c r="X106">
        <f>BH106*(BM106+BN106)/1000</f>
        <v>0</v>
      </c>
      <c r="Y106">
        <f>0.61365*exp(17.502*BO106/(240.97+BO106))</f>
        <v>0</v>
      </c>
      <c r="Z106">
        <f>(V106-BH106*(BM106+BN106)/1000)</f>
        <v>0</v>
      </c>
      <c r="AA106">
        <f>(-H106*44100)</f>
        <v>0</v>
      </c>
      <c r="AB106">
        <f>2*29.3*P106*0.92*(BO106-U106)</f>
        <v>0</v>
      </c>
      <c r="AC106">
        <f>2*0.95*5.67E-8*(((BO106+$B$7)+273)^4-(U106+273)^4)</f>
        <v>0</v>
      </c>
      <c r="AD106">
        <f>S106+AC106+AA106+AB106</f>
        <v>0</v>
      </c>
      <c r="AE106">
        <f>BL106*AS106*(BG106-BF106*(1000-AS106*BI106)/(1000-AS106*BH106))/(100*AZ106)</f>
        <v>0</v>
      </c>
      <c r="AF106">
        <f>1000*BL106*AS106*(BH106-BI106)/(100*AZ106*(1000-AS106*BH106))</f>
        <v>0</v>
      </c>
      <c r="AG106">
        <f>(AH106 - AI106 - BM106*1E3/(8.314*(BO106+273.15)) * AK106/BL106 * AJ106) * BL106/(100*AZ106) * (1000 - BI106)/1000</f>
        <v>0</v>
      </c>
      <c r="AH106">
        <v>765.626968946429</v>
      </c>
      <c r="AI106">
        <v>722.515363636363</v>
      </c>
      <c r="AJ106">
        <v>3.28582878787873</v>
      </c>
      <c r="AK106">
        <v>84.62</v>
      </c>
      <c r="AL106">
        <f>(AN106 - AM106 + BM106*1E3/(8.314*(BO106+273.15)) * AP106/BL106 * AO106) * BL106/(100*AZ106) * 1000/(1000 - AN106)</f>
        <v>0</v>
      </c>
      <c r="AM106">
        <v>12.8351054445155</v>
      </c>
      <c r="AN106">
        <v>15.4725615384615</v>
      </c>
      <c r="AO106">
        <v>-1.69254282694654e-06</v>
      </c>
      <c r="AP106">
        <v>106.04</v>
      </c>
      <c r="AQ106">
        <v>14</v>
      </c>
      <c r="AR106">
        <v>3</v>
      </c>
      <c r="AS106">
        <f>IF(AQ106*$H$13&gt;=AU106,1.0,(AU106/(AU106-AQ106*$H$13)))</f>
        <v>0</v>
      </c>
      <c r="AT106">
        <f>(AS106-1)*100</f>
        <v>0</v>
      </c>
      <c r="AU106">
        <f>MAX(0,($B$13+$C$13*BT106)/(1+$D$13*BT106)*BM106/(BO106+273)*$E$13)</f>
        <v>0</v>
      </c>
      <c r="AV106">
        <f>$B$11*BU106+$C$11*BV106+$D$11*CG106</f>
        <v>0</v>
      </c>
      <c r="AW106">
        <f>AV106*AX106</f>
        <v>0</v>
      </c>
      <c r="AX106">
        <f>($B$11*$D$9+$C$11*$D$9+$D$11*(CH106*$E$9+CI106*$G$9))/($B$11+$C$11+$D$11)</f>
        <v>0</v>
      </c>
      <c r="AY106">
        <f>($B$11*$K$9+$C$11*$K$9+$D$11*(CH106*$L$9+CI106*$N$9))/($B$11+$C$11+$D$11)</f>
        <v>0</v>
      </c>
      <c r="AZ106">
        <v>6</v>
      </c>
      <c r="BA106">
        <v>0.5</v>
      </c>
      <c r="BB106" t="s">
        <v>345</v>
      </c>
      <c r="BC106">
        <v>2</v>
      </c>
      <c r="BD106" t="b">
        <v>1</v>
      </c>
      <c r="BE106">
        <v>1737667918.1</v>
      </c>
      <c r="BF106">
        <v>711.321</v>
      </c>
      <c r="BG106">
        <v>767.499</v>
      </c>
      <c r="BH106">
        <v>15.4736</v>
      </c>
      <c r="BI106">
        <v>12.8336</v>
      </c>
      <c r="BJ106">
        <v>709.621</v>
      </c>
      <c r="BK106">
        <v>15.3625</v>
      </c>
      <c r="BL106">
        <v>500.079</v>
      </c>
      <c r="BM106">
        <v>102.603</v>
      </c>
      <c r="BN106">
        <v>0.0999495</v>
      </c>
      <c r="BO106">
        <v>24.9855</v>
      </c>
      <c r="BP106">
        <v>25.4567</v>
      </c>
      <c r="BQ106">
        <v>999.9</v>
      </c>
      <c r="BR106">
        <v>0</v>
      </c>
      <c r="BS106">
        <v>0</v>
      </c>
      <c r="BT106">
        <v>10005</v>
      </c>
      <c r="BU106">
        <v>364.206</v>
      </c>
      <c r="BV106">
        <v>842.34</v>
      </c>
      <c r="BW106">
        <v>-56.178</v>
      </c>
      <c r="BX106">
        <v>722.501</v>
      </c>
      <c r="BY106">
        <v>777.477</v>
      </c>
      <c r="BZ106">
        <v>2.64</v>
      </c>
      <c r="CA106">
        <v>767.499</v>
      </c>
      <c r="CB106">
        <v>12.8336</v>
      </c>
      <c r="CC106">
        <v>1.58763</v>
      </c>
      <c r="CD106">
        <v>1.31676</v>
      </c>
      <c r="CE106">
        <v>13.8393</v>
      </c>
      <c r="CF106">
        <v>10.9916</v>
      </c>
      <c r="CG106">
        <v>1200</v>
      </c>
      <c r="CH106">
        <v>0.9</v>
      </c>
      <c r="CI106">
        <v>0.1</v>
      </c>
      <c r="CJ106">
        <v>27</v>
      </c>
      <c r="CK106">
        <v>23455.8</v>
      </c>
      <c r="CL106">
        <v>1737665128.1</v>
      </c>
      <c r="CM106" t="s">
        <v>346</v>
      </c>
      <c r="CN106">
        <v>1737665128.1</v>
      </c>
      <c r="CO106">
        <v>1737665124.1</v>
      </c>
      <c r="CP106">
        <v>1</v>
      </c>
      <c r="CQ106">
        <v>0.11</v>
      </c>
      <c r="CR106">
        <v>-0.02</v>
      </c>
      <c r="CS106">
        <v>0.918</v>
      </c>
      <c r="CT106">
        <v>0.128</v>
      </c>
      <c r="CU106">
        <v>200</v>
      </c>
      <c r="CV106">
        <v>18</v>
      </c>
      <c r="CW106">
        <v>0.6</v>
      </c>
      <c r="CX106">
        <v>0.08</v>
      </c>
      <c r="CY106">
        <v>-55.28948</v>
      </c>
      <c r="CZ106">
        <v>-5.01921203007516</v>
      </c>
      <c r="DA106">
        <v>0.624337111342902</v>
      </c>
      <c r="DB106">
        <v>0</v>
      </c>
      <c r="DC106">
        <v>2.629418</v>
      </c>
      <c r="DD106">
        <v>0.0977900751879682</v>
      </c>
      <c r="DE106">
        <v>0.0105015211279129</v>
      </c>
      <c r="DF106">
        <v>1</v>
      </c>
      <c r="DG106">
        <v>1</v>
      </c>
      <c r="DH106">
        <v>2</v>
      </c>
      <c r="DI106" t="s">
        <v>347</v>
      </c>
      <c r="DJ106">
        <v>3.11916</v>
      </c>
      <c r="DK106">
        <v>2.80069</v>
      </c>
      <c r="DL106">
        <v>0.147323</v>
      </c>
      <c r="DM106">
        <v>0.156796</v>
      </c>
      <c r="DN106">
        <v>0.0864379</v>
      </c>
      <c r="DO106">
        <v>0.0762779</v>
      </c>
      <c r="DP106">
        <v>23734.1</v>
      </c>
      <c r="DQ106">
        <v>21683</v>
      </c>
      <c r="DR106">
        <v>26634.5</v>
      </c>
      <c r="DS106">
        <v>24065.8</v>
      </c>
      <c r="DT106">
        <v>33632.9</v>
      </c>
      <c r="DU106">
        <v>32387.8</v>
      </c>
      <c r="DV106">
        <v>40270.9</v>
      </c>
      <c r="DW106">
        <v>38056</v>
      </c>
      <c r="DX106">
        <v>1.99863</v>
      </c>
      <c r="DY106">
        <v>2.63622</v>
      </c>
      <c r="DZ106">
        <v>0.0401139</v>
      </c>
      <c r="EA106">
        <v>0</v>
      </c>
      <c r="EB106">
        <v>24.8011</v>
      </c>
      <c r="EC106">
        <v>999.9</v>
      </c>
      <c r="ED106">
        <v>52.332</v>
      </c>
      <c r="EE106">
        <v>25.78</v>
      </c>
      <c r="EF106">
        <v>16.9866</v>
      </c>
      <c r="EG106">
        <v>63.7055</v>
      </c>
      <c r="EH106">
        <v>20.5048</v>
      </c>
      <c r="EI106">
        <v>2</v>
      </c>
      <c r="EJ106">
        <v>-0.328072</v>
      </c>
      <c r="EK106">
        <v>-0.536732</v>
      </c>
      <c r="EL106">
        <v>20.2995</v>
      </c>
      <c r="EM106">
        <v>5.26177</v>
      </c>
      <c r="EN106">
        <v>12.007</v>
      </c>
      <c r="EO106">
        <v>4.9991</v>
      </c>
      <c r="EP106">
        <v>3.2869</v>
      </c>
      <c r="EQ106">
        <v>9999</v>
      </c>
      <c r="ER106">
        <v>9999</v>
      </c>
      <c r="ES106">
        <v>9999</v>
      </c>
      <c r="ET106">
        <v>999.9</v>
      </c>
      <c r="EU106">
        <v>1.87271</v>
      </c>
      <c r="EV106">
        <v>1.87359</v>
      </c>
      <c r="EW106">
        <v>1.86981</v>
      </c>
      <c r="EX106">
        <v>1.87553</v>
      </c>
      <c r="EY106">
        <v>1.87576</v>
      </c>
      <c r="EZ106">
        <v>1.87409</v>
      </c>
      <c r="FA106">
        <v>1.87271</v>
      </c>
      <c r="FB106">
        <v>1.8718</v>
      </c>
      <c r="FC106">
        <v>5</v>
      </c>
      <c r="FD106">
        <v>0</v>
      </c>
      <c r="FE106">
        <v>0</v>
      </c>
      <c r="FF106">
        <v>0</v>
      </c>
      <c r="FG106" t="s">
        <v>348</v>
      </c>
      <c r="FH106" t="s">
        <v>349</v>
      </c>
      <c r="FI106" t="s">
        <v>350</v>
      </c>
      <c r="FJ106" t="s">
        <v>350</v>
      </c>
      <c r="FK106" t="s">
        <v>350</v>
      </c>
      <c r="FL106" t="s">
        <v>350</v>
      </c>
      <c r="FM106">
        <v>0</v>
      </c>
      <c r="FN106">
        <v>100</v>
      </c>
      <c r="FO106">
        <v>100</v>
      </c>
      <c r="FP106">
        <v>1.701</v>
      </c>
      <c r="FQ106">
        <v>0.111</v>
      </c>
      <c r="FR106">
        <v>0.362488883028156</v>
      </c>
      <c r="FS106">
        <v>0.00365831709837341</v>
      </c>
      <c r="FT106">
        <v>-3.09545118692409e-06</v>
      </c>
      <c r="FU106">
        <v>8.40380587856183e-10</v>
      </c>
      <c r="FV106">
        <v>-0.00191986884087034</v>
      </c>
      <c r="FW106">
        <v>0.00174507359546448</v>
      </c>
      <c r="FX106">
        <v>0.000211765233859431</v>
      </c>
      <c r="FY106">
        <v>9.99097381883647e-06</v>
      </c>
      <c r="FZ106">
        <v>2</v>
      </c>
      <c r="GA106">
        <v>1986</v>
      </c>
      <c r="GB106">
        <v>0</v>
      </c>
      <c r="GC106">
        <v>17</v>
      </c>
      <c r="GD106">
        <v>46.5</v>
      </c>
      <c r="GE106">
        <v>46.6</v>
      </c>
      <c r="GF106">
        <v>2.2998</v>
      </c>
      <c r="GG106">
        <v>2.52441</v>
      </c>
      <c r="GH106">
        <v>2.24854</v>
      </c>
      <c r="GI106">
        <v>2.68188</v>
      </c>
      <c r="GJ106">
        <v>2.44751</v>
      </c>
      <c r="GK106">
        <v>2.40234</v>
      </c>
      <c r="GL106">
        <v>30.0504</v>
      </c>
      <c r="GM106">
        <v>13.9657</v>
      </c>
      <c r="GN106">
        <v>19</v>
      </c>
      <c r="GO106">
        <v>455.201</v>
      </c>
      <c r="GP106">
        <v>1034.84</v>
      </c>
      <c r="GQ106">
        <v>24.1063</v>
      </c>
      <c r="GR106">
        <v>23.388</v>
      </c>
      <c r="GS106">
        <v>30.0006</v>
      </c>
      <c r="GT106">
        <v>23.4013</v>
      </c>
      <c r="GU106">
        <v>23.5216</v>
      </c>
      <c r="GV106">
        <v>46.0761</v>
      </c>
      <c r="GW106">
        <v>22.1605</v>
      </c>
      <c r="GX106">
        <v>69.2812</v>
      </c>
      <c r="GY106">
        <v>24.1539</v>
      </c>
      <c r="GZ106">
        <v>799.579</v>
      </c>
      <c r="HA106">
        <v>12.8704</v>
      </c>
      <c r="HB106">
        <v>101.141</v>
      </c>
      <c r="HC106">
        <v>101.111</v>
      </c>
    </row>
    <row r="107" spans="1:211">
      <c r="A107">
        <v>91</v>
      </c>
      <c r="B107">
        <v>1737667921.1</v>
      </c>
      <c r="C107">
        <v>180</v>
      </c>
      <c r="D107" t="s">
        <v>529</v>
      </c>
      <c r="E107" t="s">
        <v>530</v>
      </c>
      <c r="F107">
        <v>2</v>
      </c>
      <c r="G107">
        <v>1737667919.1</v>
      </c>
      <c r="H107">
        <f>(I107)/1000</f>
        <v>0</v>
      </c>
      <c r="I107">
        <f>IF(BD107, AL107, AF107)</f>
        <v>0</v>
      </c>
      <c r="J107">
        <f>IF(BD107, AG107, AE107)</f>
        <v>0</v>
      </c>
      <c r="K107">
        <f>BF107 - IF(AS107&gt;1, J107*AZ107*100.0/(AU107), 0)</f>
        <v>0</v>
      </c>
      <c r="L107">
        <f>((R107-H107/2)*K107-J107)/(R107+H107/2)</f>
        <v>0</v>
      </c>
      <c r="M107">
        <f>L107*(BM107+BN107)/1000.0</f>
        <v>0</v>
      </c>
      <c r="N107">
        <f>(BF107 - IF(AS107&gt;1, J107*AZ107*100.0/(AU107), 0))*(BM107+BN107)/1000.0</f>
        <v>0</v>
      </c>
      <c r="O107">
        <f>2.0/((1/Q107-1/P107)+SIGN(Q107)*SQRT((1/Q107-1/P107)*(1/Q107-1/P107) + 4*BA107/((BA107+1)*(BA107+1))*(2*1/Q107*1/P107-1/P107*1/P107)))</f>
        <v>0</v>
      </c>
      <c r="P107">
        <f>IF(LEFT(BB107,1)&lt;&gt;"0",IF(LEFT(BB107,1)="1",3.0,BC107),$D$5+$E$5*(BT107*BM107/($K$5*1000))+$F$5*(BT107*BM107/($K$5*1000))*MAX(MIN(AZ107,$J$5),$I$5)*MAX(MIN(AZ107,$J$5),$I$5)+$G$5*MAX(MIN(AZ107,$J$5),$I$5)*(BT107*BM107/($K$5*1000))+$H$5*(BT107*BM107/($K$5*1000))*(BT107*BM107/($K$5*1000)))</f>
        <v>0</v>
      </c>
      <c r="Q107">
        <f>H107*(1000-(1000*0.61365*exp(17.502*U107/(240.97+U107))/(BM107+BN107)+BH107)/2)/(1000*0.61365*exp(17.502*U107/(240.97+U107))/(BM107+BN107)-BH107)</f>
        <v>0</v>
      </c>
      <c r="R107">
        <f>1/((BA107+1)/(O107/1.6)+1/(P107/1.37)) + BA107/((BA107+1)/(O107/1.6) + BA107/(P107/1.37))</f>
        <v>0</v>
      </c>
      <c r="S107">
        <f>(AV107*AY107)</f>
        <v>0</v>
      </c>
      <c r="T107">
        <f>(BO107+(S107+2*0.95*5.67E-8*(((BO107+$B$7)+273)^4-(BO107+273)^4)-44100*H107)/(1.84*29.3*P107+8*0.95*5.67E-8*(BO107+273)^3))</f>
        <v>0</v>
      </c>
      <c r="U107">
        <f>($C$7*BP107+$D$7*BQ107+$E$7*T107)</f>
        <v>0</v>
      </c>
      <c r="V107">
        <f>0.61365*exp(17.502*U107/(240.97+U107))</f>
        <v>0</v>
      </c>
      <c r="W107">
        <f>(X107/Y107*100)</f>
        <v>0</v>
      </c>
      <c r="X107">
        <f>BH107*(BM107+BN107)/1000</f>
        <v>0</v>
      </c>
      <c r="Y107">
        <f>0.61365*exp(17.502*BO107/(240.97+BO107))</f>
        <v>0</v>
      </c>
      <c r="Z107">
        <f>(V107-BH107*(BM107+BN107)/1000)</f>
        <v>0</v>
      </c>
      <c r="AA107">
        <f>(-H107*44100)</f>
        <v>0</v>
      </c>
      <c r="AB107">
        <f>2*29.3*P107*0.92*(BO107-U107)</f>
        <v>0</v>
      </c>
      <c r="AC107">
        <f>2*0.95*5.67E-8*(((BO107+$B$7)+273)^4-(U107+273)^4)</f>
        <v>0</v>
      </c>
      <c r="AD107">
        <f>S107+AC107+AA107+AB107</f>
        <v>0</v>
      </c>
      <c r="AE107">
        <f>BL107*AS107*(BG107-BF107*(1000-AS107*BI107)/(1000-AS107*BH107))/(100*AZ107)</f>
        <v>0</v>
      </c>
      <c r="AF107">
        <f>1000*BL107*AS107*(BH107-BI107)/(100*AZ107*(1000-AS107*BH107))</f>
        <v>0</v>
      </c>
      <c r="AG107">
        <f>(AH107 - AI107 - BM107*1E3/(8.314*(BO107+273.15)) * AK107/BL107 * AJ107) * BL107/(100*AZ107) * (1000 - BI107)/1000</f>
        <v>0</v>
      </c>
      <c r="AH107">
        <v>772.274027789286</v>
      </c>
      <c r="AI107">
        <v>729.035575757575</v>
      </c>
      <c r="AJ107">
        <v>3.26944268398257</v>
      </c>
      <c r="AK107">
        <v>84.62</v>
      </c>
      <c r="AL107">
        <f>(AN107 - AM107 + BM107*1E3/(8.314*(BO107+273.15)) * AP107/BL107 * AO107) * BL107/(100*AZ107) * 1000/(1000 - AN107)</f>
        <v>0</v>
      </c>
      <c r="AM107">
        <v>12.8338604840959</v>
      </c>
      <c r="AN107">
        <v>15.4731868131868</v>
      </c>
      <c r="AO107">
        <v>-1.60704805791513e-06</v>
      </c>
      <c r="AP107">
        <v>106.04</v>
      </c>
      <c r="AQ107">
        <v>14</v>
      </c>
      <c r="AR107">
        <v>3</v>
      </c>
      <c r="AS107">
        <f>IF(AQ107*$H$13&gt;=AU107,1.0,(AU107/(AU107-AQ107*$H$13)))</f>
        <v>0</v>
      </c>
      <c r="AT107">
        <f>(AS107-1)*100</f>
        <v>0</v>
      </c>
      <c r="AU107">
        <f>MAX(0,($B$13+$C$13*BT107)/(1+$D$13*BT107)*BM107/(BO107+273)*$E$13)</f>
        <v>0</v>
      </c>
      <c r="AV107">
        <f>$B$11*BU107+$C$11*BV107+$D$11*CG107</f>
        <v>0</v>
      </c>
      <c r="AW107">
        <f>AV107*AX107</f>
        <v>0</v>
      </c>
      <c r="AX107">
        <f>($B$11*$D$9+$C$11*$D$9+$D$11*(CH107*$E$9+CI107*$G$9))/($B$11+$C$11+$D$11)</f>
        <v>0</v>
      </c>
      <c r="AY107">
        <f>($B$11*$K$9+$C$11*$K$9+$D$11*(CH107*$L$9+CI107*$N$9))/($B$11+$C$11+$D$11)</f>
        <v>0</v>
      </c>
      <c r="AZ107">
        <v>6</v>
      </c>
      <c r="BA107">
        <v>0.5</v>
      </c>
      <c r="BB107" t="s">
        <v>345</v>
      </c>
      <c r="BC107">
        <v>2</v>
      </c>
      <c r="BD107" t="b">
        <v>1</v>
      </c>
      <c r="BE107">
        <v>1737667919.1</v>
      </c>
      <c r="BF107">
        <v>714.5405</v>
      </c>
      <c r="BG107">
        <v>770.93</v>
      </c>
      <c r="BH107">
        <v>15.47345</v>
      </c>
      <c r="BI107">
        <v>12.83415</v>
      </c>
      <c r="BJ107">
        <v>712.839</v>
      </c>
      <c r="BK107">
        <v>15.36235</v>
      </c>
      <c r="BL107">
        <v>500.064</v>
      </c>
      <c r="BM107">
        <v>102.6035</v>
      </c>
      <c r="BN107">
        <v>0.09985755</v>
      </c>
      <c r="BO107">
        <v>24.98585</v>
      </c>
      <c r="BP107">
        <v>25.45795</v>
      </c>
      <c r="BQ107">
        <v>999.9</v>
      </c>
      <c r="BR107">
        <v>0</v>
      </c>
      <c r="BS107">
        <v>0</v>
      </c>
      <c r="BT107">
        <v>10025.6</v>
      </c>
      <c r="BU107">
        <v>364.2045</v>
      </c>
      <c r="BV107">
        <v>842.3215</v>
      </c>
      <c r="BW107">
        <v>-56.3893</v>
      </c>
      <c r="BX107">
        <v>725.771</v>
      </c>
      <c r="BY107">
        <v>780.953</v>
      </c>
      <c r="BZ107">
        <v>2.639295</v>
      </c>
      <c r="CA107">
        <v>770.93</v>
      </c>
      <c r="CB107">
        <v>12.83415</v>
      </c>
      <c r="CC107">
        <v>1.587625</v>
      </c>
      <c r="CD107">
        <v>1.316825</v>
      </c>
      <c r="CE107">
        <v>13.83925</v>
      </c>
      <c r="CF107">
        <v>10.99235</v>
      </c>
      <c r="CG107">
        <v>1200</v>
      </c>
      <c r="CH107">
        <v>0.9</v>
      </c>
      <c r="CI107">
        <v>0.1</v>
      </c>
      <c r="CJ107">
        <v>27</v>
      </c>
      <c r="CK107">
        <v>23455.8</v>
      </c>
      <c r="CL107">
        <v>1737665128.1</v>
      </c>
      <c r="CM107" t="s">
        <v>346</v>
      </c>
      <c r="CN107">
        <v>1737665128.1</v>
      </c>
      <c r="CO107">
        <v>1737665124.1</v>
      </c>
      <c r="CP107">
        <v>1</v>
      </c>
      <c r="CQ107">
        <v>0.11</v>
      </c>
      <c r="CR107">
        <v>-0.02</v>
      </c>
      <c r="CS107">
        <v>0.918</v>
      </c>
      <c r="CT107">
        <v>0.128</v>
      </c>
      <c r="CU107">
        <v>200</v>
      </c>
      <c r="CV107">
        <v>18</v>
      </c>
      <c r="CW107">
        <v>0.6</v>
      </c>
      <c r="CX107">
        <v>0.08</v>
      </c>
      <c r="CY107">
        <v>-55.390745</v>
      </c>
      <c r="CZ107">
        <v>-6.6368436090226</v>
      </c>
      <c r="DA107">
        <v>0.686720385946857</v>
      </c>
      <c r="DB107">
        <v>0</v>
      </c>
      <c r="DC107">
        <v>2.631452</v>
      </c>
      <c r="DD107">
        <v>0.0936351879699233</v>
      </c>
      <c r="DE107">
        <v>0.0102806330544379</v>
      </c>
      <c r="DF107">
        <v>1</v>
      </c>
      <c r="DG107">
        <v>1</v>
      </c>
      <c r="DH107">
        <v>2</v>
      </c>
      <c r="DI107" t="s">
        <v>347</v>
      </c>
      <c r="DJ107">
        <v>3.11918</v>
      </c>
      <c r="DK107">
        <v>2.80071</v>
      </c>
      <c r="DL107">
        <v>0.14823</v>
      </c>
      <c r="DM107">
        <v>0.157722</v>
      </c>
      <c r="DN107">
        <v>0.0864411</v>
      </c>
      <c r="DO107">
        <v>0.0762832</v>
      </c>
      <c r="DP107">
        <v>23708.6</v>
      </c>
      <c r="DQ107">
        <v>21659.5</v>
      </c>
      <c r="DR107">
        <v>26634.1</v>
      </c>
      <c r="DS107">
        <v>24066.1</v>
      </c>
      <c r="DT107">
        <v>33632.4</v>
      </c>
      <c r="DU107">
        <v>32387.9</v>
      </c>
      <c r="DV107">
        <v>40270.4</v>
      </c>
      <c r="DW107">
        <v>38056.3</v>
      </c>
      <c r="DX107">
        <v>1.9985</v>
      </c>
      <c r="DY107">
        <v>2.6374</v>
      </c>
      <c r="DZ107">
        <v>0.0400469</v>
      </c>
      <c r="EA107">
        <v>0</v>
      </c>
      <c r="EB107">
        <v>24.8032</v>
      </c>
      <c r="EC107">
        <v>999.9</v>
      </c>
      <c r="ED107">
        <v>52.332</v>
      </c>
      <c r="EE107">
        <v>25.78</v>
      </c>
      <c r="EF107">
        <v>16.9868</v>
      </c>
      <c r="EG107">
        <v>63.9555</v>
      </c>
      <c r="EH107">
        <v>20.4567</v>
      </c>
      <c r="EI107">
        <v>2</v>
      </c>
      <c r="EJ107">
        <v>-0.327917</v>
      </c>
      <c r="EK107">
        <v>-0.417288</v>
      </c>
      <c r="EL107">
        <v>20.3002</v>
      </c>
      <c r="EM107">
        <v>5.26236</v>
      </c>
      <c r="EN107">
        <v>12.0065</v>
      </c>
      <c r="EO107">
        <v>4.99935</v>
      </c>
      <c r="EP107">
        <v>3.287</v>
      </c>
      <c r="EQ107">
        <v>9999</v>
      </c>
      <c r="ER107">
        <v>9999</v>
      </c>
      <c r="ES107">
        <v>9999</v>
      </c>
      <c r="ET107">
        <v>999.9</v>
      </c>
      <c r="EU107">
        <v>1.87271</v>
      </c>
      <c r="EV107">
        <v>1.8736</v>
      </c>
      <c r="EW107">
        <v>1.86981</v>
      </c>
      <c r="EX107">
        <v>1.87553</v>
      </c>
      <c r="EY107">
        <v>1.87576</v>
      </c>
      <c r="EZ107">
        <v>1.87409</v>
      </c>
      <c r="FA107">
        <v>1.87271</v>
      </c>
      <c r="FB107">
        <v>1.8718</v>
      </c>
      <c r="FC107">
        <v>5</v>
      </c>
      <c r="FD107">
        <v>0</v>
      </c>
      <c r="FE107">
        <v>0</v>
      </c>
      <c r="FF107">
        <v>0</v>
      </c>
      <c r="FG107" t="s">
        <v>348</v>
      </c>
      <c r="FH107" t="s">
        <v>349</v>
      </c>
      <c r="FI107" t="s">
        <v>350</v>
      </c>
      <c r="FJ107" t="s">
        <v>350</v>
      </c>
      <c r="FK107" t="s">
        <v>350</v>
      </c>
      <c r="FL107" t="s">
        <v>350</v>
      </c>
      <c r="FM107">
        <v>0</v>
      </c>
      <c r="FN107">
        <v>100</v>
      </c>
      <c r="FO107">
        <v>100</v>
      </c>
      <c r="FP107">
        <v>1.705</v>
      </c>
      <c r="FQ107">
        <v>0.1111</v>
      </c>
      <c r="FR107">
        <v>0.362488883028156</v>
      </c>
      <c r="FS107">
        <v>0.00365831709837341</v>
      </c>
      <c r="FT107">
        <v>-3.09545118692409e-06</v>
      </c>
      <c r="FU107">
        <v>8.40380587856183e-10</v>
      </c>
      <c r="FV107">
        <v>-0.00191986884087034</v>
      </c>
      <c r="FW107">
        <v>0.00174507359546448</v>
      </c>
      <c r="FX107">
        <v>0.000211765233859431</v>
      </c>
      <c r="FY107">
        <v>9.99097381883647e-06</v>
      </c>
      <c r="FZ107">
        <v>2</v>
      </c>
      <c r="GA107">
        <v>1986</v>
      </c>
      <c r="GB107">
        <v>0</v>
      </c>
      <c r="GC107">
        <v>17</v>
      </c>
      <c r="GD107">
        <v>46.5</v>
      </c>
      <c r="GE107">
        <v>46.6</v>
      </c>
      <c r="GF107">
        <v>2.31567</v>
      </c>
      <c r="GG107">
        <v>2.50732</v>
      </c>
      <c r="GH107">
        <v>2.24854</v>
      </c>
      <c r="GI107">
        <v>2.68188</v>
      </c>
      <c r="GJ107">
        <v>2.44751</v>
      </c>
      <c r="GK107">
        <v>2.40723</v>
      </c>
      <c r="GL107">
        <v>30.0718</v>
      </c>
      <c r="GM107">
        <v>13.9744</v>
      </c>
      <c r="GN107">
        <v>19</v>
      </c>
      <c r="GO107">
        <v>455.144</v>
      </c>
      <c r="GP107">
        <v>1036.32</v>
      </c>
      <c r="GQ107">
        <v>24.1442</v>
      </c>
      <c r="GR107">
        <v>23.3904</v>
      </c>
      <c r="GS107">
        <v>30.0006</v>
      </c>
      <c r="GT107">
        <v>23.4032</v>
      </c>
      <c r="GU107">
        <v>23.524</v>
      </c>
      <c r="GV107">
        <v>46.3959</v>
      </c>
      <c r="GW107">
        <v>22.1605</v>
      </c>
      <c r="GX107">
        <v>69.2812</v>
      </c>
      <c r="GY107">
        <v>24.1539</v>
      </c>
      <c r="GZ107">
        <v>806.319</v>
      </c>
      <c r="HA107">
        <v>12.8704</v>
      </c>
      <c r="HB107">
        <v>101.14</v>
      </c>
      <c r="HC107">
        <v>101.112</v>
      </c>
    </row>
    <row r="108" spans="1:211">
      <c r="A108">
        <v>92</v>
      </c>
      <c r="B108">
        <v>1737667923.1</v>
      </c>
      <c r="C108">
        <v>182</v>
      </c>
      <c r="D108" t="s">
        <v>531</v>
      </c>
      <c r="E108" t="s">
        <v>532</v>
      </c>
      <c r="F108">
        <v>2</v>
      </c>
      <c r="G108">
        <v>1737667922.1</v>
      </c>
      <c r="H108">
        <f>(I108)/1000</f>
        <v>0</v>
      </c>
      <c r="I108">
        <f>IF(BD108, AL108, AF108)</f>
        <v>0</v>
      </c>
      <c r="J108">
        <f>IF(BD108, AG108, AE108)</f>
        <v>0</v>
      </c>
      <c r="K108">
        <f>BF108 - IF(AS108&gt;1, J108*AZ108*100.0/(AU108), 0)</f>
        <v>0</v>
      </c>
      <c r="L108">
        <f>((R108-H108/2)*K108-J108)/(R108+H108/2)</f>
        <v>0</v>
      </c>
      <c r="M108">
        <f>L108*(BM108+BN108)/1000.0</f>
        <v>0</v>
      </c>
      <c r="N108">
        <f>(BF108 - IF(AS108&gt;1, J108*AZ108*100.0/(AU108), 0))*(BM108+BN108)/1000.0</f>
        <v>0</v>
      </c>
      <c r="O108">
        <f>2.0/((1/Q108-1/P108)+SIGN(Q108)*SQRT((1/Q108-1/P108)*(1/Q108-1/P108) + 4*BA108/((BA108+1)*(BA108+1))*(2*1/Q108*1/P108-1/P108*1/P108)))</f>
        <v>0</v>
      </c>
      <c r="P108">
        <f>IF(LEFT(BB108,1)&lt;&gt;"0",IF(LEFT(BB108,1)="1",3.0,BC108),$D$5+$E$5*(BT108*BM108/($K$5*1000))+$F$5*(BT108*BM108/($K$5*1000))*MAX(MIN(AZ108,$J$5),$I$5)*MAX(MIN(AZ108,$J$5),$I$5)+$G$5*MAX(MIN(AZ108,$J$5),$I$5)*(BT108*BM108/($K$5*1000))+$H$5*(BT108*BM108/($K$5*1000))*(BT108*BM108/($K$5*1000)))</f>
        <v>0</v>
      </c>
      <c r="Q108">
        <f>H108*(1000-(1000*0.61365*exp(17.502*U108/(240.97+U108))/(BM108+BN108)+BH108)/2)/(1000*0.61365*exp(17.502*U108/(240.97+U108))/(BM108+BN108)-BH108)</f>
        <v>0</v>
      </c>
      <c r="R108">
        <f>1/((BA108+1)/(O108/1.6)+1/(P108/1.37)) + BA108/((BA108+1)/(O108/1.6) + BA108/(P108/1.37))</f>
        <v>0</v>
      </c>
      <c r="S108">
        <f>(AV108*AY108)</f>
        <v>0</v>
      </c>
      <c r="T108">
        <f>(BO108+(S108+2*0.95*5.67E-8*(((BO108+$B$7)+273)^4-(BO108+273)^4)-44100*H108)/(1.84*29.3*P108+8*0.95*5.67E-8*(BO108+273)^3))</f>
        <v>0</v>
      </c>
      <c r="U108">
        <f>($C$7*BP108+$D$7*BQ108+$E$7*T108)</f>
        <v>0</v>
      </c>
      <c r="V108">
        <f>0.61365*exp(17.502*U108/(240.97+U108))</f>
        <v>0</v>
      </c>
      <c r="W108">
        <f>(X108/Y108*100)</f>
        <v>0</v>
      </c>
      <c r="X108">
        <f>BH108*(BM108+BN108)/1000</f>
        <v>0</v>
      </c>
      <c r="Y108">
        <f>0.61365*exp(17.502*BO108/(240.97+BO108))</f>
        <v>0</v>
      </c>
      <c r="Z108">
        <f>(V108-BH108*(BM108+BN108)/1000)</f>
        <v>0</v>
      </c>
      <c r="AA108">
        <f>(-H108*44100)</f>
        <v>0</v>
      </c>
      <c r="AB108">
        <f>2*29.3*P108*0.92*(BO108-U108)</f>
        <v>0</v>
      </c>
      <c r="AC108">
        <f>2*0.95*5.67E-8*(((BO108+$B$7)+273)^4-(U108+273)^4)</f>
        <v>0</v>
      </c>
      <c r="AD108">
        <f>S108+AC108+AA108+AB108</f>
        <v>0</v>
      </c>
      <c r="AE108">
        <f>BL108*AS108*(BG108-BF108*(1000-AS108*BI108)/(1000-AS108*BH108))/(100*AZ108)</f>
        <v>0</v>
      </c>
      <c r="AF108">
        <f>1000*BL108*AS108*(BH108-BI108)/(100*AZ108*(1000-AS108*BH108))</f>
        <v>0</v>
      </c>
      <c r="AG108">
        <f>(AH108 - AI108 - BM108*1E3/(8.314*(BO108+273.15)) * AK108/BL108 * AJ108) * BL108/(100*AZ108) * (1000 - BI108)/1000</f>
        <v>0</v>
      </c>
      <c r="AH108">
        <v>779.156246383333</v>
      </c>
      <c r="AI108">
        <v>735.622315151515</v>
      </c>
      <c r="AJ108">
        <v>3.27800987012978</v>
      </c>
      <c r="AK108">
        <v>84.62</v>
      </c>
      <c r="AL108">
        <f>(AN108 - AM108 + BM108*1E3/(8.314*(BO108+273.15)) * AP108/BL108 * AO108) * BL108/(100*AZ108) * 1000/(1000 - AN108)</f>
        <v>0</v>
      </c>
      <c r="AM108">
        <v>12.8336724787812</v>
      </c>
      <c r="AN108">
        <v>15.4746043956044</v>
      </c>
      <c r="AO108">
        <v>-8.75950220398909e-07</v>
      </c>
      <c r="AP108">
        <v>106.04</v>
      </c>
      <c r="AQ108">
        <v>14</v>
      </c>
      <c r="AR108">
        <v>3</v>
      </c>
      <c r="AS108">
        <f>IF(AQ108*$H$13&gt;=AU108,1.0,(AU108/(AU108-AQ108*$H$13)))</f>
        <v>0</v>
      </c>
      <c r="AT108">
        <f>(AS108-1)*100</f>
        <v>0</v>
      </c>
      <c r="AU108">
        <f>MAX(0,($B$13+$C$13*BT108)/(1+$D$13*BT108)*BM108/(BO108+273)*$E$13)</f>
        <v>0</v>
      </c>
      <c r="AV108">
        <f>$B$11*BU108+$C$11*BV108+$D$11*CG108</f>
        <v>0</v>
      </c>
      <c r="AW108">
        <f>AV108*AX108</f>
        <v>0</v>
      </c>
      <c r="AX108">
        <f>($B$11*$D$9+$C$11*$D$9+$D$11*(CH108*$E$9+CI108*$G$9))/($B$11+$C$11+$D$11)</f>
        <v>0</v>
      </c>
      <c r="AY108">
        <f>($B$11*$K$9+$C$11*$K$9+$D$11*(CH108*$L$9+CI108*$N$9))/($B$11+$C$11+$D$11)</f>
        <v>0</v>
      </c>
      <c r="AZ108">
        <v>6</v>
      </c>
      <c r="BA108">
        <v>0.5</v>
      </c>
      <c r="BB108" t="s">
        <v>345</v>
      </c>
      <c r="BC108">
        <v>2</v>
      </c>
      <c r="BD108" t="b">
        <v>1</v>
      </c>
      <c r="BE108">
        <v>1737667922.1</v>
      </c>
      <c r="BF108">
        <v>724.258</v>
      </c>
      <c r="BG108">
        <v>781.028</v>
      </c>
      <c r="BH108">
        <v>15.4748</v>
      </c>
      <c r="BI108">
        <v>12.8369</v>
      </c>
      <c r="BJ108">
        <v>722.552</v>
      </c>
      <c r="BK108">
        <v>15.3637</v>
      </c>
      <c r="BL108">
        <v>499.895</v>
      </c>
      <c r="BM108">
        <v>102.604</v>
      </c>
      <c r="BN108">
        <v>0.0999449</v>
      </c>
      <c r="BO108">
        <v>24.9878</v>
      </c>
      <c r="BP108">
        <v>25.4597</v>
      </c>
      <c r="BQ108">
        <v>999.9</v>
      </c>
      <c r="BR108">
        <v>0</v>
      </c>
      <c r="BS108">
        <v>0</v>
      </c>
      <c r="BT108">
        <v>10020</v>
      </c>
      <c r="BU108">
        <v>364.218</v>
      </c>
      <c r="BV108">
        <v>842.577</v>
      </c>
      <c r="BW108">
        <v>-56.7698</v>
      </c>
      <c r="BX108">
        <v>735.642</v>
      </c>
      <c r="BY108">
        <v>791.184</v>
      </c>
      <c r="BZ108">
        <v>2.63786</v>
      </c>
      <c r="CA108">
        <v>781.028</v>
      </c>
      <c r="CB108">
        <v>12.8369</v>
      </c>
      <c r="CC108">
        <v>1.58778</v>
      </c>
      <c r="CD108">
        <v>1.31712</v>
      </c>
      <c r="CE108">
        <v>13.8407</v>
      </c>
      <c r="CF108">
        <v>10.9957</v>
      </c>
      <c r="CG108">
        <v>1200</v>
      </c>
      <c r="CH108">
        <v>0.900001</v>
      </c>
      <c r="CI108">
        <v>0.0999994</v>
      </c>
      <c r="CJ108">
        <v>27</v>
      </c>
      <c r="CK108">
        <v>23455.8</v>
      </c>
      <c r="CL108">
        <v>1737665128.1</v>
      </c>
      <c r="CM108" t="s">
        <v>346</v>
      </c>
      <c r="CN108">
        <v>1737665128.1</v>
      </c>
      <c r="CO108">
        <v>1737665124.1</v>
      </c>
      <c r="CP108">
        <v>1</v>
      </c>
      <c r="CQ108">
        <v>0.11</v>
      </c>
      <c r="CR108">
        <v>-0.02</v>
      </c>
      <c r="CS108">
        <v>0.918</v>
      </c>
      <c r="CT108">
        <v>0.128</v>
      </c>
      <c r="CU108">
        <v>200</v>
      </c>
      <c r="CV108">
        <v>18</v>
      </c>
      <c r="CW108">
        <v>0.6</v>
      </c>
      <c r="CX108">
        <v>0.08</v>
      </c>
      <c r="CY108">
        <v>-55.635695</v>
      </c>
      <c r="CZ108">
        <v>-6.42528270676695</v>
      </c>
      <c r="DA108">
        <v>0.662789586124435</v>
      </c>
      <c r="DB108">
        <v>0</v>
      </c>
      <c r="DC108">
        <v>2.6334185</v>
      </c>
      <c r="DD108">
        <v>0.0802434586466192</v>
      </c>
      <c r="DE108">
        <v>0.00954248933716988</v>
      </c>
      <c r="DF108">
        <v>1</v>
      </c>
      <c r="DG108">
        <v>1</v>
      </c>
      <c r="DH108">
        <v>2</v>
      </c>
      <c r="DI108" t="s">
        <v>347</v>
      </c>
      <c r="DJ108">
        <v>3.11902</v>
      </c>
      <c r="DK108">
        <v>2.8007</v>
      </c>
      <c r="DL108">
        <v>0.149139</v>
      </c>
      <c r="DM108">
        <v>0.158609</v>
      </c>
      <c r="DN108">
        <v>0.0864473</v>
      </c>
      <c r="DO108">
        <v>0.0762933</v>
      </c>
      <c r="DP108">
        <v>23683.1</v>
      </c>
      <c r="DQ108">
        <v>21636.5</v>
      </c>
      <c r="DR108">
        <v>26633.8</v>
      </c>
      <c r="DS108">
        <v>24065.8</v>
      </c>
      <c r="DT108">
        <v>33632</v>
      </c>
      <c r="DU108">
        <v>32387.1</v>
      </c>
      <c r="DV108">
        <v>40270.2</v>
      </c>
      <c r="DW108">
        <v>38055.7</v>
      </c>
      <c r="DX108">
        <v>1.99813</v>
      </c>
      <c r="DY108">
        <v>2.63748</v>
      </c>
      <c r="DZ108">
        <v>0.0396445</v>
      </c>
      <c r="EA108">
        <v>0</v>
      </c>
      <c r="EB108">
        <v>24.8054</v>
      </c>
      <c r="EC108">
        <v>999.9</v>
      </c>
      <c r="ED108">
        <v>52.332</v>
      </c>
      <c r="EE108">
        <v>25.78</v>
      </c>
      <c r="EF108">
        <v>16.9865</v>
      </c>
      <c r="EG108">
        <v>64.3255</v>
      </c>
      <c r="EH108">
        <v>20.633</v>
      </c>
      <c r="EI108">
        <v>2</v>
      </c>
      <c r="EJ108">
        <v>-0.327764</v>
      </c>
      <c r="EK108">
        <v>-0.352715</v>
      </c>
      <c r="EL108">
        <v>20.3003</v>
      </c>
      <c r="EM108">
        <v>5.26281</v>
      </c>
      <c r="EN108">
        <v>12.007</v>
      </c>
      <c r="EO108">
        <v>4.99945</v>
      </c>
      <c r="EP108">
        <v>3.2871</v>
      </c>
      <c r="EQ108">
        <v>9999</v>
      </c>
      <c r="ER108">
        <v>9999</v>
      </c>
      <c r="ES108">
        <v>9999</v>
      </c>
      <c r="ET108">
        <v>999.9</v>
      </c>
      <c r="EU108">
        <v>1.87271</v>
      </c>
      <c r="EV108">
        <v>1.87361</v>
      </c>
      <c r="EW108">
        <v>1.8698</v>
      </c>
      <c r="EX108">
        <v>1.87555</v>
      </c>
      <c r="EY108">
        <v>1.87576</v>
      </c>
      <c r="EZ108">
        <v>1.8741</v>
      </c>
      <c r="FA108">
        <v>1.87271</v>
      </c>
      <c r="FB108">
        <v>1.8718</v>
      </c>
      <c r="FC108">
        <v>5</v>
      </c>
      <c r="FD108">
        <v>0</v>
      </c>
      <c r="FE108">
        <v>0</v>
      </c>
      <c r="FF108">
        <v>0</v>
      </c>
      <c r="FG108" t="s">
        <v>348</v>
      </c>
      <c r="FH108" t="s">
        <v>349</v>
      </c>
      <c r="FI108" t="s">
        <v>350</v>
      </c>
      <c r="FJ108" t="s">
        <v>350</v>
      </c>
      <c r="FK108" t="s">
        <v>350</v>
      </c>
      <c r="FL108" t="s">
        <v>350</v>
      </c>
      <c r="FM108">
        <v>0</v>
      </c>
      <c r="FN108">
        <v>100</v>
      </c>
      <c r="FO108">
        <v>100</v>
      </c>
      <c r="FP108">
        <v>1.709</v>
      </c>
      <c r="FQ108">
        <v>0.1111</v>
      </c>
      <c r="FR108">
        <v>0.362488883028156</v>
      </c>
      <c r="FS108">
        <v>0.00365831709837341</v>
      </c>
      <c r="FT108">
        <v>-3.09545118692409e-06</v>
      </c>
      <c r="FU108">
        <v>8.40380587856183e-10</v>
      </c>
      <c r="FV108">
        <v>-0.00191986884087034</v>
      </c>
      <c r="FW108">
        <v>0.00174507359546448</v>
      </c>
      <c r="FX108">
        <v>0.000211765233859431</v>
      </c>
      <c r="FY108">
        <v>9.99097381883647e-06</v>
      </c>
      <c r="FZ108">
        <v>2</v>
      </c>
      <c r="GA108">
        <v>1986</v>
      </c>
      <c r="GB108">
        <v>0</v>
      </c>
      <c r="GC108">
        <v>17</v>
      </c>
      <c r="GD108">
        <v>46.6</v>
      </c>
      <c r="GE108">
        <v>46.6</v>
      </c>
      <c r="GF108">
        <v>2.33276</v>
      </c>
      <c r="GG108">
        <v>2.52441</v>
      </c>
      <c r="GH108">
        <v>2.24854</v>
      </c>
      <c r="GI108">
        <v>2.68433</v>
      </c>
      <c r="GJ108">
        <v>2.44751</v>
      </c>
      <c r="GK108">
        <v>2.42432</v>
      </c>
      <c r="GL108">
        <v>30.0718</v>
      </c>
      <c r="GM108">
        <v>13.9657</v>
      </c>
      <c r="GN108">
        <v>19</v>
      </c>
      <c r="GO108">
        <v>454.942</v>
      </c>
      <c r="GP108">
        <v>1036.46</v>
      </c>
      <c r="GQ108">
        <v>24.1605</v>
      </c>
      <c r="GR108">
        <v>23.3926</v>
      </c>
      <c r="GS108">
        <v>30.0005</v>
      </c>
      <c r="GT108">
        <v>23.4053</v>
      </c>
      <c r="GU108">
        <v>23.5265</v>
      </c>
      <c r="GV108">
        <v>46.719</v>
      </c>
      <c r="GW108">
        <v>22.1605</v>
      </c>
      <c r="GX108">
        <v>69.2812</v>
      </c>
      <c r="GY108">
        <v>24.1631</v>
      </c>
      <c r="GZ108">
        <v>813.086</v>
      </c>
      <c r="HA108">
        <v>12.8704</v>
      </c>
      <c r="HB108">
        <v>101.139</v>
      </c>
      <c r="HC108">
        <v>101.11</v>
      </c>
    </row>
    <row r="109" spans="1:211">
      <c r="A109">
        <v>93</v>
      </c>
      <c r="B109">
        <v>1737667925.1</v>
      </c>
      <c r="C109">
        <v>184</v>
      </c>
      <c r="D109" t="s">
        <v>533</v>
      </c>
      <c r="E109" t="s">
        <v>534</v>
      </c>
      <c r="F109">
        <v>2</v>
      </c>
      <c r="G109">
        <v>1737667923.1</v>
      </c>
      <c r="H109">
        <f>(I109)/1000</f>
        <v>0</v>
      </c>
      <c r="I109">
        <f>IF(BD109, AL109, AF109)</f>
        <v>0</v>
      </c>
      <c r="J109">
        <f>IF(BD109, AG109, AE109)</f>
        <v>0</v>
      </c>
      <c r="K109">
        <f>BF109 - IF(AS109&gt;1, J109*AZ109*100.0/(AU109), 0)</f>
        <v>0</v>
      </c>
      <c r="L109">
        <f>((R109-H109/2)*K109-J109)/(R109+H109/2)</f>
        <v>0</v>
      </c>
      <c r="M109">
        <f>L109*(BM109+BN109)/1000.0</f>
        <v>0</v>
      </c>
      <c r="N109">
        <f>(BF109 - IF(AS109&gt;1, J109*AZ109*100.0/(AU109), 0))*(BM109+BN109)/1000.0</f>
        <v>0</v>
      </c>
      <c r="O109">
        <f>2.0/((1/Q109-1/P109)+SIGN(Q109)*SQRT((1/Q109-1/P109)*(1/Q109-1/P109) + 4*BA109/((BA109+1)*(BA109+1))*(2*1/Q109*1/P109-1/P109*1/P109)))</f>
        <v>0</v>
      </c>
      <c r="P109">
        <f>IF(LEFT(BB109,1)&lt;&gt;"0",IF(LEFT(BB109,1)="1",3.0,BC109),$D$5+$E$5*(BT109*BM109/($K$5*1000))+$F$5*(BT109*BM109/($K$5*1000))*MAX(MIN(AZ109,$J$5),$I$5)*MAX(MIN(AZ109,$J$5),$I$5)+$G$5*MAX(MIN(AZ109,$J$5),$I$5)*(BT109*BM109/($K$5*1000))+$H$5*(BT109*BM109/($K$5*1000))*(BT109*BM109/($K$5*1000)))</f>
        <v>0</v>
      </c>
      <c r="Q109">
        <f>H109*(1000-(1000*0.61365*exp(17.502*U109/(240.97+U109))/(BM109+BN109)+BH109)/2)/(1000*0.61365*exp(17.502*U109/(240.97+U109))/(BM109+BN109)-BH109)</f>
        <v>0</v>
      </c>
      <c r="R109">
        <f>1/((BA109+1)/(O109/1.6)+1/(P109/1.37)) + BA109/((BA109+1)/(O109/1.6) + BA109/(P109/1.37))</f>
        <v>0</v>
      </c>
      <c r="S109">
        <f>(AV109*AY109)</f>
        <v>0</v>
      </c>
      <c r="T109">
        <f>(BO109+(S109+2*0.95*5.67E-8*(((BO109+$B$7)+273)^4-(BO109+273)^4)-44100*H109)/(1.84*29.3*P109+8*0.95*5.67E-8*(BO109+273)^3))</f>
        <v>0</v>
      </c>
      <c r="U109">
        <f>($C$7*BP109+$D$7*BQ109+$E$7*T109)</f>
        <v>0</v>
      </c>
      <c r="V109">
        <f>0.61365*exp(17.502*U109/(240.97+U109))</f>
        <v>0</v>
      </c>
      <c r="W109">
        <f>(X109/Y109*100)</f>
        <v>0</v>
      </c>
      <c r="X109">
        <f>BH109*(BM109+BN109)/1000</f>
        <v>0</v>
      </c>
      <c r="Y109">
        <f>0.61365*exp(17.502*BO109/(240.97+BO109))</f>
        <v>0</v>
      </c>
      <c r="Z109">
        <f>(V109-BH109*(BM109+BN109)/1000)</f>
        <v>0</v>
      </c>
      <c r="AA109">
        <f>(-H109*44100)</f>
        <v>0</v>
      </c>
      <c r="AB109">
        <f>2*29.3*P109*0.92*(BO109-U109)</f>
        <v>0</v>
      </c>
      <c r="AC109">
        <f>2*0.95*5.67E-8*(((BO109+$B$7)+273)^4-(U109+273)^4)</f>
        <v>0</v>
      </c>
      <c r="AD109">
        <f>S109+AC109+AA109+AB109</f>
        <v>0</v>
      </c>
      <c r="AE109">
        <f>BL109*AS109*(BG109-BF109*(1000-AS109*BI109)/(1000-AS109*BH109))/(100*AZ109)</f>
        <v>0</v>
      </c>
      <c r="AF109">
        <f>1000*BL109*AS109*(BH109-BI109)/(100*AZ109*(1000-AS109*BH109))</f>
        <v>0</v>
      </c>
      <c r="AG109">
        <f>(AH109 - AI109 - BM109*1E3/(8.314*(BO109+273.15)) * AK109/BL109 * AJ109) * BL109/(100*AZ109) * (1000 - BI109)/1000</f>
        <v>0</v>
      </c>
      <c r="AH109">
        <v>786.072662710714</v>
      </c>
      <c r="AI109">
        <v>742.250381818182</v>
      </c>
      <c r="AJ109">
        <v>3.29680510822499</v>
      </c>
      <c r="AK109">
        <v>84.62</v>
      </c>
      <c r="AL109">
        <f>(AN109 - AM109 + BM109*1E3/(8.314*(BO109+273.15)) * AP109/BL109 * AO109) * BL109/(100*AZ109) * 1000/(1000 - AN109)</f>
        <v>0</v>
      </c>
      <c r="AM109">
        <v>12.8339043135664</v>
      </c>
      <c r="AN109">
        <v>15.4766725274725</v>
      </c>
      <c r="AO109">
        <v>2.75522043624355e-08</v>
      </c>
      <c r="AP109">
        <v>106.04</v>
      </c>
      <c r="AQ109">
        <v>14</v>
      </c>
      <c r="AR109">
        <v>3</v>
      </c>
      <c r="AS109">
        <f>IF(AQ109*$H$13&gt;=AU109,1.0,(AU109/(AU109-AQ109*$H$13)))</f>
        <v>0</v>
      </c>
      <c r="AT109">
        <f>(AS109-1)*100</f>
        <v>0</v>
      </c>
      <c r="AU109">
        <f>MAX(0,($B$13+$C$13*BT109)/(1+$D$13*BT109)*BM109/(BO109+273)*$E$13)</f>
        <v>0</v>
      </c>
      <c r="AV109">
        <f>$B$11*BU109+$C$11*BV109+$D$11*CG109</f>
        <v>0</v>
      </c>
      <c r="AW109">
        <f>AV109*AX109</f>
        <v>0</v>
      </c>
      <c r="AX109">
        <f>($B$11*$D$9+$C$11*$D$9+$D$11*(CH109*$E$9+CI109*$G$9))/($B$11+$C$11+$D$11)</f>
        <v>0</v>
      </c>
      <c r="AY109">
        <f>($B$11*$K$9+$C$11*$K$9+$D$11*(CH109*$L$9+CI109*$N$9))/($B$11+$C$11+$D$11)</f>
        <v>0</v>
      </c>
      <c r="AZ109">
        <v>6</v>
      </c>
      <c r="BA109">
        <v>0.5</v>
      </c>
      <c r="BB109" t="s">
        <v>345</v>
      </c>
      <c r="BC109">
        <v>2</v>
      </c>
      <c r="BD109" t="b">
        <v>1</v>
      </c>
      <c r="BE109">
        <v>1737667923.1</v>
      </c>
      <c r="BF109">
        <v>727.51</v>
      </c>
      <c r="BG109">
        <v>784.3335</v>
      </c>
      <c r="BH109">
        <v>15.4757</v>
      </c>
      <c r="BI109">
        <v>12.8386</v>
      </c>
      <c r="BJ109">
        <v>725.802</v>
      </c>
      <c r="BK109">
        <v>15.3646</v>
      </c>
      <c r="BL109">
        <v>499.883</v>
      </c>
      <c r="BM109">
        <v>102.604</v>
      </c>
      <c r="BN109">
        <v>0.09999095</v>
      </c>
      <c r="BO109">
        <v>24.98875</v>
      </c>
      <c r="BP109">
        <v>25.455</v>
      </c>
      <c r="BQ109">
        <v>999.9</v>
      </c>
      <c r="BR109">
        <v>0</v>
      </c>
      <c r="BS109">
        <v>0</v>
      </c>
      <c r="BT109">
        <v>10014.4</v>
      </c>
      <c r="BU109">
        <v>364.2115</v>
      </c>
      <c r="BV109">
        <v>842.671</v>
      </c>
      <c r="BW109">
        <v>-56.8236</v>
      </c>
      <c r="BX109">
        <v>738.9455</v>
      </c>
      <c r="BY109">
        <v>794.534</v>
      </c>
      <c r="BZ109">
        <v>2.63708</v>
      </c>
      <c r="CA109">
        <v>784.3335</v>
      </c>
      <c r="CB109">
        <v>12.8386</v>
      </c>
      <c r="CC109">
        <v>1.587875</v>
      </c>
      <c r="CD109">
        <v>1.317295</v>
      </c>
      <c r="CE109">
        <v>13.8416</v>
      </c>
      <c r="CF109">
        <v>10.9977</v>
      </c>
      <c r="CG109">
        <v>1200</v>
      </c>
      <c r="CH109">
        <v>0.900001</v>
      </c>
      <c r="CI109">
        <v>0.0999994</v>
      </c>
      <c r="CJ109">
        <v>27</v>
      </c>
      <c r="CK109">
        <v>23455.8</v>
      </c>
      <c r="CL109">
        <v>1737665128.1</v>
      </c>
      <c r="CM109" t="s">
        <v>346</v>
      </c>
      <c r="CN109">
        <v>1737665128.1</v>
      </c>
      <c r="CO109">
        <v>1737665124.1</v>
      </c>
      <c r="CP109">
        <v>1</v>
      </c>
      <c r="CQ109">
        <v>0.11</v>
      </c>
      <c r="CR109">
        <v>-0.02</v>
      </c>
      <c r="CS109">
        <v>0.918</v>
      </c>
      <c r="CT109">
        <v>0.128</v>
      </c>
      <c r="CU109">
        <v>200</v>
      </c>
      <c r="CV109">
        <v>18</v>
      </c>
      <c r="CW109">
        <v>0.6</v>
      </c>
      <c r="CX109">
        <v>0.08</v>
      </c>
      <c r="CY109">
        <v>-55.882395</v>
      </c>
      <c r="CZ109">
        <v>-5.67769172932335</v>
      </c>
      <c r="DA109">
        <v>0.580392274651377</v>
      </c>
      <c r="DB109">
        <v>0</v>
      </c>
      <c r="DC109">
        <v>2.635459</v>
      </c>
      <c r="DD109">
        <v>0.0555924812030077</v>
      </c>
      <c r="DE109">
        <v>0.00794454649429409</v>
      </c>
      <c r="DF109">
        <v>1</v>
      </c>
      <c r="DG109">
        <v>1</v>
      </c>
      <c r="DH109">
        <v>2</v>
      </c>
      <c r="DI109" t="s">
        <v>347</v>
      </c>
      <c r="DJ109">
        <v>3.11909</v>
      </c>
      <c r="DK109">
        <v>2.80084</v>
      </c>
      <c r="DL109">
        <v>0.150045</v>
      </c>
      <c r="DM109">
        <v>0.159499</v>
      </c>
      <c r="DN109">
        <v>0.0864541</v>
      </c>
      <c r="DO109">
        <v>0.0763125</v>
      </c>
      <c r="DP109">
        <v>23657.7</v>
      </c>
      <c r="DQ109">
        <v>21613.5</v>
      </c>
      <c r="DR109">
        <v>26633.6</v>
      </c>
      <c r="DS109">
        <v>24065.7</v>
      </c>
      <c r="DT109">
        <v>33631.5</v>
      </c>
      <c r="DU109">
        <v>32386.3</v>
      </c>
      <c r="DV109">
        <v>40269.7</v>
      </c>
      <c r="DW109">
        <v>38055.5</v>
      </c>
      <c r="DX109">
        <v>1.9984</v>
      </c>
      <c r="DY109">
        <v>2.63715</v>
      </c>
      <c r="DZ109">
        <v>0.0389889</v>
      </c>
      <c r="EA109">
        <v>0</v>
      </c>
      <c r="EB109">
        <v>24.8069</v>
      </c>
      <c r="EC109">
        <v>999.9</v>
      </c>
      <c r="ED109">
        <v>52.332</v>
      </c>
      <c r="EE109">
        <v>25.801</v>
      </c>
      <c r="EF109">
        <v>17.01</v>
      </c>
      <c r="EG109">
        <v>64.0955</v>
      </c>
      <c r="EH109">
        <v>20.4487</v>
      </c>
      <c r="EI109">
        <v>2</v>
      </c>
      <c r="EJ109">
        <v>-0.327574</v>
      </c>
      <c r="EK109">
        <v>-0.309572</v>
      </c>
      <c r="EL109">
        <v>20.3003</v>
      </c>
      <c r="EM109">
        <v>5.26266</v>
      </c>
      <c r="EN109">
        <v>12.0071</v>
      </c>
      <c r="EO109">
        <v>4.99935</v>
      </c>
      <c r="EP109">
        <v>3.287</v>
      </c>
      <c r="EQ109">
        <v>9999</v>
      </c>
      <c r="ER109">
        <v>9999</v>
      </c>
      <c r="ES109">
        <v>9999</v>
      </c>
      <c r="ET109">
        <v>999.9</v>
      </c>
      <c r="EU109">
        <v>1.87271</v>
      </c>
      <c r="EV109">
        <v>1.87361</v>
      </c>
      <c r="EW109">
        <v>1.8698</v>
      </c>
      <c r="EX109">
        <v>1.87554</v>
      </c>
      <c r="EY109">
        <v>1.87576</v>
      </c>
      <c r="EZ109">
        <v>1.87409</v>
      </c>
      <c r="FA109">
        <v>1.87271</v>
      </c>
      <c r="FB109">
        <v>1.8718</v>
      </c>
      <c r="FC109">
        <v>5</v>
      </c>
      <c r="FD109">
        <v>0</v>
      </c>
      <c r="FE109">
        <v>0</v>
      </c>
      <c r="FF109">
        <v>0</v>
      </c>
      <c r="FG109" t="s">
        <v>348</v>
      </c>
      <c r="FH109" t="s">
        <v>349</v>
      </c>
      <c r="FI109" t="s">
        <v>350</v>
      </c>
      <c r="FJ109" t="s">
        <v>350</v>
      </c>
      <c r="FK109" t="s">
        <v>350</v>
      </c>
      <c r="FL109" t="s">
        <v>350</v>
      </c>
      <c r="FM109">
        <v>0</v>
      </c>
      <c r="FN109">
        <v>100</v>
      </c>
      <c r="FO109">
        <v>100</v>
      </c>
      <c r="FP109">
        <v>1.712</v>
      </c>
      <c r="FQ109">
        <v>0.1112</v>
      </c>
      <c r="FR109">
        <v>0.362488883028156</v>
      </c>
      <c r="FS109">
        <v>0.00365831709837341</v>
      </c>
      <c r="FT109">
        <v>-3.09545118692409e-06</v>
      </c>
      <c r="FU109">
        <v>8.40380587856183e-10</v>
      </c>
      <c r="FV109">
        <v>-0.00191986884087034</v>
      </c>
      <c r="FW109">
        <v>0.00174507359546448</v>
      </c>
      <c r="FX109">
        <v>0.000211765233859431</v>
      </c>
      <c r="FY109">
        <v>9.99097381883647e-06</v>
      </c>
      <c r="FZ109">
        <v>2</v>
      </c>
      <c r="GA109">
        <v>1986</v>
      </c>
      <c r="GB109">
        <v>0</v>
      </c>
      <c r="GC109">
        <v>17</v>
      </c>
      <c r="GD109">
        <v>46.6</v>
      </c>
      <c r="GE109">
        <v>46.7</v>
      </c>
      <c r="GF109">
        <v>2.34863</v>
      </c>
      <c r="GG109">
        <v>2.52197</v>
      </c>
      <c r="GH109">
        <v>2.24854</v>
      </c>
      <c r="GI109">
        <v>2.68433</v>
      </c>
      <c r="GJ109">
        <v>2.44873</v>
      </c>
      <c r="GK109">
        <v>2.37671</v>
      </c>
      <c r="GL109">
        <v>30.0932</v>
      </c>
      <c r="GM109">
        <v>13.9569</v>
      </c>
      <c r="GN109">
        <v>19</v>
      </c>
      <c r="GO109">
        <v>455.125</v>
      </c>
      <c r="GP109">
        <v>1036.11</v>
      </c>
      <c r="GQ109">
        <v>24.1696</v>
      </c>
      <c r="GR109">
        <v>23.395</v>
      </c>
      <c r="GS109">
        <v>30.0005</v>
      </c>
      <c r="GT109">
        <v>23.4077</v>
      </c>
      <c r="GU109">
        <v>23.5285</v>
      </c>
      <c r="GV109">
        <v>47.0427</v>
      </c>
      <c r="GW109">
        <v>22.1605</v>
      </c>
      <c r="GX109">
        <v>69.2812</v>
      </c>
      <c r="GY109">
        <v>24.1631</v>
      </c>
      <c r="GZ109">
        <v>819.88</v>
      </c>
      <c r="HA109">
        <v>12.8704</v>
      </c>
      <c r="HB109">
        <v>101.138</v>
      </c>
      <c r="HC109">
        <v>101.11</v>
      </c>
    </row>
    <row r="110" spans="1:211">
      <c r="A110">
        <v>94</v>
      </c>
      <c r="B110">
        <v>1737667927.1</v>
      </c>
      <c r="C110">
        <v>186</v>
      </c>
      <c r="D110" t="s">
        <v>535</v>
      </c>
      <c r="E110" t="s">
        <v>536</v>
      </c>
      <c r="F110">
        <v>2</v>
      </c>
      <c r="G110">
        <v>1737667926.1</v>
      </c>
      <c r="H110">
        <f>(I110)/1000</f>
        <v>0</v>
      </c>
      <c r="I110">
        <f>IF(BD110, AL110, AF110)</f>
        <v>0</v>
      </c>
      <c r="J110">
        <f>IF(BD110, AG110, AE110)</f>
        <v>0</v>
      </c>
      <c r="K110">
        <f>BF110 - IF(AS110&gt;1, J110*AZ110*100.0/(AU110), 0)</f>
        <v>0</v>
      </c>
      <c r="L110">
        <f>((R110-H110/2)*K110-J110)/(R110+H110/2)</f>
        <v>0</v>
      </c>
      <c r="M110">
        <f>L110*(BM110+BN110)/1000.0</f>
        <v>0</v>
      </c>
      <c r="N110">
        <f>(BF110 - IF(AS110&gt;1, J110*AZ110*100.0/(AU110), 0))*(BM110+BN110)/1000.0</f>
        <v>0</v>
      </c>
      <c r="O110">
        <f>2.0/((1/Q110-1/P110)+SIGN(Q110)*SQRT((1/Q110-1/P110)*(1/Q110-1/P110) + 4*BA110/((BA110+1)*(BA110+1))*(2*1/Q110*1/P110-1/P110*1/P110)))</f>
        <v>0</v>
      </c>
      <c r="P110">
        <f>IF(LEFT(BB110,1)&lt;&gt;"0",IF(LEFT(BB110,1)="1",3.0,BC110),$D$5+$E$5*(BT110*BM110/($K$5*1000))+$F$5*(BT110*BM110/($K$5*1000))*MAX(MIN(AZ110,$J$5),$I$5)*MAX(MIN(AZ110,$J$5),$I$5)+$G$5*MAX(MIN(AZ110,$J$5),$I$5)*(BT110*BM110/($K$5*1000))+$H$5*(BT110*BM110/($K$5*1000))*(BT110*BM110/($K$5*1000)))</f>
        <v>0</v>
      </c>
      <c r="Q110">
        <f>H110*(1000-(1000*0.61365*exp(17.502*U110/(240.97+U110))/(BM110+BN110)+BH110)/2)/(1000*0.61365*exp(17.502*U110/(240.97+U110))/(BM110+BN110)-BH110)</f>
        <v>0</v>
      </c>
      <c r="R110">
        <f>1/((BA110+1)/(O110/1.6)+1/(P110/1.37)) + BA110/((BA110+1)/(O110/1.6) + BA110/(P110/1.37))</f>
        <v>0</v>
      </c>
      <c r="S110">
        <f>(AV110*AY110)</f>
        <v>0</v>
      </c>
      <c r="T110">
        <f>(BO110+(S110+2*0.95*5.67E-8*(((BO110+$B$7)+273)^4-(BO110+273)^4)-44100*H110)/(1.84*29.3*P110+8*0.95*5.67E-8*(BO110+273)^3))</f>
        <v>0</v>
      </c>
      <c r="U110">
        <f>($C$7*BP110+$D$7*BQ110+$E$7*T110)</f>
        <v>0</v>
      </c>
      <c r="V110">
        <f>0.61365*exp(17.502*U110/(240.97+U110))</f>
        <v>0</v>
      </c>
      <c r="W110">
        <f>(X110/Y110*100)</f>
        <v>0</v>
      </c>
      <c r="X110">
        <f>BH110*(BM110+BN110)/1000</f>
        <v>0</v>
      </c>
      <c r="Y110">
        <f>0.61365*exp(17.502*BO110/(240.97+BO110))</f>
        <v>0</v>
      </c>
      <c r="Z110">
        <f>(V110-BH110*(BM110+BN110)/1000)</f>
        <v>0</v>
      </c>
      <c r="AA110">
        <f>(-H110*44100)</f>
        <v>0</v>
      </c>
      <c r="AB110">
        <f>2*29.3*P110*0.92*(BO110-U110)</f>
        <v>0</v>
      </c>
      <c r="AC110">
        <f>2*0.95*5.67E-8*(((BO110+$B$7)+273)^4-(U110+273)^4)</f>
        <v>0</v>
      </c>
      <c r="AD110">
        <f>S110+AC110+AA110+AB110</f>
        <v>0</v>
      </c>
      <c r="AE110">
        <f>BL110*AS110*(BG110-BF110*(1000-AS110*BI110)/(1000-AS110*BH110))/(100*AZ110)</f>
        <v>0</v>
      </c>
      <c r="AF110">
        <f>1000*BL110*AS110*(BH110-BI110)/(100*AZ110*(1000-AS110*BH110))</f>
        <v>0</v>
      </c>
      <c r="AG110">
        <f>(AH110 - AI110 - BM110*1E3/(8.314*(BO110+273.15)) * AK110/BL110 * AJ110) * BL110/(100*AZ110) * (1000 - BI110)/1000</f>
        <v>0</v>
      </c>
      <c r="AH110">
        <v>792.846860013095</v>
      </c>
      <c r="AI110">
        <v>748.8628</v>
      </c>
      <c r="AJ110">
        <v>3.30418142857138</v>
      </c>
      <c r="AK110">
        <v>84.62</v>
      </c>
      <c r="AL110">
        <f>(AN110 - AM110 + BM110*1E3/(8.314*(BO110+273.15)) * AP110/BL110 * AO110) * BL110/(100*AZ110) * 1000/(1000 - AN110)</f>
        <v>0</v>
      </c>
      <c r="AM110">
        <v>12.8350782009391</v>
      </c>
      <c r="AN110">
        <v>15.4779450549451</v>
      </c>
      <c r="AO110">
        <v>7.42321018714014e-07</v>
      </c>
      <c r="AP110">
        <v>106.04</v>
      </c>
      <c r="AQ110">
        <v>13</v>
      </c>
      <c r="AR110">
        <v>3</v>
      </c>
      <c r="AS110">
        <f>IF(AQ110*$H$13&gt;=AU110,1.0,(AU110/(AU110-AQ110*$H$13)))</f>
        <v>0</v>
      </c>
      <c r="AT110">
        <f>(AS110-1)*100</f>
        <v>0</v>
      </c>
      <c r="AU110">
        <f>MAX(0,($B$13+$C$13*BT110)/(1+$D$13*BT110)*BM110/(BO110+273)*$E$13)</f>
        <v>0</v>
      </c>
      <c r="AV110">
        <f>$B$11*BU110+$C$11*BV110+$D$11*CG110</f>
        <v>0</v>
      </c>
      <c r="AW110">
        <f>AV110*AX110</f>
        <v>0</v>
      </c>
      <c r="AX110">
        <f>($B$11*$D$9+$C$11*$D$9+$D$11*(CH110*$E$9+CI110*$G$9))/($B$11+$C$11+$D$11)</f>
        <v>0</v>
      </c>
      <c r="AY110">
        <f>($B$11*$K$9+$C$11*$K$9+$D$11*(CH110*$L$9+CI110*$N$9))/($B$11+$C$11+$D$11)</f>
        <v>0</v>
      </c>
      <c r="AZ110">
        <v>6</v>
      </c>
      <c r="BA110">
        <v>0.5</v>
      </c>
      <c r="BB110" t="s">
        <v>345</v>
      </c>
      <c r="BC110">
        <v>2</v>
      </c>
      <c r="BD110" t="b">
        <v>1</v>
      </c>
      <c r="BE110">
        <v>1737667926.1</v>
      </c>
      <c r="BF110">
        <v>737.254</v>
      </c>
      <c r="BG110">
        <v>794.266</v>
      </c>
      <c r="BH110">
        <v>15.4767</v>
      </c>
      <c r="BI110">
        <v>12.8436</v>
      </c>
      <c r="BJ110">
        <v>735.541</v>
      </c>
      <c r="BK110">
        <v>15.3656</v>
      </c>
      <c r="BL110">
        <v>500.082</v>
      </c>
      <c r="BM110">
        <v>102.605</v>
      </c>
      <c r="BN110">
        <v>0.100228</v>
      </c>
      <c r="BO110">
        <v>24.9922</v>
      </c>
      <c r="BP110">
        <v>25.449</v>
      </c>
      <c r="BQ110">
        <v>999.9</v>
      </c>
      <c r="BR110">
        <v>0</v>
      </c>
      <c r="BS110">
        <v>0</v>
      </c>
      <c r="BT110">
        <v>9975</v>
      </c>
      <c r="BU110">
        <v>364.167</v>
      </c>
      <c r="BV110">
        <v>842.505</v>
      </c>
      <c r="BW110">
        <v>-57.0118</v>
      </c>
      <c r="BX110">
        <v>748.844</v>
      </c>
      <c r="BY110">
        <v>804.6</v>
      </c>
      <c r="BZ110">
        <v>2.63313</v>
      </c>
      <c r="CA110">
        <v>794.266</v>
      </c>
      <c r="CB110">
        <v>12.8436</v>
      </c>
      <c r="CC110">
        <v>1.58799</v>
      </c>
      <c r="CD110">
        <v>1.31781</v>
      </c>
      <c r="CE110">
        <v>13.8427</v>
      </c>
      <c r="CF110">
        <v>11.0036</v>
      </c>
      <c r="CG110">
        <v>1200.01</v>
      </c>
      <c r="CH110">
        <v>0.900001</v>
      </c>
      <c r="CI110">
        <v>0.0999992</v>
      </c>
      <c r="CJ110">
        <v>27</v>
      </c>
      <c r="CK110">
        <v>23455.9</v>
      </c>
      <c r="CL110">
        <v>1737665128.1</v>
      </c>
      <c r="CM110" t="s">
        <v>346</v>
      </c>
      <c r="CN110">
        <v>1737665128.1</v>
      </c>
      <c r="CO110">
        <v>1737665124.1</v>
      </c>
      <c r="CP110">
        <v>1</v>
      </c>
      <c r="CQ110">
        <v>0.11</v>
      </c>
      <c r="CR110">
        <v>-0.02</v>
      </c>
      <c r="CS110">
        <v>0.918</v>
      </c>
      <c r="CT110">
        <v>0.128</v>
      </c>
      <c r="CU110">
        <v>200</v>
      </c>
      <c r="CV110">
        <v>18</v>
      </c>
      <c r="CW110">
        <v>0.6</v>
      </c>
      <c r="CX110">
        <v>0.08</v>
      </c>
      <c r="CY110">
        <v>-56.09205</v>
      </c>
      <c r="CZ110">
        <v>-5.13717293233084</v>
      </c>
      <c r="DA110">
        <v>0.523308497446773</v>
      </c>
      <c r="DB110">
        <v>0</v>
      </c>
      <c r="DC110">
        <v>2.637357</v>
      </c>
      <c r="DD110">
        <v>0.0187876691729351</v>
      </c>
      <c r="DE110">
        <v>0.00494967382763756</v>
      </c>
      <c r="DF110">
        <v>1</v>
      </c>
      <c r="DG110">
        <v>1</v>
      </c>
      <c r="DH110">
        <v>2</v>
      </c>
      <c r="DI110" t="s">
        <v>347</v>
      </c>
      <c r="DJ110">
        <v>3.1193</v>
      </c>
      <c r="DK110">
        <v>2.80093</v>
      </c>
      <c r="DL110">
        <v>0.150942</v>
      </c>
      <c r="DM110">
        <v>0.16038</v>
      </c>
      <c r="DN110">
        <v>0.0864503</v>
      </c>
      <c r="DO110">
        <v>0.0763211</v>
      </c>
      <c r="DP110">
        <v>23632.5</v>
      </c>
      <c r="DQ110">
        <v>21590.8</v>
      </c>
      <c r="DR110">
        <v>26633.4</v>
      </c>
      <c r="DS110">
        <v>24065.7</v>
      </c>
      <c r="DT110">
        <v>33631.3</v>
      </c>
      <c r="DU110">
        <v>32386</v>
      </c>
      <c r="DV110">
        <v>40269.2</v>
      </c>
      <c r="DW110">
        <v>38055.4</v>
      </c>
      <c r="DX110">
        <v>1.99902</v>
      </c>
      <c r="DY110">
        <v>2.63748</v>
      </c>
      <c r="DZ110">
        <v>0.0391528</v>
      </c>
      <c r="EA110">
        <v>0</v>
      </c>
      <c r="EB110">
        <v>24.8086</v>
      </c>
      <c r="EC110">
        <v>999.9</v>
      </c>
      <c r="ED110">
        <v>52.332</v>
      </c>
      <c r="EE110">
        <v>25.801</v>
      </c>
      <c r="EF110">
        <v>17.0078</v>
      </c>
      <c r="EG110">
        <v>63.8355</v>
      </c>
      <c r="EH110">
        <v>20.4808</v>
      </c>
      <c r="EI110">
        <v>2</v>
      </c>
      <c r="EJ110">
        <v>-0.327434</v>
      </c>
      <c r="EK110">
        <v>-0.280444</v>
      </c>
      <c r="EL110">
        <v>20.3002</v>
      </c>
      <c r="EM110">
        <v>5.26326</v>
      </c>
      <c r="EN110">
        <v>12.0065</v>
      </c>
      <c r="EO110">
        <v>4.99965</v>
      </c>
      <c r="EP110">
        <v>3.28715</v>
      </c>
      <c r="EQ110">
        <v>9999</v>
      </c>
      <c r="ER110">
        <v>9999</v>
      </c>
      <c r="ES110">
        <v>9999</v>
      </c>
      <c r="ET110">
        <v>999.9</v>
      </c>
      <c r="EU110">
        <v>1.87271</v>
      </c>
      <c r="EV110">
        <v>1.87359</v>
      </c>
      <c r="EW110">
        <v>1.8698</v>
      </c>
      <c r="EX110">
        <v>1.87555</v>
      </c>
      <c r="EY110">
        <v>1.87576</v>
      </c>
      <c r="EZ110">
        <v>1.87409</v>
      </c>
      <c r="FA110">
        <v>1.87271</v>
      </c>
      <c r="FB110">
        <v>1.8718</v>
      </c>
      <c r="FC110">
        <v>5</v>
      </c>
      <c r="FD110">
        <v>0</v>
      </c>
      <c r="FE110">
        <v>0</v>
      </c>
      <c r="FF110">
        <v>0</v>
      </c>
      <c r="FG110" t="s">
        <v>348</v>
      </c>
      <c r="FH110" t="s">
        <v>349</v>
      </c>
      <c r="FI110" t="s">
        <v>350</v>
      </c>
      <c r="FJ110" t="s">
        <v>350</v>
      </c>
      <c r="FK110" t="s">
        <v>350</v>
      </c>
      <c r="FL110" t="s">
        <v>350</v>
      </c>
      <c r="FM110">
        <v>0</v>
      </c>
      <c r="FN110">
        <v>100</v>
      </c>
      <c r="FO110">
        <v>100</v>
      </c>
      <c r="FP110">
        <v>1.715</v>
      </c>
      <c r="FQ110">
        <v>0.1111</v>
      </c>
      <c r="FR110">
        <v>0.362488883028156</v>
      </c>
      <c r="FS110">
        <v>0.00365831709837341</v>
      </c>
      <c r="FT110">
        <v>-3.09545118692409e-06</v>
      </c>
      <c r="FU110">
        <v>8.40380587856183e-10</v>
      </c>
      <c r="FV110">
        <v>-0.00191986884087034</v>
      </c>
      <c r="FW110">
        <v>0.00174507359546448</v>
      </c>
      <c r="FX110">
        <v>0.000211765233859431</v>
      </c>
      <c r="FY110">
        <v>9.99097381883647e-06</v>
      </c>
      <c r="FZ110">
        <v>2</v>
      </c>
      <c r="GA110">
        <v>1986</v>
      </c>
      <c r="GB110">
        <v>0</v>
      </c>
      <c r="GC110">
        <v>17</v>
      </c>
      <c r="GD110">
        <v>46.6</v>
      </c>
      <c r="GE110">
        <v>46.7</v>
      </c>
      <c r="GF110">
        <v>2.3645</v>
      </c>
      <c r="GG110">
        <v>2.51465</v>
      </c>
      <c r="GH110">
        <v>2.24854</v>
      </c>
      <c r="GI110">
        <v>2.68188</v>
      </c>
      <c r="GJ110">
        <v>2.44751</v>
      </c>
      <c r="GK110">
        <v>2.35596</v>
      </c>
      <c r="GL110">
        <v>30.0932</v>
      </c>
      <c r="GM110">
        <v>13.9569</v>
      </c>
      <c r="GN110">
        <v>19</v>
      </c>
      <c r="GO110">
        <v>455.517</v>
      </c>
      <c r="GP110">
        <v>1036.56</v>
      </c>
      <c r="GQ110">
        <v>24.1754</v>
      </c>
      <c r="GR110">
        <v>23.3977</v>
      </c>
      <c r="GS110">
        <v>30.0005</v>
      </c>
      <c r="GT110">
        <v>23.4104</v>
      </c>
      <c r="GU110">
        <v>23.5313</v>
      </c>
      <c r="GV110">
        <v>47.3742</v>
      </c>
      <c r="GW110">
        <v>22.1605</v>
      </c>
      <c r="GX110">
        <v>69.2812</v>
      </c>
      <c r="GY110">
        <v>24.1631</v>
      </c>
      <c r="GZ110">
        <v>826.674</v>
      </c>
      <c r="HA110">
        <v>12.8704</v>
      </c>
      <c r="HB110">
        <v>101.137</v>
      </c>
      <c r="HC110">
        <v>101.109</v>
      </c>
    </row>
    <row r="111" spans="1:211">
      <c r="A111">
        <v>95</v>
      </c>
      <c r="B111">
        <v>1737667929.1</v>
      </c>
      <c r="C111">
        <v>188</v>
      </c>
      <c r="D111" t="s">
        <v>537</v>
      </c>
      <c r="E111" t="s">
        <v>538</v>
      </c>
      <c r="F111">
        <v>2</v>
      </c>
      <c r="G111">
        <v>1737667927.1</v>
      </c>
      <c r="H111">
        <f>(I111)/1000</f>
        <v>0</v>
      </c>
      <c r="I111">
        <f>IF(BD111, AL111, AF111)</f>
        <v>0</v>
      </c>
      <c r="J111">
        <f>IF(BD111, AG111, AE111)</f>
        <v>0</v>
      </c>
      <c r="K111">
        <f>BF111 - IF(AS111&gt;1, J111*AZ111*100.0/(AU111), 0)</f>
        <v>0</v>
      </c>
      <c r="L111">
        <f>((R111-H111/2)*K111-J111)/(R111+H111/2)</f>
        <v>0</v>
      </c>
      <c r="M111">
        <f>L111*(BM111+BN111)/1000.0</f>
        <v>0</v>
      </c>
      <c r="N111">
        <f>(BF111 - IF(AS111&gt;1, J111*AZ111*100.0/(AU111), 0))*(BM111+BN111)/1000.0</f>
        <v>0</v>
      </c>
      <c r="O111">
        <f>2.0/((1/Q111-1/P111)+SIGN(Q111)*SQRT((1/Q111-1/P111)*(1/Q111-1/P111) + 4*BA111/((BA111+1)*(BA111+1))*(2*1/Q111*1/P111-1/P111*1/P111)))</f>
        <v>0</v>
      </c>
      <c r="P111">
        <f>IF(LEFT(BB111,1)&lt;&gt;"0",IF(LEFT(BB111,1)="1",3.0,BC111),$D$5+$E$5*(BT111*BM111/($K$5*1000))+$F$5*(BT111*BM111/($K$5*1000))*MAX(MIN(AZ111,$J$5),$I$5)*MAX(MIN(AZ111,$J$5),$I$5)+$G$5*MAX(MIN(AZ111,$J$5),$I$5)*(BT111*BM111/($K$5*1000))+$H$5*(BT111*BM111/($K$5*1000))*(BT111*BM111/($K$5*1000)))</f>
        <v>0</v>
      </c>
      <c r="Q111">
        <f>H111*(1000-(1000*0.61365*exp(17.502*U111/(240.97+U111))/(BM111+BN111)+BH111)/2)/(1000*0.61365*exp(17.502*U111/(240.97+U111))/(BM111+BN111)-BH111)</f>
        <v>0</v>
      </c>
      <c r="R111">
        <f>1/((BA111+1)/(O111/1.6)+1/(P111/1.37)) + BA111/((BA111+1)/(O111/1.6) + BA111/(P111/1.37))</f>
        <v>0</v>
      </c>
      <c r="S111">
        <f>(AV111*AY111)</f>
        <v>0</v>
      </c>
      <c r="T111">
        <f>(BO111+(S111+2*0.95*5.67E-8*(((BO111+$B$7)+273)^4-(BO111+273)^4)-44100*H111)/(1.84*29.3*P111+8*0.95*5.67E-8*(BO111+273)^3))</f>
        <v>0</v>
      </c>
      <c r="U111">
        <f>($C$7*BP111+$D$7*BQ111+$E$7*T111)</f>
        <v>0</v>
      </c>
      <c r="V111">
        <f>0.61365*exp(17.502*U111/(240.97+U111))</f>
        <v>0</v>
      </c>
      <c r="W111">
        <f>(X111/Y111*100)</f>
        <v>0</v>
      </c>
      <c r="X111">
        <f>BH111*(BM111+BN111)/1000</f>
        <v>0</v>
      </c>
      <c r="Y111">
        <f>0.61365*exp(17.502*BO111/(240.97+BO111))</f>
        <v>0</v>
      </c>
      <c r="Z111">
        <f>(V111-BH111*(BM111+BN111)/1000)</f>
        <v>0</v>
      </c>
      <c r="AA111">
        <f>(-H111*44100)</f>
        <v>0</v>
      </c>
      <c r="AB111">
        <f>2*29.3*P111*0.92*(BO111-U111)</f>
        <v>0</v>
      </c>
      <c r="AC111">
        <f>2*0.95*5.67E-8*(((BO111+$B$7)+273)^4-(U111+273)^4)</f>
        <v>0</v>
      </c>
      <c r="AD111">
        <f>S111+AC111+AA111+AB111</f>
        <v>0</v>
      </c>
      <c r="AE111">
        <f>BL111*AS111*(BG111-BF111*(1000-AS111*BI111)/(1000-AS111*BH111))/(100*AZ111)</f>
        <v>0</v>
      </c>
      <c r="AF111">
        <f>1000*BL111*AS111*(BH111-BI111)/(100*AZ111*(1000-AS111*BH111))</f>
        <v>0</v>
      </c>
      <c r="AG111">
        <f>(AH111 - AI111 - BM111*1E3/(8.314*(BO111+273.15)) * AK111/BL111 * AJ111) * BL111/(100*AZ111) * (1000 - BI111)/1000</f>
        <v>0</v>
      </c>
      <c r="AH111">
        <v>799.525740220238</v>
      </c>
      <c r="AI111">
        <v>755.435890909091</v>
      </c>
      <c r="AJ111">
        <v>3.29683445887437</v>
      </c>
      <c r="AK111">
        <v>84.62</v>
      </c>
      <c r="AL111">
        <f>(AN111 - AM111 + BM111*1E3/(8.314*(BO111+273.15)) * AP111/BL111 * AO111) * BL111/(100*AZ111) * 1000/(1000 - AN111)</f>
        <v>0</v>
      </c>
      <c r="AM111">
        <v>12.8375359864535</v>
      </c>
      <c r="AN111">
        <v>15.4774857142857</v>
      </c>
      <c r="AO111">
        <v>9.60853842644234e-07</v>
      </c>
      <c r="AP111">
        <v>106.04</v>
      </c>
      <c r="AQ111">
        <v>14</v>
      </c>
      <c r="AR111">
        <v>3</v>
      </c>
      <c r="AS111">
        <f>IF(AQ111*$H$13&gt;=AU111,1.0,(AU111/(AU111-AQ111*$H$13)))</f>
        <v>0</v>
      </c>
      <c r="AT111">
        <f>(AS111-1)*100</f>
        <v>0</v>
      </c>
      <c r="AU111">
        <f>MAX(0,($B$13+$C$13*BT111)/(1+$D$13*BT111)*BM111/(BO111+273)*$E$13)</f>
        <v>0</v>
      </c>
      <c r="AV111">
        <f>$B$11*BU111+$C$11*BV111+$D$11*CG111</f>
        <v>0</v>
      </c>
      <c r="AW111">
        <f>AV111*AX111</f>
        <v>0</v>
      </c>
      <c r="AX111">
        <f>($B$11*$D$9+$C$11*$D$9+$D$11*(CH111*$E$9+CI111*$G$9))/($B$11+$C$11+$D$11)</f>
        <v>0</v>
      </c>
      <c r="AY111">
        <f>($B$11*$K$9+$C$11*$K$9+$D$11*(CH111*$L$9+CI111*$N$9))/($B$11+$C$11+$D$11)</f>
        <v>0</v>
      </c>
      <c r="AZ111">
        <v>6</v>
      </c>
      <c r="BA111">
        <v>0.5</v>
      </c>
      <c r="BB111" t="s">
        <v>345</v>
      </c>
      <c r="BC111">
        <v>2</v>
      </c>
      <c r="BD111" t="b">
        <v>1</v>
      </c>
      <c r="BE111">
        <v>1737667927.1</v>
      </c>
      <c r="BF111">
        <v>740.5</v>
      </c>
      <c r="BG111">
        <v>797.5315</v>
      </c>
      <c r="BH111">
        <v>15.47675</v>
      </c>
      <c r="BI111">
        <v>12.84465</v>
      </c>
      <c r="BJ111">
        <v>738.7855</v>
      </c>
      <c r="BK111">
        <v>15.36565</v>
      </c>
      <c r="BL111">
        <v>500.2075</v>
      </c>
      <c r="BM111">
        <v>102.6045</v>
      </c>
      <c r="BN111">
        <v>0.100197</v>
      </c>
      <c r="BO111">
        <v>24.9928</v>
      </c>
      <c r="BP111">
        <v>25.4515</v>
      </c>
      <c r="BQ111">
        <v>999.9</v>
      </c>
      <c r="BR111">
        <v>0</v>
      </c>
      <c r="BS111">
        <v>0</v>
      </c>
      <c r="BT111">
        <v>9984.375</v>
      </c>
      <c r="BU111">
        <v>364.154</v>
      </c>
      <c r="BV111">
        <v>842.4285</v>
      </c>
      <c r="BW111">
        <v>-57.0314</v>
      </c>
      <c r="BX111">
        <v>752.141</v>
      </c>
      <c r="BY111">
        <v>807.9085</v>
      </c>
      <c r="BZ111">
        <v>2.632105</v>
      </c>
      <c r="CA111">
        <v>797.5315</v>
      </c>
      <c r="CB111">
        <v>12.84465</v>
      </c>
      <c r="CC111">
        <v>1.58799</v>
      </c>
      <c r="CD111">
        <v>1.31792</v>
      </c>
      <c r="CE111">
        <v>13.8427</v>
      </c>
      <c r="CF111">
        <v>11.0048</v>
      </c>
      <c r="CG111">
        <v>1200.005</v>
      </c>
      <c r="CH111">
        <v>0.9000015</v>
      </c>
      <c r="CI111">
        <v>0.0999987</v>
      </c>
      <c r="CJ111">
        <v>27</v>
      </c>
      <c r="CK111">
        <v>23455.85</v>
      </c>
      <c r="CL111">
        <v>1737665128.1</v>
      </c>
      <c r="CM111" t="s">
        <v>346</v>
      </c>
      <c r="CN111">
        <v>1737665128.1</v>
      </c>
      <c r="CO111">
        <v>1737665124.1</v>
      </c>
      <c r="CP111">
        <v>1</v>
      </c>
      <c r="CQ111">
        <v>0.11</v>
      </c>
      <c r="CR111">
        <v>-0.02</v>
      </c>
      <c r="CS111">
        <v>0.918</v>
      </c>
      <c r="CT111">
        <v>0.128</v>
      </c>
      <c r="CU111">
        <v>200</v>
      </c>
      <c r="CV111">
        <v>18</v>
      </c>
      <c r="CW111">
        <v>0.6</v>
      </c>
      <c r="CX111">
        <v>0.08</v>
      </c>
      <c r="CY111">
        <v>-56.27063</v>
      </c>
      <c r="CZ111">
        <v>-4.87292932330827</v>
      </c>
      <c r="DA111">
        <v>0.497631261176386</v>
      </c>
      <c r="DB111">
        <v>0</v>
      </c>
      <c r="DC111">
        <v>2.638227</v>
      </c>
      <c r="DD111">
        <v>-0.0155873684210574</v>
      </c>
      <c r="DE111">
        <v>0.00265006056534566</v>
      </c>
      <c r="DF111">
        <v>1</v>
      </c>
      <c r="DG111">
        <v>1</v>
      </c>
      <c r="DH111">
        <v>2</v>
      </c>
      <c r="DI111" t="s">
        <v>347</v>
      </c>
      <c r="DJ111">
        <v>3.11961</v>
      </c>
      <c r="DK111">
        <v>2.80093</v>
      </c>
      <c r="DL111">
        <v>0.151832</v>
      </c>
      <c r="DM111">
        <v>0.161266</v>
      </c>
      <c r="DN111">
        <v>0.08645</v>
      </c>
      <c r="DO111">
        <v>0.0763293</v>
      </c>
      <c r="DP111">
        <v>23607.6</v>
      </c>
      <c r="DQ111">
        <v>21567.7</v>
      </c>
      <c r="DR111">
        <v>26633.2</v>
      </c>
      <c r="DS111">
        <v>24065.2</v>
      </c>
      <c r="DT111">
        <v>33631.2</v>
      </c>
      <c r="DU111">
        <v>32385.4</v>
      </c>
      <c r="DV111">
        <v>40269</v>
      </c>
      <c r="DW111">
        <v>38054.9</v>
      </c>
      <c r="DX111">
        <v>1.99925</v>
      </c>
      <c r="DY111">
        <v>2.63627</v>
      </c>
      <c r="DZ111">
        <v>0.0394806</v>
      </c>
      <c r="EA111">
        <v>0</v>
      </c>
      <c r="EB111">
        <v>24.8101</v>
      </c>
      <c r="EC111">
        <v>999.9</v>
      </c>
      <c r="ED111">
        <v>52.332</v>
      </c>
      <c r="EE111">
        <v>25.78</v>
      </c>
      <c r="EF111">
        <v>16.987</v>
      </c>
      <c r="EG111">
        <v>64.0255</v>
      </c>
      <c r="EH111">
        <v>20.3686</v>
      </c>
      <c r="EI111">
        <v>2</v>
      </c>
      <c r="EJ111">
        <v>-0.327193</v>
      </c>
      <c r="EK111">
        <v>-0.247386</v>
      </c>
      <c r="EL111">
        <v>20.3003</v>
      </c>
      <c r="EM111">
        <v>5.26296</v>
      </c>
      <c r="EN111">
        <v>12.0065</v>
      </c>
      <c r="EO111">
        <v>4.9995</v>
      </c>
      <c r="EP111">
        <v>3.2871</v>
      </c>
      <c r="EQ111">
        <v>9999</v>
      </c>
      <c r="ER111">
        <v>9999</v>
      </c>
      <c r="ES111">
        <v>9999</v>
      </c>
      <c r="ET111">
        <v>999.9</v>
      </c>
      <c r="EU111">
        <v>1.87271</v>
      </c>
      <c r="EV111">
        <v>1.87358</v>
      </c>
      <c r="EW111">
        <v>1.8698</v>
      </c>
      <c r="EX111">
        <v>1.87555</v>
      </c>
      <c r="EY111">
        <v>1.87576</v>
      </c>
      <c r="EZ111">
        <v>1.8741</v>
      </c>
      <c r="FA111">
        <v>1.87271</v>
      </c>
      <c r="FB111">
        <v>1.8718</v>
      </c>
      <c r="FC111">
        <v>5</v>
      </c>
      <c r="FD111">
        <v>0</v>
      </c>
      <c r="FE111">
        <v>0</v>
      </c>
      <c r="FF111">
        <v>0</v>
      </c>
      <c r="FG111" t="s">
        <v>348</v>
      </c>
      <c r="FH111" t="s">
        <v>349</v>
      </c>
      <c r="FI111" t="s">
        <v>350</v>
      </c>
      <c r="FJ111" t="s">
        <v>350</v>
      </c>
      <c r="FK111" t="s">
        <v>350</v>
      </c>
      <c r="FL111" t="s">
        <v>350</v>
      </c>
      <c r="FM111">
        <v>0</v>
      </c>
      <c r="FN111">
        <v>100</v>
      </c>
      <c r="FO111">
        <v>100</v>
      </c>
      <c r="FP111">
        <v>1.717</v>
      </c>
      <c r="FQ111">
        <v>0.1111</v>
      </c>
      <c r="FR111">
        <v>0.362488883028156</v>
      </c>
      <c r="FS111">
        <v>0.00365831709837341</v>
      </c>
      <c r="FT111">
        <v>-3.09545118692409e-06</v>
      </c>
      <c r="FU111">
        <v>8.40380587856183e-10</v>
      </c>
      <c r="FV111">
        <v>-0.00191986884087034</v>
      </c>
      <c r="FW111">
        <v>0.00174507359546448</v>
      </c>
      <c r="FX111">
        <v>0.000211765233859431</v>
      </c>
      <c r="FY111">
        <v>9.99097381883647e-06</v>
      </c>
      <c r="FZ111">
        <v>2</v>
      </c>
      <c r="GA111">
        <v>1986</v>
      </c>
      <c r="GB111">
        <v>0</v>
      </c>
      <c r="GC111">
        <v>17</v>
      </c>
      <c r="GD111">
        <v>46.7</v>
      </c>
      <c r="GE111">
        <v>46.8</v>
      </c>
      <c r="GF111">
        <v>2.38159</v>
      </c>
      <c r="GG111">
        <v>2.52197</v>
      </c>
      <c r="GH111">
        <v>2.24854</v>
      </c>
      <c r="GI111">
        <v>2.68311</v>
      </c>
      <c r="GJ111">
        <v>2.44751</v>
      </c>
      <c r="GK111">
        <v>2.34253</v>
      </c>
      <c r="GL111">
        <v>30.1147</v>
      </c>
      <c r="GM111">
        <v>13.9569</v>
      </c>
      <c r="GN111">
        <v>19</v>
      </c>
      <c r="GO111">
        <v>455.666</v>
      </c>
      <c r="GP111">
        <v>1035.14</v>
      </c>
      <c r="GQ111">
        <v>24.1785</v>
      </c>
      <c r="GR111">
        <v>23.3999</v>
      </c>
      <c r="GS111">
        <v>30.0005</v>
      </c>
      <c r="GT111">
        <v>23.4123</v>
      </c>
      <c r="GU111">
        <v>23.5333</v>
      </c>
      <c r="GV111">
        <v>47.7019</v>
      </c>
      <c r="GW111">
        <v>22.1605</v>
      </c>
      <c r="GX111">
        <v>69.2812</v>
      </c>
      <c r="GY111">
        <v>24.1688</v>
      </c>
      <c r="GZ111">
        <v>833.436</v>
      </c>
      <c r="HA111">
        <v>12.8704</v>
      </c>
      <c r="HB111">
        <v>101.136</v>
      </c>
      <c r="HC111">
        <v>101.108</v>
      </c>
    </row>
    <row r="112" spans="1:211">
      <c r="A112">
        <v>96</v>
      </c>
      <c r="B112">
        <v>1737667931.1</v>
      </c>
      <c r="C112">
        <v>190</v>
      </c>
      <c r="D112" t="s">
        <v>539</v>
      </c>
      <c r="E112" t="s">
        <v>540</v>
      </c>
      <c r="F112">
        <v>2</v>
      </c>
      <c r="G112">
        <v>1737667930.1</v>
      </c>
      <c r="H112">
        <f>(I112)/1000</f>
        <v>0</v>
      </c>
      <c r="I112">
        <f>IF(BD112, AL112, AF112)</f>
        <v>0</v>
      </c>
      <c r="J112">
        <f>IF(BD112, AG112, AE112)</f>
        <v>0</v>
      </c>
      <c r="K112">
        <f>BF112 - IF(AS112&gt;1, J112*AZ112*100.0/(AU112), 0)</f>
        <v>0</v>
      </c>
      <c r="L112">
        <f>((R112-H112/2)*K112-J112)/(R112+H112/2)</f>
        <v>0</v>
      </c>
      <c r="M112">
        <f>L112*(BM112+BN112)/1000.0</f>
        <v>0</v>
      </c>
      <c r="N112">
        <f>(BF112 - IF(AS112&gt;1, J112*AZ112*100.0/(AU112), 0))*(BM112+BN112)/1000.0</f>
        <v>0</v>
      </c>
      <c r="O112">
        <f>2.0/((1/Q112-1/P112)+SIGN(Q112)*SQRT((1/Q112-1/P112)*(1/Q112-1/P112) + 4*BA112/((BA112+1)*(BA112+1))*(2*1/Q112*1/P112-1/P112*1/P112)))</f>
        <v>0</v>
      </c>
      <c r="P112">
        <f>IF(LEFT(BB112,1)&lt;&gt;"0",IF(LEFT(BB112,1)="1",3.0,BC112),$D$5+$E$5*(BT112*BM112/($K$5*1000))+$F$5*(BT112*BM112/($K$5*1000))*MAX(MIN(AZ112,$J$5),$I$5)*MAX(MIN(AZ112,$J$5),$I$5)+$G$5*MAX(MIN(AZ112,$J$5),$I$5)*(BT112*BM112/($K$5*1000))+$H$5*(BT112*BM112/($K$5*1000))*(BT112*BM112/($K$5*1000)))</f>
        <v>0</v>
      </c>
      <c r="Q112">
        <f>H112*(1000-(1000*0.61365*exp(17.502*U112/(240.97+U112))/(BM112+BN112)+BH112)/2)/(1000*0.61365*exp(17.502*U112/(240.97+U112))/(BM112+BN112)-BH112)</f>
        <v>0</v>
      </c>
      <c r="R112">
        <f>1/((BA112+1)/(O112/1.6)+1/(P112/1.37)) + BA112/((BA112+1)/(O112/1.6) + BA112/(P112/1.37))</f>
        <v>0</v>
      </c>
      <c r="S112">
        <f>(AV112*AY112)</f>
        <v>0</v>
      </c>
      <c r="T112">
        <f>(BO112+(S112+2*0.95*5.67E-8*(((BO112+$B$7)+273)^4-(BO112+273)^4)-44100*H112)/(1.84*29.3*P112+8*0.95*5.67E-8*(BO112+273)^3))</f>
        <v>0</v>
      </c>
      <c r="U112">
        <f>($C$7*BP112+$D$7*BQ112+$E$7*T112)</f>
        <v>0</v>
      </c>
      <c r="V112">
        <f>0.61365*exp(17.502*U112/(240.97+U112))</f>
        <v>0</v>
      </c>
      <c r="W112">
        <f>(X112/Y112*100)</f>
        <v>0</v>
      </c>
      <c r="X112">
        <f>BH112*(BM112+BN112)/1000</f>
        <v>0</v>
      </c>
      <c r="Y112">
        <f>0.61365*exp(17.502*BO112/(240.97+BO112))</f>
        <v>0</v>
      </c>
      <c r="Z112">
        <f>(V112-BH112*(BM112+BN112)/1000)</f>
        <v>0</v>
      </c>
      <c r="AA112">
        <f>(-H112*44100)</f>
        <v>0</v>
      </c>
      <c r="AB112">
        <f>2*29.3*P112*0.92*(BO112-U112)</f>
        <v>0</v>
      </c>
      <c r="AC112">
        <f>2*0.95*5.67E-8*(((BO112+$B$7)+273)^4-(U112+273)^4)</f>
        <v>0</v>
      </c>
      <c r="AD112">
        <f>S112+AC112+AA112+AB112</f>
        <v>0</v>
      </c>
      <c r="AE112">
        <f>BL112*AS112*(BG112-BF112*(1000-AS112*BI112)/(1000-AS112*BH112))/(100*AZ112)</f>
        <v>0</v>
      </c>
      <c r="AF112">
        <f>1000*BL112*AS112*(BH112-BI112)/(100*AZ112*(1000-AS112*BH112))</f>
        <v>0</v>
      </c>
      <c r="AG112">
        <f>(AH112 - AI112 - BM112*1E3/(8.314*(BO112+273.15)) * AK112/BL112 * AJ112) * BL112/(100*AZ112) * (1000 - BI112)/1000</f>
        <v>0</v>
      </c>
      <c r="AH112">
        <v>806.186521917857</v>
      </c>
      <c r="AI112">
        <v>761.998090909091</v>
      </c>
      <c r="AJ112">
        <v>3.28851350649349</v>
      </c>
      <c r="AK112">
        <v>84.62</v>
      </c>
      <c r="AL112">
        <f>(AN112 - AM112 + BM112*1E3/(8.314*(BO112+273.15)) * AP112/BL112 * AO112) * BL112/(100*AZ112) * 1000/(1000 - AN112)</f>
        <v>0</v>
      </c>
      <c r="AM112">
        <v>12.8404699794805</v>
      </c>
      <c r="AN112">
        <v>15.4780593406594</v>
      </c>
      <c r="AO112">
        <v>1.06512249715752e-06</v>
      </c>
      <c r="AP112">
        <v>106.04</v>
      </c>
      <c r="AQ112">
        <v>13</v>
      </c>
      <c r="AR112">
        <v>3</v>
      </c>
      <c r="AS112">
        <f>IF(AQ112*$H$13&gt;=AU112,1.0,(AU112/(AU112-AQ112*$H$13)))</f>
        <v>0</v>
      </c>
      <c r="AT112">
        <f>(AS112-1)*100</f>
        <v>0</v>
      </c>
      <c r="AU112">
        <f>MAX(0,($B$13+$C$13*BT112)/(1+$D$13*BT112)*BM112/(BO112+273)*$E$13)</f>
        <v>0</v>
      </c>
      <c r="AV112">
        <f>$B$11*BU112+$C$11*BV112+$D$11*CG112</f>
        <v>0</v>
      </c>
      <c r="AW112">
        <f>AV112*AX112</f>
        <v>0</v>
      </c>
      <c r="AX112">
        <f>($B$11*$D$9+$C$11*$D$9+$D$11*(CH112*$E$9+CI112*$G$9))/($B$11+$C$11+$D$11)</f>
        <v>0</v>
      </c>
      <c r="AY112">
        <f>($B$11*$K$9+$C$11*$K$9+$D$11*(CH112*$L$9+CI112*$N$9))/($B$11+$C$11+$D$11)</f>
        <v>0</v>
      </c>
      <c r="AZ112">
        <v>6</v>
      </c>
      <c r="BA112">
        <v>0.5</v>
      </c>
      <c r="BB112" t="s">
        <v>345</v>
      </c>
      <c r="BC112">
        <v>2</v>
      </c>
      <c r="BD112" t="b">
        <v>1</v>
      </c>
      <c r="BE112">
        <v>1737667930.1</v>
      </c>
      <c r="BF112">
        <v>750.215</v>
      </c>
      <c r="BG112">
        <v>807.613</v>
      </c>
      <c r="BH112">
        <v>15.4791</v>
      </c>
      <c r="BI112">
        <v>12.8479</v>
      </c>
      <c r="BJ112">
        <v>748.496</v>
      </c>
      <c r="BK112">
        <v>15.3679</v>
      </c>
      <c r="BL112">
        <v>500.403</v>
      </c>
      <c r="BM112">
        <v>102.603</v>
      </c>
      <c r="BN112">
        <v>0.100005</v>
      </c>
      <c r="BO112">
        <v>24.9941</v>
      </c>
      <c r="BP112">
        <v>25.4558</v>
      </c>
      <c r="BQ112">
        <v>999.9</v>
      </c>
      <c r="BR112">
        <v>0</v>
      </c>
      <c r="BS112">
        <v>0</v>
      </c>
      <c r="BT112">
        <v>10031.2</v>
      </c>
      <c r="BU112">
        <v>364.106</v>
      </c>
      <c r="BV112">
        <v>842.609</v>
      </c>
      <c r="BW112">
        <v>-57.3983</v>
      </c>
      <c r="BX112">
        <v>762.01</v>
      </c>
      <c r="BY112">
        <v>818.124</v>
      </c>
      <c r="BZ112">
        <v>2.63125</v>
      </c>
      <c r="CA112">
        <v>807.613</v>
      </c>
      <c r="CB112">
        <v>12.8479</v>
      </c>
      <c r="CC112">
        <v>1.58821</v>
      </c>
      <c r="CD112">
        <v>1.31823</v>
      </c>
      <c r="CE112">
        <v>13.8449</v>
      </c>
      <c r="CF112">
        <v>11.0084</v>
      </c>
      <c r="CG112">
        <v>1199.99</v>
      </c>
      <c r="CH112">
        <v>0.900002</v>
      </c>
      <c r="CI112">
        <v>0.0999975</v>
      </c>
      <c r="CJ112">
        <v>27</v>
      </c>
      <c r="CK112">
        <v>23455.7</v>
      </c>
      <c r="CL112">
        <v>1737665128.1</v>
      </c>
      <c r="CM112" t="s">
        <v>346</v>
      </c>
      <c r="CN112">
        <v>1737665128.1</v>
      </c>
      <c r="CO112">
        <v>1737665124.1</v>
      </c>
      <c r="CP112">
        <v>1</v>
      </c>
      <c r="CQ112">
        <v>0.11</v>
      </c>
      <c r="CR112">
        <v>-0.02</v>
      </c>
      <c r="CS112">
        <v>0.918</v>
      </c>
      <c r="CT112">
        <v>0.128</v>
      </c>
      <c r="CU112">
        <v>200</v>
      </c>
      <c r="CV112">
        <v>18</v>
      </c>
      <c r="CW112">
        <v>0.6</v>
      </c>
      <c r="CX112">
        <v>0.08</v>
      </c>
      <c r="CY112">
        <v>-56.41843</v>
      </c>
      <c r="CZ112">
        <v>-4.97860150375937</v>
      </c>
      <c r="DA112">
        <v>0.505895732439008</v>
      </c>
      <c r="DB112">
        <v>0</v>
      </c>
      <c r="DC112">
        <v>2.6376885</v>
      </c>
      <c r="DD112">
        <v>-0.0321442105263191</v>
      </c>
      <c r="DE112">
        <v>0.00336829226018177</v>
      </c>
      <c r="DF112">
        <v>1</v>
      </c>
      <c r="DG112">
        <v>1</v>
      </c>
      <c r="DH112">
        <v>2</v>
      </c>
      <c r="DI112" t="s">
        <v>347</v>
      </c>
      <c r="DJ112">
        <v>3.11962</v>
      </c>
      <c r="DK112">
        <v>2.80074</v>
      </c>
      <c r="DL112">
        <v>0.152722</v>
      </c>
      <c r="DM112">
        <v>0.162208</v>
      </c>
      <c r="DN112">
        <v>0.0864607</v>
      </c>
      <c r="DO112">
        <v>0.0763393</v>
      </c>
      <c r="DP112">
        <v>23582.5</v>
      </c>
      <c r="DQ112">
        <v>21543.2</v>
      </c>
      <c r="DR112">
        <v>26632.8</v>
      </c>
      <c r="DS112">
        <v>24064.9</v>
      </c>
      <c r="DT112">
        <v>33630.4</v>
      </c>
      <c r="DU112">
        <v>32384.7</v>
      </c>
      <c r="DV112">
        <v>40268.4</v>
      </c>
      <c r="DW112">
        <v>38054.4</v>
      </c>
      <c r="DX112">
        <v>1.9995</v>
      </c>
      <c r="DY112">
        <v>2.6357</v>
      </c>
      <c r="DZ112">
        <v>0.0391714</v>
      </c>
      <c r="EA112">
        <v>0</v>
      </c>
      <c r="EB112">
        <v>24.8112</v>
      </c>
      <c r="EC112">
        <v>999.9</v>
      </c>
      <c r="ED112">
        <v>52.332</v>
      </c>
      <c r="EE112">
        <v>25.78</v>
      </c>
      <c r="EF112">
        <v>16.9871</v>
      </c>
      <c r="EG112">
        <v>63.8555</v>
      </c>
      <c r="EH112">
        <v>20.3005</v>
      </c>
      <c r="EI112">
        <v>2</v>
      </c>
      <c r="EJ112">
        <v>-0.326913</v>
      </c>
      <c r="EK112">
        <v>-0.233627</v>
      </c>
      <c r="EL112">
        <v>20.3006</v>
      </c>
      <c r="EM112">
        <v>5.26222</v>
      </c>
      <c r="EN112">
        <v>12.0067</v>
      </c>
      <c r="EO112">
        <v>4.99915</v>
      </c>
      <c r="EP112">
        <v>3.287</v>
      </c>
      <c r="EQ112">
        <v>9999</v>
      </c>
      <c r="ER112">
        <v>9999</v>
      </c>
      <c r="ES112">
        <v>9999</v>
      </c>
      <c r="ET112">
        <v>999.9</v>
      </c>
      <c r="EU112">
        <v>1.87271</v>
      </c>
      <c r="EV112">
        <v>1.87358</v>
      </c>
      <c r="EW112">
        <v>1.8698</v>
      </c>
      <c r="EX112">
        <v>1.87552</v>
      </c>
      <c r="EY112">
        <v>1.87576</v>
      </c>
      <c r="EZ112">
        <v>1.8741</v>
      </c>
      <c r="FA112">
        <v>1.87271</v>
      </c>
      <c r="FB112">
        <v>1.8718</v>
      </c>
      <c r="FC112">
        <v>5</v>
      </c>
      <c r="FD112">
        <v>0</v>
      </c>
      <c r="FE112">
        <v>0</v>
      </c>
      <c r="FF112">
        <v>0</v>
      </c>
      <c r="FG112" t="s">
        <v>348</v>
      </c>
      <c r="FH112" t="s">
        <v>349</v>
      </c>
      <c r="FI112" t="s">
        <v>350</v>
      </c>
      <c r="FJ112" t="s">
        <v>350</v>
      </c>
      <c r="FK112" t="s">
        <v>350</v>
      </c>
      <c r="FL112" t="s">
        <v>350</v>
      </c>
      <c r="FM112">
        <v>0</v>
      </c>
      <c r="FN112">
        <v>100</v>
      </c>
      <c r="FO112">
        <v>100</v>
      </c>
      <c r="FP112">
        <v>1.72</v>
      </c>
      <c r="FQ112">
        <v>0.1112</v>
      </c>
      <c r="FR112">
        <v>0.362488883028156</v>
      </c>
      <c r="FS112">
        <v>0.00365831709837341</v>
      </c>
      <c r="FT112">
        <v>-3.09545118692409e-06</v>
      </c>
      <c r="FU112">
        <v>8.40380587856183e-10</v>
      </c>
      <c r="FV112">
        <v>-0.00191986884087034</v>
      </c>
      <c r="FW112">
        <v>0.00174507359546448</v>
      </c>
      <c r="FX112">
        <v>0.000211765233859431</v>
      </c>
      <c r="FY112">
        <v>9.99097381883647e-06</v>
      </c>
      <c r="FZ112">
        <v>2</v>
      </c>
      <c r="GA112">
        <v>1986</v>
      </c>
      <c r="GB112">
        <v>0</v>
      </c>
      <c r="GC112">
        <v>17</v>
      </c>
      <c r="GD112">
        <v>46.7</v>
      </c>
      <c r="GE112">
        <v>46.8</v>
      </c>
      <c r="GF112">
        <v>2.39624</v>
      </c>
      <c r="GG112">
        <v>2.52319</v>
      </c>
      <c r="GH112">
        <v>2.24854</v>
      </c>
      <c r="GI112">
        <v>2.68311</v>
      </c>
      <c r="GJ112">
        <v>2.44751</v>
      </c>
      <c r="GK112">
        <v>2.35352</v>
      </c>
      <c r="GL112">
        <v>30.1147</v>
      </c>
      <c r="GM112">
        <v>13.9569</v>
      </c>
      <c r="GN112">
        <v>19</v>
      </c>
      <c r="GO112">
        <v>455.835</v>
      </c>
      <c r="GP112">
        <v>1034.49</v>
      </c>
      <c r="GQ112">
        <v>24.179</v>
      </c>
      <c r="GR112">
        <v>23.4024</v>
      </c>
      <c r="GS112">
        <v>30.0006</v>
      </c>
      <c r="GT112">
        <v>23.4147</v>
      </c>
      <c r="GU112">
        <v>23.5357</v>
      </c>
      <c r="GV112">
        <v>48.0135</v>
      </c>
      <c r="GW112">
        <v>22.1605</v>
      </c>
      <c r="GX112">
        <v>69.2812</v>
      </c>
      <c r="GY112">
        <v>24.1688</v>
      </c>
      <c r="GZ112">
        <v>840.181</v>
      </c>
      <c r="HA112">
        <v>12.8704</v>
      </c>
      <c r="HB112">
        <v>101.135</v>
      </c>
      <c r="HC112">
        <v>101.107</v>
      </c>
    </row>
    <row r="113" spans="1:211">
      <c r="A113">
        <v>97</v>
      </c>
      <c r="B113">
        <v>1737667933.1</v>
      </c>
      <c r="C113">
        <v>192</v>
      </c>
      <c r="D113" t="s">
        <v>541</v>
      </c>
      <c r="E113" t="s">
        <v>542</v>
      </c>
      <c r="F113">
        <v>2</v>
      </c>
      <c r="G113">
        <v>1737667931.1</v>
      </c>
      <c r="H113">
        <f>(I113)/1000</f>
        <v>0</v>
      </c>
      <c r="I113">
        <f>IF(BD113, AL113, AF113)</f>
        <v>0</v>
      </c>
      <c r="J113">
        <f>IF(BD113, AG113, AE113)</f>
        <v>0</v>
      </c>
      <c r="K113">
        <f>BF113 - IF(AS113&gt;1, J113*AZ113*100.0/(AU113), 0)</f>
        <v>0</v>
      </c>
      <c r="L113">
        <f>((R113-H113/2)*K113-J113)/(R113+H113/2)</f>
        <v>0</v>
      </c>
      <c r="M113">
        <f>L113*(BM113+BN113)/1000.0</f>
        <v>0</v>
      </c>
      <c r="N113">
        <f>(BF113 - IF(AS113&gt;1, J113*AZ113*100.0/(AU113), 0))*(BM113+BN113)/1000.0</f>
        <v>0</v>
      </c>
      <c r="O113">
        <f>2.0/((1/Q113-1/P113)+SIGN(Q113)*SQRT((1/Q113-1/P113)*(1/Q113-1/P113) + 4*BA113/((BA113+1)*(BA113+1))*(2*1/Q113*1/P113-1/P113*1/P113)))</f>
        <v>0</v>
      </c>
      <c r="P113">
        <f>IF(LEFT(BB113,1)&lt;&gt;"0",IF(LEFT(BB113,1)="1",3.0,BC113),$D$5+$E$5*(BT113*BM113/($K$5*1000))+$F$5*(BT113*BM113/($K$5*1000))*MAX(MIN(AZ113,$J$5),$I$5)*MAX(MIN(AZ113,$J$5),$I$5)+$G$5*MAX(MIN(AZ113,$J$5),$I$5)*(BT113*BM113/($K$5*1000))+$H$5*(BT113*BM113/($K$5*1000))*(BT113*BM113/($K$5*1000)))</f>
        <v>0</v>
      </c>
      <c r="Q113">
        <f>H113*(1000-(1000*0.61365*exp(17.502*U113/(240.97+U113))/(BM113+BN113)+BH113)/2)/(1000*0.61365*exp(17.502*U113/(240.97+U113))/(BM113+BN113)-BH113)</f>
        <v>0</v>
      </c>
      <c r="R113">
        <f>1/((BA113+1)/(O113/1.6)+1/(P113/1.37)) + BA113/((BA113+1)/(O113/1.6) + BA113/(P113/1.37))</f>
        <v>0</v>
      </c>
      <c r="S113">
        <f>(AV113*AY113)</f>
        <v>0</v>
      </c>
      <c r="T113">
        <f>(BO113+(S113+2*0.95*5.67E-8*(((BO113+$B$7)+273)^4-(BO113+273)^4)-44100*H113)/(1.84*29.3*P113+8*0.95*5.67E-8*(BO113+273)^3))</f>
        <v>0</v>
      </c>
      <c r="U113">
        <f>($C$7*BP113+$D$7*BQ113+$E$7*T113)</f>
        <v>0</v>
      </c>
      <c r="V113">
        <f>0.61365*exp(17.502*U113/(240.97+U113))</f>
        <v>0</v>
      </c>
      <c r="W113">
        <f>(X113/Y113*100)</f>
        <v>0</v>
      </c>
      <c r="X113">
        <f>BH113*(BM113+BN113)/1000</f>
        <v>0</v>
      </c>
      <c r="Y113">
        <f>0.61365*exp(17.502*BO113/(240.97+BO113))</f>
        <v>0</v>
      </c>
      <c r="Z113">
        <f>(V113-BH113*(BM113+BN113)/1000)</f>
        <v>0</v>
      </c>
      <c r="AA113">
        <f>(-H113*44100)</f>
        <v>0</v>
      </c>
      <c r="AB113">
        <f>2*29.3*P113*0.92*(BO113-U113)</f>
        <v>0</v>
      </c>
      <c r="AC113">
        <f>2*0.95*5.67E-8*(((BO113+$B$7)+273)^4-(U113+273)^4)</f>
        <v>0</v>
      </c>
      <c r="AD113">
        <f>S113+AC113+AA113+AB113</f>
        <v>0</v>
      </c>
      <c r="AE113">
        <f>BL113*AS113*(BG113-BF113*(1000-AS113*BI113)/(1000-AS113*BH113))/(100*AZ113)</f>
        <v>0</v>
      </c>
      <c r="AF113">
        <f>1000*BL113*AS113*(BH113-BI113)/(100*AZ113*(1000-AS113*BH113))</f>
        <v>0</v>
      </c>
      <c r="AG113">
        <f>(AH113 - AI113 - BM113*1E3/(8.314*(BO113+273.15)) * AK113/BL113 * AJ113) * BL113/(100*AZ113) * (1000 - BI113)/1000</f>
        <v>0</v>
      </c>
      <c r="AH113">
        <v>812.919346675</v>
      </c>
      <c r="AI113">
        <v>768.584072727273</v>
      </c>
      <c r="AJ113">
        <v>3.28940385281376</v>
      </c>
      <c r="AK113">
        <v>84.62</v>
      </c>
      <c r="AL113">
        <f>(AN113 - AM113 + BM113*1E3/(8.314*(BO113+273.15)) * AP113/BL113 * AO113) * BL113/(100*AZ113) * 1000/(1000 - AN113)</f>
        <v>0</v>
      </c>
      <c r="AM113">
        <v>12.8435033218182</v>
      </c>
      <c r="AN113">
        <v>15.4800637362638</v>
      </c>
      <c r="AO113">
        <v>1.30389177425829e-06</v>
      </c>
      <c r="AP113">
        <v>106.04</v>
      </c>
      <c r="AQ113">
        <v>13</v>
      </c>
      <c r="AR113">
        <v>3</v>
      </c>
      <c r="AS113">
        <f>IF(AQ113*$H$13&gt;=AU113,1.0,(AU113/(AU113-AQ113*$H$13)))</f>
        <v>0</v>
      </c>
      <c r="AT113">
        <f>(AS113-1)*100</f>
        <v>0</v>
      </c>
      <c r="AU113">
        <f>MAX(0,($B$13+$C$13*BT113)/(1+$D$13*BT113)*BM113/(BO113+273)*$E$13)</f>
        <v>0</v>
      </c>
      <c r="AV113">
        <f>$B$11*BU113+$C$11*BV113+$D$11*CG113</f>
        <v>0</v>
      </c>
      <c r="AW113">
        <f>AV113*AX113</f>
        <v>0</v>
      </c>
      <c r="AX113">
        <f>($B$11*$D$9+$C$11*$D$9+$D$11*(CH113*$E$9+CI113*$G$9))/($B$11+$C$11+$D$11)</f>
        <v>0</v>
      </c>
      <c r="AY113">
        <f>($B$11*$K$9+$C$11*$K$9+$D$11*(CH113*$L$9+CI113*$N$9))/($B$11+$C$11+$D$11)</f>
        <v>0</v>
      </c>
      <c r="AZ113">
        <v>6</v>
      </c>
      <c r="BA113">
        <v>0.5</v>
      </c>
      <c r="BB113" t="s">
        <v>345</v>
      </c>
      <c r="BC113">
        <v>2</v>
      </c>
      <c r="BD113" t="b">
        <v>1</v>
      </c>
      <c r="BE113">
        <v>1737667931.1</v>
      </c>
      <c r="BF113">
        <v>753.4505</v>
      </c>
      <c r="BG113">
        <v>811.1695</v>
      </c>
      <c r="BH113">
        <v>15.47995</v>
      </c>
      <c r="BI113">
        <v>12.84845</v>
      </c>
      <c r="BJ113">
        <v>751.73</v>
      </c>
      <c r="BK113">
        <v>15.36875</v>
      </c>
      <c r="BL113">
        <v>500.314</v>
      </c>
      <c r="BM113">
        <v>102.6035</v>
      </c>
      <c r="BN113">
        <v>0.09996115</v>
      </c>
      <c r="BO113">
        <v>24.9947</v>
      </c>
      <c r="BP113">
        <v>25.45375</v>
      </c>
      <c r="BQ113">
        <v>999.9</v>
      </c>
      <c r="BR113">
        <v>0</v>
      </c>
      <c r="BS113">
        <v>0</v>
      </c>
      <c r="BT113">
        <v>10018.1</v>
      </c>
      <c r="BU113">
        <v>364.108</v>
      </c>
      <c r="BV113">
        <v>842.59</v>
      </c>
      <c r="BW113">
        <v>-57.7192</v>
      </c>
      <c r="BX113">
        <v>765.297</v>
      </c>
      <c r="BY113">
        <v>821.7275</v>
      </c>
      <c r="BZ113">
        <v>2.63151</v>
      </c>
      <c r="CA113">
        <v>811.1695</v>
      </c>
      <c r="CB113">
        <v>12.84845</v>
      </c>
      <c r="CC113">
        <v>1.588295</v>
      </c>
      <c r="CD113">
        <v>1.31829</v>
      </c>
      <c r="CE113">
        <v>13.8457</v>
      </c>
      <c r="CF113">
        <v>11.00905</v>
      </c>
      <c r="CG113">
        <v>1199.995</v>
      </c>
      <c r="CH113">
        <v>0.9000015</v>
      </c>
      <c r="CI113">
        <v>0.0999981</v>
      </c>
      <c r="CJ113">
        <v>27</v>
      </c>
      <c r="CK113">
        <v>23455.7</v>
      </c>
      <c r="CL113">
        <v>1737665128.1</v>
      </c>
      <c r="CM113" t="s">
        <v>346</v>
      </c>
      <c r="CN113">
        <v>1737665128.1</v>
      </c>
      <c r="CO113">
        <v>1737665124.1</v>
      </c>
      <c r="CP113">
        <v>1</v>
      </c>
      <c r="CQ113">
        <v>0.11</v>
      </c>
      <c r="CR113">
        <v>-0.02</v>
      </c>
      <c r="CS113">
        <v>0.918</v>
      </c>
      <c r="CT113">
        <v>0.128</v>
      </c>
      <c r="CU113">
        <v>200</v>
      </c>
      <c r="CV113">
        <v>18</v>
      </c>
      <c r="CW113">
        <v>0.6</v>
      </c>
      <c r="CX113">
        <v>0.08</v>
      </c>
      <c r="CY113">
        <v>-56.587825</v>
      </c>
      <c r="CZ113">
        <v>-5.86976390977452</v>
      </c>
      <c r="DA113">
        <v>0.58460439775544</v>
      </c>
      <c r="DB113">
        <v>0</v>
      </c>
      <c r="DC113">
        <v>2.6367445</v>
      </c>
      <c r="DD113">
        <v>-0.0373348872180476</v>
      </c>
      <c r="DE113">
        <v>0.00374962328107777</v>
      </c>
      <c r="DF113">
        <v>1</v>
      </c>
      <c r="DG113">
        <v>1</v>
      </c>
      <c r="DH113">
        <v>2</v>
      </c>
      <c r="DI113" t="s">
        <v>347</v>
      </c>
      <c r="DJ113">
        <v>3.11929</v>
      </c>
      <c r="DK113">
        <v>2.80064</v>
      </c>
      <c r="DL113">
        <v>0.153614</v>
      </c>
      <c r="DM113">
        <v>0.163133</v>
      </c>
      <c r="DN113">
        <v>0.0864658</v>
      </c>
      <c r="DO113">
        <v>0.0763401</v>
      </c>
      <c r="DP113">
        <v>23557.5</v>
      </c>
      <c r="DQ113">
        <v>21519.2</v>
      </c>
      <c r="DR113">
        <v>26632.5</v>
      </c>
      <c r="DS113">
        <v>24064.7</v>
      </c>
      <c r="DT113">
        <v>33630</v>
      </c>
      <c r="DU113">
        <v>32384.4</v>
      </c>
      <c r="DV113">
        <v>40268</v>
      </c>
      <c r="DW113">
        <v>38053.9</v>
      </c>
      <c r="DX113">
        <v>1.99898</v>
      </c>
      <c r="DY113">
        <v>2.6366</v>
      </c>
      <c r="DZ113">
        <v>0.038866</v>
      </c>
      <c r="EA113">
        <v>0</v>
      </c>
      <c r="EB113">
        <v>24.8128</v>
      </c>
      <c r="EC113">
        <v>999.9</v>
      </c>
      <c r="ED113">
        <v>52.332</v>
      </c>
      <c r="EE113">
        <v>25.801</v>
      </c>
      <c r="EF113">
        <v>17.009</v>
      </c>
      <c r="EG113">
        <v>64.4055</v>
      </c>
      <c r="EH113">
        <v>20.2524</v>
      </c>
      <c r="EI113">
        <v>2</v>
      </c>
      <c r="EJ113">
        <v>-0.326588</v>
      </c>
      <c r="EK113">
        <v>-0.218611</v>
      </c>
      <c r="EL113">
        <v>20.3008</v>
      </c>
      <c r="EM113">
        <v>5.26251</v>
      </c>
      <c r="EN113">
        <v>12.0071</v>
      </c>
      <c r="EO113">
        <v>4.9993</v>
      </c>
      <c r="EP113">
        <v>3.28698</v>
      </c>
      <c r="EQ113">
        <v>9999</v>
      </c>
      <c r="ER113">
        <v>9999</v>
      </c>
      <c r="ES113">
        <v>9999</v>
      </c>
      <c r="ET113">
        <v>999.9</v>
      </c>
      <c r="EU113">
        <v>1.87271</v>
      </c>
      <c r="EV113">
        <v>1.87359</v>
      </c>
      <c r="EW113">
        <v>1.8698</v>
      </c>
      <c r="EX113">
        <v>1.87551</v>
      </c>
      <c r="EY113">
        <v>1.87576</v>
      </c>
      <c r="EZ113">
        <v>1.87409</v>
      </c>
      <c r="FA113">
        <v>1.87271</v>
      </c>
      <c r="FB113">
        <v>1.8718</v>
      </c>
      <c r="FC113">
        <v>5</v>
      </c>
      <c r="FD113">
        <v>0</v>
      </c>
      <c r="FE113">
        <v>0</v>
      </c>
      <c r="FF113">
        <v>0</v>
      </c>
      <c r="FG113" t="s">
        <v>348</v>
      </c>
      <c r="FH113" t="s">
        <v>349</v>
      </c>
      <c r="FI113" t="s">
        <v>350</v>
      </c>
      <c r="FJ113" t="s">
        <v>350</v>
      </c>
      <c r="FK113" t="s">
        <v>350</v>
      </c>
      <c r="FL113" t="s">
        <v>350</v>
      </c>
      <c r="FM113">
        <v>0</v>
      </c>
      <c r="FN113">
        <v>100</v>
      </c>
      <c r="FO113">
        <v>100</v>
      </c>
      <c r="FP113">
        <v>1.724</v>
      </c>
      <c r="FQ113">
        <v>0.1112</v>
      </c>
      <c r="FR113">
        <v>0.362488883028156</v>
      </c>
      <c r="FS113">
        <v>0.00365831709837341</v>
      </c>
      <c r="FT113">
        <v>-3.09545118692409e-06</v>
      </c>
      <c r="FU113">
        <v>8.40380587856183e-10</v>
      </c>
      <c r="FV113">
        <v>-0.00191986884087034</v>
      </c>
      <c r="FW113">
        <v>0.00174507359546448</v>
      </c>
      <c r="FX113">
        <v>0.000211765233859431</v>
      </c>
      <c r="FY113">
        <v>9.99097381883647e-06</v>
      </c>
      <c r="FZ113">
        <v>2</v>
      </c>
      <c r="GA113">
        <v>1986</v>
      </c>
      <c r="GB113">
        <v>0</v>
      </c>
      <c r="GC113">
        <v>17</v>
      </c>
      <c r="GD113">
        <v>46.8</v>
      </c>
      <c r="GE113">
        <v>46.8</v>
      </c>
      <c r="GF113">
        <v>2.41211</v>
      </c>
      <c r="GG113">
        <v>2.50122</v>
      </c>
      <c r="GH113">
        <v>2.24854</v>
      </c>
      <c r="GI113">
        <v>2.68555</v>
      </c>
      <c r="GJ113">
        <v>2.44751</v>
      </c>
      <c r="GK113">
        <v>2.42188</v>
      </c>
      <c r="GL113">
        <v>30.1361</v>
      </c>
      <c r="GM113">
        <v>13.9657</v>
      </c>
      <c r="GN113">
        <v>19</v>
      </c>
      <c r="GO113">
        <v>455.546</v>
      </c>
      <c r="GP113">
        <v>1035.64</v>
      </c>
      <c r="GQ113">
        <v>24.1793</v>
      </c>
      <c r="GR113">
        <v>23.4045</v>
      </c>
      <c r="GS113">
        <v>30.0007</v>
      </c>
      <c r="GT113">
        <v>23.417</v>
      </c>
      <c r="GU113">
        <v>23.5382</v>
      </c>
      <c r="GV113">
        <v>48.3364</v>
      </c>
      <c r="GW113">
        <v>22.1605</v>
      </c>
      <c r="GX113">
        <v>69.2812</v>
      </c>
      <c r="GY113">
        <v>24.1724</v>
      </c>
      <c r="GZ113">
        <v>846.936</v>
      </c>
      <c r="HA113">
        <v>12.8704</v>
      </c>
      <c r="HB113">
        <v>101.134</v>
      </c>
      <c r="HC113">
        <v>101.105</v>
      </c>
    </row>
    <row r="114" spans="1:211">
      <c r="A114">
        <v>98</v>
      </c>
      <c r="B114">
        <v>1737667935.1</v>
      </c>
      <c r="C114">
        <v>194</v>
      </c>
      <c r="D114" t="s">
        <v>543</v>
      </c>
      <c r="E114" t="s">
        <v>544</v>
      </c>
      <c r="F114">
        <v>2</v>
      </c>
      <c r="G114">
        <v>1737667934.1</v>
      </c>
      <c r="H114">
        <f>(I114)/1000</f>
        <v>0</v>
      </c>
      <c r="I114">
        <f>IF(BD114, AL114, AF114)</f>
        <v>0</v>
      </c>
      <c r="J114">
        <f>IF(BD114, AG114, AE114)</f>
        <v>0</v>
      </c>
      <c r="K114">
        <f>BF114 - IF(AS114&gt;1, J114*AZ114*100.0/(AU114), 0)</f>
        <v>0</v>
      </c>
      <c r="L114">
        <f>((R114-H114/2)*K114-J114)/(R114+H114/2)</f>
        <v>0</v>
      </c>
      <c r="M114">
        <f>L114*(BM114+BN114)/1000.0</f>
        <v>0</v>
      </c>
      <c r="N114">
        <f>(BF114 - IF(AS114&gt;1, J114*AZ114*100.0/(AU114), 0))*(BM114+BN114)/1000.0</f>
        <v>0</v>
      </c>
      <c r="O114">
        <f>2.0/((1/Q114-1/P114)+SIGN(Q114)*SQRT((1/Q114-1/P114)*(1/Q114-1/P114) + 4*BA114/((BA114+1)*(BA114+1))*(2*1/Q114*1/P114-1/P114*1/P114)))</f>
        <v>0</v>
      </c>
      <c r="P114">
        <f>IF(LEFT(BB114,1)&lt;&gt;"0",IF(LEFT(BB114,1)="1",3.0,BC114),$D$5+$E$5*(BT114*BM114/($K$5*1000))+$F$5*(BT114*BM114/($K$5*1000))*MAX(MIN(AZ114,$J$5),$I$5)*MAX(MIN(AZ114,$J$5),$I$5)+$G$5*MAX(MIN(AZ114,$J$5),$I$5)*(BT114*BM114/($K$5*1000))+$H$5*(BT114*BM114/($K$5*1000))*(BT114*BM114/($K$5*1000)))</f>
        <v>0</v>
      </c>
      <c r="Q114">
        <f>H114*(1000-(1000*0.61365*exp(17.502*U114/(240.97+U114))/(BM114+BN114)+BH114)/2)/(1000*0.61365*exp(17.502*U114/(240.97+U114))/(BM114+BN114)-BH114)</f>
        <v>0</v>
      </c>
      <c r="R114">
        <f>1/((BA114+1)/(O114/1.6)+1/(P114/1.37)) + BA114/((BA114+1)/(O114/1.6) + BA114/(P114/1.37))</f>
        <v>0</v>
      </c>
      <c r="S114">
        <f>(AV114*AY114)</f>
        <v>0</v>
      </c>
      <c r="T114">
        <f>(BO114+(S114+2*0.95*5.67E-8*(((BO114+$B$7)+273)^4-(BO114+273)^4)-44100*H114)/(1.84*29.3*P114+8*0.95*5.67E-8*(BO114+273)^3))</f>
        <v>0</v>
      </c>
      <c r="U114">
        <f>($C$7*BP114+$D$7*BQ114+$E$7*T114)</f>
        <v>0</v>
      </c>
      <c r="V114">
        <f>0.61365*exp(17.502*U114/(240.97+U114))</f>
        <v>0</v>
      </c>
      <c r="W114">
        <f>(X114/Y114*100)</f>
        <v>0</v>
      </c>
      <c r="X114">
        <f>BH114*(BM114+BN114)/1000</f>
        <v>0</v>
      </c>
      <c r="Y114">
        <f>0.61365*exp(17.502*BO114/(240.97+BO114))</f>
        <v>0</v>
      </c>
      <c r="Z114">
        <f>(V114-BH114*(BM114+BN114)/1000)</f>
        <v>0</v>
      </c>
      <c r="AA114">
        <f>(-H114*44100)</f>
        <v>0</v>
      </c>
      <c r="AB114">
        <f>2*29.3*P114*0.92*(BO114-U114)</f>
        <v>0</v>
      </c>
      <c r="AC114">
        <f>2*0.95*5.67E-8*(((BO114+$B$7)+273)^4-(U114+273)^4)</f>
        <v>0</v>
      </c>
      <c r="AD114">
        <f>S114+AC114+AA114+AB114</f>
        <v>0</v>
      </c>
      <c r="AE114">
        <f>BL114*AS114*(BG114-BF114*(1000-AS114*BI114)/(1000-AS114*BH114))/(100*AZ114)</f>
        <v>0</v>
      </c>
      <c r="AF114">
        <f>1000*BL114*AS114*(BH114-BI114)/(100*AZ114*(1000-AS114*BH114))</f>
        <v>0</v>
      </c>
      <c r="AG114">
        <f>(AH114 - AI114 - BM114*1E3/(8.314*(BO114+273.15)) * AK114/BL114 * AJ114) * BL114/(100*AZ114) * (1000 - BI114)/1000</f>
        <v>0</v>
      </c>
      <c r="AH114">
        <v>819.888826323809</v>
      </c>
      <c r="AI114">
        <v>775.246957575757</v>
      </c>
      <c r="AJ114">
        <v>3.30997398268389</v>
      </c>
      <c r="AK114">
        <v>84.62</v>
      </c>
      <c r="AL114">
        <f>(AN114 - AM114 + BM114*1E3/(8.314*(BO114+273.15)) * AP114/BL114 * AO114) * BL114/(100*AZ114) * 1000/(1000 - AN114)</f>
        <v>0</v>
      </c>
      <c r="AM114">
        <v>12.8460491380819</v>
      </c>
      <c r="AN114">
        <v>15.4810296703297</v>
      </c>
      <c r="AO114">
        <v>1.20951740811779e-06</v>
      </c>
      <c r="AP114">
        <v>106.04</v>
      </c>
      <c r="AQ114">
        <v>13</v>
      </c>
      <c r="AR114">
        <v>3</v>
      </c>
      <c r="AS114">
        <f>IF(AQ114*$H$13&gt;=AU114,1.0,(AU114/(AU114-AQ114*$H$13)))</f>
        <v>0</v>
      </c>
      <c r="AT114">
        <f>(AS114-1)*100</f>
        <v>0</v>
      </c>
      <c r="AU114">
        <f>MAX(0,($B$13+$C$13*BT114)/(1+$D$13*BT114)*BM114/(BO114+273)*$E$13)</f>
        <v>0</v>
      </c>
      <c r="AV114">
        <f>$B$11*BU114+$C$11*BV114+$D$11*CG114</f>
        <v>0</v>
      </c>
      <c r="AW114">
        <f>AV114*AX114</f>
        <v>0</v>
      </c>
      <c r="AX114">
        <f>($B$11*$D$9+$C$11*$D$9+$D$11*(CH114*$E$9+CI114*$G$9))/($B$11+$C$11+$D$11)</f>
        <v>0</v>
      </c>
      <c r="AY114">
        <f>($B$11*$K$9+$C$11*$K$9+$D$11*(CH114*$L$9+CI114*$N$9))/($B$11+$C$11+$D$11)</f>
        <v>0</v>
      </c>
      <c r="AZ114">
        <v>6</v>
      </c>
      <c r="BA114">
        <v>0.5</v>
      </c>
      <c r="BB114" t="s">
        <v>345</v>
      </c>
      <c r="BC114">
        <v>2</v>
      </c>
      <c r="BD114" t="b">
        <v>1</v>
      </c>
      <c r="BE114">
        <v>1737667934.1</v>
      </c>
      <c r="BF114">
        <v>763.258</v>
      </c>
      <c r="BG114">
        <v>821.675</v>
      </c>
      <c r="BH114">
        <v>15.48</v>
      </c>
      <c r="BI114">
        <v>12.8506</v>
      </c>
      <c r="BJ114">
        <v>761.534</v>
      </c>
      <c r="BK114">
        <v>15.3688</v>
      </c>
      <c r="BL114">
        <v>500.091</v>
      </c>
      <c r="BM114">
        <v>102.604</v>
      </c>
      <c r="BN114">
        <v>0.100056</v>
      </c>
      <c r="BO114">
        <v>24.9967</v>
      </c>
      <c r="BP114">
        <v>25.4531</v>
      </c>
      <c r="BQ114">
        <v>999.9</v>
      </c>
      <c r="BR114">
        <v>0</v>
      </c>
      <c r="BS114">
        <v>0</v>
      </c>
      <c r="BT114">
        <v>9963.75</v>
      </c>
      <c r="BU114">
        <v>364.121</v>
      </c>
      <c r="BV114">
        <v>842.441</v>
      </c>
      <c r="BW114">
        <v>-58.4167</v>
      </c>
      <c r="BX114">
        <v>775.259</v>
      </c>
      <c r="BY114">
        <v>832.371</v>
      </c>
      <c r="BZ114">
        <v>2.6294</v>
      </c>
      <c r="CA114">
        <v>821.675</v>
      </c>
      <c r="CB114">
        <v>12.8506</v>
      </c>
      <c r="CC114">
        <v>1.58831</v>
      </c>
      <c r="CD114">
        <v>1.31852</v>
      </c>
      <c r="CE114">
        <v>13.8458</v>
      </c>
      <c r="CF114">
        <v>11.0116</v>
      </c>
      <c r="CG114">
        <v>1200</v>
      </c>
      <c r="CH114">
        <v>0.899999</v>
      </c>
      <c r="CI114">
        <v>0.100001</v>
      </c>
      <c r="CJ114">
        <v>27</v>
      </c>
      <c r="CK114">
        <v>23455.7</v>
      </c>
      <c r="CL114">
        <v>1737665128.1</v>
      </c>
      <c r="CM114" t="s">
        <v>346</v>
      </c>
      <c r="CN114">
        <v>1737665128.1</v>
      </c>
      <c r="CO114">
        <v>1737665124.1</v>
      </c>
      <c r="CP114">
        <v>1</v>
      </c>
      <c r="CQ114">
        <v>0.11</v>
      </c>
      <c r="CR114">
        <v>-0.02</v>
      </c>
      <c r="CS114">
        <v>0.918</v>
      </c>
      <c r="CT114">
        <v>0.128</v>
      </c>
      <c r="CU114">
        <v>200</v>
      </c>
      <c r="CV114">
        <v>18</v>
      </c>
      <c r="CW114">
        <v>0.6</v>
      </c>
      <c r="CX114">
        <v>0.08</v>
      </c>
      <c r="CY114">
        <v>-56.812625</v>
      </c>
      <c r="CZ114">
        <v>-7.03155338345868</v>
      </c>
      <c r="DA114">
        <v>0.697225689339543</v>
      </c>
      <c r="DB114">
        <v>0</v>
      </c>
      <c r="DC114">
        <v>2.635826</v>
      </c>
      <c r="DD114">
        <v>-0.036779548872183</v>
      </c>
      <c r="DE114">
        <v>0.00371293199506811</v>
      </c>
      <c r="DF114">
        <v>1</v>
      </c>
      <c r="DG114">
        <v>1</v>
      </c>
      <c r="DH114">
        <v>2</v>
      </c>
      <c r="DI114" t="s">
        <v>347</v>
      </c>
      <c r="DJ114">
        <v>3.11896</v>
      </c>
      <c r="DK114">
        <v>2.80056</v>
      </c>
      <c r="DL114">
        <v>0.154509</v>
      </c>
      <c r="DM114">
        <v>0.164022</v>
      </c>
      <c r="DN114">
        <v>0.0864602</v>
      </c>
      <c r="DO114">
        <v>0.076355</v>
      </c>
      <c r="DP114">
        <v>23532.6</v>
      </c>
      <c r="DQ114">
        <v>21496.4</v>
      </c>
      <c r="DR114">
        <v>26632.6</v>
      </c>
      <c r="DS114">
        <v>24064.7</v>
      </c>
      <c r="DT114">
        <v>33630.4</v>
      </c>
      <c r="DU114">
        <v>32384.1</v>
      </c>
      <c r="DV114">
        <v>40268.1</v>
      </c>
      <c r="DW114">
        <v>38054.1</v>
      </c>
      <c r="DX114">
        <v>1.99828</v>
      </c>
      <c r="DY114">
        <v>2.6368</v>
      </c>
      <c r="DZ114">
        <v>0.0391304</v>
      </c>
      <c r="EA114">
        <v>0</v>
      </c>
      <c r="EB114">
        <v>24.8148</v>
      </c>
      <c r="EC114">
        <v>999.9</v>
      </c>
      <c r="ED114">
        <v>52.332</v>
      </c>
      <c r="EE114">
        <v>25.78</v>
      </c>
      <c r="EF114">
        <v>16.9877</v>
      </c>
      <c r="EG114">
        <v>63.5755</v>
      </c>
      <c r="EH114">
        <v>20.3566</v>
      </c>
      <c r="EI114">
        <v>2</v>
      </c>
      <c r="EJ114">
        <v>-0.326446</v>
      </c>
      <c r="EK114">
        <v>-0.210507</v>
      </c>
      <c r="EL114">
        <v>20.3005</v>
      </c>
      <c r="EM114">
        <v>5.26326</v>
      </c>
      <c r="EN114">
        <v>12.0073</v>
      </c>
      <c r="EO114">
        <v>4.99955</v>
      </c>
      <c r="EP114">
        <v>3.28702</v>
      </c>
      <c r="EQ114">
        <v>9999</v>
      </c>
      <c r="ER114">
        <v>9999</v>
      </c>
      <c r="ES114">
        <v>9999</v>
      </c>
      <c r="ET114">
        <v>999.9</v>
      </c>
      <c r="EU114">
        <v>1.87271</v>
      </c>
      <c r="EV114">
        <v>1.8736</v>
      </c>
      <c r="EW114">
        <v>1.86981</v>
      </c>
      <c r="EX114">
        <v>1.87551</v>
      </c>
      <c r="EY114">
        <v>1.87576</v>
      </c>
      <c r="EZ114">
        <v>1.87409</v>
      </c>
      <c r="FA114">
        <v>1.87271</v>
      </c>
      <c r="FB114">
        <v>1.8718</v>
      </c>
      <c r="FC114">
        <v>5</v>
      </c>
      <c r="FD114">
        <v>0</v>
      </c>
      <c r="FE114">
        <v>0</v>
      </c>
      <c r="FF114">
        <v>0</v>
      </c>
      <c r="FG114" t="s">
        <v>348</v>
      </c>
      <c r="FH114" t="s">
        <v>349</v>
      </c>
      <c r="FI114" t="s">
        <v>350</v>
      </c>
      <c r="FJ114" t="s">
        <v>350</v>
      </c>
      <c r="FK114" t="s">
        <v>350</v>
      </c>
      <c r="FL114" t="s">
        <v>350</v>
      </c>
      <c r="FM114">
        <v>0</v>
      </c>
      <c r="FN114">
        <v>100</v>
      </c>
      <c r="FO114">
        <v>100</v>
      </c>
      <c r="FP114">
        <v>1.726</v>
      </c>
      <c r="FQ114">
        <v>0.1112</v>
      </c>
      <c r="FR114">
        <v>0.362488883028156</v>
      </c>
      <c r="FS114">
        <v>0.00365831709837341</v>
      </c>
      <c r="FT114">
        <v>-3.09545118692409e-06</v>
      </c>
      <c r="FU114">
        <v>8.40380587856183e-10</v>
      </c>
      <c r="FV114">
        <v>-0.00191986884087034</v>
      </c>
      <c r="FW114">
        <v>0.00174507359546448</v>
      </c>
      <c r="FX114">
        <v>0.000211765233859431</v>
      </c>
      <c r="FY114">
        <v>9.99097381883647e-06</v>
      </c>
      <c r="FZ114">
        <v>2</v>
      </c>
      <c r="GA114">
        <v>1986</v>
      </c>
      <c r="GB114">
        <v>0</v>
      </c>
      <c r="GC114">
        <v>17</v>
      </c>
      <c r="GD114">
        <v>46.8</v>
      </c>
      <c r="GE114">
        <v>46.9</v>
      </c>
      <c r="GF114">
        <v>2.42798</v>
      </c>
      <c r="GG114">
        <v>2.51343</v>
      </c>
      <c r="GH114">
        <v>2.24854</v>
      </c>
      <c r="GI114">
        <v>2.68188</v>
      </c>
      <c r="GJ114">
        <v>2.44751</v>
      </c>
      <c r="GK114">
        <v>2.40112</v>
      </c>
      <c r="GL114">
        <v>30.1361</v>
      </c>
      <c r="GM114">
        <v>13.9569</v>
      </c>
      <c r="GN114">
        <v>19</v>
      </c>
      <c r="GO114">
        <v>455.151</v>
      </c>
      <c r="GP114">
        <v>1035.92</v>
      </c>
      <c r="GQ114">
        <v>24.1787</v>
      </c>
      <c r="GR114">
        <v>23.407</v>
      </c>
      <c r="GS114">
        <v>30.0006</v>
      </c>
      <c r="GT114">
        <v>23.4189</v>
      </c>
      <c r="GU114">
        <v>23.5401</v>
      </c>
      <c r="GV114">
        <v>48.6526</v>
      </c>
      <c r="GW114">
        <v>22.1605</v>
      </c>
      <c r="GX114">
        <v>69.2812</v>
      </c>
      <c r="GY114">
        <v>24.1724</v>
      </c>
      <c r="GZ114">
        <v>846.936</v>
      </c>
      <c r="HA114">
        <v>12.8704</v>
      </c>
      <c r="HB114">
        <v>101.134</v>
      </c>
      <c r="HC114">
        <v>101.106</v>
      </c>
    </row>
    <row r="115" spans="1:211">
      <c r="A115">
        <v>99</v>
      </c>
      <c r="B115">
        <v>1737667937.1</v>
      </c>
      <c r="C115">
        <v>196</v>
      </c>
      <c r="D115" t="s">
        <v>545</v>
      </c>
      <c r="E115" t="s">
        <v>546</v>
      </c>
      <c r="F115">
        <v>2</v>
      </c>
      <c r="G115">
        <v>1737667935.1</v>
      </c>
      <c r="H115">
        <f>(I115)/1000</f>
        <v>0</v>
      </c>
      <c r="I115">
        <f>IF(BD115, AL115, AF115)</f>
        <v>0</v>
      </c>
      <c r="J115">
        <f>IF(BD115, AG115, AE115)</f>
        <v>0</v>
      </c>
      <c r="K115">
        <f>BF115 - IF(AS115&gt;1, J115*AZ115*100.0/(AU115), 0)</f>
        <v>0</v>
      </c>
      <c r="L115">
        <f>((R115-H115/2)*K115-J115)/(R115+H115/2)</f>
        <v>0</v>
      </c>
      <c r="M115">
        <f>L115*(BM115+BN115)/1000.0</f>
        <v>0</v>
      </c>
      <c r="N115">
        <f>(BF115 - IF(AS115&gt;1, J115*AZ115*100.0/(AU115), 0))*(BM115+BN115)/1000.0</f>
        <v>0</v>
      </c>
      <c r="O115">
        <f>2.0/((1/Q115-1/P115)+SIGN(Q115)*SQRT((1/Q115-1/P115)*(1/Q115-1/P115) + 4*BA115/((BA115+1)*(BA115+1))*(2*1/Q115*1/P115-1/P115*1/P115)))</f>
        <v>0</v>
      </c>
      <c r="P115">
        <f>IF(LEFT(BB115,1)&lt;&gt;"0",IF(LEFT(BB115,1)="1",3.0,BC115),$D$5+$E$5*(BT115*BM115/($K$5*1000))+$F$5*(BT115*BM115/($K$5*1000))*MAX(MIN(AZ115,$J$5),$I$5)*MAX(MIN(AZ115,$J$5),$I$5)+$G$5*MAX(MIN(AZ115,$J$5),$I$5)*(BT115*BM115/($K$5*1000))+$H$5*(BT115*BM115/($K$5*1000))*(BT115*BM115/($K$5*1000)))</f>
        <v>0</v>
      </c>
      <c r="Q115">
        <f>H115*(1000-(1000*0.61365*exp(17.502*U115/(240.97+U115))/(BM115+BN115)+BH115)/2)/(1000*0.61365*exp(17.502*U115/(240.97+U115))/(BM115+BN115)-BH115)</f>
        <v>0</v>
      </c>
      <c r="R115">
        <f>1/((BA115+1)/(O115/1.6)+1/(P115/1.37)) + BA115/((BA115+1)/(O115/1.6) + BA115/(P115/1.37))</f>
        <v>0</v>
      </c>
      <c r="S115">
        <f>(AV115*AY115)</f>
        <v>0</v>
      </c>
      <c r="T115">
        <f>(BO115+(S115+2*0.95*5.67E-8*(((BO115+$B$7)+273)^4-(BO115+273)^4)-44100*H115)/(1.84*29.3*P115+8*0.95*5.67E-8*(BO115+273)^3))</f>
        <v>0</v>
      </c>
      <c r="U115">
        <f>($C$7*BP115+$D$7*BQ115+$E$7*T115)</f>
        <v>0</v>
      </c>
      <c r="V115">
        <f>0.61365*exp(17.502*U115/(240.97+U115))</f>
        <v>0</v>
      </c>
      <c r="W115">
        <f>(X115/Y115*100)</f>
        <v>0</v>
      </c>
      <c r="X115">
        <f>BH115*(BM115+BN115)/1000</f>
        <v>0</v>
      </c>
      <c r="Y115">
        <f>0.61365*exp(17.502*BO115/(240.97+BO115))</f>
        <v>0</v>
      </c>
      <c r="Z115">
        <f>(V115-BH115*(BM115+BN115)/1000)</f>
        <v>0</v>
      </c>
      <c r="AA115">
        <f>(-H115*44100)</f>
        <v>0</v>
      </c>
      <c r="AB115">
        <f>2*29.3*P115*0.92*(BO115-U115)</f>
        <v>0</v>
      </c>
      <c r="AC115">
        <f>2*0.95*5.67E-8*(((BO115+$B$7)+273)^4-(U115+273)^4)</f>
        <v>0</v>
      </c>
      <c r="AD115">
        <f>S115+AC115+AA115+AB115</f>
        <v>0</v>
      </c>
      <c r="AE115">
        <f>BL115*AS115*(BG115-BF115*(1000-AS115*BI115)/(1000-AS115*BH115))/(100*AZ115)</f>
        <v>0</v>
      </c>
      <c r="AF115">
        <f>1000*BL115*AS115*(BH115-BI115)/(100*AZ115*(1000-AS115*BH115))</f>
        <v>0</v>
      </c>
      <c r="AG115">
        <f>(AH115 - AI115 - BM115*1E3/(8.314*(BO115+273.15)) * AK115/BL115 * AJ115) * BL115/(100*AZ115) * (1000 - BI115)/1000</f>
        <v>0</v>
      </c>
      <c r="AH115">
        <v>827.028137716667</v>
      </c>
      <c r="AI115">
        <v>781.964769696969</v>
      </c>
      <c r="AJ115">
        <v>3.33735835497824</v>
      </c>
      <c r="AK115">
        <v>84.62</v>
      </c>
      <c r="AL115">
        <f>(AN115 - AM115 + BM115*1E3/(8.314*(BO115+273.15)) * AP115/BL115 * AO115) * BL115/(100*AZ115) * 1000/(1000 - AN115)</f>
        <v>0</v>
      </c>
      <c r="AM115">
        <v>12.8476964088911</v>
      </c>
      <c r="AN115">
        <v>15.4801659340659</v>
      </c>
      <c r="AO115">
        <v>8.52116732601715e-07</v>
      </c>
      <c r="AP115">
        <v>106.04</v>
      </c>
      <c r="AQ115">
        <v>13</v>
      </c>
      <c r="AR115">
        <v>3</v>
      </c>
      <c r="AS115">
        <f>IF(AQ115*$H$13&gt;=AU115,1.0,(AU115/(AU115-AQ115*$H$13)))</f>
        <v>0</v>
      </c>
      <c r="AT115">
        <f>(AS115-1)*100</f>
        <v>0</v>
      </c>
      <c r="AU115">
        <f>MAX(0,($B$13+$C$13*BT115)/(1+$D$13*BT115)*BM115/(BO115+273)*$E$13)</f>
        <v>0</v>
      </c>
      <c r="AV115">
        <f>$B$11*BU115+$C$11*BV115+$D$11*CG115</f>
        <v>0</v>
      </c>
      <c r="AW115">
        <f>AV115*AX115</f>
        <v>0</v>
      </c>
      <c r="AX115">
        <f>($B$11*$D$9+$C$11*$D$9+$D$11*(CH115*$E$9+CI115*$G$9))/($B$11+$C$11+$D$11)</f>
        <v>0</v>
      </c>
      <c r="AY115">
        <f>($B$11*$K$9+$C$11*$K$9+$D$11*(CH115*$L$9+CI115*$N$9))/($B$11+$C$11+$D$11)</f>
        <v>0</v>
      </c>
      <c r="AZ115">
        <v>6</v>
      </c>
      <c r="BA115">
        <v>0.5</v>
      </c>
      <c r="BB115" t="s">
        <v>345</v>
      </c>
      <c r="BC115">
        <v>2</v>
      </c>
      <c r="BD115" t="b">
        <v>1</v>
      </c>
      <c r="BE115">
        <v>1737667935.1</v>
      </c>
      <c r="BF115">
        <v>766.56</v>
      </c>
      <c r="BG115">
        <v>825.0185</v>
      </c>
      <c r="BH115">
        <v>15.47955</v>
      </c>
      <c r="BI115">
        <v>12.85205</v>
      </c>
      <c r="BJ115">
        <v>764.8345</v>
      </c>
      <c r="BK115">
        <v>15.36835</v>
      </c>
      <c r="BL115">
        <v>499.9175</v>
      </c>
      <c r="BM115">
        <v>102.604</v>
      </c>
      <c r="BN115">
        <v>0.09999495</v>
      </c>
      <c r="BO115">
        <v>24.9972</v>
      </c>
      <c r="BP115">
        <v>25.45495</v>
      </c>
      <c r="BQ115">
        <v>999.9</v>
      </c>
      <c r="BR115">
        <v>0</v>
      </c>
      <c r="BS115">
        <v>0</v>
      </c>
      <c r="BT115">
        <v>9986.275</v>
      </c>
      <c r="BU115">
        <v>364.1185</v>
      </c>
      <c r="BV115">
        <v>842.36</v>
      </c>
      <c r="BW115">
        <v>-58.45855</v>
      </c>
      <c r="BX115">
        <v>778.6125</v>
      </c>
      <c r="BY115">
        <v>835.7595</v>
      </c>
      <c r="BZ115">
        <v>2.627485</v>
      </c>
      <c r="CA115">
        <v>825.0185</v>
      </c>
      <c r="CB115">
        <v>12.85205</v>
      </c>
      <c r="CC115">
        <v>1.588265</v>
      </c>
      <c r="CD115">
        <v>1.318675</v>
      </c>
      <c r="CE115">
        <v>13.8454</v>
      </c>
      <c r="CF115">
        <v>11.01335</v>
      </c>
      <c r="CG115">
        <v>1200</v>
      </c>
      <c r="CH115">
        <v>0.899999</v>
      </c>
      <c r="CI115">
        <v>0.100001</v>
      </c>
      <c r="CJ115">
        <v>27</v>
      </c>
      <c r="CK115">
        <v>23455.75</v>
      </c>
      <c r="CL115">
        <v>1737665128.1</v>
      </c>
      <c r="CM115" t="s">
        <v>346</v>
      </c>
      <c r="CN115">
        <v>1737665128.1</v>
      </c>
      <c r="CO115">
        <v>1737665124.1</v>
      </c>
      <c r="CP115">
        <v>1</v>
      </c>
      <c r="CQ115">
        <v>0.11</v>
      </c>
      <c r="CR115">
        <v>-0.02</v>
      </c>
      <c r="CS115">
        <v>0.918</v>
      </c>
      <c r="CT115">
        <v>0.128</v>
      </c>
      <c r="CU115">
        <v>200</v>
      </c>
      <c r="CV115">
        <v>18</v>
      </c>
      <c r="CW115">
        <v>0.6</v>
      </c>
      <c r="CX115">
        <v>0.08</v>
      </c>
      <c r="CY115">
        <v>-57.077615</v>
      </c>
      <c r="CZ115">
        <v>-7.56555338345852</v>
      </c>
      <c r="DA115">
        <v>0.751272922628655</v>
      </c>
      <c r="DB115">
        <v>0</v>
      </c>
      <c r="DC115">
        <v>2.6346115</v>
      </c>
      <c r="DD115">
        <v>-0.0399360902255573</v>
      </c>
      <c r="DE115">
        <v>0.00399528256197232</v>
      </c>
      <c r="DF115">
        <v>1</v>
      </c>
      <c r="DG115">
        <v>1</v>
      </c>
      <c r="DH115">
        <v>2</v>
      </c>
      <c r="DI115" t="s">
        <v>347</v>
      </c>
      <c r="DJ115">
        <v>3.11859</v>
      </c>
      <c r="DK115">
        <v>2.80066</v>
      </c>
      <c r="DL115">
        <v>0.155408</v>
      </c>
      <c r="DM115">
        <v>0.164897</v>
      </c>
      <c r="DN115">
        <v>0.0864568</v>
      </c>
      <c r="DO115">
        <v>0.0763684</v>
      </c>
      <c r="DP115">
        <v>23507.9</v>
      </c>
      <c r="DQ115">
        <v>21473.7</v>
      </c>
      <c r="DR115">
        <v>26632.8</v>
      </c>
      <c r="DS115">
        <v>24064.4</v>
      </c>
      <c r="DT115">
        <v>33630.8</v>
      </c>
      <c r="DU115">
        <v>32383.4</v>
      </c>
      <c r="DV115">
        <v>40268.4</v>
      </c>
      <c r="DW115">
        <v>38053.7</v>
      </c>
      <c r="DX115">
        <v>1.99758</v>
      </c>
      <c r="DY115">
        <v>2.63683</v>
      </c>
      <c r="DZ115">
        <v>0.0391304</v>
      </c>
      <c r="EA115">
        <v>0</v>
      </c>
      <c r="EB115">
        <v>24.8164</v>
      </c>
      <c r="EC115">
        <v>999.9</v>
      </c>
      <c r="ED115">
        <v>52.307</v>
      </c>
      <c r="EE115">
        <v>25.801</v>
      </c>
      <c r="EF115">
        <v>17.0005</v>
      </c>
      <c r="EG115">
        <v>64.2755</v>
      </c>
      <c r="EH115">
        <v>20.5288</v>
      </c>
      <c r="EI115">
        <v>2</v>
      </c>
      <c r="EJ115">
        <v>-0.326367</v>
      </c>
      <c r="EK115">
        <v>-0.209507</v>
      </c>
      <c r="EL115">
        <v>20.3004</v>
      </c>
      <c r="EM115">
        <v>5.26281</v>
      </c>
      <c r="EN115">
        <v>12.0068</v>
      </c>
      <c r="EO115">
        <v>4.9992</v>
      </c>
      <c r="EP115">
        <v>3.28695</v>
      </c>
      <c r="EQ115">
        <v>9999</v>
      </c>
      <c r="ER115">
        <v>9999</v>
      </c>
      <c r="ES115">
        <v>9999</v>
      </c>
      <c r="ET115">
        <v>999.9</v>
      </c>
      <c r="EU115">
        <v>1.87271</v>
      </c>
      <c r="EV115">
        <v>1.87361</v>
      </c>
      <c r="EW115">
        <v>1.8698</v>
      </c>
      <c r="EX115">
        <v>1.87552</v>
      </c>
      <c r="EY115">
        <v>1.87576</v>
      </c>
      <c r="EZ115">
        <v>1.87409</v>
      </c>
      <c r="FA115">
        <v>1.87271</v>
      </c>
      <c r="FB115">
        <v>1.8718</v>
      </c>
      <c r="FC115">
        <v>5</v>
      </c>
      <c r="FD115">
        <v>0</v>
      </c>
      <c r="FE115">
        <v>0</v>
      </c>
      <c r="FF115">
        <v>0</v>
      </c>
      <c r="FG115" t="s">
        <v>348</v>
      </c>
      <c r="FH115" t="s">
        <v>349</v>
      </c>
      <c r="FI115" t="s">
        <v>350</v>
      </c>
      <c r="FJ115" t="s">
        <v>350</v>
      </c>
      <c r="FK115" t="s">
        <v>350</v>
      </c>
      <c r="FL115" t="s">
        <v>350</v>
      </c>
      <c r="FM115">
        <v>0</v>
      </c>
      <c r="FN115">
        <v>100</v>
      </c>
      <c r="FO115">
        <v>100</v>
      </c>
      <c r="FP115">
        <v>1.728</v>
      </c>
      <c r="FQ115">
        <v>0.1112</v>
      </c>
      <c r="FR115">
        <v>0.362488883028156</v>
      </c>
      <c r="FS115">
        <v>0.00365831709837341</v>
      </c>
      <c r="FT115">
        <v>-3.09545118692409e-06</v>
      </c>
      <c r="FU115">
        <v>8.40380587856183e-10</v>
      </c>
      <c r="FV115">
        <v>-0.00191986884087034</v>
      </c>
      <c r="FW115">
        <v>0.00174507359546448</v>
      </c>
      <c r="FX115">
        <v>0.000211765233859431</v>
      </c>
      <c r="FY115">
        <v>9.99097381883647e-06</v>
      </c>
      <c r="FZ115">
        <v>2</v>
      </c>
      <c r="GA115">
        <v>1986</v>
      </c>
      <c r="GB115">
        <v>0</v>
      </c>
      <c r="GC115">
        <v>17</v>
      </c>
      <c r="GD115">
        <v>46.8</v>
      </c>
      <c r="GE115">
        <v>46.9</v>
      </c>
      <c r="GF115">
        <v>2.44507</v>
      </c>
      <c r="GG115">
        <v>2.51465</v>
      </c>
      <c r="GH115">
        <v>2.24854</v>
      </c>
      <c r="GI115">
        <v>2.677</v>
      </c>
      <c r="GJ115">
        <v>2.44751</v>
      </c>
      <c r="GK115">
        <v>2.42065</v>
      </c>
      <c r="GL115">
        <v>30.1361</v>
      </c>
      <c r="GM115">
        <v>13.9744</v>
      </c>
      <c r="GN115">
        <v>19</v>
      </c>
      <c r="GO115">
        <v>454.761</v>
      </c>
      <c r="GP115">
        <v>1035.99</v>
      </c>
      <c r="GQ115">
        <v>24.178</v>
      </c>
      <c r="GR115">
        <v>23.4093</v>
      </c>
      <c r="GS115">
        <v>30.0005</v>
      </c>
      <c r="GT115">
        <v>23.4213</v>
      </c>
      <c r="GU115">
        <v>23.542</v>
      </c>
      <c r="GV115">
        <v>48.9762</v>
      </c>
      <c r="GW115">
        <v>22.1605</v>
      </c>
      <c r="GX115">
        <v>69.2812</v>
      </c>
      <c r="GY115">
        <v>24.1724</v>
      </c>
      <c r="GZ115">
        <v>853.729</v>
      </c>
      <c r="HA115">
        <v>12.8704</v>
      </c>
      <c r="HB115">
        <v>101.135</v>
      </c>
      <c r="HC115">
        <v>101.105</v>
      </c>
    </row>
    <row r="116" spans="1:211">
      <c r="A116">
        <v>100</v>
      </c>
      <c r="B116">
        <v>1737667939.1</v>
      </c>
      <c r="C116">
        <v>198</v>
      </c>
      <c r="D116" t="s">
        <v>547</v>
      </c>
      <c r="E116" t="s">
        <v>548</v>
      </c>
      <c r="F116">
        <v>2</v>
      </c>
      <c r="G116">
        <v>1737667938.1</v>
      </c>
      <c r="H116">
        <f>(I116)/1000</f>
        <v>0</v>
      </c>
      <c r="I116">
        <f>IF(BD116, AL116, AF116)</f>
        <v>0</v>
      </c>
      <c r="J116">
        <f>IF(BD116, AG116, AE116)</f>
        <v>0</v>
      </c>
      <c r="K116">
        <f>BF116 - IF(AS116&gt;1, J116*AZ116*100.0/(AU116), 0)</f>
        <v>0</v>
      </c>
      <c r="L116">
        <f>((R116-H116/2)*K116-J116)/(R116+H116/2)</f>
        <v>0</v>
      </c>
      <c r="M116">
        <f>L116*(BM116+BN116)/1000.0</f>
        <v>0</v>
      </c>
      <c r="N116">
        <f>(BF116 - IF(AS116&gt;1, J116*AZ116*100.0/(AU116), 0))*(BM116+BN116)/1000.0</f>
        <v>0</v>
      </c>
      <c r="O116">
        <f>2.0/((1/Q116-1/P116)+SIGN(Q116)*SQRT((1/Q116-1/P116)*(1/Q116-1/P116) + 4*BA116/((BA116+1)*(BA116+1))*(2*1/Q116*1/P116-1/P116*1/P116)))</f>
        <v>0</v>
      </c>
      <c r="P116">
        <f>IF(LEFT(BB116,1)&lt;&gt;"0",IF(LEFT(BB116,1)="1",3.0,BC116),$D$5+$E$5*(BT116*BM116/($K$5*1000))+$F$5*(BT116*BM116/($K$5*1000))*MAX(MIN(AZ116,$J$5),$I$5)*MAX(MIN(AZ116,$J$5),$I$5)+$G$5*MAX(MIN(AZ116,$J$5),$I$5)*(BT116*BM116/($K$5*1000))+$H$5*(BT116*BM116/($K$5*1000))*(BT116*BM116/($K$5*1000)))</f>
        <v>0</v>
      </c>
      <c r="Q116">
        <f>H116*(1000-(1000*0.61365*exp(17.502*U116/(240.97+U116))/(BM116+BN116)+BH116)/2)/(1000*0.61365*exp(17.502*U116/(240.97+U116))/(BM116+BN116)-BH116)</f>
        <v>0</v>
      </c>
      <c r="R116">
        <f>1/((BA116+1)/(O116/1.6)+1/(P116/1.37)) + BA116/((BA116+1)/(O116/1.6) + BA116/(P116/1.37))</f>
        <v>0</v>
      </c>
      <c r="S116">
        <f>(AV116*AY116)</f>
        <v>0</v>
      </c>
      <c r="T116">
        <f>(BO116+(S116+2*0.95*5.67E-8*(((BO116+$B$7)+273)^4-(BO116+273)^4)-44100*H116)/(1.84*29.3*P116+8*0.95*5.67E-8*(BO116+273)^3))</f>
        <v>0</v>
      </c>
      <c r="U116">
        <f>($C$7*BP116+$D$7*BQ116+$E$7*T116)</f>
        <v>0</v>
      </c>
      <c r="V116">
        <f>0.61365*exp(17.502*U116/(240.97+U116))</f>
        <v>0</v>
      </c>
      <c r="W116">
        <f>(X116/Y116*100)</f>
        <v>0</v>
      </c>
      <c r="X116">
        <f>BH116*(BM116+BN116)/1000</f>
        <v>0</v>
      </c>
      <c r="Y116">
        <f>0.61365*exp(17.502*BO116/(240.97+BO116))</f>
        <v>0</v>
      </c>
      <c r="Z116">
        <f>(V116-BH116*(BM116+BN116)/1000)</f>
        <v>0</v>
      </c>
      <c r="AA116">
        <f>(-H116*44100)</f>
        <v>0</v>
      </c>
      <c r="AB116">
        <f>2*29.3*P116*0.92*(BO116-U116)</f>
        <v>0</v>
      </c>
      <c r="AC116">
        <f>2*0.95*5.67E-8*(((BO116+$B$7)+273)^4-(U116+273)^4)</f>
        <v>0</v>
      </c>
      <c r="AD116">
        <f>S116+AC116+AA116+AB116</f>
        <v>0</v>
      </c>
      <c r="AE116">
        <f>BL116*AS116*(BG116-BF116*(1000-AS116*BI116)/(1000-AS116*BH116))/(100*AZ116)</f>
        <v>0</v>
      </c>
      <c r="AF116">
        <f>1000*BL116*AS116*(BH116-BI116)/(100*AZ116*(1000-AS116*BH116))</f>
        <v>0</v>
      </c>
      <c r="AG116">
        <f>(AH116 - AI116 - BM116*1E3/(8.314*(BO116+273.15)) * AK116/BL116 * AJ116) * BL116/(100*AZ116) * (1000 - BI116)/1000</f>
        <v>0</v>
      </c>
      <c r="AH116">
        <v>834.023218611905</v>
      </c>
      <c r="AI116">
        <v>788.747715151515</v>
      </c>
      <c r="AJ116">
        <v>3.36886748917748</v>
      </c>
      <c r="AK116">
        <v>84.62</v>
      </c>
      <c r="AL116">
        <f>(AN116 - AM116 + BM116*1E3/(8.314*(BO116+273.15)) * AP116/BL116 * AO116) * BL116/(100*AZ116) * 1000/(1000 - AN116)</f>
        <v>0</v>
      </c>
      <c r="AM116">
        <v>12.8493143145654</v>
      </c>
      <c r="AN116">
        <v>15.4794758241758</v>
      </c>
      <c r="AO116">
        <v>7.12925170070666e-07</v>
      </c>
      <c r="AP116">
        <v>106.04</v>
      </c>
      <c r="AQ116">
        <v>14</v>
      </c>
      <c r="AR116">
        <v>3</v>
      </c>
      <c r="AS116">
        <f>IF(AQ116*$H$13&gt;=AU116,1.0,(AU116/(AU116-AQ116*$H$13)))</f>
        <v>0</v>
      </c>
      <c r="AT116">
        <f>(AS116-1)*100</f>
        <v>0</v>
      </c>
      <c r="AU116">
        <f>MAX(0,($B$13+$C$13*BT116)/(1+$D$13*BT116)*BM116/(BO116+273)*$E$13)</f>
        <v>0</v>
      </c>
      <c r="AV116">
        <f>$B$11*BU116+$C$11*BV116+$D$11*CG116</f>
        <v>0</v>
      </c>
      <c r="AW116">
        <f>AV116*AX116</f>
        <v>0</v>
      </c>
      <c r="AX116">
        <f>($B$11*$D$9+$C$11*$D$9+$D$11*(CH116*$E$9+CI116*$G$9))/($B$11+$C$11+$D$11)</f>
        <v>0</v>
      </c>
      <c r="AY116">
        <f>($B$11*$K$9+$C$11*$K$9+$D$11*(CH116*$L$9+CI116*$N$9))/($B$11+$C$11+$D$11)</f>
        <v>0</v>
      </c>
      <c r="AZ116">
        <v>6</v>
      </c>
      <c r="BA116">
        <v>0.5</v>
      </c>
      <c r="BB116" t="s">
        <v>345</v>
      </c>
      <c r="BC116">
        <v>2</v>
      </c>
      <c r="BD116" t="b">
        <v>1</v>
      </c>
      <c r="BE116">
        <v>1737667938.1</v>
      </c>
      <c r="BF116">
        <v>776.531</v>
      </c>
      <c r="BG116">
        <v>834.934</v>
      </c>
      <c r="BH116">
        <v>15.4803</v>
      </c>
      <c r="BI116">
        <v>12.8572</v>
      </c>
      <c r="BJ116">
        <v>774.801</v>
      </c>
      <c r="BK116">
        <v>15.3691</v>
      </c>
      <c r="BL116">
        <v>499.452</v>
      </c>
      <c r="BM116">
        <v>102.604</v>
      </c>
      <c r="BN116">
        <v>0.0997919</v>
      </c>
      <c r="BO116">
        <v>24.9977</v>
      </c>
      <c r="BP116">
        <v>25.4574</v>
      </c>
      <c r="BQ116">
        <v>999.9</v>
      </c>
      <c r="BR116">
        <v>0</v>
      </c>
      <c r="BS116">
        <v>0</v>
      </c>
      <c r="BT116">
        <v>10031.2</v>
      </c>
      <c r="BU116">
        <v>364.09</v>
      </c>
      <c r="BV116">
        <v>841.891</v>
      </c>
      <c r="BW116">
        <v>-58.4036</v>
      </c>
      <c r="BX116">
        <v>788.741</v>
      </c>
      <c r="BY116">
        <v>845.809</v>
      </c>
      <c r="BZ116">
        <v>2.62304</v>
      </c>
      <c r="CA116">
        <v>834.934</v>
      </c>
      <c r="CB116">
        <v>12.8572</v>
      </c>
      <c r="CC116">
        <v>1.58833</v>
      </c>
      <c r="CD116">
        <v>1.3192</v>
      </c>
      <c r="CE116">
        <v>13.8461</v>
      </c>
      <c r="CF116">
        <v>11.0194</v>
      </c>
      <c r="CG116">
        <v>1200.01</v>
      </c>
      <c r="CH116">
        <v>0.899999</v>
      </c>
      <c r="CI116">
        <v>0.100001</v>
      </c>
      <c r="CJ116">
        <v>27</v>
      </c>
      <c r="CK116">
        <v>23456</v>
      </c>
      <c r="CL116">
        <v>1737665128.1</v>
      </c>
      <c r="CM116" t="s">
        <v>346</v>
      </c>
      <c r="CN116">
        <v>1737665128.1</v>
      </c>
      <c r="CO116">
        <v>1737665124.1</v>
      </c>
      <c r="CP116">
        <v>1</v>
      </c>
      <c r="CQ116">
        <v>0.11</v>
      </c>
      <c r="CR116">
        <v>-0.02</v>
      </c>
      <c r="CS116">
        <v>0.918</v>
      </c>
      <c r="CT116">
        <v>0.128</v>
      </c>
      <c r="CU116">
        <v>200</v>
      </c>
      <c r="CV116">
        <v>18</v>
      </c>
      <c r="CW116">
        <v>0.6</v>
      </c>
      <c r="CX116">
        <v>0.08</v>
      </c>
      <c r="CY116">
        <v>-57.338325</v>
      </c>
      <c r="CZ116">
        <v>-7.43448270676699</v>
      </c>
      <c r="DA116">
        <v>0.739065310290641</v>
      </c>
      <c r="DB116">
        <v>0</v>
      </c>
      <c r="DC116">
        <v>2.6330715</v>
      </c>
      <c r="DD116">
        <v>-0.0458963909774376</v>
      </c>
      <c r="DE116">
        <v>0.00459287521602753</v>
      </c>
      <c r="DF116">
        <v>1</v>
      </c>
      <c r="DG116">
        <v>1</v>
      </c>
      <c r="DH116">
        <v>2</v>
      </c>
      <c r="DI116" t="s">
        <v>347</v>
      </c>
      <c r="DJ116">
        <v>3.11865</v>
      </c>
      <c r="DK116">
        <v>2.80068</v>
      </c>
      <c r="DL116">
        <v>0.156299</v>
      </c>
      <c r="DM116">
        <v>0.165761</v>
      </c>
      <c r="DN116">
        <v>0.0864643</v>
      </c>
      <c r="DO116">
        <v>0.0763739</v>
      </c>
      <c r="DP116">
        <v>23483.2</v>
      </c>
      <c r="DQ116">
        <v>21451.2</v>
      </c>
      <c r="DR116">
        <v>26633</v>
      </c>
      <c r="DS116">
        <v>24064.1</v>
      </c>
      <c r="DT116">
        <v>33630.8</v>
      </c>
      <c r="DU116">
        <v>32382.9</v>
      </c>
      <c r="DV116">
        <v>40268.6</v>
      </c>
      <c r="DW116">
        <v>38053.2</v>
      </c>
      <c r="DX116">
        <v>1.99735</v>
      </c>
      <c r="DY116">
        <v>2.6362</v>
      </c>
      <c r="DZ116">
        <v>0.0389218</v>
      </c>
      <c r="EA116">
        <v>0</v>
      </c>
      <c r="EB116">
        <v>24.818</v>
      </c>
      <c r="EC116">
        <v>999.9</v>
      </c>
      <c r="ED116">
        <v>52.307</v>
      </c>
      <c r="EE116">
        <v>25.801</v>
      </c>
      <c r="EF116">
        <v>17.0013</v>
      </c>
      <c r="EG116">
        <v>64.2255</v>
      </c>
      <c r="EH116">
        <v>20.5529</v>
      </c>
      <c r="EI116">
        <v>2</v>
      </c>
      <c r="EJ116">
        <v>-0.326042</v>
      </c>
      <c r="EK116">
        <v>-0.20497</v>
      </c>
      <c r="EL116">
        <v>20.3004</v>
      </c>
      <c r="EM116">
        <v>5.26222</v>
      </c>
      <c r="EN116">
        <v>12.0065</v>
      </c>
      <c r="EO116">
        <v>4.99905</v>
      </c>
      <c r="EP116">
        <v>3.28688</v>
      </c>
      <c r="EQ116">
        <v>9999</v>
      </c>
      <c r="ER116">
        <v>9999</v>
      </c>
      <c r="ES116">
        <v>9999</v>
      </c>
      <c r="ET116">
        <v>999.9</v>
      </c>
      <c r="EU116">
        <v>1.87271</v>
      </c>
      <c r="EV116">
        <v>1.8736</v>
      </c>
      <c r="EW116">
        <v>1.8698</v>
      </c>
      <c r="EX116">
        <v>1.87555</v>
      </c>
      <c r="EY116">
        <v>1.87576</v>
      </c>
      <c r="EZ116">
        <v>1.87409</v>
      </c>
      <c r="FA116">
        <v>1.87271</v>
      </c>
      <c r="FB116">
        <v>1.8718</v>
      </c>
      <c r="FC116">
        <v>5</v>
      </c>
      <c r="FD116">
        <v>0</v>
      </c>
      <c r="FE116">
        <v>0</v>
      </c>
      <c r="FF116">
        <v>0</v>
      </c>
      <c r="FG116" t="s">
        <v>348</v>
      </c>
      <c r="FH116" t="s">
        <v>349</v>
      </c>
      <c r="FI116" t="s">
        <v>350</v>
      </c>
      <c r="FJ116" t="s">
        <v>350</v>
      </c>
      <c r="FK116" t="s">
        <v>350</v>
      </c>
      <c r="FL116" t="s">
        <v>350</v>
      </c>
      <c r="FM116">
        <v>0</v>
      </c>
      <c r="FN116">
        <v>100</v>
      </c>
      <c r="FO116">
        <v>100</v>
      </c>
      <c r="FP116">
        <v>1.731</v>
      </c>
      <c r="FQ116">
        <v>0.1112</v>
      </c>
      <c r="FR116">
        <v>0.362488883028156</v>
      </c>
      <c r="FS116">
        <v>0.00365831709837341</v>
      </c>
      <c r="FT116">
        <v>-3.09545118692409e-06</v>
      </c>
      <c r="FU116">
        <v>8.40380587856183e-10</v>
      </c>
      <c r="FV116">
        <v>-0.00191986884087034</v>
      </c>
      <c r="FW116">
        <v>0.00174507359546448</v>
      </c>
      <c r="FX116">
        <v>0.000211765233859431</v>
      </c>
      <c r="FY116">
        <v>9.99097381883647e-06</v>
      </c>
      <c r="FZ116">
        <v>2</v>
      </c>
      <c r="GA116">
        <v>1986</v>
      </c>
      <c r="GB116">
        <v>0</v>
      </c>
      <c r="GC116">
        <v>17</v>
      </c>
      <c r="GD116">
        <v>46.9</v>
      </c>
      <c r="GE116">
        <v>46.9</v>
      </c>
      <c r="GF116">
        <v>2.46094</v>
      </c>
      <c r="GG116">
        <v>2.5061</v>
      </c>
      <c r="GH116">
        <v>2.24854</v>
      </c>
      <c r="GI116">
        <v>2.67578</v>
      </c>
      <c r="GJ116">
        <v>2.44751</v>
      </c>
      <c r="GK116">
        <v>2.36572</v>
      </c>
      <c r="GL116">
        <v>30.1576</v>
      </c>
      <c r="GM116">
        <v>13.9569</v>
      </c>
      <c r="GN116">
        <v>19</v>
      </c>
      <c r="GO116">
        <v>454.651</v>
      </c>
      <c r="GP116">
        <v>1035.28</v>
      </c>
      <c r="GQ116">
        <v>24.1775</v>
      </c>
      <c r="GR116">
        <v>23.4117</v>
      </c>
      <c r="GS116">
        <v>30.0006</v>
      </c>
      <c r="GT116">
        <v>23.4238</v>
      </c>
      <c r="GU116">
        <v>23.5444</v>
      </c>
      <c r="GV116">
        <v>49.2995</v>
      </c>
      <c r="GW116">
        <v>22.1605</v>
      </c>
      <c r="GX116">
        <v>69.2812</v>
      </c>
      <c r="GY116">
        <v>24.1743</v>
      </c>
      <c r="GZ116">
        <v>860.476</v>
      </c>
      <c r="HA116">
        <v>12.8704</v>
      </c>
      <c r="HB116">
        <v>101.135</v>
      </c>
      <c r="HC116">
        <v>101.103</v>
      </c>
    </row>
    <row r="117" spans="1:211">
      <c r="A117">
        <v>101</v>
      </c>
      <c r="B117">
        <v>1737667941.1</v>
      </c>
      <c r="C117">
        <v>200</v>
      </c>
      <c r="D117" t="s">
        <v>549</v>
      </c>
      <c r="E117" t="s">
        <v>550</v>
      </c>
      <c r="F117">
        <v>2</v>
      </c>
      <c r="G117">
        <v>1737667939.1</v>
      </c>
      <c r="H117">
        <f>(I117)/1000</f>
        <v>0</v>
      </c>
      <c r="I117">
        <f>IF(BD117, AL117, AF117)</f>
        <v>0</v>
      </c>
      <c r="J117">
        <f>IF(BD117, AG117, AE117)</f>
        <v>0</v>
      </c>
      <c r="K117">
        <f>BF117 - IF(AS117&gt;1, J117*AZ117*100.0/(AU117), 0)</f>
        <v>0</v>
      </c>
      <c r="L117">
        <f>((R117-H117/2)*K117-J117)/(R117+H117/2)</f>
        <v>0</v>
      </c>
      <c r="M117">
        <f>L117*(BM117+BN117)/1000.0</f>
        <v>0</v>
      </c>
      <c r="N117">
        <f>(BF117 - IF(AS117&gt;1, J117*AZ117*100.0/(AU117), 0))*(BM117+BN117)/1000.0</f>
        <v>0</v>
      </c>
      <c r="O117">
        <f>2.0/((1/Q117-1/P117)+SIGN(Q117)*SQRT((1/Q117-1/P117)*(1/Q117-1/P117) + 4*BA117/((BA117+1)*(BA117+1))*(2*1/Q117*1/P117-1/P117*1/P117)))</f>
        <v>0</v>
      </c>
      <c r="P117">
        <f>IF(LEFT(BB117,1)&lt;&gt;"0",IF(LEFT(BB117,1)="1",3.0,BC117),$D$5+$E$5*(BT117*BM117/($K$5*1000))+$F$5*(BT117*BM117/($K$5*1000))*MAX(MIN(AZ117,$J$5),$I$5)*MAX(MIN(AZ117,$J$5),$I$5)+$G$5*MAX(MIN(AZ117,$J$5),$I$5)*(BT117*BM117/($K$5*1000))+$H$5*(BT117*BM117/($K$5*1000))*(BT117*BM117/($K$5*1000)))</f>
        <v>0</v>
      </c>
      <c r="Q117">
        <f>H117*(1000-(1000*0.61365*exp(17.502*U117/(240.97+U117))/(BM117+BN117)+BH117)/2)/(1000*0.61365*exp(17.502*U117/(240.97+U117))/(BM117+BN117)-BH117)</f>
        <v>0</v>
      </c>
      <c r="R117">
        <f>1/((BA117+1)/(O117/1.6)+1/(P117/1.37)) + BA117/((BA117+1)/(O117/1.6) + BA117/(P117/1.37))</f>
        <v>0</v>
      </c>
      <c r="S117">
        <f>(AV117*AY117)</f>
        <v>0</v>
      </c>
      <c r="T117">
        <f>(BO117+(S117+2*0.95*5.67E-8*(((BO117+$B$7)+273)^4-(BO117+273)^4)-44100*H117)/(1.84*29.3*P117+8*0.95*5.67E-8*(BO117+273)^3))</f>
        <v>0</v>
      </c>
      <c r="U117">
        <f>($C$7*BP117+$D$7*BQ117+$E$7*T117)</f>
        <v>0</v>
      </c>
      <c r="V117">
        <f>0.61365*exp(17.502*U117/(240.97+U117))</f>
        <v>0</v>
      </c>
      <c r="W117">
        <f>(X117/Y117*100)</f>
        <v>0</v>
      </c>
      <c r="X117">
        <f>BH117*(BM117+BN117)/1000</f>
        <v>0</v>
      </c>
      <c r="Y117">
        <f>0.61365*exp(17.502*BO117/(240.97+BO117))</f>
        <v>0</v>
      </c>
      <c r="Z117">
        <f>(V117-BH117*(BM117+BN117)/1000)</f>
        <v>0</v>
      </c>
      <c r="AA117">
        <f>(-H117*44100)</f>
        <v>0</v>
      </c>
      <c r="AB117">
        <f>2*29.3*P117*0.92*(BO117-U117)</f>
        <v>0</v>
      </c>
      <c r="AC117">
        <f>2*0.95*5.67E-8*(((BO117+$B$7)+273)^4-(U117+273)^4)</f>
        <v>0</v>
      </c>
      <c r="AD117">
        <f>S117+AC117+AA117+AB117</f>
        <v>0</v>
      </c>
      <c r="AE117">
        <f>BL117*AS117*(BG117-BF117*(1000-AS117*BI117)/(1000-AS117*BH117))/(100*AZ117)</f>
        <v>0</v>
      </c>
      <c r="AF117">
        <f>1000*BL117*AS117*(BH117-BI117)/(100*AZ117*(1000-AS117*BH117))</f>
        <v>0</v>
      </c>
      <c r="AG117">
        <f>(AH117 - AI117 - BM117*1E3/(8.314*(BO117+273.15)) * AK117/BL117 * AJ117) * BL117/(100*AZ117) * (1000 - BI117)/1000</f>
        <v>0</v>
      </c>
      <c r="AH117">
        <v>840.78635832619</v>
      </c>
      <c r="AI117">
        <v>795.46963030303</v>
      </c>
      <c r="AJ117">
        <v>3.37071021645019</v>
      </c>
      <c r="AK117">
        <v>84.62</v>
      </c>
      <c r="AL117">
        <f>(AN117 - AM117 + BM117*1E3/(8.314*(BO117+273.15)) * AP117/BL117 * AO117) * BL117/(100*AZ117) * 1000/(1000 - AN117)</f>
        <v>0</v>
      </c>
      <c r="AM117">
        <v>12.8515139854545</v>
      </c>
      <c r="AN117">
        <v>15.481178021978</v>
      </c>
      <c r="AO117">
        <v>7.61995138662575e-07</v>
      </c>
      <c r="AP117">
        <v>106.04</v>
      </c>
      <c r="AQ117">
        <v>14</v>
      </c>
      <c r="AR117">
        <v>3</v>
      </c>
      <c r="AS117">
        <f>IF(AQ117*$H$13&gt;=AU117,1.0,(AU117/(AU117-AQ117*$H$13)))</f>
        <v>0</v>
      </c>
      <c r="AT117">
        <f>(AS117-1)*100</f>
        <v>0</v>
      </c>
      <c r="AU117">
        <f>MAX(0,($B$13+$C$13*BT117)/(1+$D$13*BT117)*BM117/(BO117+273)*$E$13)</f>
        <v>0</v>
      </c>
      <c r="AV117">
        <f>$B$11*BU117+$C$11*BV117+$D$11*CG117</f>
        <v>0</v>
      </c>
      <c r="AW117">
        <f>AV117*AX117</f>
        <v>0</v>
      </c>
      <c r="AX117">
        <f>($B$11*$D$9+$C$11*$D$9+$D$11*(CH117*$E$9+CI117*$G$9))/($B$11+$C$11+$D$11)</f>
        <v>0</v>
      </c>
      <c r="AY117">
        <f>($B$11*$K$9+$C$11*$K$9+$D$11*(CH117*$L$9+CI117*$N$9))/($B$11+$C$11+$D$11)</f>
        <v>0</v>
      </c>
      <c r="AZ117">
        <v>6</v>
      </c>
      <c r="BA117">
        <v>0.5</v>
      </c>
      <c r="BB117" t="s">
        <v>345</v>
      </c>
      <c r="BC117">
        <v>2</v>
      </c>
      <c r="BD117" t="b">
        <v>1</v>
      </c>
      <c r="BE117">
        <v>1737667939.1</v>
      </c>
      <c r="BF117">
        <v>779.836</v>
      </c>
      <c r="BG117">
        <v>838.306</v>
      </c>
      <c r="BH117">
        <v>15.48145</v>
      </c>
      <c r="BI117">
        <v>12.85815</v>
      </c>
      <c r="BJ117">
        <v>778.105</v>
      </c>
      <c r="BK117">
        <v>15.37025</v>
      </c>
      <c r="BL117">
        <v>499.555</v>
      </c>
      <c r="BM117">
        <v>102.603</v>
      </c>
      <c r="BN117">
        <v>0.09994545</v>
      </c>
      <c r="BO117">
        <v>24.998</v>
      </c>
      <c r="BP117">
        <v>25.456</v>
      </c>
      <c r="BQ117">
        <v>999.9</v>
      </c>
      <c r="BR117">
        <v>0</v>
      </c>
      <c r="BS117">
        <v>0</v>
      </c>
      <c r="BT117">
        <v>10010.6</v>
      </c>
      <c r="BU117">
        <v>364.0865</v>
      </c>
      <c r="BV117">
        <v>841.9455</v>
      </c>
      <c r="BW117">
        <v>-58.4701</v>
      </c>
      <c r="BX117">
        <v>792.099</v>
      </c>
      <c r="BY117">
        <v>849.2255</v>
      </c>
      <c r="BZ117">
        <v>2.62325</v>
      </c>
      <c r="CA117">
        <v>838.306</v>
      </c>
      <c r="CB117">
        <v>12.85815</v>
      </c>
      <c r="CC117">
        <v>1.588435</v>
      </c>
      <c r="CD117">
        <v>1.319285</v>
      </c>
      <c r="CE117">
        <v>13.8471</v>
      </c>
      <c r="CF117">
        <v>11.0204</v>
      </c>
      <c r="CG117">
        <v>1200.01</v>
      </c>
      <c r="CH117">
        <v>0.8999995</v>
      </c>
      <c r="CI117">
        <v>0.10000035</v>
      </c>
      <c r="CJ117">
        <v>27</v>
      </c>
      <c r="CK117">
        <v>23456</v>
      </c>
      <c r="CL117">
        <v>1737665128.1</v>
      </c>
      <c r="CM117" t="s">
        <v>346</v>
      </c>
      <c r="CN117">
        <v>1737665128.1</v>
      </c>
      <c r="CO117">
        <v>1737665124.1</v>
      </c>
      <c r="CP117">
        <v>1</v>
      </c>
      <c r="CQ117">
        <v>0.11</v>
      </c>
      <c r="CR117">
        <v>-0.02</v>
      </c>
      <c r="CS117">
        <v>0.918</v>
      </c>
      <c r="CT117">
        <v>0.128</v>
      </c>
      <c r="CU117">
        <v>200</v>
      </c>
      <c r="CV117">
        <v>18</v>
      </c>
      <c r="CW117">
        <v>0.6</v>
      </c>
      <c r="CX117">
        <v>0.08</v>
      </c>
      <c r="CY117">
        <v>-57.553485</v>
      </c>
      <c r="CZ117">
        <v>-7.12011879699247</v>
      </c>
      <c r="DA117">
        <v>0.713089630604036</v>
      </c>
      <c r="DB117">
        <v>0</v>
      </c>
      <c r="DC117">
        <v>2.6314815</v>
      </c>
      <c r="DD117">
        <v>-0.0485309774436038</v>
      </c>
      <c r="DE117">
        <v>0.00484769767518561</v>
      </c>
      <c r="DF117">
        <v>1</v>
      </c>
      <c r="DG117">
        <v>1</v>
      </c>
      <c r="DH117">
        <v>2</v>
      </c>
      <c r="DI117" t="s">
        <v>347</v>
      </c>
      <c r="DJ117">
        <v>3.11898</v>
      </c>
      <c r="DK117">
        <v>2.80063</v>
      </c>
      <c r="DL117">
        <v>0.157176</v>
      </c>
      <c r="DM117">
        <v>0.166652</v>
      </c>
      <c r="DN117">
        <v>0.0864719</v>
      </c>
      <c r="DO117">
        <v>0.0763857</v>
      </c>
      <c r="DP117">
        <v>23458.6</v>
      </c>
      <c r="DQ117">
        <v>21428.7</v>
      </c>
      <c r="DR117">
        <v>26632.7</v>
      </c>
      <c r="DS117">
        <v>24064.5</v>
      </c>
      <c r="DT117">
        <v>33630.2</v>
      </c>
      <c r="DU117">
        <v>32383</v>
      </c>
      <c r="DV117">
        <v>40268.1</v>
      </c>
      <c r="DW117">
        <v>38053.7</v>
      </c>
      <c r="DX117">
        <v>1.99787</v>
      </c>
      <c r="DY117">
        <v>2.63617</v>
      </c>
      <c r="DZ117">
        <v>0.0385828</v>
      </c>
      <c r="EA117">
        <v>0</v>
      </c>
      <c r="EB117">
        <v>24.8196</v>
      </c>
      <c r="EC117">
        <v>999.9</v>
      </c>
      <c r="ED117">
        <v>52.332</v>
      </c>
      <c r="EE117">
        <v>25.801</v>
      </c>
      <c r="EF117">
        <v>17.0087</v>
      </c>
      <c r="EG117">
        <v>63.9655</v>
      </c>
      <c r="EH117">
        <v>20.597</v>
      </c>
      <c r="EI117">
        <v>2</v>
      </c>
      <c r="EJ117">
        <v>-0.325777</v>
      </c>
      <c r="EK117">
        <v>-0.204444</v>
      </c>
      <c r="EL117">
        <v>20.3003</v>
      </c>
      <c r="EM117">
        <v>5.26222</v>
      </c>
      <c r="EN117">
        <v>12.0065</v>
      </c>
      <c r="EO117">
        <v>4.9992</v>
      </c>
      <c r="EP117">
        <v>3.28688</v>
      </c>
      <c r="EQ117">
        <v>9999</v>
      </c>
      <c r="ER117">
        <v>9999</v>
      </c>
      <c r="ES117">
        <v>9999</v>
      </c>
      <c r="ET117">
        <v>999.9</v>
      </c>
      <c r="EU117">
        <v>1.87271</v>
      </c>
      <c r="EV117">
        <v>1.87359</v>
      </c>
      <c r="EW117">
        <v>1.86981</v>
      </c>
      <c r="EX117">
        <v>1.87555</v>
      </c>
      <c r="EY117">
        <v>1.87576</v>
      </c>
      <c r="EZ117">
        <v>1.87409</v>
      </c>
      <c r="FA117">
        <v>1.87271</v>
      </c>
      <c r="FB117">
        <v>1.8718</v>
      </c>
      <c r="FC117">
        <v>5</v>
      </c>
      <c r="FD117">
        <v>0</v>
      </c>
      <c r="FE117">
        <v>0</v>
      </c>
      <c r="FF117">
        <v>0</v>
      </c>
      <c r="FG117" t="s">
        <v>348</v>
      </c>
      <c r="FH117" t="s">
        <v>349</v>
      </c>
      <c r="FI117" t="s">
        <v>350</v>
      </c>
      <c r="FJ117" t="s">
        <v>350</v>
      </c>
      <c r="FK117" t="s">
        <v>350</v>
      </c>
      <c r="FL117" t="s">
        <v>350</v>
      </c>
      <c r="FM117">
        <v>0</v>
      </c>
      <c r="FN117">
        <v>100</v>
      </c>
      <c r="FO117">
        <v>100</v>
      </c>
      <c r="FP117">
        <v>1.733</v>
      </c>
      <c r="FQ117">
        <v>0.1113</v>
      </c>
      <c r="FR117">
        <v>0.362488883028156</v>
      </c>
      <c r="FS117">
        <v>0.00365831709837341</v>
      </c>
      <c r="FT117">
        <v>-3.09545118692409e-06</v>
      </c>
      <c r="FU117">
        <v>8.40380587856183e-10</v>
      </c>
      <c r="FV117">
        <v>-0.00191986884087034</v>
      </c>
      <c r="FW117">
        <v>0.00174507359546448</v>
      </c>
      <c r="FX117">
        <v>0.000211765233859431</v>
      </c>
      <c r="FY117">
        <v>9.99097381883647e-06</v>
      </c>
      <c r="FZ117">
        <v>2</v>
      </c>
      <c r="GA117">
        <v>1986</v>
      </c>
      <c r="GB117">
        <v>0</v>
      </c>
      <c r="GC117">
        <v>17</v>
      </c>
      <c r="GD117">
        <v>46.9</v>
      </c>
      <c r="GE117">
        <v>47</v>
      </c>
      <c r="GF117">
        <v>2.47681</v>
      </c>
      <c r="GG117">
        <v>2.50732</v>
      </c>
      <c r="GH117">
        <v>2.24854</v>
      </c>
      <c r="GI117">
        <v>2.67456</v>
      </c>
      <c r="GJ117">
        <v>2.44751</v>
      </c>
      <c r="GK117">
        <v>2.41089</v>
      </c>
      <c r="GL117">
        <v>30.1576</v>
      </c>
      <c r="GM117">
        <v>13.9657</v>
      </c>
      <c r="GN117">
        <v>19</v>
      </c>
      <c r="GO117">
        <v>454.981</v>
      </c>
      <c r="GP117">
        <v>1035.3</v>
      </c>
      <c r="GQ117">
        <v>24.1769</v>
      </c>
      <c r="GR117">
        <v>23.4142</v>
      </c>
      <c r="GS117">
        <v>30.0006</v>
      </c>
      <c r="GT117">
        <v>23.4263</v>
      </c>
      <c r="GU117">
        <v>23.5468</v>
      </c>
      <c r="GV117">
        <v>49.6176</v>
      </c>
      <c r="GW117">
        <v>22.1605</v>
      </c>
      <c r="GX117">
        <v>69.2812</v>
      </c>
      <c r="GY117">
        <v>24.1743</v>
      </c>
      <c r="GZ117">
        <v>867.163</v>
      </c>
      <c r="HA117">
        <v>12.8704</v>
      </c>
      <c r="HB117">
        <v>101.134</v>
      </c>
      <c r="HC117">
        <v>101.105</v>
      </c>
    </row>
    <row r="118" spans="1:211">
      <c r="A118">
        <v>102</v>
      </c>
      <c r="B118">
        <v>1737667943.1</v>
      </c>
      <c r="C118">
        <v>202</v>
      </c>
      <c r="D118" t="s">
        <v>551</v>
      </c>
      <c r="E118" t="s">
        <v>552</v>
      </c>
      <c r="F118">
        <v>2</v>
      </c>
      <c r="G118">
        <v>1737667942.1</v>
      </c>
      <c r="H118">
        <f>(I118)/1000</f>
        <v>0</v>
      </c>
      <c r="I118">
        <f>IF(BD118, AL118, AF118)</f>
        <v>0</v>
      </c>
      <c r="J118">
        <f>IF(BD118, AG118, AE118)</f>
        <v>0</v>
      </c>
      <c r="K118">
        <f>BF118 - IF(AS118&gt;1, J118*AZ118*100.0/(AU118), 0)</f>
        <v>0</v>
      </c>
      <c r="L118">
        <f>((R118-H118/2)*K118-J118)/(R118+H118/2)</f>
        <v>0</v>
      </c>
      <c r="M118">
        <f>L118*(BM118+BN118)/1000.0</f>
        <v>0</v>
      </c>
      <c r="N118">
        <f>(BF118 - IF(AS118&gt;1, J118*AZ118*100.0/(AU118), 0))*(BM118+BN118)/1000.0</f>
        <v>0</v>
      </c>
      <c r="O118">
        <f>2.0/((1/Q118-1/P118)+SIGN(Q118)*SQRT((1/Q118-1/P118)*(1/Q118-1/P118) + 4*BA118/((BA118+1)*(BA118+1))*(2*1/Q118*1/P118-1/P118*1/P118)))</f>
        <v>0</v>
      </c>
      <c r="P118">
        <f>IF(LEFT(BB118,1)&lt;&gt;"0",IF(LEFT(BB118,1)="1",3.0,BC118),$D$5+$E$5*(BT118*BM118/($K$5*1000))+$F$5*(BT118*BM118/($K$5*1000))*MAX(MIN(AZ118,$J$5),$I$5)*MAX(MIN(AZ118,$J$5),$I$5)+$G$5*MAX(MIN(AZ118,$J$5),$I$5)*(BT118*BM118/($K$5*1000))+$H$5*(BT118*BM118/($K$5*1000))*(BT118*BM118/($K$5*1000)))</f>
        <v>0</v>
      </c>
      <c r="Q118">
        <f>H118*(1000-(1000*0.61365*exp(17.502*U118/(240.97+U118))/(BM118+BN118)+BH118)/2)/(1000*0.61365*exp(17.502*U118/(240.97+U118))/(BM118+BN118)-BH118)</f>
        <v>0</v>
      </c>
      <c r="R118">
        <f>1/((BA118+1)/(O118/1.6)+1/(P118/1.37)) + BA118/((BA118+1)/(O118/1.6) + BA118/(P118/1.37))</f>
        <v>0</v>
      </c>
      <c r="S118">
        <f>(AV118*AY118)</f>
        <v>0</v>
      </c>
      <c r="T118">
        <f>(BO118+(S118+2*0.95*5.67E-8*(((BO118+$B$7)+273)^4-(BO118+273)^4)-44100*H118)/(1.84*29.3*P118+8*0.95*5.67E-8*(BO118+273)^3))</f>
        <v>0</v>
      </c>
      <c r="U118">
        <f>($C$7*BP118+$D$7*BQ118+$E$7*T118)</f>
        <v>0</v>
      </c>
      <c r="V118">
        <f>0.61365*exp(17.502*U118/(240.97+U118))</f>
        <v>0</v>
      </c>
      <c r="W118">
        <f>(X118/Y118*100)</f>
        <v>0</v>
      </c>
      <c r="X118">
        <f>BH118*(BM118+BN118)/1000</f>
        <v>0</v>
      </c>
      <c r="Y118">
        <f>0.61365*exp(17.502*BO118/(240.97+BO118))</f>
        <v>0</v>
      </c>
      <c r="Z118">
        <f>(V118-BH118*(BM118+BN118)/1000)</f>
        <v>0</v>
      </c>
      <c r="AA118">
        <f>(-H118*44100)</f>
        <v>0</v>
      </c>
      <c r="AB118">
        <f>2*29.3*P118*0.92*(BO118-U118)</f>
        <v>0</v>
      </c>
      <c r="AC118">
        <f>2*0.95*5.67E-8*(((BO118+$B$7)+273)^4-(U118+273)^4)</f>
        <v>0</v>
      </c>
      <c r="AD118">
        <f>S118+AC118+AA118+AB118</f>
        <v>0</v>
      </c>
      <c r="AE118">
        <f>BL118*AS118*(BG118-BF118*(1000-AS118*BI118)/(1000-AS118*BH118))/(100*AZ118)</f>
        <v>0</v>
      </c>
      <c r="AF118">
        <f>1000*BL118*AS118*(BH118-BI118)/(100*AZ118*(1000-AS118*BH118))</f>
        <v>0</v>
      </c>
      <c r="AG118">
        <f>(AH118 - AI118 - BM118*1E3/(8.314*(BO118+273.15)) * AK118/BL118 * AJ118) * BL118/(100*AZ118) * (1000 - BI118)/1000</f>
        <v>0</v>
      </c>
      <c r="AH118">
        <v>847.504587784523</v>
      </c>
      <c r="AI118">
        <v>802.074593939394</v>
      </c>
      <c r="AJ118">
        <v>3.33910519480508</v>
      </c>
      <c r="AK118">
        <v>84.62</v>
      </c>
      <c r="AL118">
        <f>(AN118 - AM118 + BM118*1E3/(8.314*(BO118+273.15)) * AP118/BL118 * AO118) * BL118/(100*AZ118) * 1000/(1000 - AN118)</f>
        <v>0</v>
      </c>
      <c r="AM118">
        <v>12.8541024735265</v>
      </c>
      <c r="AN118">
        <v>15.4838296703297</v>
      </c>
      <c r="AO118">
        <v>8.14397761832487e-07</v>
      </c>
      <c r="AP118">
        <v>106.04</v>
      </c>
      <c r="AQ118">
        <v>14</v>
      </c>
      <c r="AR118">
        <v>3</v>
      </c>
      <c r="AS118">
        <f>IF(AQ118*$H$13&gt;=AU118,1.0,(AU118/(AU118-AQ118*$H$13)))</f>
        <v>0</v>
      </c>
      <c r="AT118">
        <f>(AS118-1)*100</f>
        <v>0</v>
      </c>
      <c r="AU118">
        <f>MAX(0,($B$13+$C$13*BT118)/(1+$D$13*BT118)*BM118/(BO118+273)*$E$13)</f>
        <v>0</v>
      </c>
      <c r="AV118">
        <f>$B$11*BU118+$C$11*BV118+$D$11*CG118</f>
        <v>0</v>
      </c>
      <c r="AW118">
        <f>AV118*AX118</f>
        <v>0</v>
      </c>
      <c r="AX118">
        <f>($B$11*$D$9+$C$11*$D$9+$D$11*(CH118*$E$9+CI118*$G$9))/($B$11+$C$11+$D$11)</f>
        <v>0</v>
      </c>
      <c r="AY118">
        <f>($B$11*$K$9+$C$11*$K$9+$D$11*(CH118*$L$9+CI118*$N$9))/($B$11+$C$11+$D$11)</f>
        <v>0</v>
      </c>
      <c r="AZ118">
        <v>6</v>
      </c>
      <c r="BA118">
        <v>0.5</v>
      </c>
      <c r="BB118" t="s">
        <v>345</v>
      </c>
      <c r="BC118">
        <v>2</v>
      </c>
      <c r="BD118" t="b">
        <v>1</v>
      </c>
      <c r="BE118">
        <v>1737667942.1</v>
      </c>
      <c r="BF118">
        <v>789.648</v>
      </c>
      <c r="BG118">
        <v>848.62</v>
      </c>
      <c r="BH118">
        <v>15.4837</v>
      </c>
      <c r="BI118">
        <v>12.8595</v>
      </c>
      <c r="BJ118">
        <v>787.914</v>
      </c>
      <c r="BK118">
        <v>15.3724</v>
      </c>
      <c r="BL118">
        <v>500.047</v>
      </c>
      <c r="BM118">
        <v>102.602</v>
      </c>
      <c r="BN118">
        <v>0.0999123</v>
      </c>
      <c r="BO118">
        <v>24.9992</v>
      </c>
      <c r="BP118">
        <v>25.4519</v>
      </c>
      <c r="BQ118">
        <v>999.9</v>
      </c>
      <c r="BR118">
        <v>0</v>
      </c>
      <c r="BS118">
        <v>0</v>
      </c>
      <c r="BT118">
        <v>10012.5</v>
      </c>
      <c r="BU118">
        <v>364.094</v>
      </c>
      <c r="BV118">
        <v>842.124</v>
      </c>
      <c r="BW118">
        <v>-58.9722</v>
      </c>
      <c r="BX118">
        <v>802.067</v>
      </c>
      <c r="BY118">
        <v>859.675</v>
      </c>
      <c r="BZ118">
        <v>2.62414</v>
      </c>
      <c r="CA118">
        <v>848.62</v>
      </c>
      <c r="CB118">
        <v>12.8595</v>
      </c>
      <c r="CC118">
        <v>1.58865</v>
      </c>
      <c r="CD118">
        <v>1.31941</v>
      </c>
      <c r="CE118">
        <v>13.8492</v>
      </c>
      <c r="CF118">
        <v>11.0218</v>
      </c>
      <c r="CG118">
        <v>1200</v>
      </c>
      <c r="CH118">
        <v>0.900002</v>
      </c>
      <c r="CI118">
        <v>0.0999977</v>
      </c>
      <c r="CJ118">
        <v>27</v>
      </c>
      <c r="CK118">
        <v>23455.9</v>
      </c>
      <c r="CL118">
        <v>1737665128.1</v>
      </c>
      <c r="CM118" t="s">
        <v>346</v>
      </c>
      <c r="CN118">
        <v>1737665128.1</v>
      </c>
      <c r="CO118">
        <v>1737665124.1</v>
      </c>
      <c r="CP118">
        <v>1</v>
      </c>
      <c r="CQ118">
        <v>0.11</v>
      </c>
      <c r="CR118">
        <v>-0.02</v>
      </c>
      <c r="CS118">
        <v>0.918</v>
      </c>
      <c r="CT118">
        <v>0.128</v>
      </c>
      <c r="CU118">
        <v>200</v>
      </c>
      <c r="CV118">
        <v>18</v>
      </c>
      <c r="CW118">
        <v>0.6</v>
      </c>
      <c r="CX118">
        <v>0.08</v>
      </c>
      <c r="CY118">
        <v>-57.7518</v>
      </c>
      <c r="CZ118">
        <v>-7.17212932330819</v>
      </c>
      <c r="DA118">
        <v>0.717399840395856</v>
      </c>
      <c r="DB118">
        <v>0</v>
      </c>
      <c r="DC118">
        <v>2.629968</v>
      </c>
      <c r="DD118">
        <v>-0.0476012030075141</v>
      </c>
      <c r="DE118">
        <v>0.00476655074451112</v>
      </c>
      <c r="DF118">
        <v>1</v>
      </c>
      <c r="DG118">
        <v>1</v>
      </c>
      <c r="DH118">
        <v>2</v>
      </c>
      <c r="DI118" t="s">
        <v>347</v>
      </c>
      <c r="DJ118">
        <v>3.11937</v>
      </c>
      <c r="DK118">
        <v>2.80067</v>
      </c>
      <c r="DL118">
        <v>0.15806</v>
      </c>
      <c r="DM118">
        <v>0.167544</v>
      </c>
      <c r="DN118">
        <v>0.0864739</v>
      </c>
      <c r="DO118">
        <v>0.0763932</v>
      </c>
      <c r="DP118">
        <v>23433.9</v>
      </c>
      <c r="DQ118">
        <v>21405.8</v>
      </c>
      <c r="DR118">
        <v>26632.6</v>
      </c>
      <c r="DS118">
        <v>24064.5</v>
      </c>
      <c r="DT118">
        <v>33630</v>
      </c>
      <c r="DU118">
        <v>32382.8</v>
      </c>
      <c r="DV118">
        <v>40267.8</v>
      </c>
      <c r="DW118">
        <v>38053.7</v>
      </c>
      <c r="DX118">
        <v>1.99842</v>
      </c>
      <c r="DY118">
        <v>2.63625</v>
      </c>
      <c r="DZ118">
        <v>0.0382885</v>
      </c>
      <c r="EA118">
        <v>0</v>
      </c>
      <c r="EB118">
        <v>24.8211</v>
      </c>
      <c r="EC118">
        <v>999.9</v>
      </c>
      <c r="ED118">
        <v>52.307</v>
      </c>
      <c r="EE118">
        <v>25.801</v>
      </c>
      <c r="EF118">
        <v>17.0008</v>
      </c>
      <c r="EG118">
        <v>64.3655</v>
      </c>
      <c r="EH118">
        <v>20.5369</v>
      </c>
      <c r="EI118">
        <v>2</v>
      </c>
      <c r="EJ118">
        <v>-0.32564</v>
      </c>
      <c r="EK118">
        <v>-0.201912</v>
      </c>
      <c r="EL118">
        <v>20.3002</v>
      </c>
      <c r="EM118">
        <v>5.26296</v>
      </c>
      <c r="EN118">
        <v>12.0059</v>
      </c>
      <c r="EO118">
        <v>4.99945</v>
      </c>
      <c r="EP118">
        <v>3.28702</v>
      </c>
      <c r="EQ118">
        <v>9999</v>
      </c>
      <c r="ER118">
        <v>9999</v>
      </c>
      <c r="ES118">
        <v>9999</v>
      </c>
      <c r="ET118">
        <v>999.9</v>
      </c>
      <c r="EU118">
        <v>1.87271</v>
      </c>
      <c r="EV118">
        <v>1.87361</v>
      </c>
      <c r="EW118">
        <v>1.86981</v>
      </c>
      <c r="EX118">
        <v>1.87556</v>
      </c>
      <c r="EY118">
        <v>1.87576</v>
      </c>
      <c r="EZ118">
        <v>1.87411</v>
      </c>
      <c r="FA118">
        <v>1.87271</v>
      </c>
      <c r="FB118">
        <v>1.8718</v>
      </c>
      <c r="FC118">
        <v>5</v>
      </c>
      <c r="FD118">
        <v>0</v>
      </c>
      <c r="FE118">
        <v>0</v>
      </c>
      <c r="FF118">
        <v>0</v>
      </c>
      <c r="FG118" t="s">
        <v>348</v>
      </c>
      <c r="FH118" t="s">
        <v>349</v>
      </c>
      <c r="FI118" t="s">
        <v>350</v>
      </c>
      <c r="FJ118" t="s">
        <v>350</v>
      </c>
      <c r="FK118" t="s">
        <v>350</v>
      </c>
      <c r="FL118" t="s">
        <v>350</v>
      </c>
      <c r="FM118">
        <v>0</v>
      </c>
      <c r="FN118">
        <v>100</v>
      </c>
      <c r="FO118">
        <v>100</v>
      </c>
      <c r="FP118">
        <v>1.735</v>
      </c>
      <c r="FQ118">
        <v>0.1113</v>
      </c>
      <c r="FR118">
        <v>0.362488883028156</v>
      </c>
      <c r="FS118">
        <v>0.00365831709837341</v>
      </c>
      <c r="FT118">
        <v>-3.09545118692409e-06</v>
      </c>
      <c r="FU118">
        <v>8.40380587856183e-10</v>
      </c>
      <c r="FV118">
        <v>-0.00191986884087034</v>
      </c>
      <c r="FW118">
        <v>0.00174507359546448</v>
      </c>
      <c r="FX118">
        <v>0.000211765233859431</v>
      </c>
      <c r="FY118">
        <v>9.99097381883647e-06</v>
      </c>
      <c r="FZ118">
        <v>2</v>
      </c>
      <c r="GA118">
        <v>1986</v>
      </c>
      <c r="GB118">
        <v>0</v>
      </c>
      <c r="GC118">
        <v>17</v>
      </c>
      <c r="GD118">
        <v>46.9</v>
      </c>
      <c r="GE118">
        <v>47</v>
      </c>
      <c r="GF118">
        <v>2.49268</v>
      </c>
      <c r="GG118">
        <v>2.5061</v>
      </c>
      <c r="GH118">
        <v>2.24854</v>
      </c>
      <c r="GI118">
        <v>2.67456</v>
      </c>
      <c r="GJ118">
        <v>2.44751</v>
      </c>
      <c r="GK118">
        <v>2.43408</v>
      </c>
      <c r="GL118">
        <v>30.179</v>
      </c>
      <c r="GM118">
        <v>13.9657</v>
      </c>
      <c r="GN118">
        <v>19</v>
      </c>
      <c r="GO118">
        <v>455.325</v>
      </c>
      <c r="GP118">
        <v>1035.43</v>
      </c>
      <c r="GQ118">
        <v>24.1768</v>
      </c>
      <c r="GR118">
        <v>23.4163</v>
      </c>
      <c r="GS118">
        <v>30.0006</v>
      </c>
      <c r="GT118">
        <v>23.4285</v>
      </c>
      <c r="GU118">
        <v>23.5487</v>
      </c>
      <c r="GV118">
        <v>49.9313</v>
      </c>
      <c r="GW118">
        <v>22.1605</v>
      </c>
      <c r="GX118">
        <v>69.2812</v>
      </c>
      <c r="GY118">
        <v>24.1752</v>
      </c>
      <c r="GZ118">
        <v>873.865</v>
      </c>
      <c r="HA118">
        <v>12.8704</v>
      </c>
      <c r="HB118">
        <v>101.134</v>
      </c>
      <c r="HC118">
        <v>101.105</v>
      </c>
    </row>
    <row r="119" spans="1:211">
      <c r="A119">
        <v>103</v>
      </c>
      <c r="B119">
        <v>1737667945.1</v>
      </c>
      <c r="C119">
        <v>204</v>
      </c>
      <c r="D119" t="s">
        <v>553</v>
      </c>
      <c r="E119" t="s">
        <v>554</v>
      </c>
      <c r="F119">
        <v>2</v>
      </c>
      <c r="G119">
        <v>1737667943.1</v>
      </c>
      <c r="H119">
        <f>(I119)/1000</f>
        <v>0</v>
      </c>
      <c r="I119">
        <f>IF(BD119, AL119, AF119)</f>
        <v>0</v>
      </c>
      <c r="J119">
        <f>IF(BD119, AG119, AE119)</f>
        <v>0</v>
      </c>
      <c r="K119">
        <f>BF119 - IF(AS119&gt;1, J119*AZ119*100.0/(AU119), 0)</f>
        <v>0</v>
      </c>
      <c r="L119">
        <f>((R119-H119/2)*K119-J119)/(R119+H119/2)</f>
        <v>0</v>
      </c>
      <c r="M119">
        <f>L119*(BM119+BN119)/1000.0</f>
        <v>0</v>
      </c>
      <c r="N119">
        <f>(BF119 - IF(AS119&gt;1, J119*AZ119*100.0/(AU119), 0))*(BM119+BN119)/1000.0</f>
        <v>0</v>
      </c>
      <c r="O119">
        <f>2.0/((1/Q119-1/P119)+SIGN(Q119)*SQRT((1/Q119-1/P119)*(1/Q119-1/P119) + 4*BA119/((BA119+1)*(BA119+1))*(2*1/Q119*1/P119-1/P119*1/P119)))</f>
        <v>0</v>
      </c>
      <c r="P119">
        <f>IF(LEFT(BB119,1)&lt;&gt;"0",IF(LEFT(BB119,1)="1",3.0,BC119),$D$5+$E$5*(BT119*BM119/($K$5*1000))+$F$5*(BT119*BM119/($K$5*1000))*MAX(MIN(AZ119,$J$5),$I$5)*MAX(MIN(AZ119,$J$5),$I$5)+$G$5*MAX(MIN(AZ119,$J$5),$I$5)*(BT119*BM119/($K$5*1000))+$H$5*(BT119*BM119/($K$5*1000))*(BT119*BM119/($K$5*1000)))</f>
        <v>0</v>
      </c>
      <c r="Q119">
        <f>H119*(1000-(1000*0.61365*exp(17.502*U119/(240.97+U119))/(BM119+BN119)+BH119)/2)/(1000*0.61365*exp(17.502*U119/(240.97+U119))/(BM119+BN119)-BH119)</f>
        <v>0</v>
      </c>
      <c r="R119">
        <f>1/((BA119+1)/(O119/1.6)+1/(P119/1.37)) + BA119/((BA119+1)/(O119/1.6) + BA119/(P119/1.37))</f>
        <v>0</v>
      </c>
      <c r="S119">
        <f>(AV119*AY119)</f>
        <v>0</v>
      </c>
      <c r="T119">
        <f>(BO119+(S119+2*0.95*5.67E-8*(((BO119+$B$7)+273)^4-(BO119+273)^4)-44100*H119)/(1.84*29.3*P119+8*0.95*5.67E-8*(BO119+273)^3))</f>
        <v>0</v>
      </c>
      <c r="U119">
        <f>($C$7*BP119+$D$7*BQ119+$E$7*T119)</f>
        <v>0</v>
      </c>
      <c r="V119">
        <f>0.61365*exp(17.502*U119/(240.97+U119))</f>
        <v>0</v>
      </c>
      <c r="W119">
        <f>(X119/Y119*100)</f>
        <v>0</v>
      </c>
      <c r="X119">
        <f>BH119*(BM119+BN119)/1000</f>
        <v>0</v>
      </c>
      <c r="Y119">
        <f>0.61365*exp(17.502*BO119/(240.97+BO119))</f>
        <v>0</v>
      </c>
      <c r="Z119">
        <f>(V119-BH119*(BM119+BN119)/1000)</f>
        <v>0</v>
      </c>
      <c r="AA119">
        <f>(-H119*44100)</f>
        <v>0</v>
      </c>
      <c r="AB119">
        <f>2*29.3*P119*0.92*(BO119-U119)</f>
        <v>0</v>
      </c>
      <c r="AC119">
        <f>2*0.95*5.67E-8*(((BO119+$B$7)+273)^4-(U119+273)^4)</f>
        <v>0</v>
      </c>
      <c r="AD119">
        <f>S119+AC119+AA119+AB119</f>
        <v>0</v>
      </c>
      <c r="AE119">
        <f>BL119*AS119*(BG119-BF119*(1000-AS119*BI119)/(1000-AS119*BH119))/(100*AZ119)</f>
        <v>0</v>
      </c>
      <c r="AF119">
        <f>1000*BL119*AS119*(BH119-BI119)/(100*AZ119*(1000-AS119*BH119))</f>
        <v>0</v>
      </c>
      <c r="AG119">
        <f>(AH119 - AI119 - BM119*1E3/(8.314*(BO119+273.15)) * AK119/BL119 * AJ119) * BL119/(100*AZ119) * (1000 - BI119)/1000</f>
        <v>0</v>
      </c>
      <c r="AH119">
        <v>854.363769739286</v>
      </c>
      <c r="AI119">
        <v>808.785248484848</v>
      </c>
      <c r="AJ119">
        <v>3.34151320346311</v>
      </c>
      <c r="AK119">
        <v>84.62</v>
      </c>
      <c r="AL119">
        <f>(AN119 - AM119 + BM119*1E3/(8.314*(BO119+273.15)) * AP119/BL119 * AO119) * BL119/(100*AZ119) * 1000/(1000 - AN119)</f>
        <v>0</v>
      </c>
      <c r="AM119">
        <v>12.8567160939061</v>
      </c>
      <c r="AN119">
        <v>15.4852945054945</v>
      </c>
      <c r="AO119">
        <v>1.06300025085984e-06</v>
      </c>
      <c r="AP119">
        <v>106.04</v>
      </c>
      <c r="AQ119">
        <v>13</v>
      </c>
      <c r="AR119">
        <v>3</v>
      </c>
      <c r="AS119">
        <f>IF(AQ119*$H$13&gt;=AU119,1.0,(AU119/(AU119-AQ119*$H$13)))</f>
        <v>0</v>
      </c>
      <c r="AT119">
        <f>(AS119-1)*100</f>
        <v>0</v>
      </c>
      <c r="AU119">
        <f>MAX(0,($B$13+$C$13*BT119)/(1+$D$13*BT119)*BM119/(BO119+273)*$E$13)</f>
        <v>0</v>
      </c>
      <c r="AV119">
        <f>$B$11*BU119+$C$11*BV119+$D$11*CG119</f>
        <v>0</v>
      </c>
      <c r="AW119">
        <f>AV119*AX119</f>
        <v>0</v>
      </c>
      <c r="AX119">
        <f>($B$11*$D$9+$C$11*$D$9+$D$11*(CH119*$E$9+CI119*$G$9))/($B$11+$C$11+$D$11)</f>
        <v>0</v>
      </c>
      <c r="AY119">
        <f>($B$11*$K$9+$C$11*$K$9+$D$11*(CH119*$L$9+CI119*$N$9))/($B$11+$C$11+$D$11)</f>
        <v>0</v>
      </c>
      <c r="AZ119">
        <v>6</v>
      </c>
      <c r="BA119">
        <v>0.5</v>
      </c>
      <c r="BB119" t="s">
        <v>345</v>
      </c>
      <c r="BC119">
        <v>2</v>
      </c>
      <c r="BD119" t="b">
        <v>1</v>
      </c>
      <c r="BE119">
        <v>1737667943.1</v>
      </c>
      <c r="BF119">
        <v>792.965</v>
      </c>
      <c r="BG119">
        <v>852.031</v>
      </c>
      <c r="BH119">
        <v>15.48395</v>
      </c>
      <c r="BI119">
        <v>12.86135</v>
      </c>
      <c r="BJ119">
        <v>791.23</v>
      </c>
      <c r="BK119">
        <v>15.37265</v>
      </c>
      <c r="BL119">
        <v>500.2045</v>
      </c>
      <c r="BM119">
        <v>102.602</v>
      </c>
      <c r="BN119">
        <v>0.10017615</v>
      </c>
      <c r="BO119">
        <v>24.99915</v>
      </c>
      <c r="BP119">
        <v>25.4497</v>
      </c>
      <c r="BQ119">
        <v>999.9</v>
      </c>
      <c r="BR119">
        <v>0</v>
      </c>
      <c r="BS119">
        <v>0</v>
      </c>
      <c r="BT119">
        <v>9995.625</v>
      </c>
      <c r="BU119">
        <v>364.094</v>
      </c>
      <c r="BV119">
        <v>841.873</v>
      </c>
      <c r="BW119">
        <v>-59.0661</v>
      </c>
      <c r="BX119">
        <v>805.4365</v>
      </c>
      <c r="BY119">
        <v>863.1325</v>
      </c>
      <c r="BZ119">
        <v>2.62255</v>
      </c>
      <c r="CA119">
        <v>852.031</v>
      </c>
      <c r="CB119">
        <v>12.86135</v>
      </c>
      <c r="CC119">
        <v>1.58868</v>
      </c>
      <c r="CD119">
        <v>1.319605</v>
      </c>
      <c r="CE119">
        <v>13.8495</v>
      </c>
      <c r="CF119">
        <v>11.024</v>
      </c>
      <c r="CG119">
        <v>1199.995</v>
      </c>
      <c r="CH119">
        <v>0.900002</v>
      </c>
      <c r="CI119">
        <v>0.0999977</v>
      </c>
      <c r="CJ119">
        <v>27</v>
      </c>
      <c r="CK119">
        <v>23455.8</v>
      </c>
      <c r="CL119">
        <v>1737665128.1</v>
      </c>
      <c r="CM119" t="s">
        <v>346</v>
      </c>
      <c r="CN119">
        <v>1737665128.1</v>
      </c>
      <c r="CO119">
        <v>1737665124.1</v>
      </c>
      <c r="CP119">
        <v>1</v>
      </c>
      <c r="CQ119">
        <v>0.11</v>
      </c>
      <c r="CR119">
        <v>-0.02</v>
      </c>
      <c r="CS119">
        <v>0.918</v>
      </c>
      <c r="CT119">
        <v>0.128</v>
      </c>
      <c r="CU119">
        <v>200</v>
      </c>
      <c r="CV119">
        <v>18</v>
      </c>
      <c r="CW119">
        <v>0.6</v>
      </c>
      <c r="CX119">
        <v>0.08</v>
      </c>
      <c r="CY119">
        <v>-57.97439</v>
      </c>
      <c r="CZ119">
        <v>-7.31123007518796</v>
      </c>
      <c r="DA119">
        <v>0.729178011805073</v>
      </c>
      <c r="DB119">
        <v>0</v>
      </c>
      <c r="DC119">
        <v>2.6285075</v>
      </c>
      <c r="DD119">
        <v>-0.0431345864661692</v>
      </c>
      <c r="DE119">
        <v>0.00437369623430794</v>
      </c>
      <c r="DF119">
        <v>1</v>
      </c>
      <c r="DG119">
        <v>1</v>
      </c>
      <c r="DH119">
        <v>2</v>
      </c>
      <c r="DI119" t="s">
        <v>347</v>
      </c>
      <c r="DJ119">
        <v>3.1194</v>
      </c>
      <c r="DK119">
        <v>2.80053</v>
      </c>
      <c r="DL119">
        <v>0.15894</v>
      </c>
      <c r="DM119">
        <v>0.168409</v>
      </c>
      <c r="DN119">
        <v>0.0864754</v>
      </c>
      <c r="DO119">
        <v>0.0764036</v>
      </c>
      <c r="DP119">
        <v>23409.7</v>
      </c>
      <c r="DQ119">
        <v>21383.1</v>
      </c>
      <c r="DR119">
        <v>26632.8</v>
      </c>
      <c r="DS119">
        <v>24064</v>
      </c>
      <c r="DT119">
        <v>33630.1</v>
      </c>
      <c r="DU119">
        <v>32381.9</v>
      </c>
      <c r="DV119">
        <v>40268</v>
      </c>
      <c r="DW119">
        <v>38053.1</v>
      </c>
      <c r="DX119">
        <v>1.99872</v>
      </c>
      <c r="DY119">
        <v>2.63665</v>
      </c>
      <c r="DZ119">
        <v>0.0380166</v>
      </c>
      <c r="EA119">
        <v>0</v>
      </c>
      <c r="EB119">
        <v>24.8226</v>
      </c>
      <c r="EC119">
        <v>999.9</v>
      </c>
      <c r="ED119">
        <v>52.307</v>
      </c>
      <c r="EE119">
        <v>25.801</v>
      </c>
      <c r="EF119">
        <v>16.999</v>
      </c>
      <c r="EG119">
        <v>63.9255</v>
      </c>
      <c r="EH119">
        <v>20.4487</v>
      </c>
      <c r="EI119">
        <v>2</v>
      </c>
      <c r="EJ119">
        <v>-0.325414</v>
      </c>
      <c r="EK119">
        <v>-0.20055</v>
      </c>
      <c r="EL119">
        <v>20.3001</v>
      </c>
      <c r="EM119">
        <v>5.26296</v>
      </c>
      <c r="EN119">
        <v>12.0053</v>
      </c>
      <c r="EO119">
        <v>4.9994</v>
      </c>
      <c r="EP119">
        <v>3.28693</v>
      </c>
      <c r="EQ119">
        <v>9999</v>
      </c>
      <c r="ER119">
        <v>9999</v>
      </c>
      <c r="ES119">
        <v>9999</v>
      </c>
      <c r="ET119">
        <v>999.9</v>
      </c>
      <c r="EU119">
        <v>1.87271</v>
      </c>
      <c r="EV119">
        <v>1.87362</v>
      </c>
      <c r="EW119">
        <v>1.86981</v>
      </c>
      <c r="EX119">
        <v>1.87558</v>
      </c>
      <c r="EY119">
        <v>1.87576</v>
      </c>
      <c r="EZ119">
        <v>1.87412</v>
      </c>
      <c r="FA119">
        <v>1.87271</v>
      </c>
      <c r="FB119">
        <v>1.8718</v>
      </c>
      <c r="FC119">
        <v>5</v>
      </c>
      <c r="FD119">
        <v>0</v>
      </c>
      <c r="FE119">
        <v>0</v>
      </c>
      <c r="FF119">
        <v>0</v>
      </c>
      <c r="FG119" t="s">
        <v>348</v>
      </c>
      <c r="FH119" t="s">
        <v>349</v>
      </c>
      <c r="FI119" t="s">
        <v>350</v>
      </c>
      <c r="FJ119" t="s">
        <v>350</v>
      </c>
      <c r="FK119" t="s">
        <v>350</v>
      </c>
      <c r="FL119" t="s">
        <v>350</v>
      </c>
      <c r="FM119">
        <v>0</v>
      </c>
      <c r="FN119">
        <v>100</v>
      </c>
      <c r="FO119">
        <v>100</v>
      </c>
      <c r="FP119">
        <v>1.738</v>
      </c>
      <c r="FQ119">
        <v>0.1112</v>
      </c>
      <c r="FR119">
        <v>0.362488883028156</v>
      </c>
      <c r="FS119">
        <v>0.00365831709837341</v>
      </c>
      <c r="FT119">
        <v>-3.09545118692409e-06</v>
      </c>
      <c r="FU119">
        <v>8.40380587856183e-10</v>
      </c>
      <c r="FV119">
        <v>-0.00191986884087034</v>
      </c>
      <c r="FW119">
        <v>0.00174507359546448</v>
      </c>
      <c r="FX119">
        <v>0.000211765233859431</v>
      </c>
      <c r="FY119">
        <v>9.99097381883647e-06</v>
      </c>
      <c r="FZ119">
        <v>2</v>
      </c>
      <c r="GA119">
        <v>1986</v>
      </c>
      <c r="GB119">
        <v>0</v>
      </c>
      <c r="GC119">
        <v>17</v>
      </c>
      <c r="GD119">
        <v>47</v>
      </c>
      <c r="GE119">
        <v>47</v>
      </c>
      <c r="GF119">
        <v>2.50488</v>
      </c>
      <c r="GG119">
        <v>2.49878</v>
      </c>
      <c r="GH119">
        <v>2.24854</v>
      </c>
      <c r="GI119">
        <v>2.67456</v>
      </c>
      <c r="GJ119">
        <v>2.44751</v>
      </c>
      <c r="GK119">
        <v>2.35107</v>
      </c>
      <c r="GL119">
        <v>30.2005</v>
      </c>
      <c r="GM119">
        <v>13.9482</v>
      </c>
      <c r="GN119">
        <v>19</v>
      </c>
      <c r="GO119">
        <v>455.52</v>
      </c>
      <c r="GP119">
        <v>1035.97</v>
      </c>
      <c r="GQ119">
        <v>24.1767</v>
      </c>
      <c r="GR119">
        <v>23.4188</v>
      </c>
      <c r="GS119">
        <v>30.0006</v>
      </c>
      <c r="GT119">
        <v>23.4305</v>
      </c>
      <c r="GU119">
        <v>23.5511</v>
      </c>
      <c r="GV119">
        <v>50.1953</v>
      </c>
      <c r="GW119">
        <v>22.1605</v>
      </c>
      <c r="GX119">
        <v>69.2812</v>
      </c>
      <c r="GY119">
        <v>24.1752</v>
      </c>
      <c r="GZ119">
        <v>880.585</v>
      </c>
      <c r="HA119">
        <v>12.8704</v>
      </c>
      <c r="HB119">
        <v>101.134</v>
      </c>
      <c r="HC119">
        <v>101.103</v>
      </c>
    </row>
    <row r="120" spans="1:211">
      <c r="A120">
        <v>104</v>
      </c>
      <c r="B120">
        <v>1737667947.1</v>
      </c>
      <c r="C120">
        <v>206</v>
      </c>
      <c r="D120" t="s">
        <v>555</v>
      </c>
      <c r="E120" t="s">
        <v>556</v>
      </c>
      <c r="F120">
        <v>2</v>
      </c>
      <c r="G120">
        <v>1737667946.1</v>
      </c>
      <c r="H120">
        <f>(I120)/1000</f>
        <v>0</v>
      </c>
      <c r="I120">
        <f>IF(BD120, AL120, AF120)</f>
        <v>0</v>
      </c>
      <c r="J120">
        <f>IF(BD120, AG120, AE120)</f>
        <v>0</v>
      </c>
      <c r="K120">
        <f>BF120 - IF(AS120&gt;1, J120*AZ120*100.0/(AU120), 0)</f>
        <v>0</v>
      </c>
      <c r="L120">
        <f>((R120-H120/2)*K120-J120)/(R120+H120/2)</f>
        <v>0</v>
      </c>
      <c r="M120">
        <f>L120*(BM120+BN120)/1000.0</f>
        <v>0</v>
      </c>
      <c r="N120">
        <f>(BF120 - IF(AS120&gt;1, J120*AZ120*100.0/(AU120), 0))*(BM120+BN120)/1000.0</f>
        <v>0</v>
      </c>
      <c r="O120">
        <f>2.0/((1/Q120-1/P120)+SIGN(Q120)*SQRT((1/Q120-1/P120)*(1/Q120-1/P120) + 4*BA120/((BA120+1)*(BA120+1))*(2*1/Q120*1/P120-1/P120*1/P120)))</f>
        <v>0</v>
      </c>
      <c r="P120">
        <f>IF(LEFT(BB120,1)&lt;&gt;"0",IF(LEFT(BB120,1)="1",3.0,BC120),$D$5+$E$5*(BT120*BM120/($K$5*1000))+$F$5*(BT120*BM120/($K$5*1000))*MAX(MIN(AZ120,$J$5),$I$5)*MAX(MIN(AZ120,$J$5),$I$5)+$G$5*MAX(MIN(AZ120,$J$5),$I$5)*(BT120*BM120/($K$5*1000))+$H$5*(BT120*BM120/($K$5*1000))*(BT120*BM120/($K$5*1000)))</f>
        <v>0</v>
      </c>
      <c r="Q120">
        <f>H120*(1000-(1000*0.61365*exp(17.502*U120/(240.97+U120))/(BM120+BN120)+BH120)/2)/(1000*0.61365*exp(17.502*U120/(240.97+U120))/(BM120+BN120)-BH120)</f>
        <v>0</v>
      </c>
      <c r="R120">
        <f>1/((BA120+1)/(O120/1.6)+1/(P120/1.37)) + BA120/((BA120+1)/(O120/1.6) + BA120/(P120/1.37))</f>
        <v>0</v>
      </c>
      <c r="S120">
        <f>(AV120*AY120)</f>
        <v>0</v>
      </c>
      <c r="T120">
        <f>(BO120+(S120+2*0.95*5.67E-8*(((BO120+$B$7)+273)^4-(BO120+273)^4)-44100*H120)/(1.84*29.3*P120+8*0.95*5.67E-8*(BO120+273)^3))</f>
        <v>0</v>
      </c>
      <c r="U120">
        <f>($C$7*BP120+$D$7*BQ120+$E$7*T120)</f>
        <v>0</v>
      </c>
      <c r="V120">
        <f>0.61365*exp(17.502*U120/(240.97+U120))</f>
        <v>0</v>
      </c>
      <c r="W120">
        <f>(X120/Y120*100)</f>
        <v>0</v>
      </c>
      <c r="X120">
        <f>BH120*(BM120+BN120)/1000</f>
        <v>0</v>
      </c>
      <c r="Y120">
        <f>0.61365*exp(17.502*BO120/(240.97+BO120))</f>
        <v>0</v>
      </c>
      <c r="Z120">
        <f>(V120-BH120*(BM120+BN120)/1000)</f>
        <v>0</v>
      </c>
      <c r="AA120">
        <f>(-H120*44100)</f>
        <v>0</v>
      </c>
      <c r="AB120">
        <f>2*29.3*P120*0.92*(BO120-U120)</f>
        <v>0</v>
      </c>
      <c r="AC120">
        <f>2*0.95*5.67E-8*(((BO120+$B$7)+273)^4-(U120+273)^4)</f>
        <v>0</v>
      </c>
      <c r="AD120">
        <f>S120+AC120+AA120+AB120</f>
        <v>0</v>
      </c>
      <c r="AE120">
        <f>BL120*AS120*(BG120-BF120*(1000-AS120*BI120)/(1000-AS120*BH120))/(100*AZ120)</f>
        <v>0</v>
      </c>
      <c r="AF120">
        <f>1000*BL120*AS120*(BH120-BI120)/(100*AZ120*(1000-AS120*BH120))</f>
        <v>0</v>
      </c>
      <c r="AG120">
        <f>(AH120 - AI120 - BM120*1E3/(8.314*(BO120+273.15)) * AK120/BL120 * AJ120) * BL120/(100*AZ120) * (1000 - BI120)/1000</f>
        <v>0</v>
      </c>
      <c r="AH120">
        <v>861.360443933334</v>
      </c>
      <c r="AI120">
        <v>815.513066666666</v>
      </c>
      <c r="AJ120">
        <v>3.35194333333325</v>
      </c>
      <c r="AK120">
        <v>84.62</v>
      </c>
      <c r="AL120">
        <f>(AN120 - AM120 + BM120*1E3/(8.314*(BO120+273.15)) * AP120/BL120 * AO120) * BL120/(100*AZ120) * 1000/(1000 - AN120)</f>
        <v>0</v>
      </c>
      <c r="AM120">
        <v>12.8590148698701</v>
      </c>
      <c r="AN120">
        <v>15.4856879120879</v>
      </c>
      <c r="AO120">
        <v>1.41655186253897e-06</v>
      </c>
      <c r="AP120">
        <v>106.04</v>
      </c>
      <c r="AQ120">
        <v>13</v>
      </c>
      <c r="AR120">
        <v>3</v>
      </c>
      <c r="AS120">
        <f>IF(AQ120*$H$13&gt;=AU120,1.0,(AU120/(AU120-AQ120*$H$13)))</f>
        <v>0</v>
      </c>
      <c r="AT120">
        <f>(AS120-1)*100</f>
        <v>0</v>
      </c>
      <c r="AU120">
        <f>MAX(0,($B$13+$C$13*BT120)/(1+$D$13*BT120)*BM120/(BO120+273)*$E$13)</f>
        <v>0</v>
      </c>
      <c r="AV120">
        <f>$B$11*BU120+$C$11*BV120+$D$11*CG120</f>
        <v>0</v>
      </c>
      <c r="AW120">
        <f>AV120*AX120</f>
        <v>0</v>
      </c>
      <c r="AX120">
        <f>($B$11*$D$9+$C$11*$D$9+$D$11*(CH120*$E$9+CI120*$G$9))/($B$11+$C$11+$D$11)</f>
        <v>0</v>
      </c>
      <c r="AY120">
        <f>($B$11*$K$9+$C$11*$K$9+$D$11*(CH120*$L$9+CI120*$N$9))/($B$11+$C$11+$D$11)</f>
        <v>0</v>
      </c>
      <c r="AZ120">
        <v>6</v>
      </c>
      <c r="BA120">
        <v>0.5</v>
      </c>
      <c r="BB120" t="s">
        <v>345</v>
      </c>
      <c r="BC120">
        <v>2</v>
      </c>
      <c r="BD120" t="b">
        <v>1</v>
      </c>
      <c r="BE120">
        <v>1737667946.1</v>
      </c>
      <c r="BF120">
        <v>802.872</v>
      </c>
      <c r="BG120">
        <v>861.726</v>
      </c>
      <c r="BH120">
        <v>15.4856</v>
      </c>
      <c r="BI120">
        <v>12.8659</v>
      </c>
      <c r="BJ120">
        <v>801.133</v>
      </c>
      <c r="BK120">
        <v>15.3743</v>
      </c>
      <c r="BL120">
        <v>500.281</v>
      </c>
      <c r="BM120">
        <v>102.602</v>
      </c>
      <c r="BN120">
        <v>0.100129</v>
      </c>
      <c r="BO120">
        <v>24.9987</v>
      </c>
      <c r="BP120">
        <v>25.4441</v>
      </c>
      <c r="BQ120">
        <v>999.9</v>
      </c>
      <c r="BR120">
        <v>0</v>
      </c>
      <c r="BS120">
        <v>0</v>
      </c>
      <c r="BT120">
        <v>10026.2</v>
      </c>
      <c r="BU120">
        <v>364.131</v>
      </c>
      <c r="BV120">
        <v>840.892</v>
      </c>
      <c r="BW120">
        <v>-58.8542</v>
      </c>
      <c r="BX120">
        <v>815.5</v>
      </c>
      <c r="BY120">
        <v>872.957</v>
      </c>
      <c r="BZ120">
        <v>2.61969</v>
      </c>
      <c r="CA120">
        <v>861.726</v>
      </c>
      <c r="CB120">
        <v>12.8659</v>
      </c>
      <c r="CC120">
        <v>1.58886</v>
      </c>
      <c r="CD120">
        <v>1.32007</v>
      </c>
      <c r="CE120">
        <v>13.8512</v>
      </c>
      <c r="CF120">
        <v>11.0294</v>
      </c>
      <c r="CG120">
        <v>1199.99</v>
      </c>
      <c r="CH120">
        <v>0.900002</v>
      </c>
      <c r="CI120">
        <v>0.099998</v>
      </c>
      <c r="CJ120">
        <v>27</v>
      </c>
      <c r="CK120">
        <v>23455.7</v>
      </c>
      <c r="CL120">
        <v>1737665128.1</v>
      </c>
      <c r="CM120" t="s">
        <v>346</v>
      </c>
      <c r="CN120">
        <v>1737665128.1</v>
      </c>
      <c r="CO120">
        <v>1737665124.1</v>
      </c>
      <c r="CP120">
        <v>1</v>
      </c>
      <c r="CQ120">
        <v>0.11</v>
      </c>
      <c r="CR120">
        <v>-0.02</v>
      </c>
      <c r="CS120">
        <v>0.918</v>
      </c>
      <c r="CT120">
        <v>0.128</v>
      </c>
      <c r="CU120">
        <v>200</v>
      </c>
      <c r="CV120">
        <v>18</v>
      </c>
      <c r="CW120">
        <v>0.6</v>
      </c>
      <c r="CX120">
        <v>0.08</v>
      </c>
      <c r="CY120">
        <v>-58.201185</v>
      </c>
      <c r="CZ120">
        <v>-7.07347218045122</v>
      </c>
      <c r="DA120">
        <v>0.70850143491386</v>
      </c>
      <c r="DB120">
        <v>0</v>
      </c>
      <c r="DC120">
        <v>2.626992</v>
      </c>
      <c r="DD120">
        <v>-0.0416463157894698</v>
      </c>
      <c r="DE120">
        <v>0.00422798368019549</v>
      </c>
      <c r="DF120">
        <v>1</v>
      </c>
      <c r="DG120">
        <v>1</v>
      </c>
      <c r="DH120">
        <v>2</v>
      </c>
      <c r="DI120" t="s">
        <v>347</v>
      </c>
      <c r="DJ120">
        <v>3.11917</v>
      </c>
      <c r="DK120">
        <v>2.80052</v>
      </c>
      <c r="DL120">
        <v>0.159814</v>
      </c>
      <c r="DM120">
        <v>0.169173</v>
      </c>
      <c r="DN120">
        <v>0.0864855</v>
      </c>
      <c r="DO120">
        <v>0.076415</v>
      </c>
      <c r="DP120">
        <v>23385.4</v>
      </c>
      <c r="DQ120">
        <v>21363.3</v>
      </c>
      <c r="DR120">
        <v>26632.9</v>
      </c>
      <c r="DS120">
        <v>24063.8</v>
      </c>
      <c r="DT120">
        <v>33629.8</v>
      </c>
      <c r="DU120">
        <v>32381.5</v>
      </c>
      <c r="DV120">
        <v>40267.9</v>
      </c>
      <c r="DW120">
        <v>38052.9</v>
      </c>
      <c r="DX120">
        <v>1.99848</v>
      </c>
      <c r="DY120">
        <v>2.63727</v>
      </c>
      <c r="DZ120">
        <v>0.0378266</v>
      </c>
      <c r="EA120">
        <v>0</v>
      </c>
      <c r="EB120">
        <v>24.8243</v>
      </c>
      <c r="EC120">
        <v>999.9</v>
      </c>
      <c r="ED120">
        <v>52.307</v>
      </c>
      <c r="EE120">
        <v>25.801</v>
      </c>
      <c r="EF120">
        <v>17.0003</v>
      </c>
      <c r="EG120">
        <v>64.4155</v>
      </c>
      <c r="EH120">
        <v>20.5409</v>
      </c>
      <c r="EI120">
        <v>2</v>
      </c>
      <c r="EJ120">
        <v>-0.325234</v>
      </c>
      <c r="EK120">
        <v>-0.200534</v>
      </c>
      <c r="EL120">
        <v>20.3002</v>
      </c>
      <c r="EM120">
        <v>5.26251</v>
      </c>
      <c r="EN120">
        <v>12.0062</v>
      </c>
      <c r="EO120">
        <v>4.9992</v>
      </c>
      <c r="EP120">
        <v>3.2868</v>
      </c>
      <c r="EQ120">
        <v>9999</v>
      </c>
      <c r="ER120">
        <v>9999</v>
      </c>
      <c r="ES120">
        <v>9999</v>
      </c>
      <c r="ET120">
        <v>999.9</v>
      </c>
      <c r="EU120">
        <v>1.87271</v>
      </c>
      <c r="EV120">
        <v>1.87363</v>
      </c>
      <c r="EW120">
        <v>1.86981</v>
      </c>
      <c r="EX120">
        <v>1.8756</v>
      </c>
      <c r="EY120">
        <v>1.87576</v>
      </c>
      <c r="EZ120">
        <v>1.87412</v>
      </c>
      <c r="FA120">
        <v>1.87271</v>
      </c>
      <c r="FB120">
        <v>1.8718</v>
      </c>
      <c r="FC120">
        <v>5</v>
      </c>
      <c r="FD120">
        <v>0</v>
      </c>
      <c r="FE120">
        <v>0</v>
      </c>
      <c r="FF120">
        <v>0</v>
      </c>
      <c r="FG120" t="s">
        <v>348</v>
      </c>
      <c r="FH120" t="s">
        <v>349</v>
      </c>
      <c r="FI120" t="s">
        <v>350</v>
      </c>
      <c r="FJ120" t="s">
        <v>350</v>
      </c>
      <c r="FK120" t="s">
        <v>350</v>
      </c>
      <c r="FL120" t="s">
        <v>350</v>
      </c>
      <c r="FM120">
        <v>0</v>
      </c>
      <c r="FN120">
        <v>100</v>
      </c>
      <c r="FO120">
        <v>100</v>
      </c>
      <c r="FP120">
        <v>1.74</v>
      </c>
      <c r="FQ120">
        <v>0.1113</v>
      </c>
      <c r="FR120">
        <v>0.362488883028156</v>
      </c>
      <c r="FS120">
        <v>0.00365831709837341</v>
      </c>
      <c r="FT120">
        <v>-3.09545118692409e-06</v>
      </c>
      <c r="FU120">
        <v>8.40380587856183e-10</v>
      </c>
      <c r="FV120">
        <v>-0.00191986884087034</v>
      </c>
      <c r="FW120">
        <v>0.00174507359546448</v>
      </c>
      <c r="FX120">
        <v>0.000211765233859431</v>
      </c>
      <c r="FY120">
        <v>9.99097381883647e-06</v>
      </c>
      <c r="FZ120">
        <v>2</v>
      </c>
      <c r="GA120">
        <v>1986</v>
      </c>
      <c r="GB120">
        <v>0</v>
      </c>
      <c r="GC120">
        <v>17</v>
      </c>
      <c r="GD120">
        <v>47</v>
      </c>
      <c r="GE120">
        <v>47</v>
      </c>
      <c r="GF120">
        <v>2.51953</v>
      </c>
      <c r="GG120">
        <v>2.48535</v>
      </c>
      <c r="GH120">
        <v>2.24854</v>
      </c>
      <c r="GI120">
        <v>2.67456</v>
      </c>
      <c r="GJ120">
        <v>2.44751</v>
      </c>
      <c r="GK120">
        <v>2.40234</v>
      </c>
      <c r="GL120">
        <v>30.2005</v>
      </c>
      <c r="GM120">
        <v>13.9657</v>
      </c>
      <c r="GN120">
        <v>19</v>
      </c>
      <c r="GO120">
        <v>455.39</v>
      </c>
      <c r="GP120">
        <v>1036.78</v>
      </c>
      <c r="GQ120">
        <v>24.1766</v>
      </c>
      <c r="GR120">
        <v>23.4211</v>
      </c>
      <c r="GS120">
        <v>30.0006</v>
      </c>
      <c r="GT120">
        <v>23.4324</v>
      </c>
      <c r="GU120">
        <v>23.5535</v>
      </c>
      <c r="GV120">
        <v>50.4882</v>
      </c>
      <c r="GW120">
        <v>22.1605</v>
      </c>
      <c r="GX120">
        <v>69.2812</v>
      </c>
      <c r="GY120">
        <v>24.1752</v>
      </c>
      <c r="GZ120">
        <v>887.288</v>
      </c>
      <c r="HA120">
        <v>12.8679</v>
      </c>
      <c r="HB120">
        <v>101.134</v>
      </c>
      <c r="HC120">
        <v>101.102</v>
      </c>
    </row>
    <row r="121" spans="1:211">
      <c r="A121">
        <v>105</v>
      </c>
      <c r="B121">
        <v>1737667949.1</v>
      </c>
      <c r="C121">
        <v>208</v>
      </c>
      <c r="D121" t="s">
        <v>557</v>
      </c>
      <c r="E121" t="s">
        <v>558</v>
      </c>
      <c r="F121">
        <v>2</v>
      </c>
      <c r="G121">
        <v>1737667947.1</v>
      </c>
      <c r="H121">
        <f>(I121)/1000</f>
        <v>0</v>
      </c>
      <c r="I121">
        <f>IF(BD121, AL121, AF121)</f>
        <v>0</v>
      </c>
      <c r="J121">
        <f>IF(BD121, AG121, AE121)</f>
        <v>0</v>
      </c>
      <c r="K121">
        <f>BF121 - IF(AS121&gt;1, J121*AZ121*100.0/(AU121), 0)</f>
        <v>0</v>
      </c>
      <c r="L121">
        <f>((R121-H121/2)*K121-J121)/(R121+H121/2)</f>
        <v>0</v>
      </c>
      <c r="M121">
        <f>L121*(BM121+BN121)/1000.0</f>
        <v>0</v>
      </c>
      <c r="N121">
        <f>(BF121 - IF(AS121&gt;1, J121*AZ121*100.0/(AU121), 0))*(BM121+BN121)/1000.0</f>
        <v>0</v>
      </c>
      <c r="O121">
        <f>2.0/((1/Q121-1/P121)+SIGN(Q121)*SQRT((1/Q121-1/P121)*(1/Q121-1/P121) + 4*BA121/((BA121+1)*(BA121+1))*(2*1/Q121*1/P121-1/P121*1/P121)))</f>
        <v>0</v>
      </c>
      <c r="P121">
        <f>IF(LEFT(BB121,1)&lt;&gt;"0",IF(LEFT(BB121,1)="1",3.0,BC121),$D$5+$E$5*(BT121*BM121/($K$5*1000))+$F$5*(BT121*BM121/($K$5*1000))*MAX(MIN(AZ121,$J$5),$I$5)*MAX(MIN(AZ121,$J$5),$I$5)+$G$5*MAX(MIN(AZ121,$J$5),$I$5)*(BT121*BM121/($K$5*1000))+$H$5*(BT121*BM121/($K$5*1000))*(BT121*BM121/($K$5*1000)))</f>
        <v>0</v>
      </c>
      <c r="Q121">
        <f>H121*(1000-(1000*0.61365*exp(17.502*U121/(240.97+U121))/(BM121+BN121)+BH121)/2)/(1000*0.61365*exp(17.502*U121/(240.97+U121))/(BM121+BN121)-BH121)</f>
        <v>0</v>
      </c>
      <c r="R121">
        <f>1/((BA121+1)/(O121/1.6)+1/(P121/1.37)) + BA121/((BA121+1)/(O121/1.6) + BA121/(P121/1.37))</f>
        <v>0</v>
      </c>
      <c r="S121">
        <f>(AV121*AY121)</f>
        <v>0</v>
      </c>
      <c r="T121">
        <f>(BO121+(S121+2*0.95*5.67E-8*(((BO121+$B$7)+273)^4-(BO121+273)^4)-44100*H121)/(1.84*29.3*P121+8*0.95*5.67E-8*(BO121+273)^3))</f>
        <v>0</v>
      </c>
      <c r="U121">
        <f>($C$7*BP121+$D$7*BQ121+$E$7*T121)</f>
        <v>0</v>
      </c>
      <c r="V121">
        <f>0.61365*exp(17.502*U121/(240.97+U121))</f>
        <v>0</v>
      </c>
      <c r="W121">
        <f>(X121/Y121*100)</f>
        <v>0</v>
      </c>
      <c r="X121">
        <f>BH121*(BM121+BN121)/1000</f>
        <v>0</v>
      </c>
      <c r="Y121">
        <f>0.61365*exp(17.502*BO121/(240.97+BO121))</f>
        <v>0</v>
      </c>
      <c r="Z121">
        <f>(V121-BH121*(BM121+BN121)/1000)</f>
        <v>0</v>
      </c>
      <c r="AA121">
        <f>(-H121*44100)</f>
        <v>0</v>
      </c>
      <c r="AB121">
        <f>2*29.3*P121*0.92*(BO121-U121)</f>
        <v>0</v>
      </c>
      <c r="AC121">
        <f>2*0.95*5.67E-8*(((BO121+$B$7)+273)^4-(U121+273)^4)</f>
        <v>0</v>
      </c>
      <c r="AD121">
        <f>S121+AC121+AA121+AB121</f>
        <v>0</v>
      </c>
      <c r="AE121">
        <f>BL121*AS121*(BG121-BF121*(1000-AS121*BI121)/(1000-AS121*BH121))/(100*AZ121)</f>
        <v>0</v>
      </c>
      <c r="AF121">
        <f>1000*BL121*AS121*(BH121-BI121)/(100*AZ121*(1000-AS121*BH121))</f>
        <v>0</v>
      </c>
      <c r="AG121">
        <f>(AH121 - AI121 - BM121*1E3/(8.314*(BO121+273.15)) * AK121/BL121 * AJ121) * BL121/(100*AZ121) * (1000 - BI121)/1000</f>
        <v>0</v>
      </c>
      <c r="AH121">
        <v>868.168737571429</v>
      </c>
      <c r="AI121">
        <v>822.193927272727</v>
      </c>
      <c r="AJ121">
        <v>3.34797186147166</v>
      </c>
      <c r="AK121">
        <v>84.62</v>
      </c>
      <c r="AL121">
        <f>(AN121 - AM121 + BM121*1E3/(8.314*(BO121+273.15)) * AP121/BL121 * AO121) * BL121/(100*AZ121) * 1000/(1000 - AN121)</f>
        <v>0</v>
      </c>
      <c r="AM121">
        <v>12.8611808738262</v>
      </c>
      <c r="AN121">
        <v>15.4874978021978</v>
      </c>
      <c r="AO121">
        <v>1.77233996287859e-06</v>
      </c>
      <c r="AP121">
        <v>106.04</v>
      </c>
      <c r="AQ121">
        <v>14</v>
      </c>
      <c r="AR121">
        <v>3</v>
      </c>
      <c r="AS121">
        <f>IF(AQ121*$H$13&gt;=AU121,1.0,(AU121/(AU121-AQ121*$H$13)))</f>
        <v>0</v>
      </c>
      <c r="AT121">
        <f>(AS121-1)*100</f>
        <v>0</v>
      </c>
      <c r="AU121">
        <f>MAX(0,($B$13+$C$13*BT121)/(1+$D$13*BT121)*BM121/(BO121+273)*$E$13)</f>
        <v>0</v>
      </c>
      <c r="AV121">
        <f>$B$11*BU121+$C$11*BV121+$D$11*CG121</f>
        <v>0</v>
      </c>
      <c r="AW121">
        <f>AV121*AX121</f>
        <v>0</v>
      </c>
      <c r="AX121">
        <f>($B$11*$D$9+$C$11*$D$9+$D$11*(CH121*$E$9+CI121*$G$9))/($B$11+$C$11+$D$11)</f>
        <v>0</v>
      </c>
      <c r="AY121">
        <f>($B$11*$K$9+$C$11*$K$9+$D$11*(CH121*$L$9+CI121*$N$9))/($B$11+$C$11+$D$11)</f>
        <v>0</v>
      </c>
      <c r="AZ121">
        <v>6</v>
      </c>
      <c r="BA121">
        <v>0.5</v>
      </c>
      <c r="BB121" t="s">
        <v>345</v>
      </c>
      <c r="BC121">
        <v>2</v>
      </c>
      <c r="BD121" t="b">
        <v>1</v>
      </c>
      <c r="BE121">
        <v>1737667947.1</v>
      </c>
      <c r="BF121">
        <v>806.154</v>
      </c>
      <c r="BG121">
        <v>864.6015</v>
      </c>
      <c r="BH121">
        <v>15.487</v>
      </c>
      <c r="BI121">
        <v>12.86645</v>
      </c>
      <c r="BJ121">
        <v>804.414</v>
      </c>
      <c r="BK121">
        <v>15.3757</v>
      </c>
      <c r="BL121">
        <v>500.101</v>
      </c>
      <c r="BM121">
        <v>102.602</v>
      </c>
      <c r="BN121">
        <v>0.0999404</v>
      </c>
      <c r="BO121">
        <v>24.9988</v>
      </c>
      <c r="BP121">
        <v>25.44705</v>
      </c>
      <c r="BQ121">
        <v>999.9</v>
      </c>
      <c r="BR121">
        <v>0</v>
      </c>
      <c r="BS121">
        <v>0</v>
      </c>
      <c r="BT121">
        <v>10025</v>
      </c>
      <c r="BU121">
        <v>364.131</v>
      </c>
      <c r="BV121">
        <v>840.6775</v>
      </c>
      <c r="BW121">
        <v>-58.4479</v>
      </c>
      <c r="BX121">
        <v>818.835</v>
      </c>
      <c r="BY121">
        <v>875.871</v>
      </c>
      <c r="BZ121">
        <v>2.62055</v>
      </c>
      <c r="CA121">
        <v>864.6015</v>
      </c>
      <c r="CB121">
        <v>12.86645</v>
      </c>
      <c r="CC121">
        <v>1.589005</v>
      </c>
      <c r="CD121">
        <v>1.320125</v>
      </c>
      <c r="CE121">
        <v>13.8526</v>
      </c>
      <c r="CF121">
        <v>11.03</v>
      </c>
      <c r="CG121">
        <v>1199.995</v>
      </c>
      <c r="CH121">
        <v>0.900002</v>
      </c>
      <c r="CI121">
        <v>0.09999825</v>
      </c>
      <c r="CJ121">
        <v>27</v>
      </c>
      <c r="CK121">
        <v>23455.75</v>
      </c>
      <c r="CL121">
        <v>1737665128.1</v>
      </c>
      <c r="CM121" t="s">
        <v>346</v>
      </c>
      <c r="CN121">
        <v>1737665128.1</v>
      </c>
      <c r="CO121">
        <v>1737665124.1</v>
      </c>
      <c r="CP121">
        <v>1</v>
      </c>
      <c r="CQ121">
        <v>0.11</v>
      </c>
      <c r="CR121">
        <v>-0.02</v>
      </c>
      <c r="CS121">
        <v>0.918</v>
      </c>
      <c r="CT121">
        <v>0.128</v>
      </c>
      <c r="CU121">
        <v>200</v>
      </c>
      <c r="CV121">
        <v>18</v>
      </c>
      <c r="CW121">
        <v>0.6</v>
      </c>
      <c r="CX121">
        <v>0.08</v>
      </c>
      <c r="CY121">
        <v>-58.368675</v>
      </c>
      <c r="CZ121">
        <v>-5.45710827067667</v>
      </c>
      <c r="DA121">
        <v>0.597012547502144</v>
      </c>
      <c r="DB121">
        <v>0</v>
      </c>
      <c r="DC121">
        <v>2.6257105</v>
      </c>
      <c r="DD121">
        <v>-0.0417658646616548</v>
      </c>
      <c r="DE121">
        <v>0.00424115016829158</v>
      </c>
      <c r="DF121">
        <v>1</v>
      </c>
      <c r="DG121">
        <v>1</v>
      </c>
      <c r="DH121">
        <v>2</v>
      </c>
      <c r="DI121" t="s">
        <v>347</v>
      </c>
      <c r="DJ121">
        <v>3.11888</v>
      </c>
      <c r="DK121">
        <v>2.80081</v>
      </c>
      <c r="DL121">
        <v>0.160671</v>
      </c>
      <c r="DM121">
        <v>0.169898</v>
      </c>
      <c r="DN121">
        <v>0.0864965</v>
      </c>
      <c r="DO121">
        <v>0.0764181</v>
      </c>
      <c r="DP121">
        <v>23361.4</v>
      </c>
      <c r="DQ121">
        <v>21344.8</v>
      </c>
      <c r="DR121">
        <v>26632.6</v>
      </c>
      <c r="DS121">
        <v>24063.9</v>
      </c>
      <c r="DT121">
        <v>33629.2</v>
      </c>
      <c r="DU121">
        <v>32381.7</v>
      </c>
      <c r="DV121">
        <v>40267.7</v>
      </c>
      <c r="DW121">
        <v>38053.2</v>
      </c>
      <c r="DX121">
        <v>1.99772</v>
      </c>
      <c r="DY121">
        <v>2.63643</v>
      </c>
      <c r="DZ121">
        <v>0.0383183</v>
      </c>
      <c r="EA121">
        <v>0</v>
      </c>
      <c r="EB121">
        <v>24.8258</v>
      </c>
      <c r="EC121">
        <v>999.9</v>
      </c>
      <c r="ED121">
        <v>52.307</v>
      </c>
      <c r="EE121">
        <v>25.801</v>
      </c>
      <c r="EF121">
        <v>17.0016</v>
      </c>
      <c r="EG121">
        <v>63.9755</v>
      </c>
      <c r="EH121">
        <v>20.5889</v>
      </c>
      <c r="EI121">
        <v>2</v>
      </c>
      <c r="EJ121">
        <v>-0.325023</v>
      </c>
      <c r="EK121">
        <v>-0.198927</v>
      </c>
      <c r="EL121">
        <v>20.3002</v>
      </c>
      <c r="EM121">
        <v>5.26236</v>
      </c>
      <c r="EN121">
        <v>12.007</v>
      </c>
      <c r="EO121">
        <v>4.9992</v>
      </c>
      <c r="EP121">
        <v>3.2869</v>
      </c>
      <c r="EQ121">
        <v>9999</v>
      </c>
      <c r="ER121">
        <v>9999</v>
      </c>
      <c r="ES121">
        <v>9999</v>
      </c>
      <c r="ET121">
        <v>999.9</v>
      </c>
      <c r="EU121">
        <v>1.87273</v>
      </c>
      <c r="EV121">
        <v>1.87363</v>
      </c>
      <c r="EW121">
        <v>1.86981</v>
      </c>
      <c r="EX121">
        <v>1.87561</v>
      </c>
      <c r="EY121">
        <v>1.87576</v>
      </c>
      <c r="EZ121">
        <v>1.87414</v>
      </c>
      <c r="FA121">
        <v>1.87271</v>
      </c>
      <c r="FB121">
        <v>1.8718</v>
      </c>
      <c r="FC121">
        <v>5</v>
      </c>
      <c r="FD121">
        <v>0</v>
      </c>
      <c r="FE121">
        <v>0</v>
      </c>
      <c r="FF121">
        <v>0</v>
      </c>
      <c r="FG121" t="s">
        <v>348</v>
      </c>
      <c r="FH121" t="s">
        <v>349</v>
      </c>
      <c r="FI121" t="s">
        <v>350</v>
      </c>
      <c r="FJ121" t="s">
        <v>350</v>
      </c>
      <c r="FK121" t="s">
        <v>350</v>
      </c>
      <c r="FL121" t="s">
        <v>350</v>
      </c>
      <c r="FM121">
        <v>0</v>
      </c>
      <c r="FN121">
        <v>100</v>
      </c>
      <c r="FO121">
        <v>100</v>
      </c>
      <c r="FP121">
        <v>1.742</v>
      </c>
      <c r="FQ121">
        <v>0.1113</v>
      </c>
      <c r="FR121">
        <v>0.362488883028156</v>
      </c>
      <c r="FS121">
        <v>0.00365831709837341</v>
      </c>
      <c r="FT121">
        <v>-3.09545118692409e-06</v>
      </c>
      <c r="FU121">
        <v>8.40380587856183e-10</v>
      </c>
      <c r="FV121">
        <v>-0.00191986884087034</v>
      </c>
      <c r="FW121">
        <v>0.00174507359546448</v>
      </c>
      <c r="FX121">
        <v>0.000211765233859431</v>
      </c>
      <c r="FY121">
        <v>9.99097381883647e-06</v>
      </c>
      <c r="FZ121">
        <v>2</v>
      </c>
      <c r="GA121">
        <v>1986</v>
      </c>
      <c r="GB121">
        <v>0</v>
      </c>
      <c r="GC121">
        <v>17</v>
      </c>
      <c r="GD121">
        <v>47</v>
      </c>
      <c r="GE121">
        <v>47.1</v>
      </c>
      <c r="GF121">
        <v>2.53418</v>
      </c>
      <c r="GG121">
        <v>2.49634</v>
      </c>
      <c r="GH121">
        <v>2.24854</v>
      </c>
      <c r="GI121">
        <v>2.67578</v>
      </c>
      <c r="GJ121">
        <v>2.44751</v>
      </c>
      <c r="GK121">
        <v>2.41089</v>
      </c>
      <c r="GL121">
        <v>30.222</v>
      </c>
      <c r="GM121">
        <v>13.9569</v>
      </c>
      <c r="GN121">
        <v>19</v>
      </c>
      <c r="GO121">
        <v>454.965</v>
      </c>
      <c r="GP121">
        <v>1035.77</v>
      </c>
      <c r="GQ121">
        <v>24.1766</v>
      </c>
      <c r="GR121">
        <v>23.4236</v>
      </c>
      <c r="GS121">
        <v>30.0006</v>
      </c>
      <c r="GT121">
        <v>23.4343</v>
      </c>
      <c r="GU121">
        <v>23.555</v>
      </c>
      <c r="GV121">
        <v>50.7917</v>
      </c>
      <c r="GW121">
        <v>22.1605</v>
      </c>
      <c r="GX121">
        <v>69.2812</v>
      </c>
      <c r="GY121">
        <v>24.176</v>
      </c>
      <c r="GZ121">
        <v>894.039</v>
      </c>
      <c r="HA121">
        <v>12.8673</v>
      </c>
      <c r="HB121">
        <v>101.133</v>
      </c>
      <c r="HC121">
        <v>101.103</v>
      </c>
    </row>
    <row r="122" spans="1:211">
      <c r="A122">
        <v>106</v>
      </c>
      <c r="B122">
        <v>1737667951.1</v>
      </c>
      <c r="C122">
        <v>210</v>
      </c>
      <c r="D122" t="s">
        <v>559</v>
      </c>
      <c r="E122" t="s">
        <v>560</v>
      </c>
      <c r="F122">
        <v>2</v>
      </c>
      <c r="G122">
        <v>1737667950.1</v>
      </c>
      <c r="H122">
        <f>(I122)/1000</f>
        <v>0</v>
      </c>
      <c r="I122">
        <f>IF(BD122, AL122, AF122)</f>
        <v>0</v>
      </c>
      <c r="J122">
        <f>IF(BD122, AG122, AE122)</f>
        <v>0</v>
      </c>
      <c r="K122">
        <f>BF122 - IF(AS122&gt;1, J122*AZ122*100.0/(AU122), 0)</f>
        <v>0</v>
      </c>
      <c r="L122">
        <f>((R122-H122/2)*K122-J122)/(R122+H122/2)</f>
        <v>0</v>
      </c>
      <c r="M122">
        <f>L122*(BM122+BN122)/1000.0</f>
        <v>0</v>
      </c>
      <c r="N122">
        <f>(BF122 - IF(AS122&gt;1, J122*AZ122*100.0/(AU122), 0))*(BM122+BN122)/1000.0</f>
        <v>0</v>
      </c>
      <c r="O122">
        <f>2.0/((1/Q122-1/P122)+SIGN(Q122)*SQRT((1/Q122-1/P122)*(1/Q122-1/P122) + 4*BA122/((BA122+1)*(BA122+1))*(2*1/Q122*1/P122-1/P122*1/P122)))</f>
        <v>0</v>
      </c>
      <c r="P122">
        <f>IF(LEFT(BB122,1)&lt;&gt;"0",IF(LEFT(BB122,1)="1",3.0,BC122),$D$5+$E$5*(BT122*BM122/($K$5*1000))+$F$5*(BT122*BM122/($K$5*1000))*MAX(MIN(AZ122,$J$5),$I$5)*MAX(MIN(AZ122,$J$5),$I$5)+$G$5*MAX(MIN(AZ122,$J$5),$I$5)*(BT122*BM122/($K$5*1000))+$H$5*(BT122*BM122/($K$5*1000))*(BT122*BM122/($K$5*1000)))</f>
        <v>0</v>
      </c>
      <c r="Q122">
        <f>H122*(1000-(1000*0.61365*exp(17.502*U122/(240.97+U122))/(BM122+BN122)+BH122)/2)/(1000*0.61365*exp(17.502*U122/(240.97+U122))/(BM122+BN122)-BH122)</f>
        <v>0</v>
      </c>
      <c r="R122">
        <f>1/((BA122+1)/(O122/1.6)+1/(P122/1.37)) + BA122/((BA122+1)/(O122/1.6) + BA122/(P122/1.37))</f>
        <v>0</v>
      </c>
      <c r="S122">
        <f>(AV122*AY122)</f>
        <v>0</v>
      </c>
      <c r="T122">
        <f>(BO122+(S122+2*0.95*5.67E-8*(((BO122+$B$7)+273)^4-(BO122+273)^4)-44100*H122)/(1.84*29.3*P122+8*0.95*5.67E-8*(BO122+273)^3))</f>
        <v>0</v>
      </c>
      <c r="U122">
        <f>($C$7*BP122+$D$7*BQ122+$E$7*T122)</f>
        <v>0</v>
      </c>
      <c r="V122">
        <f>0.61365*exp(17.502*U122/(240.97+U122))</f>
        <v>0</v>
      </c>
      <c r="W122">
        <f>(X122/Y122*100)</f>
        <v>0</v>
      </c>
      <c r="X122">
        <f>BH122*(BM122+BN122)/1000</f>
        <v>0</v>
      </c>
      <c r="Y122">
        <f>0.61365*exp(17.502*BO122/(240.97+BO122))</f>
        <v>0</v>
      </c>
      <c r="Z122">
        <f>(V122-BH122*(BM122+BN122)/1000)</f>
        <v>0</v>
      </c>
      <c r="AA122">
        <f>(-H122*44100)</f>
        <v>0</v>
      </c>
      <c r="AB122">
        <f>2*29.3*P122*0.92*(BO122-U122)</f>
        <v>0</v>
      </c>
      <c r="AC122">
        <f>2*0.95*5.67E-8*(((BO122+$B$7)+273)^4-(U122+273)^4)</f>
        <v>0</v>
      </c>
      <c r="AD122">
        <f>S122+AC122+AA122+AB122</f>
        <v>0</v>
      </c>
      <c r="AE122">
        <f>BL122*AS122*(BG122-BF122*(1000-AS122*BI122)/(1000-AS122*BH122))/(100*AZ122)</f>
        <v>0</v>
      </c>
      <c r="AF122">
        <f>1000*BL122*AS122*(BH122-BI122)/(100*AZ122*(1000-AS122*BH122))</f>
        <v>0</v>
      </c>
      <c r="AG122">
        <f>(AH122 - AI122 - BM122*1E3/(8.314*(BO122+273.15)) * AK122/BL122 * AJ122) * BL122/(100*AZ122) * (1000 - BI122)/1000</f>
        <v>0</v>
      </c>
      <c r="AH122">
        <v>874.439262408333</v>
      </c>
      <c r="AI122">
        <v>828.711896969697</v>
      </c>
      <c r="AJ122">
        <v>3.30219688311682</v>
      </c>
      <c r="AK122">
        <v>84.62</v>
      </c>
      <c r="AL122">
        <f>(AN122 - AM122 + BM122*1E3/(8.314*(BO122+273.15)) * AP122/BL122 * AO122) * BL122/(100*AZ122) * 1000/(1000 - AN122)</f>
        <v>0</v>
      </c>
      <c r="AM122">
        <v>12.8633703115085</v>
      </c>
      <c r="AN122">
        <v>15.4899065934066</v>
      </c>
      <c r="AO122">
        <v>1.8904422609549e-06</v>
      </c>
      <c r="AP122">
        <v>106.04</v>
      </c>
      <c r="AQ122">
        <v>13</v>
      </c>
      <c r="AR122">
        <v>3</v>
      </c>
      <c r="AS122">
        <f>IF(AQ122*$H$13&gt;=AU122,1.0,(AU122/(AU122-AQ122*$H$13)))</f>
        <v>0</v>
      </c>
      <c r="AT122">
        <f>(AS122-1)*100</f>
        <v>0</v>
      </c>
      <c r="AU122">
        <f>MAX(0,($B$13+$C$13*BT122)/(1+$D$13*BT122)*BM122/(BO122+273)*$E$13)</f>
        <v>0</v>
      </c>
      <c r="AV122">
        <f>$B$11*BU122+$C$11*BV122+$D$11*CG122</f>
        <v>0</v>
      </c>
      <c r="AW122">
        <f>AV122*AX122</f>
        <v>0</v>
      </c>
      <c r="AX122">
        <f>($B$11*$D$9+$C$11*$D$9+$D$11*(CH122*$E$9+CI122*$G$9))/($B$11+$C$11+$D$11)</f>
        <v>0</v>
      </c>
      <c r="AY122">
        <f>($B$11*$K$9+$C$11*$K$9+$D$11*(CH122*$L$9+CI122*$N$9))/($B$11+$C$11+$D$11)</f>
        <v>0</v>
      </c>
      <c r="AZ122">
        <v>6</v>
      </c>
      <c r="BA122">
        <v>0.5</v>
      </c>
      <c r="BB122" t="s">
        <v>345</v>
      </c>
      <c r="BC122">
        <v>2</v>
      </c>
      <c r="BD122" t="b">
        <v>1</v>
      </c>
      <c r="BE122">
        <v>1737667950.1</v>
      </c>
      <c r="BF122">
        <v>815.848</v>
      </c>
      <c r="BG122">
        <v>873.431</v>
      </c>
      <c r="BH122">
        <v>15.4896</v>
      </c>
      <c r="BI122">
        <v>12.868</v>
      </c>
      <c r="BJ122">
        <v>814.106</v>
      </c>
      <c r="BK122">
        <v>15.3783</v>
      </c>
      <c r="BL122">
        <v>499.787</v>
      </c>
      <c r="BM122">
        <v>102.603</v>
      </c>
      <c r="BN122">
        <v>0.100177</v>
      </c>
      <c r="BO122">
        <v>25.0011</v>
      </c>
      <c r="BP122">
        <v>25.4573</v>
      </c>
      <c r="BQ122">
        <v>999.9</v>
      </c>
      <c r="BR122">
        <v>0</v>
      </c>
      <c r="BS122">
        <v>0</v>
      </c>
      <c r="BT122">
        <v>9984.38</v>
      </c>
      <c r="BU122">
        <v>364.069</v>
      </c>
      <c r="BV122">
        <v>840.162</v>
      </c>
      <c r="BW122">
        <v>-57.5831</v>
      </c>
      <c r="BX122">
        <v>828.684</v>
      </c>
      <c r="BY122">
        <v>884.817</v>
      </c>
      <c r="BZ122">
        <v>2.62165</v>
      </c>
      <c r="CA122">
        <v>873.431</v>
      </c>
      <c r="CB122">
        <v>12.868</v>
      </c>
      <c r="CC122">
        <v>1.58928</v>
      </c>
      <c r="CD122">
        <v>1.32029</v>
      </c>
      <c r="CE122">
        <v>13.8553</v>
      </c>
      <c r="CF122">
        <v>11.0319</v>
      </c>
      <c r="CG122">
        <v>1200</v>
      </c>
      <c r="CH122">
        <v>0.900001</v>
      </c>
      <c r="CI122">
        <v>0.0999989</v>
      </c>
      <c r="CJ122">
        <v>27</v>
      </c>
      <c r="CK122">
        <v>23455.9</v>
      </c>
      <c r="CL122">
        <v>1737665128.1</v>
      </c>
      <c r="CM122" t="s">
        <v>346</v>
      </c>
      <c r="CN122">
        <v>1737665128.1</v>
      </c>
      <c r="CO122">
        <v>1737665124.1</v>
      </c>
      <c r="CP122">
        <v>1</v>
      </c>
      <c r="CQ122">
        <v>0.11</v>
      </c>
      <c r="CR122">
        <v>-0.02</v>
      </c>
      <c r="CS122">
        <v>0.918</v>
      </c>
      <c r="CT122">
        <v>0.128</v>
      </c>
      <c r="CU122">
        <v>200</v>
      </c>
      <c r="CV122">
        <v>18</v>
      </c>
      <c r="CW122">
        <v>0.6</v>
      </c>
      <c r="CX122">
        <v>0.08</v>
      </c>
      <c r="CY122">
        <v>-58.443425</v>
      </c>
      <c r="CZ122">
        <v>-2.12028721804511</v>
      </c>
      <c r="DA122">
        <v>0.471131252280084</v>
      </c>
      <c r="DB122">
        <v>0</v>
      </c>
      <c r="DC122">
        <v>2.624814</v>
      </c>
      <c r="DD122">
        <v>-0.0380923308270662</v>
      </c>
      <c r="DE122">
        <v>0.00402447189081995</v>
      </c>
      <c r="DF122">
        <v>1</v>
      </c>
      <c r="DG122">
        <v>1</v>
      </c>
      <c r="DH122">
        <v>2</v>
      </c>
      <c r="DI122" t="s">
        <v>347</v>
      </c>
      <c r="DJ122">
        <v>3.11897</v>
      </c>
      <c r="DK122">
        <v>2.80081</v>
      </c>
      <c r="DL122">
        <v>0.161492</v>
      </c>
      <c r="DM122">
        <v>0.170697</v>
      </c>
      <c r="DN122">
        <v>0.0864967</v>
      </c>
      <c r="DO122">
        <v>0.0764218</v>
      </c>
      <c r="DP122">
        <v>23338.2</v>
      </c>
      <c r="DQ122">
        <v>21324.1</v>
      </c>
      <c r="DR122">
        <v>26632.2</v>
      </c>
      <c r="DS122">
        <v>24063.7</v>
      </c>
      <c r="DT122">
        <v>33628.8</v>
      </c>
      <c r="DU122">
        <v>32381.2</v>
      </c>
      <c r="DV122">
        <v>40267.1</v>
      </c>
      <c r="DW122">
        <v>38052.8</v>
      </c>
      <c r="DX122">
        <v>1.99787</v>
      </c>
      <c r="DY122">
        <v>2.6364</v>
      </c>
      <c r="DZ122">
        <v>0.0386946</v>
      </c>
      <c r="EA122">
        <v>0</v>
      </c>
      <c r="EB122">
        <v>24.8273</v>
      </c>
      <c r="EC122">
        <v>999.9</v>
      </c>
      <c r="ED122">
        <v>52.307</v>
      </c>
      <c r="EE122">
        <v>25.811</v>
      </c>
      <c r="EF122">
        <v>17.0102</v>
      </c>
      <c r="EG122">
        <v>64.4055</v>
      </c>
      <c r="EH122">
        <v>20.5769</v>
      </c>
      <c r="EI122">
        <v>2</v>
      </c>
      <c r="EJ122">
        <v>-0.324822</v>
      </c>
      <c r="EK122">
        <v>-0.198775</v>
      </c>
      <c r="EL122">
        <v>20.3001</v>
      </c>
      <c r="EM122">
        <v>5.26207</v>
      </c>
      <c r="EN122">
        <v>12.0073</v>
      </c>
      <c r="EO122">
        <v>4.99925</v>
      </c>
      <c r="EP122">
        <v>3.28693</v>
      </c>
      <c r="EQ122">
        <v>9999</v>
      </c>
      <c r="ER122">
        <v>9999</v>
      </c>
      <c r="ES122">
        <v>9999</v>
      </c>
      <c r="ET122">
        <v>999.9</v>
      </c>
      <c r="EU122">
        <v>1.87275</v>
      </c>
      <c r="EV122">
        <v>1.87363</v>
      </c>
      <c r="EW122">
        <v>1.86981</v>
      </c>
      <c r="EX122">
        <v>1.8756</v>
      </c>
      <c r="EY122">
        <v>1.87576</v>
      </c>
      <c r="EZ122">
        <v>1.87414</v>
      </c>
      <c r="FA122">
        <v>1.87271</v>
      </c>
      <c r="FB122">
        <v>1.8718</v>
      </c>
      <c r="FC122">
        <v>5</v>
      </c>
      <c r="FD122">
        <v>0</v>
      </c>
      <c r="FE122">
        <v>0</v>
      </c>
      <c r="FF122">
        <v>0</v>
      </c>
      <c r="FG122" t="s">
        <v>348</v>
      </c>
      <c r="FH122" t="s">
        <v>349</v>
      </c>
      <c r="FI122" t="s">
        <v>350</v>
      </c>
      <c r="FJ122" t="s">
        <v>350</v>
      </c>
      <c r="FK122" t="s">
        <v>350</v>
      </c>
      <c r="FL122" t="s">
        <v>350</v>
      </c>
      <c r="FM122">
        <v>0</v>
      </c>
      <c r="FN122">
        <v>100</v>
      </c>
      <c r="FO122">
        <v>100</v>
      </c>
      <c r="FP122">
        <v>1.744</v>
      </c>
      <c r="FQ122">
        <v>0.1114</v>
      </c>
      <c r="FR122">
        <v>0.362488883028156</v>
      </c>
      <c r="FS122">
        <v>0.00365831709837341</v>
      </c>
      <c r="FT122">
        <v>-3.09545118692409e-06</v>
      </c>
      <c r="FU122">
        <v>8.40380587856183e-10</v>
      </c>
      <c r="FV122">
        <v>-0.00191986884087034</v>
      </c>
      <c r="FW122">
        <v>0.00174507359546448</v>
      </c>
      <c r="FX122">
        <v>0.000211765233859431</v>
      </c>
      <c r="FY122">
        <v>9.99097381883647e-06</v>
      </c>
      <c r="FZ122">
        <v>2</v>
      </c>
      <c r="GA122">
        <v>1986</v>
      </c>
      <c r="GB122">
        <v>0</v>
      </c>
      <c r="GC122">
        <v>17</v>
      </c>
      <c r="GD122">
        <v>47</v>
      </c>
      <c r="GE122">
        <v>47.1</v>
      </c>
      <c r="GF122">
        <v>2.54883</v>
      </c>
      <c r="GG122">
        <v>2.51343</v>
      </c>
      <c r="GH122">
        <v>2.24854</v>
      </c>
      <c r="GI122">
        <v>2.67456</v>
      </c>
      <c r="GJ122">
        <v>2.44751</v>
      </c>
      <c r="GK122">
        <v>2.35352</v>
      </c>
      <c r="GL122">
        <v>30.222</v>
      </c>
      <c r="GM122">
        <v>13.9482</v>
      </c>
      <c r="GN122">
        <v>19</v>
      </c>
      <c r="GO122">
        <v>455.07</v>
      </c>
      <c r="GP122">
        <v>1035.77</v>
      </c>
      <c r="GQ122">
        <v>24.1766</v>
      </c>
      <c r="GR122">
        <v>23.426</v>
      </c>
      <c r="GS122">
        <v>30.0006</v>
      </c>
      <c r="GT122">
        <v>23.4362</v>
      </c>
      <c r="GU122">
        <v>23.5564</v>
      </c>
      <c r="GV122">
        <v>51.0938</v>
      </c>
      <c r="GW122">
        <v>22.1605</v>
      </c>
      <c r="GX122">
        <v>69.2812</v>
      </c>
      <c r="GY122">
        <v>24.176</v>
      </c>
      <c r="GZ122">
        <v>900.843</v>
      </c>
      <c r="HA122">
        <v>12.8673</v>
      </c>
      <c r="HB122">
        <v>101.132</v>
      </c>
      <c r="HC122">
        <v>101.102</v>
      </c>
    </row>
    <row r="123" spans="1:211">
      <c r="A123">
        <v>107</v>
      </c>
      <c r="B123">
        <v>1737667953.1</v>
      </c>
      <c r="C123">
        <v>212</v>
      </c>
      <c r="D123" t="s">
        <v>561</v>
      </c>
      <c r="E123" t="s">
        <v>562</v>
      </c>
      <c r="F123">
        <v>2</v>
      </c>
      <c r="G123">
        <v>1737667951.1</v>
      </c>
      <c r="H123">
        <f>(I123)/1000</f>
        <v>0</v>
      </c>
      <c r="I123">
        <f>IF(BD123, AL123, AF123)</f>
        <v>0</v>
      </c>
      <c r="J123">
        <f>IF(BD123, AG123, AE123)</f>
        <v>0</v>
      </c>
      <c r="K123">
        <f>BF123 - IF(AS123&gt;1, J123*AZ123*100.0/(AU123), 0)</f>
        <v>0</v>
      </c>
      <c r="L123">
        <f>((R123-H123/2)*K123-J123)/(R123+H123/2)</f>
        <v>0</v>
      </c>
      <c r="M123">
        <f>L123*(BM123+BN123)/1000.0</f>
        <v>0</v>
      </c>
      <c r="N123">
        <f>(BF123 - IF(AS123&gt;1, J123*AZ123*100.0/(AU123), 0))*(BM123+BN123)/1000.0</f>
        <v>0</v>
      </c>
      <c r="O123">
        <f>2.0/((1/Q123-1/P123)+SIGN(Q123)*SQRT((1/Q123-1/P123)*(1/Q123-1/P123) + 4*BA123/((BA123+1)*(BA123+1))*(2*1/Q123*1/P123-1/P123*1/P123)))</f>
        <v>0</v>
      </c>
      <c r="P123">
        <f>IF(LEFT(BB123,1)&lt;&gt;"0",IF(LEFT(BB123,1)="1",3.0,BC123),$D$5+$E$5*(BT123*BM123/($K$5*1000))+$F$5*(BT123*BM123/($K$5*1000))*MAX(MIN(AZ123,$J$5),$I$5)*MAX(MIN(AZ123,$J$5),$I$5)+$G$5*MAX(MIN(AZ123,$J$5),$I$5)*(BT123*BM123/($K$5*1000))+$H$5*(BT123*BM123/($K$5*1000))*(BT123*BM123/($K$5*1000)))</f>
        <v>0</v>
      </c>
      <c r="Q123">
        <f>H123*(1000-(1000*0.61365*exp(17.502*U123/(240.97+U123))/(BM123+BN123)+BH123)/2)/(1000*0.61365*exp(17.502*U123/(240.97+U123))/(BM123+BN123)-BH123)</f>
        <v>0</v>
      </c>
      <c r="R123">
        <f>1/((BA123+1)/(O123/1.6)+1/(P123/1.37)) + BA123/((BA123+1)/(O123/1.6) + BA123/(P123/1.37))</f>
        <v>0</v>
      </c>
      <c r="S123">
        <f>(AV123*AY123)</f>
        <v>0</v>
      </c>
      <c r="T123">
        <f>(BO123+(S123+2*0.95*5.67E-8*(((BO123+$B$7)+273)^4-(BO123+273)^4)-44100*H123)/(1.84*29.3*P123+8*0.95*5.67E-8*(BO123+273)^3))</f>
        <v>0</v>
      </c>
      <c r="U123">
        <f>($C$7*BP123+$D$7*BQ123+$E$7*T123)</f>
        <v>0</v>
      </c>
      <c r="V123">
        <f>0.61365*exp(17.502*U123/(240.97+U123))</f>
        <v>0</v>
      </c>
      <c r="W123">
        <f>(X123/Y123*100)</f>
        <v>0</v>
      </c>
      <c r="X123">
        <f>BH123*(BM123+BN123)/1000</f>
        <v>0</v>
      </c>
      <c r="Y123">
        <f>0.61365*exp(17.502*BO123/(240.97+BO123))</f>
        <v>0</v>
      </c>
      <c r="Z123">
        <f>(V123-BH123*(BM123+BN123)/1000)</f>
        <v>0</v>
      </c>
      <c r="AA123">
        <f>(-H123*44100)</f>
        <v>0</v>
      </c>
      <c r="AB123">
        <f>2*29.3*P123*0.92*(BO123-U123)</f>
        <v>0</v>
      </c>
      <c r="AC123">
        <f>2*0.95*5.67E-8*(((BO123+$B$7)+273)^4-(U123+273)^4)</f>
        <v>0</v>
      </c>
      <c r="AD123">
        <f>S123+AC123+AA123+AB123</f>
        <v>0</v>
      </c>
      <c r="AE123">
        <f>BL123*AS123*(BG123-BF123*(1000-AS123*BI123)/(1000-AS123*BH123))/(100*AZ123)</f>
        <v>0</v>
      </c>
      <c r="AF123">
        <f>1000*BL123*AS123*(BH123-BI123)/(100*AZ123*(1000-AS123*BH123))</f>
        <v>0</v>
      </c>
      <c r="AG123">
        <f>(AH123 - AI123 - BM123*1E3/(8.314*(BO123+273.15)) * AK123/BL123 * AJ123) * BL123/(100*AZ123) * (1000 - BI123)/1000</f>
        <v>0</v>
      </c>
      <c r="AH123">
        <v>880.331236846429</v>
      </c>
      <c r="AI123">
        <v>834.991842424243</v>
      </c>
      <c r="AJ123">
        <v>3.21592506493514</v>
      </c>
      <c r="AK123">
        <v>84.62</v>
      </c>
      <c r="AL123">
        <f>(AN123 - AM123 + BM123*1E3/(8.314*(BO123+273.15)) * AP123/BL123 * AO123) * BL123/(100*AZ123) * 1000/(1000 - AN123)</f>
        <v>0</v>
      </c>
      <c r="AM123">
        <v>12.8654924245954</v>
      </c>
      <c r="AN123">
        <v>15.4906681318681</v>
      </c>
      <c r="AO123">
        <v>1.74043200348988e-06</v>
      </c>
      <c r="AP123">
        <v>106.04</v>
      </c>
      <c r="AQ123">
        <v>14</v>
      </c>
      <c r="AR123">
        <v>3</v>
      </c>
      <c r="AS123">
        <f>IF(AQ123*$H$13&gt;=AU123,1.0,(AU123/(AU123-AQ123*$H$13)))</f>
        <v>0</v>
      </c>
      <c r="AT123">
        <f>(AS123-1)*100</f>
        <v>0</v>
      </c>
      <c r="AU123">
        <f>MAX(0,($B$13+$C$13*BT123)/(1+$D$13*BT123)*BM123/(BO123+273)*$E$13)</f>
        <v>0</v>
      </c>
      <c r="AV123">
        <f>$B$11*BU123+$C$11*BV123+$D$11*CG123</f>
        <v>0</v>
      </c>
      <c r="AW123">
        <f>AV123*AX123</f>
        <v>0</v>
      </c>
      <c r="AX123">
        <f>($B$11*$D$9+$C$11*$D$9+$D$11*(CH123*$E$9+CI123*$G$9))/($B$11+$C$11+$D$11)</f>
        <v>0</v>
      </c>
      <c r="AY123">
        <f>($B$11*$K$9+$C$11*$K$9+$D$11*(CH123*$L$9+CI123*$N$9))/($B$11+$C$11+$D$11)</f>
        <v>0</v>
      </c>
      <c r="AZ123">
        <v>6</v>
      </c>
      <c r="BA123">
        <v>0.5</v>
      </c>
      <c r="BB123" t="s">
        <v>345</v>
      </c>
      <c r="BC123">
        <v>2</v>
      </c>
      <c r="BD123" t="b">
        <v>1</v>
      </c>
      <c r="BE123">
        <v>1737667951.1</v>
      </c>
      <c r="BF123">
        <v>818.9525</v>
      </c>
      <c r="BG123">
        <v>876.6185</v>
      </c>
      <c r="BH123">
        <v>15.48965</v>
      </c>
      <c r="BI123">
        <v>12.86855</v>
      </c>
      <c r="BJ123">
        <v>817.2095</v>
      </c>
      <c r="BK123">
        <v>15.3783</v>
      </c>
      <c r="BL123">
        <v>499.8105</v>
      </c>
      <c r="BM123">
        <v>102.6035</v>
      </c>
      <c r="BN123">
        <v>0.100028</v>
      </c>
      <c r="BO123">
        <v>25.0023</v>
      </c>
      <c r="BP123">
        <v>25.4597</v>
      </c>
      <c r="BQ123">
        <v>999.9</v>
      </c>
      <c r="BR123">
        <v>0</v>
      </c>
      <c r="BS123">
        <v>0</v>
      </c>
      <c r="BT123">
        <v>10003.44</v>
      </c>
      <c r="BU123">
        <v>364.0745</v>
      </c>
      <c r="BV123">
        <v>840.059</v>
      </c>
      <c r="BW123">
        <v>-57.6663</v>
      </c>
      <c r="BX123">
        <v>831.8375</v>
      </c>
      <c r="BY123">
        <v>888.0465</v>
      </c>
      <c r="BZ123">
        <v>2.621115</v>
      </c>
      <c r="CA123">
        <v>876.6185</v>
      </c>
      <c r="CB123">
        <v>12.86855</v>
      </c>
      <c r="CC123">
        <v>1.58929</v>
      </c>
      <c r="CD123">
        <v>1.320355</v>
      </c>
      <c r="CE123">
        <v>13.85535</v>
      </c>
      <c r="CF123">
        <v>11.0326</v>
      </c>
      <c r="CG123">
        <v>1200</v>
      </c>
      <c r="CH123">
        <v>0.900001</v>
      </c>
      <c r="CI123">
        <v>0.099999</v>
      </c>
      <c r="CJ123">
        <v>27</v>
      </c>
      <c r="CK123">
        <v>23455.85</v>
      </c>
      <c r="CL123">
        <v>1737665128.1</v>
      </c>
      <c r="CM123" t="s">
        <v>346</v>
      </c>
      <c r="CN123">
        <v>1737665128.1</v>
      </c>
      <c r="CO123">
        <v>1737665124.1</v>
      </c>
      <c r="CP123">
        <v>1</v>
      </c>
      <c r="CQ123">
        <v>0.11</v>
      </c>
      <c r="CR123">
        <v>-0.02</v>
      </c>
      <c r="CS123">
        <v>0.918</v>
      </c>
      <c r="CT123">
        <v>0.128</v>
      </c>
      <c r="CU123">
        <v>200</v>
      </c>
      <c r="CV123">
        <v>18</v>
      </c>
      <c r="CW123">
        <v>0.6</v>
      </c>
      <c r="CX123">
        <v>0.08</v>
      </c>
      <c r="CY123">
        <v>-58.448415</v>
      </c>
      <c r="CZ123">
        <v>0.882392481202949</v>
      </c>
      <c r="DA123">
        <v>0.458562276332234</v>
      </c>
      <c r="DB123">
        <v>0</v>
      </c>
      <c r="DC123">
        <v>2.623859</v>
      </c>
      <c r="DD123">
        <v>-0.0310556390977462</v>
      </c>
      <c r="DE123">
        <v>0.00353172606525478</v>
      </c>
      <c r="DF123">
        <v>1</v>
      </c>
      <c r="DG123">
        <v>1</v>
      </c>
      <c r="DH123">
        <v>2</v>
      </c>
      <c r="DI123" t="s">
        <v>347</v>
      </c>
      <c r="DJ123">
        <v>3.11915</v>
      </c>
      <c r="DK123">
        <v>2.80061</v>
      </c>
      <c r="DL123">
        <v>0.162305</v>
      </c>
      <c r="DM123">
        <v>0.17151</v>
      </c>
      <c r="DN123">
        <v>0.0864993</v>
      </c>
      <c r="DO123">
        <v>0.076426</v>
      </c>
      <c r="DP123">
        <v>23315.5</v>
      </c>
      <c r="DQ123">
        <v>21302.8</v>
      </c>
      <c r="DR123">
        <v>26632.1</v>
      </c>
      <c r="DS123">
        <v>24063.3</v>
      </c>
      <c r="DT123">
        <v>33628.6</v>
      </c>
      <c r="DU123">
        <v>32380.6</v>
      </c>
      <c r="DV123">
        <v>40266.9</v>
      </c>
      <c r="DW123">
        <v>38052.1</v>
      </c>
      <c r="DX123">
        <v>1.9981</v>
      </c>
      <c r="DY123">
        <v>2.63652</v>
      </c>
      <c r="DZ123">
        <v>0.0386946</v>
      </c>
      <c r="EA123">
        <v>0</v>
      </c>
      <c r="EB123">
        <v>24.8289</v>
      </c>
      <c r="EC123">
        <v>999.9</v>
      </c>
      <c r="ED123">
        <v>52.307</v>
      </c>
      <c r="EE123">
        <v>25.811</v>
      </c>
      <c r="EF123">
        <v>17.0101</v>
      </c>
      <c r="EG123">
        <v>63.9955</v>
      </c>
      <c r="EH123">
        <v>20.601</v>
      </c>
      <c r="EI123">
        <v>2</v>
      </c>
      <c r="EJ123">
        <v>-0.324654</v>
      </c>
      <c r="EK123">
        <v>-0.198306</v>
      </c>
      <c r="EL123">
        <v>20.3001</v>
      </c>
      <c r="EM123">
        <v>5.26236</v>
      </c>
      <c r="EN123">
        <v>12.0076</v>
      </c>
      <c r="EO123">
        <v>4.9994</v>
      </c>
      <c r="EP123">
        <v>3.28702</v>
      </c>
      <c r="EQ123">
        <v>9999</v>
      </c>
      <c r="ER123">
        <v>9999</v>
      </c>
      <c r="ES123">
        <v>9999</v>
      </c>
      <c r="ET123">
        <v>999.9</v>
      </c>
      <c r="EU123">
        <v>1.87274</v>
      </c>
      <c r="EV123">
        <v>1.87363</v>
      </c>
      <c r="EW123">
        <v>1.86981</v>
      </c>
      <c r="EX123">
        <v>1.87559</v>
      </c>
      <c r="EY123">
        <v>1.87576</v>
      </c>
      <c r="EZ123">
        <v>1.87411</v>
      </c>
      <c r="FA123">
        <v>1.87271</v>
      </c>
      <c r="FB123">
        <v>1.8718</v>
      </c>
      <c r="FC123">
        <v>5</v>
      </c>
      <c r="FD123">
        <v>0</v>
      </c>
      <c r="FE123">
        <v>0</v>
      </c>
      <c r="FF123">
        <v>0</v>
      </c>
      <c r="FG123" t="s">
        <v>348</v>
      </c>
      <c r="FH123" t="s">
        <v>349</v>
      </c>
      <c r="FI123" t="s">
        <v>350</v>
      </c>
      <c r="FJ123" t="s">
        <v>350</v>
      </c>
      <c r="FK123" t="s">
        <v>350</v>
      </c>
      <c r="FL123" t="s">
        <v>350</v>
      </c>
      <c r="FM123">
        <v>0</v>
      </c>
      <c r="FN123">
        <v>100</v>
      </c>
      <c r="FO123">
        <v>100</v>
      </c>
      <c r="FP123">
        <v>1.746</v>
      </c>
      <c r="FQ123">
        <v>0.1113</v>
      </c>
      <c r="FR123">
        <v>0.362488883028156</v>
      </c>
      <c r="FS123">
        <v>0.00365831709837341</v>
      </c>
      <c r="FT123">
        <v>-3.09545118692409e-06</v>
      </c>
      <c r="FU123">
        <v>8.40380587856183e-10</v>
      </c>
      <c r="FV123">
        <v>-0.00191986884087034</v>
      </c>
      <c r="FW123">
        <v>0.00174507359546448</v>
      </c>
      <c r="FX123">
        <v>0.000211765233859431</v>
      </c>
      <c r="FY123">
        <v>9.99097381883647e-06</v>
      </c>
      <c r="FZ123">
        <v>2</v>
      </c>
      <c r="GA123">
        <v>1986</v>
      </c>
      <c r="GB123">
        <v>0</v>
      </c>
      <c r="GC123">
        <v>17</v>
      </c>
      <c r="GD123">
        <v>47.1</v>
      </c>
      <c r="GE123">
        <v>47.1</v>
      </c>
      <c r="GF123">
        <v>2.5647</v>
      </c>
      <c r="GG123">
        <v>2.49146</v>
      </c>
      <c r="GH123">
        <v>2.24854</v>
      </c>
      <c r="GI123">
        <v>2.67456</v>
      </c>
      <c r="GJ123">
        <v>2.44751</v>
      </c>
      <c r="GK123">
        <v>2.40967</v>
      </c>
      <c r="GL123">
        <v>30.2434</v>
      </c>
      <c r="GM123">
        <v>13.9657</v>
      </c>
      <c r="GN123">
        <v>19</v>
      </c>
      <c r="GO123">
        <v>455.22</v>
      </c>
      <c r="GP123">
        <v>1035.96</v>
      </c>
      <c r="GQ123">
        <v>24.1766</v>
      </c>
      <c r="GR123">
        <v>23.4281</v>
      </c>
      <c r="GS123">
        <v>30.0005</v>
      </c>
      <c r="GT123">
        <v>23.4382</v>
      </c>
      <c r="GU123">
        <v>23.5583</v>
      </c>
      <c r="GV123">
        <v>51.4071</v>
      </c>
      <c r="GW123">
        <v>22.1605</v>
      </c>
      <c r="GX123">
        <v>68.9088</v>
      </c>
      <c r="GY123">
        <v>24.161</v>
      </c>
      <c r="GZ123">
        <v>907.576</v>
      </c>
      <c r="HA123">
        <v>12.8643</v>
      </c>
      <c r="HB123">
        <v>101.131</v>
      </c>
      <c r="HC123">
        <v>101.1</v>
      </c>
    </row>
    <row r="124" spans="1:211">
      <c r="A124">
        <v>108</v>
      </c>
      <c r="B124">
        <v>1737667955.1</v>
      </c>
      <c r="C124">
        <v>214</v>
      </c>
      <c r="D124" t="s">
        <v>563</v>
      </c>
      <c r="E124" t="s">
        <v>564</v>
      </c>
      <c r="F124">
        <v>2</v>
      </c>
      <c r="G124">
        <v>1737667954.1</v>
      </c>
      <c r="H124">
        <f>(I124)/1000</f>
        <v>0</v>
      </c>
      <c r="I124">
        <f>IF(BD124, AL124, AF124)</f>
        <v>0</v>
      </c>
      <c r="J124">
        <f>IF(BD124, AG124, AE124)</f>
        <v>0</v>
      </c>
      <c r="K124">
        <f>BF124 - IF(AS124&gt;1, J124*AZ124*100.0/(AU124), 0)</f>
        <v>0</v>
      </c>
      <c r="L124">
        <f>((R124-H124/2)*K124-J124)/(R124+H124/2)</f>
        <v>0</v>
      </c>
      <c r="M124">
        <f>L124*(BM124+BN124)/1000.0</f>
        <v>0</v>
      </c>
      <c r="N124">
        <f>(BF124 - IF(AS124&gt;1, J124*AZ124*100.0/(AU124), 0))*(BM124+BN124)/1000.0</f>
        <v>0</v>
      </c>
      <c r="O124">
        <f>2.0/((1/Q124-1/P124)+SIGN(Q124)*SQRT((1/Q124-1/P124)*(1/Q124-1/P124) + 4*BA124/((BA124+1)*(BA124+1))*(2*1/Q124*1/P124-1/P124*1/P124)))</f>
        <v>0</v>
      </c>
      <c r="P124">
        <f>IF(LEFT(BB124,1)&lt;&gt;"0",IF(LEFT(BB124,1)="1",3.0,BC124),$D$5+$E$5*(BT124*BM124/($K$5*1000))+$F$5*(BT124*BM124/($K$5*1000))*MAX(MIN(AZ124,$J$5),$I$5)*MAX(MIN(AZ124,$J$5),$I$5)+$G$5*MAX(MIN(AZ124,$J$5),$I$5)*(BT124*BM124/($K$5*1000))+$H$5*(BT124*BM124/($K$5*1000))*(BT124*BM124/($K$5*1000)))</f>
        <v>0</v>
      </c>
      <c r="Q124">
        <f>H124*(1000-(1000*0.61365*exp(17.502*U124/(240.97+U124))/(BM124+BN124)+BH124)/2)/(1000*0.61365*exp(17.502*U124/(240.97+U124))/(BM124+BN124)-BH124)</f>
        <v>0</v>
      </c>
      <c r="R124">
        <f>1/((BA124+1)/(O124/1.6)+1/(P124/1.37)) + BA124/((BA124+1)/(O124/1.6) + BA124/(P124/1.37))</f>
        <v>0</v>
      </c>
      <c r="S124">
        <f>(AV124*AY124)</f>
        <v>0</v>
      </c>
      <c r="T124">
        <f>(BO124+(S124+2*0.95*5.67E-8*(((BO124+$B$7)+273)^4-(BO124+273)^4)-44100*H124)/(1.84*29.3*P124+8*0.95*5.67E-8*(BO124+273)^3))</f>
        <v>0</v>
      </c>
      <c r="U124">
        <f>($C$7*BP124+$D$7*BQ124+$E$7*T124)</f>
        <v>0</v>
      </c>
      <c r="V124">
        <f>0.61365*exp(17.502*U124/(240.97+U124))</f>
        <v>0</v>
      </c>
      <c r="W124">
        <f>(X124/Y124*100)</f>
        <v>0</v>
      </c>
      <c r="X124">
        <f>BH124*(BM124+BN124)/1000</f>
        <v>0</v>
      </c>
      <c r="Y124">
        <f>0.61365*exp(17.502*BO124/(240.97+BO124))</f>
        <v>0</v>
      </c>
      <c r="Z124">
        <f>(V124-BH124*(BM124+BN124)/1000)</f>
        <v>0</v>
      </c>
      <c r="AA124">
        <f>(-H124*44100)</f>
        <v>0</v>
      </c>
      <c r="AB124">
        <f>2*29.3*P124*0.92*(BO124-U124)</f>
        <v>0</v>
      </c>
      <c r="AC124">
        <f>2*0.95*5.67E-8*(((BO124+$B$7)+273)^4-(U124+273)^4)</f>
        <v>0</v>
      </c>
      <c r="AD124">
        <f>S124+AC124+AA124+AB124</f>
        <v>0</v>
      </c>
      <c r="AE124">
        <f>BL124*AS124*(BG124-BF124*(1000-AS124*BI124)/(1000-AS124*BH124))/(100*AZ124)</f>
        <v>0</v>
      </c>
      <c r="AF124">
        <f>1000*BL124*AS124*(BH124-BI124)/(100*AZ124*(1000-AS124*BH124))</f>
        <v>0</v>
      </c>
      <c r="AG124">
        <f>(AH124 - AI124 - BM124*1E3/(8.314*(BO124+273.15)) * AK124/BL124 * AJ124) * BL124/(100*AZ124) * (1000 - BI124)/1000</f>
        <v>0</v>
      </c>
      <c r="AH124">
        <v>886.398970470238</v>
      </c>
      <c r="AI124">
        <v>841.23546060606</v>
      </c>
      <c r="AJ124">
        <v>3.15441376623372</v>
      </c>
      <c r="AK124">
        <v>84.62</v>
      </c>
      <c r="AL124">
        <f>(AN124 - AM124 + BM124*1E3/(8.314*(BO124+273.15)) * AP124/BL124 * AO124) * BL124/(100*AZ124) * 1000/(1000 - AN124)</f>
        <v>0</v>
      </c>
      <c r="AM124">
        <v>12.8672717777023</v>
      </c>
      <c r="AN124">
        <v>15.4917373626374</v>
      </c>
      <c r="AO124">
        <v>1.80374245490829e-06</v>
      </c>
      <c r="AP124">
        <v>106.04</v>
      </c>
      <c r="AQ124">
        <v>13</v>
      </c>
      <c r="AR124">
        <v>3</v>
      </c>
      <c r="AS124">
        <f>IF(AQ124*$H$13&gt;=AU124,1.0,(AU124/(AU124-AQ124*$H$13)))</f>
        <v>0</v>
      </c>
      <c r="AT124">
        <f>(AS124-1)*100</f>
        <v>0</v>
      </c>
      <c r="AU124">
        <f>MAX(0,($B$13+$C$13*BT124)/(1+$D$13*BT124)*BM124/(BO124+273)*$E$13)</f>
        <v>0</v>
      </c>
      <c r="AV124">
        <f>$B$11*BU124+$C$11*BV124+$D$11*CG124</f>
        <v>0</v>
      </c>
      <c r="AW124">
        <f>AV124*AX124</f>
        <v>0</v>
      </c>
      <c r="AX124">
        <f>($B$11*$D$9+$C$11*$D$9+$D$11*(CH124*$E$9+CI124*$G$9))/($B$11+$C$11+$D$11)</f>
        <v>0</v>
      </c>
      <c r="AY124">
        <f>($B$11*$K$9+$C$11*$K$9+$D$11*(CH124*$L$9+CI124*$N$9))/($B$11+$C$11+$D$11)</f>
        <v>0</v>
      </c>
      <c r="AZ124">
        <v>6</v>
      </c>
      <c r="BA124">
        <v>0.5</v>
      </c>
      <c r="BB124" t="s">
        <v>345</v>
      </c>
      <c r="BC124">
        <v>2</v>
      </c>
      <c r="BD124" t="b">
        <v>1</v>
      </c>
      <c r="BE124">
        <v>1737667954.1</v>
      </c>
      <c r="BF124">
        <v>828.235</v>
      </c>
      <c r="BG124">
        <v>886.216</v>
      </c>
      <c r="BH124">
        <v>15.4921</v>
      </c>
      <c r="BI124">
        <v>12.8705</v>
      </c>
      <c r="BJ124">
        <v>826.489</v>
      </c>
      <c r="BK124">
        <v>15.3807</v>
      </c>
      <c r="BL124">
        <v>500.007</v>
      </c>
      <c r="BM124">
        <v>102.603</v>
      </c>
      <c r="BN124">
        <v>0.0999147</v>
      </c>
      <c r="BO124">
        <v>25.0045</v>
      </c>
      <c r="BP124">
        <v>25.4625</v>
      </c>
      <c r="BQ124">
        <v>999.9</v>
      </c>
      <c r="BR124">
        <v>0</v>
      </c>
      <c r="BS124">
        <v>0</v>
      </c>
      <c r="BT124">
        <v>10015</v>
      </c>
      <c r="BU124">
        <v>364.156</v>
      </c>
      <c r="BV124">
        <v>839.905</v>
      </c>
      <c r="BW124">
        <v>-57.9811</v>
      </c>
      <c r="BX124">
        <v>841.268</v>
      </c>
      <c r="BY124">
        <v>897.771</v>
      </c>
      <c r="BZ124">
        <v>2.62153</v>
      </c>
      <c r="CA124">
        <v>886.216</v>
      </c>
      <c r="CB124">
        <v>12.8705</v>
      </c>
      <c r="CC124">
        <v>1.58954</v>
      </c>
      <c r="CD124">
        <v>1.32056</v>
      </c>
      <c r="CE124">
        <v>13.8577</v>
      </c>
      <c r="CF124">
        <v>11.0349</v>
      </c>
      <c r="CG124">
        <v>1200</v>
      </c>
      <c r="CH124">
        <v>0.900001</v>
      </c>
      <c r="CI124">
        <v>0.0999991</v>
      </c>
      <c r="CJ124">
        <v>27</v>
      </c>
      <c r="CK124">
        <v>23455.7</v>
      </c>
      <c r="CL124">
        <v>1737665128.1</v>
      </c>
      <c r="CM124" t="s">
        <v>346</v>
      </c>
      <c r="CN124">
        <v>1737665128.1</v>
      </c>
      <c r="CO124">
        <v>1737665124.1</v>
      </c>
      <c r="CP124">
        <v>1</v>
      </c>
      <c r="CQ124">
        <v>0.11</v>
      </c>
      <c r="CR124">
        <v>-0.02</v>
      </c>
      <c r="CS124">
        <v>0.918</v>
      </c>
      <c r="CT124">
        <v>0.128</v>
      </c>
      <c r="CU124">
        <v>200</v>
      </c>
      <c r="CV124">
        <v>18</v>
      </c>
      <c r="CW124">
        <v>0.6</v>
      </c>
      <c r="CX124">
        <v>0.08</v>
      </c>
      <c r="CY124">
        <v>-58.41583</v>
      </c>
      <c r="CZ124">
        <v>2.51684210526316</v>
      </c>
      <c r="DA124">
        <v>0.489013800521008</v>
      </c>
      <c r="DB124">
        <v>0</v>
      </c>
      <c r="DC124">
        <v>2.62276</v>
      </c>
      <c r="DD124">
        <v>-0.0200824060150412</v>
      </c>
      <c r="DE124">
        <v>0.00240995020695453</v>
      </c>
      <c r="DF124">
        <v>1</v>
      </c>
      <c r="DG124">
        <v>1</v>
      </c>
      <c r="DH124">
        <v>2</v>
      </c>
      <c r="DI124" t="s">
        <v>347</v>
      </c>
      <c r="DJ124">
        <v>3.11918</v>
      </c>
      <c r="DK124">
        <v>2.80066</v>
      </c>
      <c r="DL124">
        <v>0.163116</v>
      </c>
      <c r="DM124">
        <v>0.172322</v>
      </c>
      <c r="DN124">
        <v>0.0865107</v>
      </c>
      <c r="DO124">
        <v>0.0764241</v>
      </c>
      <c r="DP124">
        <v>23292.7</v>
      </c>
      <c r="DQ124">
        <v>21281.7</v>
      </c>
      <c r="DR124">
        <v>26631.9</v>
      </c>
      <c r="DS124">
        <v>24063</v>
      </c>
      <c r="DT124">
        <v>33628.1</v>
      </c>
      <c r="DU124">
        <v>32380.6</v>
      </c>
      <c r="DV124">
        <v>40266.7</v>
      </c>
      <c r="DW124">
        <v>38051.9</v>
      </c>
      <c r="DX124">
        <v>1.99815</v>
      </c>
      <c r="DY124">
        <v>2.6358</v>
      </c>
      <c r="DZ124">
        <v>0.0383556</v>
      </c>
      <c r="EA124">
        <v>0</v>
      </c>
      <c r="EB124">
        <v>24.83</v>
      </c>
      <c r="EC124">
        <v>999.9</v>
      </c>
      <c r="ED124">
        <v>52.283</v>
      </c>
      <c r="EE124">
        <v>25.811</v>
      </c>
      <c r="EF124">
        <v>17.0033</v>
      </c>
      <c r="EG124">
        <v>64.2155</v>
      </c>
      <c r="EH124">
        <v>20.5769</v>
      </c>
      <c r="EI124">
        <v>2</v>
      </c>
      <c r="EJ124">
        <v>-0.324484</v>
      </c>
      <c r="EK124">
        <v>-0.160523</v>
      </c>
      <c r="EL124">
        <v>20.3002</v>
      </c>
      <c r="EM124">
        <v>5.26281</v>
      </c>
      <c r="EN124">
        <v>12.0067</v>
      </c>
      <c r="EO124">
        <v>4.9995</v>
      </c>
      <c r="EP124">
        <v>3.28702</v>
      </c>
      <c r="EQ124">
        <v>9999</v>
      </c>
      <c r="ER124">
        <v>9999</v>
      </c>
      <c r="ES124">
        <v>9999</v>
      </c>
      <c r="ET124">
        <v>999.9</v>
      </c>
      <c r="EU124">
        <v>1.87274</v>
      </c>
      <c r="EV124">
        <v>1.87363</v>
      </c>
      <c r="EW124">
        <v>1.86981</v>
      </c>
      <c r="EX124">
        <v>1.8756</v>
      </c>
      <c r="EY124">
        <v>1.87576</v>
      </c>
      <c r="EZ124">
        <v>1.87411</v>
      </c>
      <c r="FA124">
        <v>1.87271</v>
      </c>
      <c r="FB124">
        <v>1.8718</v>
      </c>
      <c r="FC124">
        <v>5</v>
      </c>
      <c r="FD124">
        <v>0</v>
      </c>
      <c r="FE124">
        <v>0</v>
      </c>
      <c r="FF124">
        <v>0</v>
      </c>
      <c r="FG124" t="s">
        <v>348</v>
      </c>
      <c r="FH124" t="s">
        <v>349</v>
      </c>
      <c r="FI124" t="s">
        <v>350</v>
      </c>
      <c r="FJ124" t="s">
        <v>350</v>
      </c>
      <c r="FK124" t="s">
        <v>350</v>
      </c>
      <c r="FL124" t="s">
        <v>350</v>
      </c>
      <c r="FM124">
        <v>0</v>
      </c>
      <c r="FN124">
        <v>100</v>
      </c>
      <c r="FO124">
        <v>100</v>
      </c>
      <c r="FP124">
        <v>1.747</v>
      </c>
      <c r="FQ124">
        <v>0.1113</v>
      </c>
      <c r="FR124">
        <v>0.362488883028156</v>
      </c>
      <c r="FS124">
        <v>0.00365831709837341</v>
      </c>
      <c r="FT124">
        <v>-3.09545118692409e-06</v>
      </c>
      <c r="FU124">
        <v>8.40380587856183e-10</v>
      </c>
      <c r="FV124">
        <v>-0.00191986884087034</v>
      </c>
      <c r="FW124">
        <v>0.00174507359546448</v>
      </c>
      <c r="FX124">
        <v>0.000211765233859431</v>
      </c>
      <c r="FY124">
        <v>9.99097381883647e-06</v>
      </c>
      <c r="FZ124">
        <v>2</v>
      </c>
      <c r="GA124">
        <v>1986</v>
      </c>
      <c r="GB124">
        <v>0</v>
      </c>
      <c r="GC124">
        <v>17</v>
      </c>
      <c r="GD124">
        <v>47.1</v>
      </c>
      <c r="GE124">
        <v>47.2</v>
      </c>
      <c r="GF124">
        <v>2.58057</v>
      </c>
      <c r="GG124">
        <v>2.50732</v>
      </c>
      <c r="GH124">
        <v>2.24854</v>
      </c>
      <c r="GI124">
        <v>2.67456</v>
      </c>
      <c r="GJ124">
        <v>2.44751</v>
      </c>
      <c r="GK124">
        <v>2.40967</v>
      </c>
      <c r="GL124">
        <v>30.2434</v>
      </c>
      <c r="GM124">
        <v>13.9569</v>
      </c>
      <c r="GN124">
        <v>19</v>
      </c>
      <c r="GO124">
        <v>455.267</v>
      </c>
      <c r="GP124">
        <v>1035.11</v>
      </c>
      <c r="GQ124">
        <v>24.1755</v>
      </c>
      <c r="GR124">
        <v>23.4306</v>
      </c>
      <c r="GS124">
        <v>30.0005</v>
      </c>
      <c r="GT124">
        <v>23.4401</v>
      </c>
      <c r="GU124">
        <v>23.5597</v>
      </c>
      <c r="GV124">
        <v>51.721</v>
      </c>
      <c r="GW124">
        <v>22.1605</v>
      </c>
      <c r="GX124">
        <v>68.9088</v>
      </c>
      <c r="GY124">
        <v>24.161</v>
      </c>
      <c r="GZ124">
        <v>914.327</v>
      </c>
      <c r="HA124">
        <v>12.8633</v>
      </c>
      <c r="HB124">
        <v>101.131</v>
      </c>
      <c r="HC124">
        <v>101.099</v>
      </c>
    </row>
    <row r="125" spans="1:211">
      <c r="A125">
        <v>109</v>
      </c>
      <c r="B125">
        <v>1737667957.1</v>
      </c>
      <c r="C125">
        <v>216</v>
      </c>
      <c r="D125" t="s">
        <v>565</v>
      </c>
      <c r="E125" t="s">
        <v>566</v>
      </c>
      <c r="F125">
        <v>2</v>
      </c>
      <c r="G125">
        <v>1737667955.1</v>
      </c>
      <c r="H125">
        <f>(I125)/1000</f>
        <v>0</v>
      </c>
      <c r="I125">
        <f>IF(BD125, AL125, AF125)</f>
        <v>0</v>
      </c>
      <c r="J125">
        <f>IF(BD125, AG125, AE125)</f>
        <v>0</v>
      </c>
      <c r="K125">
        <f>BF125 - IF(AS125&gt;1, J125*AZ125*100.0/(AU125), 0)</f>
        <v>0</v>
      </c>
      <c r="L125">
        <f>((R125-H125/2)*K125-J125)/(R125+H125/2)</f>
        <v>0</v>
      </c>
      <c r="M125">
        <f>L125*(BM125+BN125)/1000.0</f>
        <v>0</v>
      </c>
      <c r="N125">
        <f>(BF125 - IF(AS125&gt;1, J125*AZ125*100.0/(AU125), 0))*(BM125+BN125)/1000.0</f>
        <v>0</v>
      </c>
      <c r="O125">
        <f>2.0/((1/Q125-1/P125)+SIGN(Q125)*SQRT((1/Q125-1/P125)*(1/Q125-1/P125) + 4*BA125/((BA125+1)*(BA125+1))*(2*1/Q125*1/P125-1/P125*1/P125)))</f>
        <v>0</v>
      </c>
      <c r="P125">
        <f>IF(LEFT(BB125,1)&lt;&gt;"0",IF(LEFT(BB125,1)="1",3.0,BC125),$D$5+$E$5*(BT125*BM125/($K$5*1000))+$F$5*(BT125*BM125/($K$5*1000))*MAX(MIN(AZ125,$J$5),$I$5)*MAX(MIN(AZ125,$J$5),$I$5)+$G$5*MAX(MIN(AZ125,$J$5),$I$5)*(BT125*BM125/($K$5*1000))+$H$5*(BT125*BM125/($K$5*1000))*(BT125*BM125/($K$5*1000)))</f>
        <v>0</v>
      </c>
      <c r="Q125">
        <f>H125*(1000-(1000*0.61365*exp(17.502*U125/(240.97+U125))/(BM125+BN125)+BH125)/2)/(1000*0.61365*exp(17.502*U125/(240.97+U125))/(BM125+BN125)-BH125)</f>
        <v>0</v>
      </c>
      <c r="R125">
        <f>1/((BA125+1)/(O125/1.6)+1/(P125/1.37)) + BA125/((BA125+1)/(O125/1.6) + BA125/(P125/1.37))</f>
        <v>0</v>
      </c>
      <c r="S125">
        <f>(AV125*AY125)</f>
        <v>0</v>
      </c>
      <c r="T125">
        <f>(BO125+(S125+2*0.95*5.67E-8*(((BO125+$B$7)+273)^4-(BO125+273)^4)-44100*H125)/(1.84*29.3*P125+8*0.95*5.67E-8*(BO125+273)^3))</f>
        <v>0</v>
      </c>
      <c r="U125">
        <f>($C$7*BP125+$D$7*BQ125+$E$7*T125)</f>
        <v>0</v>
      </c>
      <c r="V125">
        <f>0.61365*exp(17.502*U125/(240.97+U125))</f>
        <v>0</v>
      </c>
      <c r="W125">
        <f>(X125/Y125*100)</f>
        <v>0</v>
      </c>
      <c r="X125">
        <f>BH125*(BM125+BN125)/1000</f>
        <v>0</v>
      </c>
      <c r="Y125">
        <f>0.61365*exp(17.502*BO125/(240.97+BO125))</f>
        <v>0</v>
      </c>
      <c r="Z125">
        <f>(V125-BH125*(BM125+BN125)/1000)</f>
        <v>0</v>
      </c>
      <c r="AA125">
        <f>(-H125*44100)</f>
        <v>0</v>
      </c>
      <c r="AB125">
        <f>2*29.3*P125*0.92*(BO125-U125)</f>
        <v>0</v>
      </c>
      <c r="AC125">
        <f>2*0.95*5.67E-8*(((BO125+$B$7)+273)^4-(U125+273)^4)</f>
        <v>0</v>
      </c>
      <c r="AD125">
        <f>S125+AC125+AA125+AB125</f>
        <v>0</v>
      </c>
      <c r="AE125">
        <f>BL125*AS125*(BG125-BF125*(1000-AS125*BI125)/(1000-AS125*BH125))/(100*AZ125)</f>
        <v>0</v>
      </c>
      <c r="AF125">
        <f>1000*BL125*AS125*(BH125-BI125)/(100*AZ125*(1000-AS125*BH125))</f>
        <v>0</v>
      </c>
      <c r="AG125">
        <f>(AH125 - AI125 - BM125*1E3/(8.314*(BO125+273.15)) * AK125/BL125 * AJ125) * BL125/(100*AZ125) * (1000 - BI125)/1000</f>
        <v>0</v>
      </c>
      <c r="AH125">
        <v>892.821860517858</v>
      </c>
      <c r="AI125">
        <v>847.561206060606</v>
      </c>
      <c r="AJ125">
        <v>3.14658242424249</v>
      </c>
      <c r="AK125">
        <v>84.62</v>
      </c>
      <c r="AL125">
        <f>(AN125 - AM125 + BM125*1E3/(8.314*(BO125+273.15)) * AP125/BL125 * AO125) * BL125/(100*AZ125) * 1000/(1000 - AN125)</f>
        <v>0</v>
      </c>
      <c r="AM125">
        <v>12.8687125895704</v>
      </c>
      <c r="AN125">
        <v>15.4939208791209</v>
      </c>
      <c r="AO125">
        <v>2.03237816797282e-06</v>
      </c>
      <c r="AP125">
        <v>106.04</v>
      </c>
      <c r="AQ125">
        <v>13</v>
      </c>
      <c r="AR125">
        <v>3</v>
      </c>
      <c r="AS125">
        <f>IF(AQ125*$H$13&gt;=AU125,1.0,(AU125/(AU125-AQ125*$H$13)))</f>
        <v>0</v>
      </c>
      <c r="AT125">
        <f>(AS125-1)*100</f>
        <v>0</v>
      </c>
      <c r="AU125">
        <f>MAX(0,($B$13+$C$13*BT125)/(1+$D$13*BT125)*BM125/(BO125+273)*$E$13)</f>
        <v>0</v>
      </c>
      <c r="AV125">
        <f>$B$11*BU125+$C$11*BV125+$D$11*CG125</f>
        <v>0</v>
      </c>
      <c r="AW125">
        <f>AV125*AX125</f>
        <v>0</v>
      </c>
      <c r="AX125">
        <f>($B$11*$D$9+$C$11*$D$9+$D$11*(CH125*$E$9+CI125*$G$9))/($B$11+$C$11+$D$11)</f>
        <v>0</v>
      </c>
      <c r="AY125">
        <f>($B$11*$K$9+$C$11*$K$9+$D$11*(CH125*$L$9+CI125*$N$9))/($B$11+$C$11+$D$11)</f>
        <v>0</v>
      </c>
      <c r="AZ125">
        <v>6</v>
      </c>
      <c r="BA125">
        <v>0.5</v>
      </c>
      <c r="BB125" t="s">
        <v>345</v>
      </c>
      <c r="BC125">
        <v>2</v>
      </c>
      <c r="BD125" t="b">
        <v>1</v>
      </c>
      <c r="BE125">
        <v>1737667955.1</v>
      </c>
      <c r="BF125">
        <v>831.345</v>
      </c>
      <c r="BG125">
        <v>889.5075</v>
      </c>
      <c r="BH125">
        <v>15.49345</v>
      </c>
      <c r="BI125">
        <v>12.8679</v>
      </c>
      <c r="BJ125">
        <v>829.598</v>
      </c>
      <c r="BK125">
        <v>15.38205</v>
      </c>
      <c r="BL125">
        <v>500.0605</v>
      </c>
      <c r="BM125">
        <v>102.6035</v>
      </c>
      <c r="BN125">
        <v>0.10006035</v>
      </c>
      <c r="BO125">
        <v>25.0045</v>
      </c>
      <c r="BP125">
        <v>25.4615</v>
      </c>
      <c r="BQ125">
        <v>999.9</v>
      </c>
      <c r="BR125">
        <v>0</v>
      </c>
      <c r="BS125">
        <v>0</v>
      </c>
      <c r="BT125">
        <v>9989.375</v>
      </c>
      <c r="BU125">
        <v>364.1865</v>
      </c>
      <c r="BV125">
        <v>839.7885</v>
      </c>
      <c r="BW125">
        <v>-58.1626</v>
      </c>
      <c r="BX125">
        <v>844.428</v>
      </c>
      <c r="BY125">
        <v>901.103</v>
      </c>
      <c r="BZ125">
        <v>2.62551</v>
      </c>
      <c r="CA125">
        <v>889.5075</v>
      </c>
      <c r="CB125">
        <v>12.8679</v>
      </c>
      <c r="CC125">
        <v>1.589685</v>
      </c>
      <c r="CD125">
        <v>1.320295</v>
      </c>
      <c r="CE125">
        <v>13.8591</v>
      </c>
      <c r="CF125">
        <v>11.0319</v>
      </c>
      <c r="CG125">
        <v>1200</v>
      </c>
      <c r="CH125">
        <v>0.900001</v>
      </c>
      <c r="CI125">
        <v>0.099999</v>
      </c>
      <c r="CJ125">
        <v>27</v>
      </c>
      <c r="CK125">
        <v>23455.8</v>
      </c>
      <c r="CL125">
        <v>1737665128.1</v>
      </c>
      <c r="CM125" t="s">
        <v>346</v>
      </c>
      <c r="CN125">
        <v>1737665128.1</v>
      </c>
      <c r="CO125">
        <v>1737665124.1</v>
      </c>
      <c r="CP125">
        <v>1</v>
      </c>
      <c r="CQ125">
        <v>0.11</v>
      </c>
      <c r="CR125">
        <v>-0.02</v>
      </c>
      <c r="CS125">
        <v>0.918</v>
      </c>
      <c r="CT125">
        <v>0.128</v>
      </c>
      <c r="CU125">
        <v>200</v>
      </c>
      <c r="CV125">
        <v>18</v>
      </c>
      <c r="CW125">
        <v>0.6</v>
      </c>
      <c r="CX125">
        <v>0.08</v>
      </c>
      <c r="CY125">
        <v>-58.37741</v>
      </c>
      <c r="CZ125">
        <v>3.12905864661648</v>
      </c>
      <c r="DA125">
        <v>0.502537057240558</v>
      </c>
      <c r="DB125">
        <v>0</v>
      </c>
      <c r="DC125">
        <v>2.622224</v>
      </c>
      <c r="DD125">
        <v>-0.00856691729323247</v>
      </c>
      <c r="DE125">
        <v>0.00159136859338123</v>
      </c>
      <c r="DF125">
        <v>1</v>
      </c>
      <c r="DG125">
        <v>1</v>
      </c>
      <c r="DH125">
        <v>2</v>
      </c>
      <c r="DI125" t="s">
        <v>347</v>
      </c>
      <c r="DJ125">
        <v>3.11924</v>
      </c>
      <c r="DK125">
        <v>2.80073</v>
      </c>
      <c r="DL125">
        <v>0.163925</v>
      </c>
      <c r="DM125">
        <v>0.173179</v>
      </c>
      <c r="DN125">
        <v>0.0865168</v>
      </c>
      <c r="DO125">
        <v>0.0763848</v>
      </c>
      <c r="DP125">
        <v>23269.9</v>
      </c>
      <c r="DQ125">
        <v>21259.7</v>
      </c>
      <c r="DR125">
        <v>26631.5</v>
      </c>
      <c r="DS125">
        <v>24063</v>
      </c>
      <c r="DT125">
        <v>33627.4</v>
      </c>
      <c r="DU125">
        <v>32382.2</v>
      </c>
      <c r="DV125">
        <v>40266</v>
      </c>
      <c r="DW125">
        <v>38052.1</v>
      </c>
      <c r="DX125">
        <v>1.99822</v>
      </c>
      <c r="DY125">
        <v>2.63532</v>
      </c>
      <c r="DZ125">
        <v>0.038173</v>
      </c>
      <c r="EA125">
        <v>0</v>
      </c>
      <c r="EB125">
        <v>24.8316</v>
      </c>
      <c r="EC125">
        <v>999.9</v>
      </c>
      <c r="ED125">
        <v>52.283</v>
      </c>
      <c r="EE125">
        <v>25.811</v>
      </c>
      <c r="EF125">
        <v>17.0033</v>
      </c>
      <c r="EG125">
        <v>64.3755</v>
      </c>
      <c r="EH125">
        <v>20.5168</v>
      </c>
      <c r="EI125">
        <v>2</v>
      </c>
      <c r="EJ125">
        <v>-0.324319</v>
      </c>
      <c r="EK125">
        <v>-0.135387</v>
      </c>
      <c r="EL125">
        <v>20.3004</v>
      </c>
      <c r="EM125">
        <v>5.26311</v>
      </c>
      <c r="EN125">
        <v>12.0058</v>
      </c>
      <c r="EO125">
        <v>4.9994</v>
      </c>
      <c r="EP125">
        <v>3.287</v>
      </c>
      <c r="EQ125">
        <v>9999</v>
      </c>
      <c r="ER125">
        <v>9999</v>
      </c>
      <c r="ES125">
        <v>9999</v>
      </c>
      <c r="ET125">
        <v>999.9</v>
      </c>
      <c r="EU125">
        <v>1.87276</v>
      </c>
      <c r="EV125">
        <v>1.87363</v>
      </c>
      <c r="EW125">
        <v>1.86982</v>
      </c>
      <c r="EX125">
        <v>1.8756</v>
      </c>
      <c r="EY125">
        <v>1.87576</v>
      </c>
      <c r="EZ125">
        <v>1.87414</v>
      </c>
      <c r="FA125">
        <v>1.87272</v>
      </c>
      <c r="FB125">
        <v>1.8718</v>
      </c>
      <c r="FC125">
        <v>5</v>
      </c>
      <c r="FD125">
        <v>0</v>
      </c>
      <c r="FE125">
        <v>0</v>
      </c>
      <c r="FF125">
        <v>0</v>
      </c>
      <c r="FG125" t="s">
        <v>348</v>
      </c>
      <c r="FH125" t="s">
        <v>349</v>
      </c>
      <c r="FI125" t="s">
        <v>350</v>
      </c>
      <c r="FJ125" t="s">
        <v>350</v>
      </c>
      <c r="FK125" t="s">
        <v>350</v>
      </c>
      <c r="FL125" t="s">
        <v>350</v>
      </c>
      <c r="FM125">
        <v>0</v>
      </c>
      <c r="FN125">
        <v>100</v>
      </c>
      <c r="FO125">
        <v>100</v>
      </c>
      <c r="FP125">
        <v>1.748</v>
      </c>
      <c r="FQ125">
        <v>0.1114</v>
      </c>
      <c r="FR125">
        <v>0.362488883028156</v>
      </c>
      <c r="FS125">
        <v>0.00365831709837341</v>
      </c>
      <c r="FT125">
        <v>-3.09545118692409e-06</v>
      </c>
      <c r="FU125">
        <v>8.40380587856183e-10</v>
      </c>
      <c r="FV125">
        <v>-0.00191986884087034</v>
      </c>
      <c r="FW125">
        <v>0.00174507359546448</v>
      </c>
      <c r="FX125">
        <v>0.000211765233859431</v>
      </c>
      <c r="FY125">
        <v>9.99097381883647e-06</v>
      </c>
      <c r="FZ125">
        <v>2</v>
      </c>
      <c r="GA125">
        <v>1986</v>
      </c>
      <c r="GB125">
        <v>0</v>
      </c>
      <c r="GC125">
        <v>17</v>
      </c>
      <c r="GD125">
        <v>47.1</v>
      </c>
      <c r="GE125">
        <v>47.2</v>
      </c>
      <c r="GF125">
        <v>2.59521</v>
      </c>
      <c r="GG125">
        <v>2.49023</v>
      </c>
      <c r="GH125">
        <v>2.24854</v>
      </c>
      <c r="GI125">
        <v>2.67456</v>
      </c>
      <c r="GJ125">
        <v>2.44751</v>
      </c>
      <c r="GK125">
        <v>2.34863</v>
      </c>
      <c r="GL125">
        <v>30.2649</v>
      </c>
      <c r="GM125">
        <v>13.9482</v>
      </c>
      <c r="GN125">
        <v>19</v>
      </c>
      <c r="GO125">
        <v>455.328</v>
      </c>
      <c r="GP125">
        <v>1034.56</v>
      </c>
      <c r="GQ125">
        <v>24.1701</v>
      </c>
      <c r="GR125">
        <v>23.4329</v>
      </c>
      <c r="GS125">
        <v>30.0005</v>
      </c>
      <c r="GT125">
        <v>23.442</v>
      </c>
      <c r="GU125">
        <v>23.5612</v>
      </c>
      <c r="GV125">
        <v>52.0266</v>
      </c>
      <c r="GW125">
        <v>22.1605</v>
      </c>
      <c r="GX125">
        <v>68.9088</v>
      </c>
      <c r="GY125">
        <v>24.161</v>
      </c>
      <c r="GZ125">
        <v>921.072</v>
      </c>
      <c r="HA125">
        <v>12.8616</v>
      </c>
      <c r="HB125">
        <v>101.129</v>
      </c>
      <c r="HC125">
        <v>101.1</v>
      </c>
    </row>
    <row r="126" spans="1:211">
      <c r="A126">
        <v>110</v>
      </c>
      <c r="B126">
        <v>1737667959.1</v>
      </c>
      <c r="C126">
        <v>218</v>
      </c>
      <c r="D126" t="s">
        <v>567</v>
      </c>
      <c r="E126" t="s">
        <v>568</v>
      </c>
      <c r="F126">
        <v>2</v>
      </c>
      <c r="G126">
        <v>1737667958.1</v>
      </c>
      <c r="H126">
        <f>(I126)/1000</f>
        <v>0</v>
      </c>
      <c r="I126">
        <f>IF(BD126, AL126, AF126)</f>
        <v>0</v>
      </c>
      <c r="J126">
        <f>IF(BD126, AG126, AE126)</f>
        <v>0</v>
      </c>
      <c r="K126">
        <f>BF126 - IF(AS126&gt;1, J126*AZ126*100.0/(AU126), 0)</f>
        <v>0</v>
      </c>
      <c r="L126">
        <f>((R126-H126/2)*K126-J126)/(R126+H126/2)</f>
        <v>0</v>
      </c>
      <c r="M126">
        <f>L126*(BM126+BN126)/1000.0</f>
        <v>0</v>
      </c>
      <c r="N126">
        <f>(BF126 - IF(AS126&gt;1, J126*AZ126*100.0/(AU126), 0))*(BM126+BN126)/1000.0</f>
        <v>0</v>
      </c>
      <c r="O126">
        <f>2.0/((1/Q126-1/P126)+SIGN(Q126)*SQRT((1/Q126-1/P126)*(1/Q126-1/P126) + 4*BA126/((BA126+1)*(BA126+1))*(2*1/Q126*1/P126-1/P126*1/P126)))</f>
        <v>0</v>
      </c>
      <c r="P126">
        <f>IF(LEFT(BB126,1)&lt;&gt;"0",IF(LEFT(BB126,1)="1",3.0,BC126),$D$5+$E$5*(BT126*BM126/($K$5*1000))+$F$5*(BT126*BM126/($K$5*1000))*MAX(MIN(AZ126,$J$5),$I$5)*MAX(MIN(AZ126,$J$5),$I$5)+$G$5*MAX(MIN(AZ126,$J$5),$I$5)*(BT126*BM126/($K$5*1000))+$H$5*(BT126*BM126/($K$5*1000))*(BT126*BM126/($K$5*1000)))</f>
        <v>0</v>
      </c>
      <c r="Q126">
        <f>H126*(1000-(1000*0.61365*exp(17.502*U126/(240.97+U126))/(BM126+BN126)+BH126)/2)/(1000*0.61365*exp(17.502*U126/(240.97+U126))/(BM126+BN126)-BH126)</f>
        <v>0</v>
      </c>
      <c r="R126">
        <f>1/((BA126+1)/(O126/1.6)+1/(P126/1.37)) + BA126/((BA126+1)/(O126/1.6) + BA126/(P126/1.37))</f>
        <v>0</v>
      </c>
      <c r="S126">
        <f>(AV126*AY126)</f>
        <v>0</v>
      </c>
      <c r="T126">
        <f>(BO126+(S126+2*0.95*5.67E-8*(((BO126+$B$7)+273)^4-(BO126+273)^4)-44100*H126)/(1.84*29.3*P126+8*0.95*5.67E-8*(BO126+273)^3))</f>
        <v>0</v>
      </c>
      <c r="U126">
        <f>($C$7*BP126+$D$7*BQ126+$E$7*T126)</f>
        <v>0</v>
      </c>
      <c r="V126">
        <f>0.61365*exp(17.502*U126/(240.97+U126))</f>
        <v>0</v>
      </c>
      <c r="W126">
        <f>(X126/Y126*100)</f>
        <v>0</v>
      </c>
      <c r="X126">
        <f>BH126*(BM126+BN126)/1000</f>
        <v>0</v>
      </c>
      <c r="Y126">
        <f>0.61365*exp(17.502*BO126/(240.97+BO126))</f>
        <v>0</v>
      </c>
      <c r="Z126">
        <f>(V126-BH126*(BM126+BN126)/1000)</f>
        <v>0</v>
      </c>
      <c r="AA126">
        <f>(-H126*44100)</f>
        <v>0</v>
      </c>
      <c r="AB126">
        <f>2*29.3*P126*0.92*(BO126-U126)</f>
        <v>0</v>
      </c>
      <c r="AC126">
        <f>2*0.95*5.67E-8*(((BO126+$B$7)+273)^4-(U126+273)^4)</f>
        <v>0</v>
      </c>
      <c r="AD126">
        <f>S126+AC126+AA126+AB126</f>
        <v>0</v>
      </c>
      <c r="AE126">
        <f>BL126*AS126*(BG126-BF126*(1000-AS126*BI126)/(1000-AS126*BH126))/(100*AZ126)</f>
        <v>0</v>
      </c>
      <c r="AF126">
        <f>1000*BL126*AS126*(BH126-BI126)/(100*AZ126*(1000-AS126*BH126))</f>
        <v>0</v>
      </c>
      <c r="AG126">
        <f>(AH126 - AI126 - BM126*1E3/(8.314*(BO126+273.15)) * AK126/BL126 * AJ126) * BL126/(100*AZ126) * (1000 - BI126)/1000</f>
        <v>0</v>
      </c>
      <c r="AH126">
        <v>899.398835165476</v>
      </c>
      <c r="AI126">
        <v>853.957345454545</v>
      </c>
      <c r="AJ126">
        <v>3.16980008657998</v>
      </c>
      <c r="AK126">
        <v>84.62</v>
      </c>
      <c r="AL126">
        <f>(AN126 - AM126 + BM126*1E3/(8.314*(BO126+273.15)) * AP126/BL126 * AO126) * BL126/(100*AZ126) * 1000/(1000 - AN126)</f>
        <v>0</v>
      </c>
      <c r="AM126">
        <v>12.8698208791209</v>
      </c>
      <c r="AN126">
        <v>15.4956714285714</v>
      </c>
      <c r="AO126">
        <v>1.9592971292046e-06</v>
      </c>
      <c r="AP126">
        <v>106.04</v>
      </c>
      <c r="AQ126">
        <v>13</v>
      </c>
      <c r="AR126">
        <v>3</v>
      </c>
      <c r="AS126">
        <f>IF(AQ126*$H$13&gt;=AU126,1.0,(AU126/(AU126-AQ126*$H$13)))</f>
        <v>0</v>
      </c>
      <c r="AT126">
        <f>(AS126-1)*100</f>
        <v>0</v>
      </c>
      <c r="AU126">
        <f>MAX(0,($B$13+$C$13*BT126)/(1+$D$13*BT126)*BM126/(BO126+273)*$E$13)</f>
        <v>0</v>
      </c>
      <c r="AV126">
        <f>$B$11*BU126+$C$11*BV126+$D$11*CG126</f>
        <v>0</v>
      </c>
      <c r="AW126">
        <f>AV126*AX126</f>
        <v>0</v>
      </c>
      <c r="AX126">
        <f>($B$11*$D$9+$C$11*$D$9+$D$11*(CH126*$E$9+CI126*$G$9))/($B$11+$C$11+$D$11)</f>
        <v>0</v>
      </c>
      <c r="AY126">
        <f>($B$11*$K$9+$C$11*$K$9+$D$11*(CH126*$L$9+CI126*$N$9))/($B$11+$C$11+$D$11)</f>
        <v>0</v>
      </c>
      <c r="AZ126">
        <v>6</v>
      </c>
      <c r="BA126">
        <v>0.5</v>
      </c>
      <c r="BB126" t="s">
        <v>345</v>
      </c>
      <c r="BC126">
        <v>2</v>
      </c>
      <c r="BD126" t="b">
        <v>1</v>
      </c>
      <c r="BE126">
        <v>1737667958.1</v>
      </c>
      <c r="BF126">
        <v>840.745</v>
      </c>
      <c r="BG126">
        <v>899.679</v>
      </c>
      <c r="BH126">
        <v>15.4956</v>
      </c>
      <c r="BI126">
        <v>12.8531</v>
      </c>
      <c r="BJ126">
        <v>838.995</v>
      </c>
      <c r="BK126">
        <v>15.3842</v>
      </c>
      <c r="BL126">
        <v>500.072</v>
      </c>
      <c r="BM126">
        <v>102.603</v>
      </c>
      <c r="BN126">
        <v>0.100211</v>
      </c>
      <c r="BO126">
        <v>25.0038</v>
      </c>
      <c r="BP126">
        <v>25.4577</v>
      </c>
      <c r="BQ126">
        <v>999.9</v>
      </c>
      <c r="BR126">
        <v>0</v>
      </c>
      <c r="BS126">
        <v>0</v>
      </c>
      <c r="BT126">
        <v>9966.25</v>
      </c>
      <c r="BU126">
        <v>364.218</v>
      </c>
      <c r="BV126">
        <v>839.547</v>
      </c>
      <c r="BW126">
        <v>-58.9341</v>
      </c>
      <c r="BX126">
        <v>853.977</v>
      </c>
      <c r="BY126">
        <v>911.393</v>
      </c>
      <c r="BZ126">
        <v>2.64254</v>
      </c>
      <c r="CA126">
        <v>899.679</v>
      </c>
      <c r="CB126">
        <v>12.8531</v>
      </c>
      <c r="CC126">
        <v>1.5899</v>
      </c>
      <c r="CD126">
        <v>1.31876</v>
      </c>
      <c r="CE126">
        <v>13.8612</v>
      </c>
      <c r="CF126">
        <v>11.0144</v>
      </c>
      <c r="CG126">
        <v>1200</v>
      </c>
      <c r="CH126">
        <v>0.900001</v>
      </c>
      <c r="CI126">
        <v>0.0999993</v>
      </c>
      <c r="CJ126">
        <v>27</v>
      </c>
      <c r="CK126">
        <v>23455.8</v>
      </c>
      <c r="CL126">
        <v>1737665128.1</v>
      </c>
      <c r="CM126" t="s">
        <v>346</v>
      </c>
      <c r="CN126">
        <v>1737665128.1</v>
      </c>
      <c r="CO126">
        <v>1737665124.1</v>
      </c>
      <c r="CP126">
        <v>1</v>
      </c>
      <c r="CQ126">
        <v>0.11</v>
      </c>
      <c r="CR126">
        <v>-0.02</v>
      </c>
      <c r="CS126">
        <v>0.918</v>
      </c>
      <c r="CT126">
        <v>0.128</v>
      </c>
      <c r="CU126">
        <v>200</v>
      </c>
      <c r="CV126">
        <v>18</v>
      </c>
      <c r="CW126">
        <v>0.6</v>
      </c>
      <c r="CX126">
        <v>0.08</v>
      </c>
      <c r="CY126">
        <v>-58.379745</v>
      </c>
      <c r="CZ126">
        <v>2.71586616541357</v>
      </c>
      <c r="DA126">
        <v>0.505410960976313</v>
      </c>
      <c r="DB126">
        <v>0</v>
      </c>
      <c r="DC126">
        <v>2.622982</v>
      </c>
      <c r="DD126">
        <v>0.0123058646616524</v>
      </c>
      <c r="DE126">
        <v>0.00342366850030783</v>
      </c>
      <c r="DF126">
        <v>1</v>
      </c>
      <c r="DG126">
        <v>1</v>
      </c>
      <c r="DH126">
        <v>2</v>
      </c>
      <c r="DI126" t="s">
        <v>347</v>
      </c>
      <c r="DJ126">
        <v>3.11927</v>
      </c>
      <c r="DK126">
        <v>2.80064</v>
      </c>
      <c r="DL126">
        <v>0.164743</v>
      </c>
      <c r="DM126">
        <v>0.174032</v>
      </c>
      <c r="DN126">
        <v>0.0865168</v>
      </c>
      <c r="DO126">
        <v>0.0763324</v>
      </c>
      <c r="DP126">
        <v>23247</v>
      </c>
      <c r="DQ126">
        <v>21237.9</v>
      </c>
      <c r="DR126">
        <v>26631.3</v>
      </c>
      <c r="DS126">
        <v>24063.1</v>
      </c>
      <c r="DT126">
        <v>33627.1</v>
      </c>
      <c r="DU126">
        <v>32384.4</v>
      </c>
      <c r="DV126">
        <v>40265.5</v>
      </c>
      <c r="DW126">
        <v>38052.3</v>
      </c>
      <c r="DX126">
        <v>1.99825</v>
      </c>
      <c r="DY126">
        <v>2.63565</v>
      </c>
      <c r="DZ126">
        <v>0.0379421</v>
      </c>
      <c r="EA126">
        <v>0</v>
      </c>
      <c r="EB126">
        <v>24.8336</v>
      </c>
      <c r="EC126">
        <v>999.9</v>
      </c>
      <c r="ED126">
        <v>52.283</v>
      </c>
      <c r="EE126">
        <v>25.811</v>
      </c>
      <c r="EF126">
        <v>17.0031</v>
      </c>
      <c r="EG126">
        <v>64.0555</v>
      </c>
      <c r="EH126">
        <v>20.5489</v>
      </c>
      <c r="EI126">
        <v>2</v>
      </c>
      <c r="EJ126">
        <v>-0.324197</v>
      </c>
      <c r="EK126">
        <v>-0.150899</v>
      </c>
      <c r="EL126">
        <v>20.3004</v>
      </c>
      <c r="EM126">
        <v>5.26311</v>
      </c>
      <c r="EN126">
        <v>12.0064</v>
      </c>
      <c r="EO126">
        <v>4.99955</v>
      </c>
      <c r="EP126">
        <v>3.28705</v>
      </c>
      <c r="EQ126">
        <v>9999</v>
      </c>
      <c r="ER126">
        <v>9999</v>
      </c>
      <c r="ES126">
        <v>9999</v>
      </c>
      <c r="ET126">
        <v>999.9</v>
      </c>
      <c r="EU126">
        <v>1.87278</v>
      </c>
      <c r="EV126">
        <v>1.87362</v>
      </c>
      <c r="EW126">
        <v>1.86982</v>
      </c>
      <c r="EX126">
        <v>1.87561</v>
      </c>
      <c r="EY126">
        <v>1.87576</v>
      </c>
      <c r="EZ126">
        <v>1.87417</v>
      </c>
      <c r="FA126">
        <v>1.87272</v>
      </c>
      <c r="FB126">
        <v>1.8718</v>
      </c>
      <c r="FC126">
        <v>5</v>
      </c>
      <c r="FD126">
        <v>0</v>
      </c>
      <c r="FE126">
        <v>0</v>
      </c>
      <c r="FF126">
        <v>0</v>
      </c>
      <c r="FG126" t="s">
        <v>348</v>
      </c>
      <c r="FH126" t="s">
        <v>349</v>
      </c>
      <c r="FI126" t="s">
        <v>350</v>
      </c>
      <c r="FJ126" t="s">
        <v>350</v>
      </c>
      <c r="FK126" t="s">
        <v>350</v>
      </c>
      <c r="FL126" t="s">
        <v>350</v>
      </c>
      <c r="FM126">
        <v>0</v>
      </c>
      <c r="FN126">
        <v>100</v>
      </c>
      <c r="FO126">
        <v>100</v>
      </c>
      <c r="FP126">
        <v>1.75</v>
      </c>
      <c r="FQ126">
        <v>0.1114</v>
      </c>
      <c r="FR126">
        <v>0.362488883028156</v>
      </c>
      <c r="FS126">
        <v>0.00365831709837341</v>
      </c>
      <c r="FT126">
        <v>-3.09545118692409e-06</v>
      </c>
      <c r="FU126">
        <v>8.40380587856183e-10</v>
      </c>
      <c r="FV126">
        <v>-0.00191986884087034</v>
      </c>
      <c r="FW126">
        <v>0.00174507359546448</v>
      </c>
      <c r="FX126">
        <v>0.000211765233859431</v>
      </c>
      <c r="FY126">
        <v>9.99097381883647e-06</v>
      </c>
      <c r="FZ126">
        <v>2</v>
      </c>
      <c r="GA126">
        <v>1986</v>
      </c>
      <c r="GB126">
        <v>0</v>
      </c>
      <c r="GC126">
        <v>17</v>
      </c>
      <c r="GD126">
        <v>47.2</v>
      </c>
      <c r="GE126">
        <v>47.2</v>
      </c>
      <c r="GF126">
        <v>2.61108</v>
      </c>
      <c r="GG126">
        <v>2.49146</v>
      </c>
      <c r="GH126">
        <v>2.24854</v>
      </c>
      <c r="GI126">
        <v>2.67456</v>
      </c>
      <c r="GJ126">
        <v>2.44751</v>
      </c>
      <c r="GK126">
        <v>2.42432</v>
      </c>
      <c r="GL126">
        <v>30.2649</v>
      </c>
      <c r="GM126">
        <v>13.9657</v>
      </c>
      <c r="GN126">
        <v>19</v>
      </c>
      <c r="GO126">
        <v>455.359</v>
      </c>
      <c r="GP126">
        <v>1034.98</v>
      </c>
      <c r="GQ126">
        <v>24.1635</v>
      </c>
      <c r="GR126">
        <v>23.4349</v>
      </c>
      <c r="GS126">
        <v>30.0005</v>
      </c>
      <c r="GT126">
        <v>23.4438</v>
      </c>
      <c r="GU126">
        <v>23.5627</v>
      </c>
      <c r="GV126">
        <v>52.3382</v>
      </c>
      <c r="GW126">
        <v>22.1605</v>
      </c>
      <c r="GX126">
        <v>68.9088</v>
      </c>
      <c r="GY126">
        <v>24.1567</v>
      </c>
      <c r="GZ126">
        <v>927.824</v>
      </c>
      <c r="HA126">
        <v>12.8622</v>
      </c>
      <c r="HB126">
        <v>101.128</v>
      </c>
      <c r="HC126">
        <v>101.1</v>
      </c>
    </row>
    <row r="127" spans="1:211">
      <c r="A127">
        <v>111</v>
      </c>
      <c r="B127">
        <v>1737667961.1</v>
      </c>
      <c r="C127">
        <v>220</v>
      </c>
      <c r="D127" t="s">
        <v>569</v>
      </c>
      <c r="E127" t="s">
        <v>570</v>
      </c>
      <c r="F127">
        <v>2</v>
      </c>
      <c r="G127">
        <v>1737667959.1</v>
      </c>
      <c r="H127">
        <f>(I127)/1000</f>
        <v>0</v>
      </c>
      <c r="I127">
        <f>IF(BD127, AL127, AF127)</f>
        <v>0</v>
      </c>
      <c r="J127">
        <f>IF(BD127, AG127, AE127)</f>
        <v>0</v>
      </c>
      <c r="K127">
        <f>BF127 - IF(AS127&gt;1, J127*AZ127*100.0/(AU127), 0)</f>
        <v>0</v>
      </c>
      <c r="L127">
        <f>((R127-H127/2)*K127-J127)/(R127+H127/2)</f>
        <v>0</v>
      </c>
      <c r="M127">
        <f>L127*(BM127+BN127)/1000.0</f>
        <v>0</v>
      </c>
      <c r="N127">
        <f>(BF127 - IF(AS127&gt;1, J127*AZ127*100.0/(AU127), 0))*(BM127+BN127)/1000.0</f>
        <v>0</v>
      </c>
      <c r="O127">
        <f>2.0/((1/Q127-1/P127)+SIGN(Q127)*SQRT((1/Q127-1/P127)*(1/Q127-1/P127) + 4*BA127/((BA127+1)*(BA127+1))*(2*1/Q127*1/P127-1/P127*1/P127)))</f>
        <v>0</v>
      </c>
      <c r="P127">
        <f>IF(LEFT(BB127,1)&lt;&gt;"0",IF(LEFT(BB127,1)="1",3.0,BC127),$D$5+$E$5*(BT127*BM127/($K$5*1000))+$F$5*(BT127*BM127/($K$5*1000))*MAX(MIN(AZ127,$J$5),$I$5)*MAX(MIN(AZ127,$J$5),$I$5)+$G$5*MAX(MIN(AZ127,$J$5),$I$5)*(BT127*BM127/($K$5*1000))+$H$5*(BT127*BM127/($K$5*1000))*(BT127*BM127/($K$5*1000)))</f>
        <v>0</v>
      </c>
      <c r="Q127">
        <f>H127*(1000-(1000*0.61365*exp(17.502*U127/(240.97+U127))/(BM127+BN127)+BH127)/2)/(1000*0.61365*exp(17.502*U127/(240.97+U127))/(BM127+BN127)-BH127)</f>
        <v>0</v>
      </c>
      <c r="R127">
        <f>1/((BA127+1)/(O127/1.6)+1/(P127/1.37)) + BA127/((BA127+1)/(O127/1.6) + BA127/(P127/1.37))</f>
        <v>0</v>
      </c>
      <c r="S127">
        <f>(AV127*AY127)</f>
        <v>0</v>
      </c>
      <c r="T127">
        <f>(BO127+(S127+2*0.95*5.67E-8*(((BO127+$B$7)+273)^4-(BO127+273)^4)-44100*H127)/(1.84*29.3*P127+8*0.95*5.67E-8*(BO127+273)^3))</f>
        <v>0</v>
      </c>
      <c r="U127">
        <f>($C$7*BP127+$D$7*BQ127+$E$7*T127)</f>
        <v>0</v>
      </c>
      <c r="V127">
        <f>0.61365*exp(17.502*U127/(240.97+U127))</f>
        <v>0</v>
      </c>
      <c r="W127">
        <f>(X127/Y127*100)</f>
        <v>0</v>
      </c>
      <c r="X127">
        <f>BH127*(BM127+BN127)/1000</f>
        <v>0</v>
      </c>
      <c r="Y127">
        <f>0.61365*exp(17.502*BO127/(240.97+BO127))</f>
        <v>0</v>
      </c>
      <c r="Z127">
        <f>(V127-BH127*(BM127+BN127)/1000)</f>
        <v>0</v>
      </c>
      <c r="AA127">
        <f>(-H127*44100)</f>
        <v>0</v>
      </c>
      <c r="AB127">
        <f>2*29.3*P127*0.92*(BO127-U127)</f>
        <v>0</v>
      </c>
      <c r="AC127">
        <f>2*0.95*5.67E-8*(((BO127+$B$7)+273)^4-(U127+273)^4)</f>
        <v>0</v>
      </c>
      <c r="AD127">
        <f>S127+AC127+AA127+AB127</f>
        <v>0</v>
      </c>
      <c r="AE127">
        <f>BL127*AS127*(BG127-BF127*(1000-AS127*BI127)/(1000-AS127*BH127))/(100*AZ127)</f>
        <v>0</v>
      </c>
      <c r="AF127">
        <f>1000*BL127*AS127*(BH127-BI127)/(100*AZ127*(1000-AS127*BH127))</f>
        <v>0</v>
      </c>
      <c r="AG127">
        <f>(AH127 - AI127 - BM127*1E3/(8.314*(BO127+273.15)) * AK127/BL127 * AJ127) * BL127/(100*AZ127) * (1000 - BI127)/1000</f>
        <v>0</v>
      </c>
      <c r="AH127">
        <v>906.138618442857</v>
      </c>
      <c r="AI127">
        <v>860.436284848485</v>
      </c>
      <c r="AJ127">
        <v>3.20715012987013</v>
      </c>
      <c r="AK127">
        <v>84.62</v>
      </c>
      <c r="AL127">
        <f>(AN127 - AM127 + BM127*1E3/(8.314*(BO127+273.15)) * AP127/BL127 * AO127) * BL127/(100*AZ127) * 1000/(1000 - AN127)</f>
        <v>0</v>
      </c>
      <c r="AM127">
        <v>12.8681346454146</v>
      </c>
      <c r="AN127">
        <v>15.4953</v>
      </c>
      <c r="AO127">
        <v>1.50100369261601e-06</v>
      </c>
      <c r="AP127">
        <v>106.04</v>
      </c>
      <c r="AQ127">
        <v>13</v>
      </c>
      <c r="AR127">
        <v>3</v>
      </c>
      <c r="AS127">
        <f>IF(AQ127*$H$13&gt;=AU127,1.0,(AU127/(AU127-AQ127*$H$13)))</f>
        <v>0</v>
      </c>
      <c r="AT127">
        <f>(AS127-1)*100</f>
        <v>0</v>
      </c>
      <c r="AU127">
        <f>MAX(0,($B$13+$C$13*BT127)/(1+$D$13*BT127)*BM127/(BO127+273)*$E$13)</f>
        <v>0</v>
      </c>
      <c r="AV127">
        <f>$B$11*BU127+$C$11*BV127+$D$11*CG127</f>
        <v>0</v>
      </c>
      <c r="AW127">
        <f>AV127*AX127</f>
        <v>0</v>
      </c>
      <c r="AX127">
        <f>($B$11*$D$9+$C$11*$D$9+$D$11*(CH127*$E$9+CI127*$G$9))/($B$11+$C$11+$D$11)</f>
        <v>0</v>
      </c>
      <c r="AY127">
        <f>($B$11*$K$9+$C$11*$K$9+$D$11*(CH127*$L$9+CI127*$N$9))/($B$11+$C$11+$D$11)</f>
        <v>0</v>
      </c>
      <c r="AZ127">
        <v>6</v>
      </c>
      <c r="BA127">
        <v>0.5</v>
      </c>
      <c r="BB127" t="s">
        <v>345</v>
      </c>
      <c r="BC127">
        <v>2</v>
      </c>
      <c r="BD127" t="b">
        <v>1</v>
      </c>
      <c r="BE127">
        <v>1737667959.1</v>
      </c>
      <c r="BF127">
        <v>843.926</v>
      </c>
      <c r="BG127">
        <v>902.9985</v>
      </c>
      <c r="BH127">
        <v>15.4946</v>
      </c>
      <c r="BI127">
        <v>12.8493</v>
      </c>
      <c r="BJ127">
        <v>842.176</v>
      </c>
      <c r="BK127">
        <v>15.3832</v>
      </c>
      <c r="BL127">
        <v>500.0545</v>
      </c>
      <c r="BM127">
        <v>102.603</v>
      </c>
      <c r="BN127">
        <v>0.10009535</v>
      </c>
      <c r="BO127">
        <v>25.003</v>
      </c>
      <c r="BP127">
        <v>25.45605</v>
      </c>
      <c r="BQ127">
        <v>999.9</v>
      </c>
      <c r="BR127">
        <v>0</v>
      </c>
      <c r="BS127">
        <v>0</v>
      </c>
      <c r="BT127">
        <v>9979.375</v>
      </c>
      <c r="BU127">
        <v>364.212</v>
      </c>
      <c r="BV127">
        <v>839.568</v>
      </c>
      <c r="BW127">
        <v>-59.0722</v>
      </c>
      <c r="BX127">
        <v>857.208</v>
      </c>
      <c r="BY127">
        <v>914.752</v>
      </c>
      <c r="BZ127">
        <v>2.64533</v>
      </c>
      <c r="CA127">
        <v>902.9985</v>
      </c>
      <c r="CB127">
        <v>12.8493</v>
      </c>
      <c r="CC127">
        <v>1.589795</v>
      </c>
      <c r="CD127">
        <v>1.31837</v>
      </c>
      <c r="CE127">
        <v>13.8602</v>
      </c>
      <c r="CF127">
        <v>11.00995</v>
      </c>
      <c r="CG127">
        <v>1200</v>
      </c>
      <c r="CH127">
        <v>0.900001</v>
      </c>
      <c r="CI127">
        <v>0.0999994</v>
      </c>
      <c r="CJ127">
        <v>27</v>
      </c>
      <c r="CK127">
        <v>23455.8</v>
      </c>
      <c r="CL127">
        <v>1737665128.1</v>
      </c>
      <c r="CM127" t="s">
        <v>346</v>
      </c>
      <c r="CN127">
        <v>1737665128.1</v>
      </c>
      <c r="CO127">
        <v>1737665124.1</v>
      </c>
      <c r="CP127">
        <v>1</v>
      </c>
      <c r="CQ127">
        <v>0.11</v>
      </c>
      <c r="CR127">
        <v>-0.02</v>
      </c>
      <c r="CS127">
        <v>0.918</v>
      </c>
      <c r="CT127">
        <v>0.128</v>
      </c>
      <c r="CU127">
        <v>200</v>
      </c>
      <c r="CV127">
        <v>18</v>
      </c>
      <c r="CW127">
        <v>0.6</v>
      </c>
      <c r="CX127">
        <v>0.08</v>
      </c>
      <c r="CY127">
        <v>-58.43946</v>
      </c>
      <c r="CZ127">
        <v>1.53539548872178</v>
      </c>
      <c r="DA127">
        <v>0.543311661387826</v>
      </c>
      <c r="DB127">
        <v>0</v>
      </c>
      <c r="DC127">
        <v>2.6250785</v>
      </c>
      <c r="DD127">
        <v>0.0486085714285694</v>
      </c>
      <c r="DE127">
        <v>0.00735627030158622</v>
      </c>
      <c r="DF127">
        <v>1</v>
      </c>
      <c r="DG127">
        <v>1</v>
      </c>
      <c r="DH127">
        <v>2</v>
      </c>
      <c r="DI127" t="s">
        <v>347</v>
      </c>
      <c r="DJ127">
        <v>3.11905</v>
      </c>
      <c r="DK127">
        <v>2.80066</v>
      </c>
      <c r="DL127">
        <v>0.165565</v>
      </c>
      <c r="DM127">
        <v>0.174845</v>
      </c>
      <c r="DN127">
        <v>0.0865075</v>
      </c>
      <c r="DO127">
        <v>0.0763154</v>
      </c>
      <c r="DP127">
        <v>23224.1</v>
      </c>
      <c r="DQ127">
        <v>21217</v>
      </c>
      <c r="DR127">
        <v>26631.2</v>
      </c>
      <c r="DS127">
        <v>24063.1</v>
      </c>
      <c r="DT127">
        <v>33627.5</v>
      </c>
      <c r="DU127">
        <v>32385.1</v>
      </c>
      <c r="DV127">
        <v>40265.5</v>
      </c>
      <c r="DW127">
        <v>38052.4</v>
      </c>
      <c r="DX127">
        <v>1.99802</v>
      </c>
      <c r="DY127">
        <v>2.63598</v>
      </c>
      <c r="DZ127">
        <v>0.0375919</v>
      </c>
      <c r="EA127">
        <v>0</v>
      </c>
      <c r="EB127">
        <v>24.8358</v>
      </c>
      <c r="EC127">
        <v>999.9</v>
      </c>
      <c r="ED127">
        <v>52.259</v>
      </c>
      <c r="EE127">
        <v>25.811</v>
      </c>
      <c r="EF127">
        <v>16.9941</v>
      </c>
      <c r="EG127">
        <v>64.0355</v>
      </c>
      <c r="EH127">
        <v>20.5729</v>
      </c>
      <c r="EI127">
        <v>2</v>
      </c>
      <c r="EJ127">
        <v>-0.324042</v>
      </c>
      <c r="EK127">
        <v>-0.152873</v>
      </c>
      <c r="EL127">
        <v>20.3004</v>
      </c>
      <c r="EM127">
        <v>5.26311</v>
      </c>
      <c r="EN127">
        <v>12.0059</v>
      </c>
      <c r="EO127">
        <v>4.9997</v>
      </c>
      <c r="EP127">
        <v>3.287</v>
      </c>
      <c r="EQ127">
        <v>9999</v>
      </c>
      <c r="ER127">
        <v>9999</v>
      </c>
      <c r="ES127">
        <v>9999</v>
      </c>
      <c r="ET127">
        <v>999.9</v>
      </c>
      <c r="EU127">
        <v>1.8728</v>
      </c>
      <c r="EV127">
        <v>1.87363</v>
      </c>
      <c r="EW127">
        <v>1.86983</v>
      </c>
      <c r="EX127">
        <v>1.87561</v>
      </c>
      <c r="EY127">
        <v>1.87576</v>
      </c>
      <c r="EZ127">
        <v>1.87419</v>
      </c>
      <c r="FA127">
        <v>1.87272</v>
      </c>
      <c r="FB127">
        <v>1.8718</v>
      </c>
      <c r="FC127">
        <v>5</v>
      </c>
      <c r="FD127">
        <v>0</v>
      </c>
      <c r="FE127">
        <v>0</v>
      </c>
      <c r="FF127">
        <v>0</v>
      </c>
      <c r="FG127" t="s">
        <v>348</v>
      </c>
      <c r="FH127" t="s">
        <v>349</v>
      </c>
      <c r="FI127" t="s">
        <v>350</v>
      </c>
      <c r="FJ127" t="s">
        <v>350</v>
      </c>
      <c r="FK127" t="s">
        <v>350</v>
      </c>
      <c r="FL127" t="s">
        <v>350</v>
      </c>
      <c r="FM127">
        <v>0</v>
      </c>
      <c r="FN127">
        <v>100</v>
      </c>
      <c r="FO127">
        <v>100</v>
      </c>
      <c r="FP127">
        <v>1.751</v>
      </c>
      <c r="FQ127">
        <v>0.1114</v>
      </c>
      <c r="FR127">
        <v>0.362488883028156</v>
      </c>
      <c r="FS127">
        <v>0.00365831709837341</v>
      </c>
      <c r="FT127">
        <v>-3.09545118692409e-06</v>
      </c>
      <c r="FU127">
        <v>8.40380587856183e-10</v>
      </c>
      <c r="FV127">
        <v>-0.00191986884087034</v>
      </c>
      <c r="FW127">
        <v>0.00174507359546448</v>
      </c>
      <c r="FX127">
        <v>0.000211765233859431</v>
      </c>
      <c r="FY127">
        <v>9.99097381883647e-06</v>
      </c>
      <c r="FZ127">
        <v>2</v>
      </c>
      <c r="GA127">
        <v>1986</v>
      </c>
      <c r="GB127">
        <v>0</v>
      </c>
      <c r="GC127">
        <v>17</v>
      </c>
      <c r="GD127">
        <v>47.2</v>
      </c>
      <c r="GE127">
        <v>47.3</v>
      </c>
      <c r="GF127">
        <v>2.62695</v>
      </c>
      <c r="GG127">
        <v>2.50854</v>
      </c>
      <c r="GH127">
        <v>2.24854</v>
      </c>
      <c r="GI127">
        <v>2.67456</v>
      </c>
      <c r="GJ127">
        <v>2.44751</v>
      </c>
      <c r="GK127">
        <v>2.40967</v>
      </c>
      <c r="GL127">
        <v>30.2864</v>
      </c>
      <c r="GM127">
        <v>13.9569</v>
      </c>
      <c r="GN127">
        <v>19</v>
      </c>
      <c r="GO127">
        <v>455.24</v>
      </c>
      <c r="GP127">
        <v>1035.41</v>
      </c>
      <c r="GQ127">
        <v>24.1599</v>
      </c>
      <c r="GR127">
        <v>23.4368</v>
      </c>
      <c r="GS127">
        <v>30.0004</v>
      </c>
      <c r="GT127">
        <v>23.4453</v>
      </c>
      <c r="GU127">
        <v>23.5641</v>
      </c>
      <c r="GV127">
        <v>52.657</v>
      </c>
      <c r="GW127">
        <v>22.1605</v>
      </c>
      <c r="GX127">
        <v>68.9088</v>
      </c>
      <c r="GY127">
        <v>24.1567</v>
      </c>
      <c r="GZ127">
        <v>934.566</v>
      </c>
      <c r="HA127">
        <v>12.8652</v>
      </c>
      <c r="HB127">
        <v>101.128</v>
      </c>
      <c r="HC127">
        <v>101.1</v>
      </c>
    </row>
    <row r="128" spans="1:211">
      <c r="A128">
        <v>112</v>
      </c>
      <c r="B128">
        <v>1737667963.1</v>
      </c>
      <c r="C128">
        <v>222</v>
      </c>
      <c r="D128" t="s">
        <v>571</v>
      </c>
      <c r="E128" t="s">
        <v>572</v>
      </c>
      <c r="F128">
        <v>2</v>
      </c>
      <c r="G128">
        <v>1737667962.1</v>
      </c>
      <c r="H128">
        <f>(I128)/1000</f>
        <v>0</v>
      </c>
      <c r="I128">
        <f>IF(BD128, AL128, AF128)</f>
        <v>0</v>
      </c>
      <c r="J128">
        <f>IF(BD128, AG128, AE128)</f>
        <v>0</v>
      </c>
      <c r="K128">
        <f>BF128 - IF(AS128&gt;1, J128*AZ128*100.0/(AU128), 0)</f>
        <v>0</v>
      </c>
      <c r="L128">
        <f>((R128-H128/2)*K128-J128)/(R128+H128/2)</f>
        <v>0</v>
      </c>
      <c r="M128">
        <f>L128*(BM128+BN128)/1000.0</f>
        <v>0</v>
      </c>
      <c r="N128">
        <f>(BF128 - IF(AS128&gt;1, J128*AZ128*100.0/(AU128), 0))*(BM128+BN128)/1000.0</f>
        <v>0</v>
      </c>
      <c r="O128">
        <f>2.0/((1/Q128-1/P128)+SIGN(Q128)*SQRT((1/Q128-1/P128)*(1/Q128-1/P128) + 4*BA128/((BA128+1)*(BA128+1))*(2*1/Q128*1/P128-1/P128*1/P128)))</f>
        <v>0</v>
      </c>
      <c r="P128">
        <f>IF(LEFT(BB128,1)&lt;&gt;"0",IF(LEFT(BB128,1)="1",3.0,BC128),$D$5+$E$5*(BT128*BM128/($K$5*1000))+$F$5*(BT128*BM128/($K$5*1000))*MAX(MIN(AZ128,$J$5),$I$5)*MAX(MIN(AZ128,$J$5),$I$5)+$G$5*MAX(MIN(AZ128,$J$5),$I$5)*(BT128*BM128/($K$5*1000))+$H$5*(BT128*BM128/($K$5*1000))*(BT128*BM128/($K$5*1000)))</f>
        <v>0</v>
      </c>
      <c r="Q128">
        <f>H128*(1000-(1000*0.61365*exp(17.502*U128/(240.97+U128))/(BM128+BN128)+BH128)/2)/(1000*0.61365*exp(17.502*U128/(240.97+U128))/(BM128+BN128)-BH128)</f>
        <v>0</v>
      </c>
      <c r="R128">
        <f>1/((BA128+1)/(O128/1.6)+1/(P128/1.37)) + BA128/((BA128+1)/(O128/1.6) + BA128/(P128/1.37))</f>
        <v>0</v>
      </c>
      <c r="S128">
        <f>(AV128*AY128)</f>
        <v>0</v>
      </c>
      <c r="T128">
        <f>(BO128+(S128+2*0.95*5.67E-8*(((BO128+$B$7)+273)^4-(BO128+273)^4)-44100*H128)/(1.84*29.3*P128+8*0.95*5.67E-8*(BO128+273)^3))</f>
        <v>0</v>
      </c>
      <c r="U128">
        <f>($C$7*BP128+$D$7*BQ128+$E$7*T128)</f>
        <v>0</v>
      </c>
      <c r="V128">
        <f>0.61365*exp(17.502*U128/(240.97+U128))</f>
        <v>0</v>
      </c>
      <c r="W128">
        <f>(X128/Y128*100)</f>
        <v>0</v>
      </c>
      <c r="X128">
        <f>BH128*(BM128+BN128)/1000</f>
        <v>0</v>
      </c>
      <c r="Y128">
        <f>0.61365*exp(17.502*BO128/(240.97+BO128))</f>
        <v>0</v>
      </c>
      <c r="Z128">
        <f>(V128-BH128*(BM128+BN128)/1000)</f>
        <v>0</v>
      </c>
      <c r="AA128">
        <f>(-H128*44100)</f>
        <v>0</v>
      </c>
      <c r="AB128">
        <f>2*29.3*P128*0.92*(BO128-U128)</f>
        <v>0</v>
      </c>
      <c r="AC128">
        <f>2*0.95*5.67E-8*(((BO128+$B$7)+273)^4-(U128+273)^4)</f>
        <v>0</v>
      </c>
      <c r="AD128">
        <f>S128+AC128+AA128+AB128</f>
        <v>0</v>
      </c>
      <c r="AE128">
        <f>BL128*AS128*(BG128-BF128*(1000-AS128*BI128)/(1000-AS128*BH128))/(100*AZ128)</f>
        <v>0</v>
      </c>
      <c r="AF128">
        <f>1000*BL128*AS128*(BH128-BI128)/(100*AZ128*(1000-AS128*BH128))</f>
        <v>0</v>
      </c>
      <c r="AG128">
        <f>(AH128 - AI128 - BM128*1E3/(8.314*(BO128+273.15)) * AK128/BL128 * AJ128) * BL128/(100*AZ128) * (1000 - BI128)/1000</f>
        <v>0</v>
      </c>
      <c r="AH128">
        <v>912.997410066667</v>
      </c>
      <c r="AI128">
        <v>866.924836363636</v>
      </c>
      <c r="AJ128">
        <v>3.23198597402583</v>
      </c>
      <c r="AK128">
        <v>84.62</v>
      </c>
      <c r="AL128">
        <f>(AN128 - AM128 + BM128*1E3/(8.314*(BO128+273.15)) * AP128/BL128 * AO128) * BL128/(100*AZ128) * 1000/(1000 - AN128)</f>
        <v>0</v>
      </c>
      <c r="AM128">
        <v>12.8622271080719</v>
      </c>
      <c r="AN128">
        <v>15.4917747252747</v>
      </c>
      <c r="AO128">
        <v>6.82454506093008e-07</v>
      </c>
      <c r="AP128">
        <v>106.04</v>
      </c>
      <c r="AQ128">
        <v>13</v>
      </c>
      <c r="AR128">
        <v>3</v>
      </c>
      <c r="AS128">
        <f>IF(AQ128*$H$13&gt;=AU128,1.0,(AU128/(AU128-AQ128*$H$13)))</f>
        <v>0</v>
      </c>
      <c r="AT128">
        <f>(AS128-1)*100</f>
        <v>0</v>
      </c>
      <c r="AU128">
        <f>MAX(0,($B$13+$C$13*BT128)/(1+$D$13*BT128)*BM128/(BO128+273)*$E$13)</f>
        <v>0</v>
      </c>
      <c r="AV128">
        <f>$B$11*BU128+$C$11*BV128+$D$11*CG128</f>
        <v>0</v>
      </c>
      <c r="AW128">
        <f>AV128*AX128</f>
        <v>0</v>
      </c>
      <c r="AX128">
        <f>($B$11*$D$9+$C$11*$D$9+$D$11*(CH128*$E$9+CI128*$G$9))/($B$11+$C$11+$D$11)</f>
        <v>0</v>
      </c>
      <c r="AY128">
        <f>($B$11*$K$9+$C$11*$K$9+$D$11*(CH128*$L$9+CI128*$N$9))/($B$11+$C$11+$D$11)</f>
        <v>0</v>
      </c>
      <c r="AZ128">
        <v>6</v>
      </c>
      <c r="BA128">
        <v>0.5</v>
      </c>
      <c r="BB128" t="s">
        <v>345</v>
      </c>
      <c r="BC128">
        <v>2</v>
      </c>
      <c r="BD128" t="b">
        <v>1</v>
      </c>
      <c r="BE128">
        <v>1737667962.1</v>
      </c>
      <c r="BF128">
        <v>853.481</v>
      </c>
      <c r="BG128">
        <v>912.861</v>
      </c>
      <c r="BH128">
        <v>15.4905</v>
      </c>
      <c r="BI128">
        <v>12.8456</v>
      </c>
      <c r="BJ128">
        <v>851.729</v>
      </c>
      <c r="BK128">
        <v>15.3791</v>
      </c>
      <c r="BL128">
        <v>499.966</v>
      </c>
      <c r="BM128">
        <v>102.604</v>
      </c>
      <c r="BN128">
        <v>0.0998106</v>
      </c>
      <c r="BO128">
        <v>24.9997</v>
      </c>
      <c r="BP128">
        <v>25.4524</v>
      </c>
      <c r="BQ128">
        <v>999.9</v>
      </c>
      <c r="BR128">
        <v>0</v>
      </c>
      <c r="BS128">
        <v>0</v>
      </c>
      <c r="BT128">
        <v>10018.8</v>
      </c>
      <c r="BU128">
        <v>364.218</v>
      </c>
      <c r="BV128">
        <v>839.232</v>
      </c>
      <c r="BW128">
        <v>-59.3796</v>
      </c>
      <c r="BX128">
        <v>866.91</v>
      </c>
      <c r="BY128">
        <v>924.739</v>
      </c>
      <c r="BZ128">
        <v>2.64485</v>
      </c>
      <c r="CA128">
        <v>912.861</v>
      </c>
      <c r="CB128">
        <v>12.8456</v>
      </c>
      <c r="CC128">
        <v>1.58939</v>
      </c>
      <c r="CD128">
        <v>1.31801</v>
      </c>
      <c r="CE128">
        <v>13.8563</v>
      </c>
      <c r="CF128">
        <v>11.0059</v>
      </c>
      <c r="CG128">
        <v>1199.99</v>
      </c>
      <c r="CH128">
        <v>0.900002</v>
      </c>
      <c r="CI128">
        <v>0.0999984</v>
      </c>
      <c r="CJ128">
        <v>27</v>
      </c>
      <c r="CK128">
        <v>23455.7</v>
      </c>
      <c r="CL128">
        <v>1737665128.1</v>
      </c>
      <c r="CM128" t="s">
        <v>346</v>
      </c>
      <c r="CN128">
        <v>1737665128.1</v>
      </c>
      <c r="CO128">
        <v>1737665124.1</v>
      </c>
      <c r="CP128">
        <v>1</v>
      </c>
      <c r="CQ128">
        <v>0.11</v>
      </c>
      <c r="CR128">
        <v>-0.02</v>
      </c>
      <c r="CS128">
        <v>0.918</v>
      </c>
      <c r="CT128">
        <v>0.128</v>
      </c>
      <c r="CU128">
        <v>200</v>
      </c>
      <c r="CV128">
        <v>18</v>
      </c>
      <c r="CW128">
        <v>0.6</v>
      </c>
      <c r="CX128">
        <v>0.08</v>
      </c>
      <c r="CY128">
        <v>-58.49724</v>
      </c>
      <c r="CZ128">
        <v>-0.18106466165414</v>
      </c>
      <c r="DA128">
        <v>0.590785087320253</v>
      </c>
      <c r="DB128">
        <v>0</v>
      </c>
      <c r="DC128">
        <v>2.627545</v>
      </c>
      <c r="DD128">
        <v>0.0826628571428588</v>
      </c>
      <c r="DE128">
        <v>0.0100330067776315</v>
      </c>
      <c r="DF128">
        <v>1</v>
      </c>
      <c r="DG128">
        <v>1</v>
      </c>
      <c r="DH128">
        <v>2</v>
      </c>
      <c r="DI128" t="s">
        <v>347</v>
      </c>
      <c r="DJ128">
        <v>3.11913</v>
      </c>
      <c r="DK128">
        <v>2.80069</v>
      </c>
      <c r="DL128">
        <v>0.16638</v>
      </c>
      <c r="DM128">
        <v>0.175672</v>
      </c>
      <c r="DN128">
        <v>0.0864923</v>
      </c>
      <c r="DO128">
        <v>0.0763178</v>
      </c>
      <c r="DP128">
        <v>23201.4</v>
      </c>
      <c r="DQ128">
        <v>21195.8</v>
      </c>
      <c r="DR128">
        <v>26631.2</v>
      </c>
      <c r="DS128">
        <v>24063.1</v>
      </c>
      <c r="DT128">
        <v>33628</v>
      </c>
      <c r="DU128">
        <v>32385</v>
      </c>
      <c r="DV128">
        <v>40265.3</v>
      </c>
      <c r="DW128">
        <v>38052.3</v>
      </c>
      <c r="DX128">
        <v>1.9983</v>
      </c>
      <c r="DY128">
        <v>2.6355</v>
      </c>
      <c r="DZ128">
        <v>0.0376701</v>
      </c>
      <c r="EA128">
        <v>0</v>
      </c>
      <c r="EB128">
        <v>24.8378</v>
      </c>
      <c r="EC128">
        <v>999.9</v>
      </c>
      <c r="ED128">
        <v>52.259</v>
      </c>
      <c r="EE128">
        <v>25.811</v>
      </c>
      <c r="EF128">
        <v>16.9938</v>
      </c>
      <c r="EG128">
        <v>64.1655</v>
      </c>
      <c r="EH128">
        <v>20.5048</v>
      </c>
      <c r="EI128">
        <v>2</v>
      </c>
      <c r="EJ128">
        <v>-0.323836</v>
      </c>
      <c r="EK128">
        <v>-0.157108</v>
      </c>
      <c r="EL128">
        <v>20.3004</v>
      </c>
      <c r="EM128">
        <v>5.26281</v>
      </c>
      <c r="EN128">
        <v>12.0053</v>
      </c>
      <c r="EO128">
        <v>4.99955</v>
      </c>
      <c r="EP128">
        <v>3.28702</v>
      </c>
      <c r="EQ128">
        <v>9999</v>
      </c>
      <c r="ER128">
        <v>9999</v>
      </c>
      <c r="ES128">
        <v>9999</v>
      </c>
      <c r="ET128">
        <v>999.9</v>
      </c>
      <c r="EU128">
        <v>1.8728</v>
      </c>
      <c r="EV128">
        <v>1.87363</v>
      </c>
      <c r="EW128">
        <v>1.86982</v>
      </c>
      <c r="EX128">
        <v>1.87561</v>
      </c>
      <c r="EY128">
        <v>1.87576</v>
      </c>
      <c r="EZ128">
        <v>1.87418</v>
      </c>
      <c r="FA128">
        <v>1.87272</v>
      </c>
      <c r="FB128">
        <v>1.8718</v>
      </c>
      <c r="FC128">
        <v>5</v>
      </c>
      <c r="FD128">
        <v>0</v>
      </c>
      <c r="FE128">
        <v>0</v>
      </c>
      <c r="FF128">
        <v>0</v>
      </c>
      <c r="FG128" t="s">
        <v>348</v>
      </c>
      <c r="FH128" t="s">
        <v>349</v>
      </c>
      <c r="FI128" t="s">
        <v>350</v>
      </c>
      <c r="FJ128" t="s">
        <v>350</v>
      </c>
      <c r="FK128" t="s">
        <v>350</v>
      </c>
      <c r="FL128" t="s">
        <v>350</v>
      </c>
      <c r="FM128">
        <v>0</v>
      </c>
      <c r="FN128">
        <v>100</v>
      </c>
      <c r="FO128">
        <v>100</v>
      </c>
      <c r="FP128">
        <v>1.752</v>
      </c>
      <c r="FQ128">
        <v>0.1113</v>
      </c>
      <c r="FR128">
        <v>0.362488883028156</v>
      </c>
      <c r="FS128">
        <v>0.00365831709837341</v>
      </c>
      <c r="FT128">
        <v>-3.09545118692409e-06</v>
      </c>
      <c r="FU128">
        <v>8.40380587856183e-10</v>
      </c>
      <c r="FV128">
        <v>-0.00191986884087034</v>
      </c>
      <c r="FW128">
        <v>0.00174507359546448</v>
      </c>
      <c r="FX128">
        <v>0.000211765233859431</v>
      </c>
      <c r="FY128">
        <v>9.99097381883647e-06</v>
      </c>
      <c r="FZ128">
        <v>2</v>
      </c>
      <c r="GA128">
        <v>1986</v>
      </c>
      <c r="GB128">
        <v>0</v>
      </c>
      <c r="GC128">
        <v>17</v>
      </c>
      <c r="GD128">
        <v>47.2</v>
      </c>
      <c r="GE128">
        <v>47.3</v>
      </c>
      <c r="GF128">
        <v>2.64282</v>
      </c>
      <c r="GG128">
        <v>2.49634</v>
      </c>
      <c r="GH128">
        <v>2.24854</v>
      </c>
      <c r="GI128">
        <v>2.67456</v>
      </c>
      <c r="GJ128">
        <v>2.44751</v>
      </c>
      <c r="GK128">
        <v>2.3645</v>
      </c>
      <c r="GL128">
        <v>30.2864</v>
      </c>
      <c r="GM128">
        <v>13.9482</v>
      </c>
      <c r="GN128">
        <v>19</v>
      </c>
      <c r="GO128">
        <v>455.415</v>
      </c>
      <c r="GP128">
        <v>1034.87</v>
      </c>
      <c r="GQ128">
        <v>24.1571</v>
      </c>
      <c r="GR128">
        <v>23.4388</v>
      </c>
      <c r="GS128">
        <v>30.0005</v>
      </c>
      <c r="GT128">
        <v>23.4469</v>
      </c>
      <c r="GU128">
        <v>23.5659</v>
      </c>
      <c r="GV128">
        <v>52.9722</v>
      </c>
      <c r="GW128">
        <v>22.1605</v>
      </c>
      <c r="GX128">
        <v>68.9088</v>
      </c>
      <c r="GY128">
        <v>24.1556</v>
      </c>
      <c r="GZ128">
        <v>941.27</v>
      </c>
      <c r="HA128">
        <v>12.8644</v>
      </c>
      <c r="HB128">
        <v>101.128</v>
      </c>
      <c r="HC128">
        <v>101.1</v>
      </c>
    </row>
    <row r="129" spans="1:211">
      <c r="A129">
        <v>113</v>
      </c>
      <c r="B129">
        <v>1737667965.1</v>
      </c>
      <c r="C129">
        <v>224</v>
      </c>
      <c r="D129" t="s">
        <v>573</v>
      </c>
      <c r="E129" t="s">
        <v>574</v>
      </c>
      <c r="F129">
        <v>2</v>
      </c>
      <c r="G129">
        <v>1737667963.1</v>
      </c>
      <c r="H129">
        <f>(I129)/1000</f>
        <v>0</v>
      </c>
      <c r="I129">
        <f>IF(BD129, AL129, AF129)</f>
        <v>0</v>
      </c>
      <c r="J129">
        <f>IF(BD129, AG129, AE129)</f>
        <v>0</v>
      </c>
      <c r="K129">
        <f>BF129 - IF(AS129&gt;1, J129*AZ129*100.0/(AU129), 0)</f>
        <v>0</v>
      </c>
      <c r="L129">
        <f>((R129-H129/2)*K129-J129)/(R129+H129/2)</f>
        <v>0</v>
      </c>
      <c r="M129">
        <f>L129*(BM129+BN129)/1000.0</f>
        <v>0</v>
      </c>
      <c r="N129">
        <f>(BF129 - IF(AS129&gt;1, J129*AZ129*100.0/(AU129), 0))*(BM129+BN129)/1000.0</f>
        <v>0</v>
      </c>
      <c r="O129">
        <f>2.0/((1/Q129-1/P129)+SIGN(Q129)*SQRT((1/Q129-1/P129)*(1/Q129-1/P129) + 4*BA129/((BA129+1)*(BA129+1))*(2*1/Q129*1/P129-1/P129*1/P129)))</f>
        <v>0</v>
      </c>
      <c r="P129">
        <f>IF(LEFT(BB129,1)&lt;&gt;"0",IF(LEFT(BB129,1)="1",3.0,BC129),$D$5+$E$5*(BT129*BM129/($K$5*1000))+$F$5*(BT129*BM129/($K$5*1000))*MAX(MIN(AZ129,$J$5),$I$5)*MAX(MIN(AZ129,$J$5),$I$5)+$G$5*MAX(MIN(AZ129,$J$5),$I$5)*(BT129*BM129/($K$5*1000))+$H$5*(BT129*BM129/($K$5*1000))*(BT129*BM129/($K$5*1000)))</f>
        <v>0</v>
      </c>
      <c r="Q129">
        <f>H129*(1000-(1000*0.61365*exp(17.502*U129/(240.97+U129))/(BM129+BN129)+BH129)/2)/(1000*0.61365*exp(17.502*U129/(240.97+U129))/(BM129+BN129)-BH129)</f>
        <v>0</v>
      </c>
      <c r="R129">
        <f>1/((BA129+1)/(O129/1.6)+1/(P129/1.37)) + BA129/((BA129+1)/(O129/1.6) + BA129/(P129/1.37))</f>
        <v>0</v>
      </c>
      <c r="S129">
        <f>(AV129*AY129)</f>
        <v>0</v>
      </c>
      <c r="T129">
        <f>(BO129+(S129+2*0.95*5.67E-8*(((BO129+$B$7)+273)^4-(BO129+273)^4)-44100*H129)/(1.84*29.3*P129+8*0.95*5.67E-8*(BO129+273)^3))</f>
        <v>0</v>
      </c>
      <c r="U129">
        <f>($C$7*BP129+$D$7*BQ129+$E$7*T129)</f>
        <v>0</v>
      </c>
      <c r="V129">
        <f>0.61365*exp(17.502*U129/(240.97+U129))</f>
        <v>0</v>
      </c>
      <c r="W129">
        <f>(X129/Y129*100)</f>
        <v>0</v>
      </c>
      <c r="X129">
        <f>BH129*(BM129+BN129)/1000</f>
        <v>0</v>
      </c>
      <c r="Y129">
        <f>0.61365*exp(17.502*BO129/(240.97+BO129))</f>
        <v>0</v>
      </c>
      <c r="Z129">
        <f>(V129-BH129*(BM129+BN129)/1000)</f>
        <v>0</v>
      </c>
      <c r="AA129">
        <f>(-H129*44100)</f>
        <v>0</v>
      </c>
      <c r="AB129">
        <f>2*29.3*P129*0.92*(BO129-U129)</f>
        <v>0</v>
      </c>
      <c r="AC129">
        <f>2*0.95*5.67E-8*(((BO129+$B$7)+273)^4-(U129+273)^4)</f>
        <v>0</v>
      </c>
      <c r="AD129">
        <f>S129+AC129+AA129+AB129</f>
        <v>0</v>
      </c>
      <c r="AE129">
        <f>BL129*AS129*(BG129-BF129*(1000-AS129*BI129)/(1000-AS129*BH129))/(100*AZ129)</f>
        <v>0</v>
      </c>
      <c r="AF129">
        <f>1000*BL129*AS129*(BH129-BI129)/(100*AZ129*(1000-AS129*BH129))</f>
        <v>0</v>
      </c>
      <c r="AG129">
        <f>(AH129 - AI129 - BM129*1E3/(8.314*(BO129+273.15)) * AK129/BL129 * AJ129) * BL129/(100*AZ129) * (1000 - BI129)/1000</f>
        <v>0</v>
      </c>
      <c r="AH129">
        <v>919.755513960715</v>
      </c>
      <c r="AI129">
        <v>873.352921212121</v>
      </c>
      <c r="AJ129">
        <v>3.22804610389613</v>
      </c>
      <c r="AK129">
        <v>84.62</v>
      </c>
      <c r="AL129">
        <f>(AN129 - AM129 + BM129*1E3/(8.314*(BO129+273.15)) * AP129/BL129 * AO129) * BL129/(100*AZ129) * 1000/(1000 - AN129)</f>
        <v>0</v>
      </c>
      <c r="AM129">
        <v>12.854334858981</v>
      </c>
      <c r="AN129">
        <v>15.4875461538462</v>
      </c>
      <c r="AO129">
        <v>-5.29663965014395e-07</v>
      </c>
      <c r="AP129">
        <v>106.04</v>
      </c>
      <c r="AQ129">
        <v>13</v>
      </c>
      <c r="AR129">
        <v>3</v>
      </c>
      <c r="AS129">
        <f>IF(AQ129*$H$13&gt;=AU129,1.0,(AU129/(AU129-AQ129*$H$13)))</f>
        <v>0</v>
      </c>
      <c r="AT129">
        <f>(AS129-1)*100</f>
        <v>0</v>
      </c>
      <c r="AU129">
        <f>MAX(0,($B$13+$C$13*BT129)/(1+$D$13*BT129)*BM129/(BO129+273)*$E$13)</f>
        <v>0</v>
      </c>
      <c r="AV129">
        <f>$B$11*BU129+$C$11*BV129+$D$11*CG129</f>
        <v>0</v>
      </c>
      <c r="AW129">
        <f>AV129*AX129</f>
        <v>0</v>
      </c>
      <c r="AX129">
        <f>($B$11*$D$9+$C$11*$D$9+$D$11*(CH129*$E$9+CI129*$G$9))/($B$11+$C$11+$D$11)</f>
        <v>0</v>
      </c>
      <c r="AY129">
        <f>($B$11*$K$9+$C$11*$K$9+$D$11*(CH129*$L$9+CI129*$N$9))/($B$11+$C$11+$D$11)</f>
        <v>0</v>
      </c>
      <c r="AZ129">
        <v>6</v>
      </c>
      <c r="BA129">
        <v>0.5</v>
      </c>
      <c r="BB129" t="s">
        <v>345</v>
      </c>
      <c r="BC129">
        <v>2</v>
      </c>
      <c r="BD129" t="b">
        <v>1</v>
      </c>
      <c r="BE129">
        <v>1737667963.1</v>
      </c>
      <c r="BF129">
        <v>856.6445</v>
      </c>
      <c r="BG129">
        <v>916.179</v>
      </c>
      <c r="BH129">
        <v>15.48945</v>
      </c>
      <c r="BI129">
        <v>12.84535</v>
      </c>
      <c r="BJ129">
        <v>854.892</v>
      </c>
      <c r="BK129">
        <v>15.3781</v>
      </c>
      <c r="BL129">
        <v>500.016</v>
      </c>
      <c r="BM129">
        <v>102.6035</v>
      </c>
      <c r="BN129">
        <v>0.0999153</v>
      </c>
      <c r="BO129">
        <v>25.00005</v>
      </c>
      <c r="BP129">
        <v>25.4554</v>
      </c>
      <c r="BQ129">
        <v>999.9</v>
      </c>
      <c r="BR129">
        <v>0</v>
      </c>
      <c r="BS129">
        <v>0</v>
      </c>
      <c r="BT129">
        <v>10004.71</v>
      </c>
      <c r="BU129">
        <v>364.1935</v>
      </c>
      <c r="BV129">
        <v>839.0305</v>
      </c>
      <c r="BW129">
        <v>-59.5343</v>
      </c>
      <c r="BX129">
        <v>870.1225</v>
      </c>
      <c r="BY129">
        <v>928.1005</v>
      </c>
      <c r="BZ129">
        <v>2.644055</v>
      </c>
      <c r="CA129">
        <v>916.179</v>
      </c>
      <c r="CB129">
        <v>12.84535</v>
      </c>
      <c r="CC129">
        <v>1.589275</v>
      </c>
      <c r="CD129">
        <v>1.31798</v>
      </c>
      <c r="CE129">
        <v>13.8552</v>
      </c>
      <c r="CF129">
        <v>11.00555</v>
      </c>
      <c r="CG129">
        <v>1199.995</v>
      </c>
      <c r="CH129">
        <v>0.900002</v>
      </c>
      <c r="CI129">
        <v>0.09999845</v>
      </c>
      <c r="CJ129">
        <v>27</v>
      </c>
      <c r="CK129">
        <v>23455.7</v>
      </c>
      <c r="CL129">
        <v>1737665128.1</v>
      </c>
      <c r="CM129" t="s">
        <v>346</v>
      </c>
      <c r="CN129">
        <v>1737665128.1</v>
      </c>
      <c r="CO129">
        <v>1737665124.1</v>
      </c>
      <c r="CP129">
        <v>1</v>
      </c>
      <c r="CQ129">
        <v>0.11</v>
      </c>
      <c r="CR129">
        <v>-0.02</v>
      </c>
      <c r="CS129">
        <v>0.918</v>
      </c>
      <c r="CT129">
        <v>0.128</v>
      </c>
      <c r="CU129">
        <v>200</v>
      </c>
      <c r="CV129">
        <v>18</v>
      </c>
      <c r="CW129">
        <v>0.6</v>
      </c>
      <c r="CX129">
        <v>0.08</v>
      </c>
      <c r="CY129">
        <v>-58.542</v>
      </c>
      <c r="CZ129">
        <v>-2.77661954887227</v>
      </c>
      <c r="DA129">
        <v>0.64328544908151</v>
      </c>
      <c r="DB129">
        <v>0</v>
      </c>
      <c r="DC129">
        <v>2.6296565</v>
      </c>
      <c r="DD129">
        <v>0.101292180451133</v>
      </c>
      <c r="DE129">
        <v>0.0110615063508547</v>
      </c>
      <c r="DF129">
        <v>1</v>
      </c>
      <c r="DG129">
        <v>1</v>
      </c>
      <c r="DH129">
        <v>2</v>
      </c>
      <c r="DI129" t="s">
        <v>347</v>
      </c>
      <c r="DJ129">
        <v>3.11927</v>
      </c>
      <c r="DK129">
        <v>2.80071</v>
      </c>
      <c r="DL129">
        <v>0.16719</v>
      </c>
      <c r="DM129">
        <v>0.176495</v>
      </c>
      <c r="DN129">
        <v>0.0864847</v>
      </c>
      <c r="DO129">
        <v>0.0763188</v>
      </c>
      <c r="DP129">
        <v>23178.8</v>
      </c>
      <c r="DQ129">
        <v>21174.4</v>
      </c>
      <c r="DR129">
        <v>26631.1</v>
      </c>
      <c r="DS129">
        <v>24062.8</v>
      </c>
      <c r="DT129">
        <v>33628.3</v>
      </c>
      <c r="DU129">
        <v>32384.6</v>
      </c>
      <c r="DV129">
        <v>40265.2</v>
      </c>
      <c r="DW129">
        <v>38051.8</v>
      </c>
      <c r="DX129">
        <v>1.99835</v>
      </c>
      <c r="DY129">
        <v>2.6357</v>
      </c>
      <c r="DZ129">
        <v>0.0381209</v>
      </c>
      <c r="EA129">
        <v>0</v>
      </c>
      <c r="EB129">
        <v>24.8393</v>
      </c>
      <c r="EC129">
        <v>999.9</v>
      </c>
      <c r="ED129">
        <v>52.246</v>
      </c>
      <c r="EE129">
        <v>25.831</v>
      </c>
      <c r="EF129">
        <v>17.0107</v>
      </c>
      <c r="EG129">
        <v>64.2655</v>
      </c>
      <c r="EH129">
        <v>20.5569</v>
      </c>
      <c r="EI129">
        <v>2</v>
      </c>
      <c r="EJ129">
        <v>-0.323813</v>
      </c>
      <c r="EK129">
        <v>-0.16372</v>
      </c>
      <c r="EL129">
        <v>20.3005</v>
      </c>
      <c r="EM129">
        <v>5.26281</v>
      </c>
      <c r="EN129">
        <v>12.0059</v>
      </c>
      <c r="EO129">
        <v>4.9995</v>
      </c>
      <c r="EP129">
        <v>3.2871</v>
      </c>
      <c r="EQ129">
        <v>9999</v>
      </c>
      <c r="ER129">
        <v>9999</v>
      </c>
      <c r="ES129">
        <v>9999</v>
      </c>
      <c r="ET129">
        <v>999.9</v>
      </c>
      <c r="EU129">
        <v>1.87276</v>
      </c>
      <c r="EV129">
        <v>1.87363</v>
      </c>
      <c r="EW129">
        <v>1.86981</v>
      </c>
      <c r="EX129">
        <v>1.87561</v>
      </c>
      <c r="EY129">
        <v>1.87576</v>
      </c>
      <c r="EZ129">
        <v>1.87417</v>
      </c>
      <c r="FA129">
        <v>1.87272</v>
      </c>
      <c r="FB129">
        <v>1.8718</v>
      </c>
      <c r="FC129">
        <v>5</v>
      </c>
      <c r="FD129">
        <v>0</v>
      </c>
      <c r="FE129">
        <v>0</v>
      </c>
      <c r="FF129">
        <v>0</v>
      </c>
      <c r="FG129" t="s">
        <v>348</v>
      </c>
      <c r="FH129" t="s">
        <v>349</v>
      </c>
      <c r="FI129" t="s">
        <v>350</v>
      </c>
      <c r="FJ129" t="s">
        <v>350</v>
      </c>
      <c r="FK129" t="s">
        <v>350</v>
      </c>
      <c r="FL129" t="s">
        <v>350</v>
      </c>
      <c r="FM129">
        <v>0</v>
      </c>
      <c r="FN129">
        <v>100</v>
      </c>
      <c r="FO129">
        <v>100</v>
      </c>
      <c r="FP129">
        <v>1.754</v>
      </c>
      <c r="FQ129">
        <v>0.1113</v>
      </c>
      <c r="FR129">
        <v>0.362488883028156</v>
      </c>
      <c r="FS129">
        <v>0.00365831709837341</v>
      </c>
      <c r="FT129">
        <v>-3.09545118692409e-06</v>
      </c>
      <c r="FU129">
        <v>8.40380587856183e-10</v>
      </c>
      <c r="FV129">
        <v>-0.00191986884087034</v>
      </c>
      <c r="FW129">
        <v>0.00174507359546448</v>
      </c>
      <c r="FX129">
        <v>0.000211765233859431</v>
      </c>
      <c r="FY129">
        <v>9.99097381883647e-06</v>
      </c>
      <c r="FZ129">
        <v>2</v>
      </c>
      <c r="GA129">
        <v>1986</v>
      </c>
      <c r="GB129">
        <v>0</v>
      </c>
      <c r="GC129">
        <v>17</v>
      </c>
      <c r="GD129">
        <v>47.3</v>
      </c>
      <c r="GE129">
        <v>47.4</v>
      </c>
      <c r="GF129">
        <v>2.65869</v>
      </c>
      <c r="GG129">
        <v>2.50244</v>
      </c>
      <c r="GH129">
        <v>2.24854</v>
      </c>
      <c r="GI129">
        <v>2.67456</v>
      </c>
      <c r="GJ129">
        <v>2.44751</v>
      </c>
      <c r="GK129">
        <v>2.40601</v>
      </c>
      <c r="GL129">
        <v>30.2864</v>
      </c>
      <c r="GM129">
        <v>13.9657</v>
      </c>
      <c r="GN129">
        <v>19</v>
      </c>
      <c r="GO129">
        <v>455.462</v>
      </c>
      <c r="GP129">
        <v>1035.14</v>
      </c>
      <c r="GQ129">
        <v>24.1553</v>
      </c>
      <c r="GR129">
        <v>23.4408</v>
      </c>
      <c r="GS129">
        <v>30.0004</v>
      </c>
      <c r="GT129">
        <v>23.4488</v>
      </c>
      <c r="GU129">
        <v>23.5674</v>
      </c>
      <c r="GV129">
        <v>53.2916</v>
      </c>
      <c r="GW129">
        <v>22.1605</v>
      </c>
      <c r="GX129">
        <v>68.9088</v>
      </c>
      <c r="GY129">
        <v>24.1556</v>
      </c>
      <c r="GZ129">
        <v>948.03</v>
      </c>
      <c r="HA129">
        <v>12.866</v>
      </c>
      <c r="HB129">
        <v>101.127</v>
      </c>
      <c r="HC129">
        <v>101.099</v>
      </c>
    </row>
    <row r="130" spans="1:211">
      <c r="A130">
        <v>114</v>
      </c>
      <c r="B130">
        <v>1737667967.1</v>
      </c>
      <c r="C130">
        <v>226</v>
      </c>
      <c r="D130" t="s">
        <v>575</v>
      </c>
      <c r="E130" t="s">
        <v>576</v>
      </c>
      <c r="F130">
        <v>2</v>
      </c>
      <c r="G130">
        <v>1737667966.1</v>
      </c>
      <c r="H130">
        <f>(I130)/1000</f>
        <v>0</v>
      </c>
      <c r="I130">
        <f>IF(BD130, AL130, AF130)</f>
        <v>0</v>
      </c>
      <c r="J130">
        <f>IF(BD130, AG130, AE130)</f>
        <v>0</v>
      </c>
      <c r="K130">
        <f>BF130 - IF(AS130&gt;1, J130*AZ130*100.0/(AU130), 0)</f>
        <v>0</v>
      </c>
      <c r="L130">
        <f>((R130-H130/2)*K130-J130)/(R130+H130/2)</f>
        <v>0</v>
      </c>
      <c r="M130">
        <f>L130*(BM130+BN130)/1000.0</f>
        <v>0</v>
      </c>
      <c r="N130">
        <f>(BF130 - IF(AS130&gt;1, J130*AZ130*100.0/(AU130), 0))*(BM130+BN130)/1000.0</f>
        <v>0</v>
      </c>
      <c r="O130">
        <f>2.0/((1/Q130-1/P130)+SIGN(Q130)*SQRT((1/Q130-1/P130)*(1/Q130-1/P130) + 4*BA130/((BA130+1)*(BA130+1))*(2*1/Q130*1/P130-1/P130*1/P130)))</f>
        <v>0</v>
      </c>
      <c r="P130">
        <f>IF(LEFT(BB130,1)&lt;&gt;"0",IF(LEFT(BB130,1)="1",3.0,BC130),$D$5+$E$5*(BT130*BM130/($K$5*1000))+$F$5*(BT130*BM130/($K$5*1000))*MAX(MIN(AZ130,$J$5),$I$5)*MAX(MIN(AZ130,$J$5),$I$5)+$G$5*MAX(MIN(AZ130,$J$5),$I$5)*(BT130*BM130/($K$5*1000))+$H$5*(BT130*BM130/($K$5*1000))*(BT130*BM130/($K$5*1000)))</f>
        <v>0</v>
      </c>
      <c r="Q130">
        <f>H130*(1000-(1000*0.61365*exp(17.502*U130/(240.97+U130))/(BM130+BN130)+BH130)/2)/(1000*0.61365*exp(17.502*U130/(240.97+U130))/(BM130+BN130)-BH130)</f>
        <v>0</v>
      </c>
      <c r="R130">
        <f>1/((BA130+1)/(O130/1.6)+1/(P130/1.37)) + BA130/((BA130+1)/(O130/1.6) + BA130/(P130/1.37))</f>
        <v>0</v>
      </c>
      <c r="S130">
        <f>(AV130*AY130)</f>
        <v>0</v>
      </c>
      <c r="T130">
        <f>(BO130+(S130+2*0.95*5.67E-8*(((BO130+$B$7)+273)^4-(BO130+273)^4)-44100*H130)/(1.84*29.3*P130+8*0.95*5.67E-8*(BO130+273)^3))</f>
        <v>0</v>
      </c>
      <c r="U130">
        <f>($C$7*BP130+$D$7*BQ130+$E$7*T130)</f>
        <v>0</v>
      </c>
      <c r="V130">
        <f>0.61365*exp(17.502*U130/(240.97+U130))</f>
        <v>0</v>
      </c>
      <c r="W130">
        <f>(X130/Y130*100)</f>
        <v>0</v>
      </c>
      <c r="X130">
        <f>BH130*(BM130+BN130)/1000</f>
        <v>0</v>
      </c>
      <c r="Y130">
        <f>0.61365*exp(17.502*BO130/(240.97+BO130))</f>
        <v>0</v>
      </c>
      <c r="Z130">
        <f>(V130-BH130*(BM130+BN130)/1000)</f>
        <v>0</v>
      </c>
      <c r="AA130">
        <f>(-H130*44100)</f>
        <v>0</v>
      </c>
      <c r="AB130">
        <f>2*29.3*P130*0.92*(BO130-U130)</f>
        <v>0</v>
      </c>
      <c r="AC130">
        <f>2*0.95*5.67E-8*(((BO130+$B$7)+273)^4-(U130+273)^4)</f>
        <v>0</v>
      </c>
      <c r="AD130">
        <f>S130+AC130+AA130+AB130</f>
        <v>0</v>
      </c>
      <c r="AE130">
        <f>BL130*AS130*(BG130-BF130*(1000-AS130*BI130)/(1000-AS130*BH130))/(100*AZ130)</f>
        <v>0</v>
      </c>
      <c r="AF130">
        <f>1000*BL130*AS130*(BH130-BI130)/(100*AZ130*(1000-AS130*BH130))</f>
        <v>0</v>
      </c>
      <c r="AG130">
        <f>(AH130 - AI130 - BM130*1E3/(8.314*(BO130+273.15)) * AK130/BL130 * AJ130) * BL130/(100*AZ130) * (1000 - BI130)/1000</f>
        <v>0</v>
      </c>
      <c r="AH130">
        <v>926.399413386905</v>
      </c>
      <c r="AI130">
        <v>879.798878787878</v>
      </c>
      <c r="AJ130">
        <v>3.22553199134184</v>
      </c>
      <c r="AK130">
        <v>84.62</v>
      </c>
      <c r="AL130">
        <f>(AN130 - AM130 + BM130*1E3/(8.314*(BO130+273.15)) * AP130/BL130 * AO130) * BL130/(100*AZ130) * 1000/(1000 - AN130)</f>
        <v>0</v>
      </c>
      <c r="AM130">
        <v>12.8473871236763</v>
      </c>
      <c r="AN130">
        <v>15.4852417582418</v>
      </c>
      <c r="AO130">
        <v>-1.73500859713979e-06</v>
      </c>
      <c r="AP130">
        <v>106.04</v>
      </c>
      <c r="AQ130">
        <v>13</v>
      </c>
      <c r="AR130">
        <v>3</v>
      </c>
      <c r="AS130">
        <f>IF(AQ130*$H$13&gt;=AU130,1.0,(AU130/(AU130-AQ130*$H$13)))</f>
        <v>0</v>
      </c>
      <c r="AT130">
        <f>(AS130-1)*100</f>
        <v>0</v>
      </c>
      <c r="AU130">
        <f>MAX(0,($B$13+$C$13*BT130)/(1+$D$13*BT130)*BM130/(BO130+273)*$E$13)</f>
        <v>0</v>
      </c>
      <c r="AV130">
        <f>$B$11*BU130+$C$11*BV130+$D$11*CG130</f>
        <v>0</v>
      </c>
      <c r="AW130">
        <f>AV130*AX130</f>
        <v>0</v>
      </c>
      <c r="AX130">
        <f>($B$11*$D$9+$C$11*$D$9+$D$11*(CH130*$E$9+CI130*$G$9))/($B$11+$C$11+$D$11)</f>
        <v>0</v>
      </c>
      <c r="AY130">
        <f>($B$11*$K$9+$C$11*$K$9+$D$11*(CH130*$L$9+CI130*$N$9))/($B$11+$C$11+$D$11)</f>
        <v>0</v>
      </c>
      <c r="AZ130">
        <v>6</v>
      </c>
      <c r="BA130">
        <v>0.5</v>
      </c>
      <c r="BB130" t="s">
        <v>345</v>
      </c>
      <c r="BC130">
        <v>2</v>
      </c>
      <c r="BD130" t="b">
        <v>1</v>
      </c>
      <c r="BE130">
        <v>1737667966.1</v>
      </c>
      <c r="BF130">
        <v>866.186</v>
      </c>
      <c r="BG130">
        <v>926.183</v>
      </c>
      <c r="BH130">
        <v>15.4866</v>
      </c>
      <c r="BI130">
        <v>12.8454</v>
      </c>
      <c r="BJ130">
        <v>864.432</v>
      </c>
      <c r="BK130">
        <v>15.3753</v>
      </c>
      <c r="BL130">
        <v>500.002</v>
      </c>
      <c r="BM130">
        <v>102.603</v>
      </c>
      <c r="BN130">
        <v>0.100153</v>
      </c>
      <c r="BO130">
        <v>25.003</v>
      </c>
      <c r="BP130">
        <v>25.4646</v>
      </c>
      <c r="BQ130">
        <v>999.9</v>
      </c>
      <c r="BR130">
        <v>0</v>
      </c>
      <c r="BS130">
        <v>0</v>
      </c>
      <c r="BT130">
        <v>9984.38</v>
      </c>
      <c r="BU130">
        <v>364.169</v>
      </c>
      <c r="BV130">
        <v>838.932</v>
      </c>
      <c r="BW130">
        <v>-59.9968</v>
      </c>
      <c r="BX130">
        <v>879.811</v>
      </c>
      <c r="BY130">
        <v>938.235</v>
      </c>
      <c r="BZ130">
        <v>2.64124</v>
      </c>
      <c r="CA130">
        <v>926.183</v>
      </c>
      <c r="CB130">
        <v>12.8454</v>
      </c>
      <c r="CC130">
        <v>1.58897</v>
      </c>
      <c r="CD130">
        <v>1.31797</v>
      </c>
      <c r="CE130">
        <v>13.8523</v>
      </c>
      <c r="CF130">
        <v>11.0054</v>
      </c>
      <c r="CG130">
        <v>1200</v>
      </c>
      <c r="CH130">
        <v>0.900001</v>
      </c>
      <c r="CI130">
        <v>0.099999</v>
      </c>
      <c r="CJ130">
        <v>27</v>
      </c>
      <c r="CK130">
        <v>23455.9</v>
      </c>
      <c r="CL130">
        <v>1737665128.1</v>
      </c>
      <c r="CM130" t="s">
        <v>346</v>
      </c>
      <c r="CN130">
        <v>1737665128.1</v>
      </c>
      <c r="CO130">
        <v>1737665124.1</v>
      </c>
      <c r="CP130">
        <v>1</v>
      </c>
      <c r="CQ130">
        <v>0.11</v>
      </c>
      <c r="CR130">
        <v>-0.02</v>
      </c>
      <c r="CS130">
        <v>0.918</v>
      </c>
      <c r="CT130">
        <v>0.128</v>
      </c>
      <c r="CU130">
        <v>200</v>
      </c>
      <c r="CV130">
        <v>18</v>
      </c>
      <c r="CW130">
        <v>0.6</v>
      </c>
      <c r="CX130">
        <v>0.08</v>
      </c>
      <c r="CY130">
        <v>-58.60275</v>
      </c>
      <c r="CZ130">
        <v>-5.9871609022557</v>
      </c>
      <c r="DA130">
        <v>0.722647878637999</v>
      </c>
      <c r="DB130">
        <v>0</v>
      </c>
      <c r="DC130">
        <v>2.631848</v>
      </c>
      <c r="DD130">
        <v>0.104091428571426</v>
      </c>
      <c r="DE130">
        <v>0.0112179657692471</v>
      </c>
      <c r="DF130">
        <v>1</v>
      </c>
      <c r="DG130">
        <v>1</v>
      </c>
      <c r="DH130">
        <v>2</v>
      </c>
      <c r="DI130" t="s">
        <v>347</v>
      </c>
      <c r="DJ130">
        <v>3.1192</v>
      </c>
      <c r="DK130">
        <v>2.80079</v>
      </c>
      <c r="DL130">
        <v>0.168002</v>
      </c>
      <c r="DM130">
        <v>0.177327</v>
      </c>
      <c r="DN130">
        <v>0.0864803</v>
      </c>
      <c r="DO130">
        <v>0.0763226</v>
      </c>
      <c r="DP130">
        <v>23156.1</v>
      </c>
      <c r="DQ130">
        <v>21153</v>
      </c>
      <c r="DR130">
        <v>26631</v>
      </c>
      <c r="DS130">
        <v>24062.7</v>
      </c>
      <c r="DT130">
        <v>33628.5</v>
      </c>
      <c r="DU130">
        <v>32384.5</v>
      </c>
      <c r="DV130">
        <v>40265.2</v>
      </c>
      <c r="DW130">
        <v>38051.8</v>
      </c>
      <c r="DX130">
        <v>1.9981</v>
      </c>
      <c r="DY130">
        <v>2.63543</v>
      </c>
      <c r="DZ130">
        <v>0.0378042</v>
      </c>
      <c r="EA130">
        <v>0</v>
      </c>
      <c r="EB130">
        <v>24.841</v>
      </c>
      <c r="EC130">
        <v>999.9</v>
      </c>
      <c r="ED130">
        <v>52.234</v>
      </c>
      <c r="EE130">
        <v>25.811</v>
      </c>
      <c r="EF130">
        <v>16.9874</v>
      </c>
      <c r="EG130">
        <v>63.9755</v>
      </c>
      <c r="EH130">
        <v>20.5248</v>
      </c>
      <c r="EI130">
        <v>2</v>
      </c>
      <c r="EJ130">
        <v>-0.323626</v>
      </c>
      <c r="EK130">
        <v>-0.166634</v>
      </c>
      <c r="EL130">
        <v>20.3005</v>
      </c>
      <c r="EM130">
        <v>5.26266</v>
      </c>
      <c r="EN130">
        <v>12.0061</v>
      </c>
      <c r="EO130">
        <v>4.9993</v>
      </c>
      <c r="EP130">
        <v>3.28702</v>
      </c>
      <c r="EQ130">
        <v>9999</v>
      </c>
      <c r="ER130">
        <v>9999</v>
      </c>
      <c r="ES130">
        <v>9999</v>
      </c>
      <c r="ET130">
        <v>999.9</v>
      </c>
      <c r="EU130">
        <v>1.87273</v>
      </c>
      <c r="EV130">
        <v>1.87363</v>
      </c>
      <c r="EW130">
        <v>1.86981</v>
      </c>
      <c r="EX130">
        <v>1.87561</v>
      </c>
      <c r="EY130">
        <v>1.87576</v>
      </c>
      <c r="EZ130">
        <v>1.87418</v>
      </c>
      <c r="FA130">
        <v>1.87272</v>
      </c>
      <c r="FB130">
        <v>1.8718</v>
      </c>
      <c r="FC130">
        <v>5</v>
      </c>
      <c r="FD130">
        <v>0</v>
      </c>
      <c r="FE130">
        <v>0</v>
      </c>
      <c r="FF130">
        <v>0</v>
      </c>
      <c r="FG130" t="s">
        <v>348</v>
      </c>
      <c r="FH130" t="s">
        <v>349</v>
      </c>
      <c r="FI130" t="s">
        <v>350</v>
      </c>
      <c r="FJ130" t="s">
        <v>350</v>
      </c>
      <c r="FK130" t="s">
        <v>350</v>
      </c>
      <c r="FL130" t="s">
        <v>350</v>
      </c>
      <c r="FM130">
        <v>0</v>
      </c>
      <c r="FN130">
        <v>100</v>
      </c>
      <c r="FO130">
        <v>100</v>
      </c>
      <c r="FP130">
        <v>1.756</v>
      </c>
      <c r="FQ130">
        <v>0.1113</v>
      </c>
      <c r="FR130">
        <v>0.362488883028156</v>
      </c>
      <c r="FS130">
        <v>0.00365831709837341</v>
      </c>
      <c r="FT130">
        <v>-3.09545118692409e-06</v>
      </c>
      <c r="FU130">
        <v>8.40380587856183e-10</v>
      </c>
      <c r="FV130">
        <v>-0.00191986884087034</v>
      </c>
      <c r="FW130">
        <v>0.00174507359546448</v>
      </c>
      <c r="FX130">
        <v>0.000211765233859431</v>
      </c>
      <c r="FY130">
        <v>9.99097381883647e-06</v>
      </c>
      <c r="FZ130">
        <v>2</v>
      </c>
      <c r="GA130">
        <v>1986</v>
      </c>
      <c r="GB130">
        <v>0</v>
      </c>
      <c r="GC130">
        <v>17</v>
      </c>
      <c r="GD130">
        <v>47.3</v>
      </c>
      <c r="GE130">
        <v>47.4</v>
      </c>
      <c r="GF130">
        <v>2.67456</v>
      </c>
      <c r="GG130">
        <v>2.50977</v>
      </c>
      <c r="GH130">
        <v>2.24854</v>
      </c>
      <c r="GI130">
        <v>2.67334</v>
      </c>
      <c r="GJ130">
        <v>2.44751</v>
      </c>
      <c r="GK130">
        <v>2.41699</v>
      </c>
      <c r="GL130">
        <v>30.3079</v>
      </c>
      <c r="GM130">
        <v>13.9657</v>
      </c>
      <c r="GN130">
        <v>19</v>
      </c>
      <c r="GO130">
        <v>455.332</v>
      </c>
      <c r="GP130">
        <v>1034.84</v>
      </c>
      <c r="GQ130">
        <v>24.1546</v>
      </c>
      <c r="GR130">
        <v>23.4427</v>
      </c>
      <c r="GS130">
        <v>30.0004</v>
      </c>
      <c r="GT130">
        <v>23.4507</v>
      </c>
      <c r="GU130">
        <v>23.5689</v>
      </c>
      <c r="GV130">
        <v>53.6043</v>
      </c>
      <c r="GW130">
        <v>22.1605</v>
      </c>
      <c r="GX130">
        <v>68.9088</v>
      </c>
      <c r="GY130">
        <v>24.1556</v>
      </c>
      <c r="GZ130">
        <v>954.751</v>
      </c>
      <c r="HA130">
        <v>12.8654</v>
      </c>
      <c r="HB130">
        <v>101.127</v>
      </c>
      <c r="HC130">
        <v>101.099</v>
      </c>
    </row>
    <row r="131" spans="1:211">
      <c r="A131">
        <v>115</v>
      </c>
      <c r="B131">
        <v>1737667969.1</v>
      </c>
      <c r="C131">
        <v>228</v>
      </c>
      <c r="D131" t="s">
        <v>577</v>
      </c>
      <c r="E131" t="s">
        <v>578</v>
      </c>
      <c r="F131">
        <v>2</v>
      </c>
      <c r="G131">
        <v>1737667967.1</v>
      </c>
      <c r="H131">
        <f>(I131)/1000</f>
        <v>0</v>
      </c>
      <c r="I131">
        <f>IF(BD131, AL131, AF131)</f>
        <v>0</v>
      </c>
      <c r="J131">
        <f>IF(BD131, AG131, AE131)</f>
        <v>0</v>
      </c>
      <c r="K131">
        <f>BF131 - IF(AS131&gt;1, J131*AZ131*100.0/(AU131), 0)</f>
        <v>0</v>
      </c>
      <c r="L131">
        <f>((R131-H131/2)*K131-J131)/(R131+H131/2)</f>
        <v>0</v>
      </c>
      <c r="M131">
        <f>L131*(BM131+BN131)/1000.0</f>
        <v>0</v>
      </c>
      <c r="N131">
        <f>(BF131 - IF(AS131&gt;1, J131*AZ131*100.0/(AU131), 0))*(BM131+BN131)/1000.0</f>
        <v>0</v>
      </c>
      <c r="O131">
        <f>2.0/((1/Q131-1/P131)+SIGN(Q131)*SQRT((1/Q131-1/P131)*(1/Q131-1/P131) + 4*BA131/((BA131+1)*(BA131+1))*(2*1/Q131*1/P131-1/P131*1/P131)))</f>
        <v>0</v>
      </c>
      <c r="P131">
        <f>IF(LEFT(BB131,1)&lt;&gt;"0",IF(LEFT(BB131,1)="1",3.0,BC131),$D$5+$E$5*(BT131*BM131/($K$5*1000))+$F$5*(BT131*BM131/($K$5*1000))*MAX(MIN(AZ131,$J$5),$I$5)*MAX(MIN(AZ131,$J$5),$I$5)+$G$5*MAX(MIN(AZ131,$J$5),$I$5)*(BT131*BM131/($K$5*1000))+$H$5*(BT131*BM131/($K$5*1000))*(BT131*BM131/($K$5*1000)))</f>
        <v>0</v>
      </c>
      <c r="Q131">
        <f>H131*(1000-(1000*0.61365*exp(17.502*U131/(240.97+U131))/(BM131+BN131)+BH131)/2)/(1000*0.61365*exp(17.502*U131/(240.97+U131))/(BM131+BN131)-BH131)</f>
        <v>0</v>
      </c>
      <c r="R131">
        <f>1/((BA131+1)/(O131/1.6)+1/(P131/1.37)) + BA131/((BA131+1)/(O131/1.6) + BA131/(P131/1.37))</f>
        <v>0</v>
      </c>
      <c r="S131">
        <f>(AV131*AY131)</f>
        <v>0</v>
      </c>
      <c r="T131">
        <f>(BO131+(S131+2*0.95*5.67E-8*(((BO131+$B$7)+273)^4-(BO131+273)^4)-44100*H131)/(1.84*29.3*P131+8*0.95*5.67E-8*(BO131+273)^3))</f>
        <v>0</v>
      </c>
      <c r="U131">
        <f>($C$7*BP131+$D$7*BQ131+$E$7*T131)</f>
        <v>0</v>
      </c>
      <c r="V131">
        <f>0.61365*exp(17.502*U131/(240.97+U131))</f>
        <v>0</v>
      </c>
      <c r="W131">
        <f>(X131/Y131*100)</f>
        <v>0</v>
      </c>
      <c r="X131">
        <f>BH131*(BM131+BN131)/1000</f>
        <v>0</v>
      </c>
      <c r="Y131">
        <f>0.61365*exp(17.502*BO131/(240.97+BO131))</f>
        <v>0</v>
      </c>
      <c r="Z131">
        <f>(V131-BH131*(BM131+BN131)/1000)</f>
        <v>0</v>
      </c>
      <c r="AA131">
        <f>(-H131*44100)</f>
        <v>0</v>
      </c>
      <c r="AB131">
        <f>2*29.3*P131*0.92*(BO131-U131)</f>
        <v>0</v>
      </c>
      <c r="AC131">
        <f>2*0.95*5.67E-8*(((BO131+$B$7)+273)^4-(U131+273)^4)</f>
        <v>0</v>
      </c>
      <c r="AD131">
        <f>S131+AC131+AA131+AB131</f>
        <v>0</v>
      </c>
      <c r="AE131">
        <f>BL131*AS131*(BG131-BF131*(1000-AS131*BI131)/(1000-AS131*BH131))/(100*AZ131)</f>
        <v>0</v>
      </c>
      <c r="AF131">
        <f>1000*BL131*AS131*(BH131-BI131)/(100*AZ131*(1000-AS131*BH131))</f>
        <v>0</v>
      </c>
      <c r="AG131">
        <f>(AH131 - AI131 - BM131*1E3/(8.314*(BO131+273.15)) * AK131/BL131 * AJ131) * BL131/(100*AZ131) * (1000 - BI131)/1000</f>
        <v>0</v>
      </c>
      <c r="AH131">
        <v>933.114335860714</v>
      </c>
      <c r="AI131">
        <v>886.294987878788</v>
      </c>
      <c r="AJ131">
        <v>3.23640562770563</v>
      </c>
      <c r="AK131">
        <v>84.62</v>
      </c>
      <c r="AL131">
        <f>(AN131 - AM131 + BM131*1E3/(8.314*(BO131+273.15)) * AP131/BL131 * AO131) * BL131/(100*AZ131) * 1000/(1000 - AN131)</f>
        <v>0</v>
      </c>
      <c r="AM131">
        <v>12.8441588619181</v>
      </c>
      <c r="AN131">
        <v>15.4852802197802</v>
      </c>
      <c r="AO131">
        <v>-2.25950996044209e-06</v>
      </c>
      <c r="AP131">
        <v>106.04</v>
      </c>
      <c r="AQ131">
        <v>13</v>
      </c>
      <c r="AR131">
        <v>3</v>
      </c>
      <c r="AS131">
        <f>IF(AQ131*$H$13&gt;=AU131,1.0,(AU131/(AU131-AQ131*$H$13)))</f>
        <v>0</v>
      </c>
      <c r="AT131">
        <f>(AS131-1)*100</f>
        <v>0</v>
      </c>
      <c r="AU131">
        <f>MAX(0,($B$13+$C$13*BT131)/(1+$D$13*BT131)*BM131/(BO131+273)*$E$13)</f>
        <v>0</v>
      </c>
      <c r="AV131">
        <f>$B$11*BU131+$C$11*BV131+$D$11*CG131</f>
        <v>0</v>
      </c>
      <c r="AW131">
        <f>AV131*AX131</f>
        <v>0</v>
      </c>
      <c r="AX131">
        <f>($B$11*$D$9+$C$11*$D$9+$D$11*(CH131*$E$9+CI131*$G$9))/($B$11+$C$11+$D$11)</f>
        <v>0</v>
      </c>
      <c r="AY131">
        <f>($B$11*$K$9+$C$11*$K$9+$D$11*(CH131*$L$9+CI131*$N$9))/($B$11+$C$11+$D$11)</f>
        <v>0</v>
      </c>
      <c r="AZ131">
        <v>6</v>
      </c>
      <c r="BA131">
        <v>0.5</v>
      </c>
      <c r="BB131" t="s">
        <v>345</v>
      </c>
      <c r="BC131">
        <v>2</v>
      </c>
      <c r="BD131" t="b">
        <v>1</v>
      </c>
      <c r="BE131">
        <v>1737667967.1</v>
      </c>
      <c r="BF131">
        <v>869.382</v>
      </c>
      <c r="BG131">
        <v>929.58</v>
      </c>
      <c r="BH131">
        <v>15.48655</v>
      </c>
      <c r="BI131">
        <v>12.8468</v>
      </c>
      <c r="BJ131">
        <v>867.6275</v>
      </c>
      <c r="BK131">
        <v>15.37525</v>
      </c>
      <c r="BL131">
        <v>500.057</v>
      </c>
      <c r="BM131">
        <v>102.603</v>
      </c>
      <c r="BN131">
        <v>0.1000538</v>
      </c>
      <c r="BO131">
        <v>25.00345</v>
      </c>
      <c r="BP131">
        <v>25.46175</v>
      </c>
      <c r="BQ131">
        <v>999.9</v>
      </c>
      <c r="BR131">
        <v>0</v>
      </c>
      <c r="BS131">
        <v>0</v>
      </c>
      <c r="BT131">
        <v>9998.44</v>
      </c>
      <c r="BU131">
        <v>364.1695</v>
      </c>
      <c r="BV131">
        <v>839.004</v>
      </c>
      <c r="BW131">
        <v>-60.1975</v>
      </c>
      <c r="BX131">
        <v>883.0575</v>
      </c>
      <c r="BY131">
        <v>941.6775</v>
      </c>
      <c r="BZ131">
        <v>2.639765</v>
      </c>
      <c r="CA131">
        <v>929.58</v>
      </c>
      <c r="CB131">
        <v>12.8468</v>
      </c>
      <c r="CC131">
        <v>1.58897</v>
      </c>
      <c r="CD131">
        <v>1.31812</v>
      </c>
      <c r="CE131">
        <v>13.85225</v>
      </c>
      <c r="CF131">
        <v>11.0071</v>
      </c>
      <c r="CG131">
        <v>1200.005</v>
      </c>
      <c r="CH131">
        <v>0.900001</v>
      </c>
      <c r="CI131">
        <v>0.0999991</v>
      </c>
      <c r="CJ131">
        <v>27</v>
      </c>
      <c r="CK131">
        <v>23455.9</v>
      </c>
      <c r="CL131">
        <v>1737665128.1</v>
      </c>
      <c r="CM131" t="s">
        <v>346</v>
      </c>
      <c r="CN131">
        <v>1737665128.1</v>
      </c>
      <c r="CO131">
        <v>1737665124.1</v>
      </c>
      <c r="CP131">
        <v>1</v>
      </c>
      <c r="CQ131">
        <v>0.11</v>
      </c>
      <c r="CR131">
        <v>-0.02</v>
      </c>
      <c r="CS131">
        <v>0.918</v>
      </c>
      <c r="CT131">
        <v>0.128</v>
      </c>
      <c r="CU131">
        <v>200</v>
      </c>
      <c r="CV131">
        <v>18</v>
      </c>
      <c r="CW131">
        <v>0.6</v>
      </c>
      <c r="CX131">
        <v>0.08</v>
      </c>
      <c r="CY131">
        <v>-58.744865</v>
      </c>
      <c r="CZ131">
        <v>-8.59443157894733</v>
      </c>
      <c r="DA131">
        <v>0.850622824332266</v>
      </c>
      <c r="DB131">
        <v>0</v>
      </c>
      <c r="DC131">
        <v>2.633913</v>
      </c>
      <c r="DD131">
        <v>0.0944084210526314</v>
      </c>
      <c r="DE131">
        <v>0.0107190946912507</v>
      </c>
      <c r="DF131">
        <v>1</v>
      </c>
      <c r="DG131">
        <v>1</v>
      </c>
      <c r="DH131">
        <v>2</v>
      </c>
      <c r="DI131" t="s">
        <v>347</v>
      </c>
      <c r="DJ131">
        <v>3.11932</v>
      </c>
      <c r="DK131">
        <v>2.80069</v>
      </c>
      <c r="DL131">
        <v>0.16882</v>
      </c>
      <c r="DM131">
        <v>0.178166</v>
      </c>
      <c r="DN131">
        <v>0.0864781</v>
      </c>
      <c r="DO131">
        <v>0.0763346</v>
      </c>
      <c r="DP131">
        <v>23133.3</v>
      </c>
      <c r="DQ131">
        <v>21131.6</v>
      </c>
      <c r="DR131">
        <v>26630.9</v>
      </c>
      <c r="DS131">
        <v>24062.9</v>
      </c>
      <c r="DT131">
        <v>33628.7</v>
      </c>
      <c r="DU131">
        <v>32384.5</v>
      </c>
      <c r="DV131">
        <v>40265.2</v>
      </c>
      <c r="DW131">
        <v>38052.1</v>
      </c>
      <c r="DX131">
        <v>1.99855</v>
      </c>
      <c r="DY131">
        <v>2.63375</v>
      </c>
      <c r="DZ131">
        <v>0.0373684</v>
      </c>
      <c r="EA131">
        <v>0</v>
      </c>
      <c r="EB131">
        <v>24.8426</v>
      </c>
      <c r="EC131">
        <v>999.9</v>
      </c>
      <c r="ED131">
        <v>52.246</v>
      </c>
      <c r="EE131">
        <v>25.831</v>
      </c>
      <c r="EF131">
        <v>17.0098</v>
      </c>
      <c r="EG131">
        <v>64.1656</v>
      </c>
      <c r="EH131">
        <v>20.4247</v>
      </c>
      <c r="EI131">
        <v>2</v>
      </c>
      <c r="EJ131">
        <v>-0.323483</v>
      </c>
      <c r="EK131">
        <v>-0.166825</v>
      </c>
      <c r="EL131">
        <v>20.3004</v>
      </c>
      <c r="EM131">
        <v>5.26222</v>
      </c>
      <c r="EN131">
        <v>12.0065</v>
      </c>
      <c r="EO131">
        <v>4.99915</v>
      </c>
      <c r="EP131">
        <v>3.28695</v>
      </c>
      <c r="EQ131">
        <v>9999</v>
      </c>
      <c r="ER131">
        <v>9999</v>
      </c>
      <c r="ES131">
        <v>9999</v>
      </c>
      <c r="ET131">
        <v>999.9</v>
      </c>
      <c r="EU131">
        <v>1.87272</v>
      </c>
      <c r="EV131">
        <v>1.87363</v>
      </c>
      <c r="EW131">
        <v>1.86982</v>
      </c>
      <c r="EX131">
        <v>1.87561</v>
      </c>
      <c r="EY131">
        <v>1.87576</v>
      </c>
      <c r="EZ131">
        <v>1.87417</v>
      </c>
      <c r="FA131">
        <v>1.87271</v>
      </c>
      <c r="FB131">
        <v>1.8718</v>
      </c>
      <c r="FC131">
        <v>5</v>
      </c>
      <c r="FD131">
        <v>0</v>
      </c>
      <c r="FE131">
        <v>0</v>
      </c>
      <c r="FF131">
        <v>0</v>
      </c>
      <c r="FG131" t="s">
        <v>348</v>
      </c>
      <c r="FH131" t="s">
        <v>349</v>
      </c>
      <c r="FI131" t="s">
        <v>350</v>
      </c>
      <c r="FJ131" t="s">
        <v>350</v>
      </c>
      <c r="FK131" t="s">
        <v>350</v>
      </c>
      <c r="FL131" t="s">
        <v>350</v>
      </c>
      <c r="FM131">
        <v>0</v>
      </c>
      <c r="FN131">
        <v>100</v>
      </c>
      <c r="FO131">
        <v>100</v>
      </c>
      <c r="FP131">
        <v>1.757</v>
      </c>
      <c r="FQ131">
        <v>0.1113</v>
      </c>
      <c r="FR131">
        <v>0.362488883028156</v>
      </c>
      <c r="FS131">
        <v>0.00365831709837341</v>
      </c>
      <c r="FT131">
        <v>-3.09545118692409e-06</v>
      </c>
      <c r="FU131">
        <v>8.40380587856183e-10</v>
      </c>
      <c r="FV131">
        <v>-0.00191986884087034</v>
      </c>
      <c r="FW131">
        <v>0.00174507359546448</v>
      </c>
      <c r="FX131">
        <v>0.000211765233859431</v>
      </c>
      <c r="FY131">
        <v>9.99097381883647e-06</v>
      </c>
      <c r="FZ131">
        <v>2</v>
      </c>
      <c r="GA131">
        <v>1986</v>
      </c>
      <c r="GB131">
        <v>0</v>
      </c>
      <c r="GC131">
        <v>17</v>
      </c>
      <c r="GD131">
        <v>47.4</v>
      </c>
      <c r="GE131">
        <v>47.4</v>
      </c>
      <c r="GF131">
        <v>2.69043</v>
      </c>
      <c r="GG131">
        <v>2.50244</v>
      </c>
      <c r="GH131">
        <v>2.24854</v>
      </c>
      <c r="GI131">
        <v>2.67456</v>
      </c>
      <c r="GJ131">
        <v>2.44751</v>
      </c>
      <c r="GK131">
        <v>2.35474</v>
      </c>
      <c r="GL131">
        <v>30.3294</v>
      </c>
      <c r="GM131">
        <v>13.9482</v>
      </c>
      <c r="GN131">
        <v>19</v>
      </c>
      <c r="GO131">
        <v>455.61</v>
      </c>
      <c r="GP131">
        <v>1032.83</v>
      </c>
      <c r="GQ131">
        <v>24.1543</v>
      </c>
      <c r="GR131">
        <v>23.4447</v>
      </c>
      <c r="GS131">
        <v>30.0004</v>
      </c>
      <c r="GT131">
        <v>23.4522</v>
      </c>
      <c r="GU131">
        <v>23.5703</v>
      </c>
      <c r="GV131">
        <v>53.9212</v>
      </c>
      <c r="GW131">
        <v>22.1605</v>
      </c>
      <c r="GX131">
        <v>68.9088</v>
      </c>
      <c r="GY131">
        <v>24.153</v>
      </c>
      <c r="GZ131">
        <v>961.499</v>
      </c>
      <c r="HA131">
        <v>12.8659</v>
      </c>
      <c r="HB131">
        <v>101.127</v>
      </c>
      <c r="HC131">
        <v>101.1</v>
      </c>
    </row>
    <row r="132" spans="1:211">
      <c r="A132">
        <v>116</v>
      </c>
      <c r="B132">
        <v>1737667971.1</v>
      </c>
      <c r="C132">
        <v>230</v>
      </c>
      <c r="D132" t="s">
        <v>579</v>
      </c>
      <c r="E132" t="s">
        <v>580</v>
      </c>
      <c r="F132">
        <v>2</v>
      </c>
      <c r="G132">
        <v>1737667970.1</v>
      </c>
      <c r="H132">
        <f>(I132)/1000</f>
        <v>0</v>
      </c>
      <c r="I132">
        <f>IF(BD132, AL132, AF132)</f>
        <v>0</v>
      </c>
      <c r="J132">
        <f>IF(BD132, AG132, AE132)</f>
        <v>0</v>
      </c>
      <c r="K132">
        <f>BF132 - IF(AS132&gt;1, J132*AZ132*100.0/(AU132), 0)</f>
        <v>0</v>
      </c>
      <c r="L132">
        <f>((R132-H132/2)*K132-J132)/(R132+H132/2)</f>
        <v>0</v>
      </c>
      <c r="M132">
        <f>L132*(BM132+BN132)/1000.0</f>
        <v>0</v>
      </c>
      <c r="N132">
        <f>(BF132 - IF(AS132&gt;1, J132*AZ132*100.0/(AU132), 0))*(BM132+BN132)/1000.0</f>
        <v>0</v>
      </c>
      <c r="O132">
        <f>2.0/((1/Q132-1/P132)+SIGN(Q132)*SQRT((1/Q132-1/P132)*(1/Q132-1/P132) + 4*BA132/((BA132+1)*(BA132+1))*(2*1/Q132*1/P132-1/P132*1/P132)))</f>
        <v>0</v>
      </c>
      <c r="P132">
        <f>IF(LEFT(BB132,1)&lt;&gt;"0",IF(LEFT(BB132,1)="1",3.0,BC132),$D$5+$E$5*(BT132*BM132/($K$5*1000))+$F$5*(BT132*BM132/($K$5*1000))*MAX(MIN(AZ132,$J$5),$I$5)*MAX(MIN(AZ132,$J$5),$I$5)+$G$5*MAX(MIN(AZ132,$J$5),$I$5)*(BT132*BM132/($K$5*1000))+$H$5*(BT132*BM132/($K$5*1000))*(BT132*BM132/($K$5*1000)))</f>
        <v>0</v>
      </c>
      <c r="Q132">
        <f>H132*(1000-(1000*0.61365*exp(17.502*U132/(240.97+U132))/(BM132+BN132)+BH132)/2)/(1000*0.61365*exp(17.502*U132/(240.97+U132))/(BM132+BN132)-BH132)</f>
        <v>0</v>
      </c>
      <c r="R132">
        <f>1/((BA132+1)/(O132/1.6)+1/(P132/1.37)) + BA132/((BA132+1)/(O132/1.6) + BA132/(P132/1.37))</f>
        <v>0</v>
      </c>
      <c r="S132">
        <f>(AV132*AY132)</f>
        <v>0</v>
      </c>
      <c r="T132">
        <f>(BO132+(S132+2*0.95*5.67E-8*(((BO132+$B$7)+273)^4-(BO132+273)^4)-44100*H132)/(1.84*29.3*P132+8*0.95*5.67E-8*(BO132+273)^3))</f>
        <v>0</v>
      </c>
      <c r="U132">
        <f>($C$7*BP132+$D$7*BQ132+$E$7*T132)</f>
        <v>0</v>
      </c>
      <c r="V132">
        <f>0.61365*exp(17.502*U132/(240.97+U132))</f>
        <v>0</v>
      </c>
      <c r="W132">
        <f>(X132/Y132*100)</f>
        <v>0</v>
      </c>
      <c r="X132">
        <f>BH132*(BM132+BN132)/1000</f>
        <v>0</v>
      </c>
      <c r="Y132">
        <f>0.61365*exp(17.502*BO132/(240.97+BO132))</f>
        <v>0</v>
      </c>
      <c r="Z132">
        <f>(V132-BH132*(BM132+BN132)/1000)</f>
        <v>0</v>
      </c>
      <c r="AA132">
        <f>(-H132*44100)</f>
        <v>0</v>
      </c>
      <c r="AB132">
        <f>2*29.3*P132*0.92*(BO132-U132)</f>
        <v>0</v>
      </c>
      <c r="AC132">
        <f>2*0.95*5.67E-8*(((BO132+$B$7)+273)^4-(U132+273)^4)</f>
        <v>0</v>
      </c>
      <c r="AD132">
        <f>S132+AC132+AA132+AB132</f>
        <v>0</v>
      </c>
      <c r="AE132">
        <f>BL132*AS132*(BG132-BF132*(1000-AS132*BI132)/(1000-AS132*BH132))/(100*AZ132)</f>
        <v>0</v>
      </c>
      <c r="AF132">
        <f>1000*BL132*AS132*(BH132-BI132)/(100*AZ132*(1000-AS132*BH132))</f>
        <v>0</v>
      </c>
      <c r="AG132">
        <f>(AH132 - AI132 - BM132*1E3/(8.314*(BO132+273.15)) * AK132/BL132 * AJ132) * BL132/(100*AZ132) * (1000 - BI132)/1000</f>
        <v>0</v>
      </c>
      <c r="AH132">
        <v>939.92478162619</v>
      </c>
      <c r="AI132">
        <v>892.885751515151</v>
      </c>
      <c r="AJ132">
        <v>3.26733727272721</v>
      </c>
      <c r="AK132">
        <v>84.62</v>
      </c>
      <c r="AL132">
        <f>(AN132 - AM132 + BM132*1E3/(8.314*(BO132+273.15)) * AP132/BL132 * AO132) * BL132/(100*AZ132) * 1000/(1000 - AN132)</f>
        <v>0</v>
      </c>
      <c r="AM132">
        <v>12.8446433474725</v>
      </c>
      <c r="AN132">
        <v>15.4858879120879</v>
      </c>
      <c r="AO132">
        <v>-2.11783487203325e-06</v>
      </c>
      <c r="AP132">
        <v>106.04</v>
      </c>
      <c r="AQ132">
        <v>13</v>
      </c>
      <c r="AR132">
        <v>3</v>
      </c>
      <c r="AS132">
        <f>IF(AQ132*$H$13&gt;=AU132,1.0,(AU132/(AU132-AQ132*$H$13)))</f>
        <v>0</v>
      </c>
      <c r="AT132">
        <f>(AS132-1)*100</f>
        <v>0</v>
      </c>
      <c r="AU132">
        <f>MAX(0,($B$13+$C$13*BT132)/(1+$D$13*BT132)*BM132/(BO132+273)*$E$13)</f>
        <v>0</v>
      </c>
      <c r="AV132">
        <f>$B$11*BU132+$C$11*BV132+$D$11*CG132</f>
        <v>0</v>
      </c>
      <c r="AW132">
        <f>AV132*AX132</f>
        <v>0</v>
      </c>
      <c r="AX132">
        <f>($B$11*$D$9+$C$11*$D$9+$D$11*(CH132*$E$9+CI132*$G$9))/($B$11+$C$11+$D$11)</f>
        <v>0</v>
      </c>
      <c r="AY132">
        <f>($B$11*$K$9+$C$11*$K$9+$D$11*(CH132*$L$9+CI132*$N$9))/($B$11+$C$11+$D$11)</f>
        <v>0</v>
      </c>
      <c r="AZ132">
        <v>6</v>
      </c>
      <c r="BA132">
        <v>0.5</v>
      </c>
      <c r="BB132" t="s">
        <v>345</v>
      </c>
      <c r="BC132">
        <v>2</v>
      </c>
      <c r="BD132" t="b">
        <v>1</v>
      </c>
      <c r="BE132">
        <v>1737667970.1</v>
      </c>
      <c r="BF132">
        <v>879.061</v>
      </c>
      <c r="BG132">
        <v>939.779</v>
      </c>
      <c r="BH132">
        <v>15.4859</v>
      </c>
      <c r="BI132">
        <v>12.8515</v>
      </c>
      <c r="BJ132">
        <v>877.304</v>
      </c>
      <c r="BK132">
        <v>15.3747</v>
      </c>
      <c r="BL132">
        <v>500.231</v>
      </c>
      <c r="BM132">
        <v>102.603</v>
      </c>
      <c r="BN132">
        <v>0.0999235</v>
      </c>
      <c r="BO132">
        <v>25.0046</v>
      </c>
      <c r="BP132">
        <v>25.4559</v>
      </c>
      <c r="BQ132">
        <v>999.9</v>
      </c>
      <c r="BR132">
        <v>0</v>
      </c>
      <c r="BS132">
        <v>0</v>
      </c>
      <c r="BT132">
        <v>9984.38</v>
      </c>
      <c r="BU132">
        <v>364.193</v>
      </c>
      <c r="BV132">
        <v>838.789</v>
      </c>
      <c r="BW132">
        <v>-60.7184</v>
      </c>
      <c r="BX132">
        <v>892.888</v>
      </c>
      <c r="BY132">
        <v>952.014</v>
      </c>
      <c r="BZ132">
        <v>2.63448</v>
      </c>
      <c r="CA132">
        <v>939.779</v>
      </c>
      <c r="CB132">
        <v>12.8515</v>
      </c>
      <c r="CC132">
        <v>1.5889</v>
      </c>
      <c r="CD132">
        <v>1.3186</v>
      </c>
      <c r="CE132">
        <v>13.8516</v>
      </c>
      <c r="CF132">
        <v>11.0125</v>
      </c>
      <c r="CG132">
        <v>1200.01</v>
      </c>
      <c r="CH132">
        <v>0.900002</v>
      </c>
      <c r="CI132">
        <v>0.0999985</v>
      </c>
      <c r="CJ132">
        <v>27</v>
      </c>
      <c r="CK132">
        <v>23456</v>
      </c>
      <c r="CL132">
        <v>1737665128.1</v>
      </c>
      <c r="CM132" t="s">
        <v>346</v>
      </c>
      <c r="CN132">
        <v>1737665128.1</v>
      </c>
      <c r="CO132">
        <v>1737665124.1</v>
      </c>
      <c r="CP132">
        <v>1</v>
      </c>
      <c r="CQ132">
        <v>0.11</v>
      </c>
      <c r="CR132">
        <v>-0.02</v>
      </c>
      <c r="CS132">
        <v>0.918</v>
      </c>
      <c r="CT132">
        <v>0.128</v>
      </c>
      <c r="CU132">
        <v>200</v>
      </c>
      <c r="CV132">
        <v>18</v>
      </c>
      <c r="CW132">
        <v>0.6</v>
      </c>
      <c r="CX132">
        <v>0.08</v>
      </c>
      <c r="CY132">
        <v>-59.006855</v>
      </c>
      <c r="CZ132">
        <v>-9.68425714285712</v>
      </c>
      <c r="DA132">
        <v>0.935828901282174</v>
      </c>
      <c r="DB132">
        <v>0</v>
      </c>
      <c r="DC132">
        <v>2.635483</v>
      </c>
      <c r="DD132">
        <v>0.0760114285714317</v>
      </c>
      <c r="DE132">
        <v>0.00995175316213177</v>
      </c>
      <c r="DF132">
        <v>1</v>
      </c>
      <c r="DG132">
        <v>1</v>
      </c>
      <c r="DH132">
        <v>2</v>
      </c>
      <c r="DI132" t="s">
        <v>347</v>
      </c>
      <c r="DJ132">
        <v>3.11906</v>
      </c>
      <c r="DK132">
        <v>2.80044</v>
      </c>
      <c r="DL132">
        <v>0.169637</v>
      </c>
      <c r="DM132">
        <v>0.179</v>
      </c>
      <c r="DN132">
        <v>0.0864761</v>
      </c>
      <c r="DO132">
        <v>0.0763445</v>
      </c>
      <c r="DP132">
        <v>23110.6</v>
      </c>
      <c r="DQ132">
        <v>21110.4</v>
      </c>
      <c r="DR132">
        <v>26630.9</v>
      </c>
      <c r="DS132">
        <v>24063.2</v>
      </c>
      <c r="DT132">
        <v>33628.7</v>
      </c>
      <c r="DU132">
        <v>32384.3</v>
      </c>
      <c r="DV132">
        <v>40265</v>
      </c>
      <c r="DW132">
        <v>38052.2</v>
      </c>
      <c r="DX132">
        <v>1.99828</v>
      </c>
      <c r="DY132">
        <v>2.63435</v>
      </c>
      <c r="DZ132">
        <v>0.0374801</v>
      </c>
      <c r="EA132">
        <v>0</v>
      </c>
      <c r="EB132">
        <v>24.8441</v>
      </c>
      <c r="EC132">
        <v>999.9</v>
      </c>
      <c r="ED132">
        <v>52.246</v>
      </c>
      <c r="EE132">
        <v>25.831</v>
      </c>
      <c r="EF132">
        <v>17.0111</v>
      </c>
      <c r="EG132">
        <v>63.8155</v>
      </c>
      <c r="EH132">
        <v>20.5809</v>
      </c>
      <c r="EI132">
        <v>2</v>
      </c>
      <c r="EJ132">
        <v>-0.32346</v>
      </c>
      <c r="EK132">
        <v>-0.164101</v>
      </c>
      <c r="EL132">
        <v>20.3004</v>
      </c>
      <c r="EM132">
        <v>5.26207</v>
      </c>
      <c r="EN132">
        <v>12.0067</v>
      </c>
      <c r="EO132">
        <v>4.99925</v>
      </c>
      <c r="EP132">
        <v>3.28693</v>
      </c>
      <c r="EQ132">
        <v>9999</v>
      </c>
      <c r="ER132">
        <v>9999</v>
      </c>
      <c r="ES132">
        <v>9999</v>
      </c>
      <c r="ET132">
        <v>999.9</v>
      </c>
      <c r="EU132">
        <v>1.87273</v>
      </c>
      <c r="EV132">
        <v>1.87363</v>
      </c>
      <c r="EW132">
        <v>1.86982</v>
      </c>
      <c r="EX132">
        <v>1.87561</v>
      </c>
      <c r="EY132">
        <v>1.87576</v>
      </c>
      <c r="EZ132">
        <v>1.8742</v>
      </c>
      <c r="FA132">
        <v>1.87271</v>
      </c>
      <c r="FB132">
        <v>1.8718</v>
      </c>
      <c r="FC132">
        <v>5</v>
      </c>
      <c r="FD132">
        <v>0</v>
      </c>
      <c r="FE132">
        <v>0</v>
      </c>
      <c r="FF132">
        <v>0</v>
      </c>
      <c r="FG132" t="s">
        <v>348</v>
      </c>
      <c r="FH132" t="s">
        <v>349</v>
      </c>
      <c r="FI132" t="s">
        <v>350</v>
      </c>
      <c r="FJ132" t="s">
        <v>350</v>
      </c>
      <c r="FK132" t="s">
        <v>350</v>
      </c>
      <c r="FL132" t="s">
        <v>350</v>
      </c>
      <c r="FM132">
        <v>0</v>
      </c>
      <c r="FN132">
        <v>100</v>
      </c>
      <c r="FO132">
        <v>100</v>
      </c>
      <c r="FP132">
        <v>1.757</v>
      </c>
      <c r="FQ132">
        <v>0.1113</v>
      </c>
      <c r="FR132">
        <v>0.362488883028156</v>
      </c>
      <c r="FS132">
        <v>0.00365831709837341</v>
      </c>
      <c r="FT132">
        <v>-3.09545118692409e-06</v>
      </c>
      <c r="FU132">
        <v>8.40380587856183e-10</v>
      </c>
      <c r="FV132">
        <v>-0.00191986884087034</v>
      </c>
      <c r="FW132">
        <v>0.00174507359546448</v>
      </c>
      <c r="FX132">
        <v>0.000211765233859431</v>
      </c>
      <c r="FY132">
        <v>9.99097381883647e-06</v>
      </c>
      <c r="FZ132">
        <v>2</v>
      </c>
      <c r="GA132">
        <v>1986</v>
      </c>
      <c r="GB132">
        <v>0</v>
      </c>
      <c r="GC132">
        <v>17</v>
      </c>
      <c r="GD132">
        <v>47.4</v>
      </c>
      <c r="GE132">
        <v>47.5</v>
      </c>
      <c r="GF132">
        <v>2.7063</v>
      </c>
      <c r="GG132">
        <v>2.50488</v>
      </c>
      <c r="GH132">
        <v>2.24854</v>
      </c>
      <c r="GI132">
        <v>2.67456</v>
      </c>
      <c r="GJ132">
        <v>2.44751</v>
      </c>
      <c r="GK132">
        <v>2.41699</v>
      </c>
      <c r="GL132">
        <v>30.3294</v>
      </c>
      <c r="GM132">
        <v>13.9657</v>
      </c>
      <c r="GN132">
        <v>19</v>
      </c>
      <c r="GO132">
        <v>455.462</v>
      </c>
      <c r="GP132">
        <v>1033.59</v>
      </c>
      <c r="GQ132">
        <v>24.1537</v>
      </c>
      <c r="GR132">
        <v>23.4467</v>
      </c>
      <c r="GS132">
        <v>30.0003</v>
      </c>
      <c r="GT132">
        <v>23.4536</v>
      </c>
      <c r="GU132">
        <v>23.5717</v>
      </c>
      <c r="GV132">
        <v>54.2326</v>
      </c>
      <c r="GW132">
        <v>22.1605</v>
      </c>
      <c r="GX132">
        <v>68.9088</v>
      </c>
      <c r="GY132">
        <v>24.153</v>
      </c>
      <c r="GZ132">
        <v>968.201</v>
      </c>
      <c r="HA132">
        <v>12.8659</v>
      </c>
      <c r="HB132">
        <v>101.127</v>
      </c>
      <c r="HC132">
        <v>101.1</v>
      </c>
    </row>
    <row r="133" spans="1:211">
      <c r="A133">
        <v>117</v>
      </c>
      <c r="B133">
        <v>1737667973.1</v>
      </c>
      <c r="C133">
        <v>232</v>
      </c>
      <c r="D133" t="s">
        <v>581</v>
      </c>
      <c r="E133" t="s">
        <v>582</v>
      </c>
      <c r="F133">
        <v>2</v>
      </c>
      <c r="G133">
        <v>1737667971.1</v>
      </c>
      <c r="H133">
        <f>(I133)/1000</f>
        <v>0</v>
      </c>
      <c r="I133">
        <f>IF(BD133, AL133, AF133)</f>
        <v>0</v>
      </c>
      <c r="J133">
        <f>IF(BD133, AG133, AE133)</f>
        <v>0</v>
      </c>
      <c r="K133">
        <f>BF133 - IF(AS133&gt;1, J133*AZ133*100.0/(AU133), 0)</f>
        <v>0</v>
      </c>
      <c r="L133">
        <f>((R133-H133/2)*K133-J133)/(R133+H133/2)</f>
        <v>0</v>
      </c>
      <c r="M133">
        <f>L133*(BM133+BN133)/1000.0</f>
        <v>0</v>
      </c>
      <c r="N133">
        <f>(BF133 - IF(AS133&gt;1, J133*AZ133*100.0/(AU133), 0))*(BM133+BN133)/1000.0</f>
        <v>0</v>
      </c>
      <c r="O133">
        <f>2.0/((1/Q133-1/P133)+SIGN(Q133)*SQRT((1/Q133-1/P133)*(1/Q133-1/P133) + 4*BA133/((BA133+1)*(BA133+1))*(2*1/Q133*1/P133-1/P133*1/P133)))</f>
        <v>0</v>
      </c>
      <c r="P133">
        <f>IF(LEFT(BB133,1)&lt;&gt;"0",IF(LEFT(BB133,1)="1",3.0,BC133),$D$5+$E$5*(BT133*BM133/($K$5*1000))+$F$5*(BT133*BM133/($K$5*1000))*MAX(MIN(AZ133,$J$5),$I$5)*MAX(MIN(AZ133,$J$5),$I$5)+$G$5*MAX(MIN(AZ133,$J$5),$I$5)*(BT133*BM133/($K$5*1000))+$H$5*(BT133*BM133/($K$5*1000))*(BT133*BM133/($K$5*1000)))</f>
        <v>0</v>
      </c>
      <c r="Q133">
        <f>H133*(1000-(1000*0.61365*exp(17.502*U133/(240.97+U133))/(BM133+BN133)+BH133)/2)/(1000*0.61365*exp(17.502*U133/(240.97+U133))/(BM133+BN133)-BH133)</f>
        <v>0</v>
      </c>
      <c r="R133">
        <f>1/((BA133+1)/(O133/1.6)+1/(P133/1.37)) + BA133/((BA133+1)/(O133/1.6) + BA133/(P133/1.37))</f>
        <v>0</v>
      </c>
      <c r="S133">
        <f>(AV133*AY133)</f>
        <v>0</v>
      </c>
      <c r="T133">
        <f>(BO133+(S133+2*0.95*5.67E-8*(((BO133+$B$7)+273)^4-(BO133+273)^4)-44100*H133)/(1.84*29.3*P133+8*0.95*5.67E-8*(BO133+273)^3))</f>
        <v>0</v>
      </c>
      <c r="U133">
        <f>($C$7*BP133+$D$7*BQ133+$E$7*T133)</f>
        <v>0</v>
      </c>
      <c r="V133">
        <f>0.61365*exp(17.502*U133/(240.97+U133))</f>
        <v>0</v>
      </c>
      <c r="W133">
        <f>(X133/Y133*100)</f>
        <v>0</v>
      </c>
      <c r="X133">
        <f>BH133*(BM133+BN133)/1000</f>
        <v>0</v>
      </c>
      <c r="Y133">
        <f>0.61365*exp(17.502*BO133/(240.97+BO133))</f>
        <v>0</v>
      </c>
      <c r="Z133">
        <f>(V133-BH133*(BM133+BN133)/1000)</f>
        <v>0</v>
      </c>
      <c r="AA133">
        <f>(-H133*44100)</f>
        <v>0</v>
      </c>
      <c r="AB133">
        <f>2*29.3*P133*0.92*(BO133-U133)</f>
        <v>0</v>
      </c>
      <c r="AC133">
        <f>2*0.95*5.67E-8*(((BO133+$B$7)+273)^4-(U133+273)^4)</f>
        <v>0</v>
      </c>
      <c r="AD133">
        <f>S133+AC133+AA133+AB133</f>
        <v>0</v>
      </c>
      <c r="AE133">
        <f>BL133*AS133*(BG133-BF133*(1000-AS133*BI133)/(1000-AS133*BH133))/(100*AZ133)</f>
        <v>0</v>
      </c>
      <c r="AF133">
        <f>1000*BL133*AS133*(BH133-BI133)/(100*AZ133*(1000-AS133*BH133))</f>
        <v>0</v>
      </c>
      <c r="AG133">
        <f>(AH133 - AI133 - BM133*1E3/(8.314*(BO133+273.15)) * AK133/BL133 * AJ133) * BL133/(100*AZ133) * (1000 - BI133)/1000</f>
        <v>0</v>
      </c>
      <c r="AH133">
        <v>946.795002046429</v>
      </c>
      <c r="AI133">
        <v>899.496563636364</v>
      </c>
      <c r="AJ133">
        <v>3.29127164502163</v>
      </c>
      <c r="AK133">
        <v>84.62</v>
      </c>
      <c r="AL133">
        <f>(AN133 - AM133 + BM133*1E3/(8.314*(BO133+273.15)) * AP133/BL133 * AO133) * BL133/(100*AZ133) * 1000/(1000 - AN133)</f>
        <v>0</v>
      </c>
      <c r="AM133">
        <v>12.8464174810789</v>
      </c>
      <c r="AN133">
        <v>15.4857494505495</v>
      </c>
      <c r="AO133">
        <v>-1.54198567125458e-06</v>
      </c>
      <c r="AP133">
        <v>106.04</v>
      </c>
      <c r="AQ133">
        <v>13</v>
      </c>
      <c r="AR133">
        <v>3</v>
      </c>
      <c r="AS133">
        <f>IF(AQ133*$H$13&gt;=AU133,1.0,(AU133/(AU133-AQ133*$H$13)))</f>
        <v>0</v>
      </c>
      <c r="AT133">
        <f>(AS133-1)*100</f>
        <v>0</v>
      </c>
      <c r="AU133">
        <f>MAX(0,($B$13+$C$13*BT133)/(1+$D$13*BT133)*BM133/(BO133+273)*$E$13)</f>
        <v>0</v>
      </c>
      <c r="AV133">
        <f>$B$11*BU133+$C$11*BV133+$D$11*CG133</f>
        <v>0</v>
      </c>
      <c r="AW133">
        <f>AV133*AX133</f>
        <v>0</v>
      </c>
      <c r="AX133">
        <f>($B$11*$D$9+$C$11*$D$9+$D$11*(CH133*$E$9+CI133*$G$9))/($B$11+$C$11+$D$11)</f>
        <v>0</v>
      </c>
      <c r="AY133">
        <f>($B$11*$K$9+$C$11*$K$9+$D$11*(CH133*$L$9+CI133*$N$9))/($B$11+$C$11+$D$11)</f>
        <v>0</v>
      </c>
      <c r="AZ133">
        <v>6</v>
      </c>
      <c r="BA133">
        <v>0.5</v>
      </c>
      <c r="BB133" t="s">
        <v>345</v>
      </c>
      <c r="BC133">
        <v>2</v>
      </c>
      <c r="BD133" t="b">
        <v>1</v>
      </c>
      <c r="BE133">
        <v>1737667971.1</v>
      </c>
      <c r="BF133">
        <v>882.315</v>
      </c>
      <c r="BG133">
        <v>943.2525</v>
      </c>
      <c r="BH133">
        <v>15.4855</v>
      </c>
      <c r="BI133">
        <v>12.8525</v>
      </c>
      <c r="BJ133">
        <v>880.5575</v>
      </c>
      <c r="BK133">
        <v>15.3743</v>
      </c>
      <c r="BL133">
        <v>499.9735</v>
      </c>
      <c r="BM133">
        <v>102.6025</v>
      </c>
      <c r="BN133">
        <v>0.0997774</v>
      </c>
      <c r="BO133">
        <v>25.0051</v>
      </c>
      <c r="BP133">
        <v>25.4569</v>
      </c>
      <c r="BQ133">
        <v>999.9</v>
      </c>
      <c r="BR133">
        <v>0</v>
      </c>
      <c r="BS133">
        <v>0</v>
      </c>
      <c r="BT133">
        <v>9995.94</v>
      </c>
      <c r="BU133">
        <v>364.211</v>
      </c>
      <c r="BV133">
        <v>838.4705</v>
      </c>
      <c r="BW133">
        <v>-60.93755</v>
      </c>
      <c r="BX133">
        <v>896.193</v>
      </c>
      <c r="BY133">
        <v>955.5335</v>
      </c>
      <c r="BZ133">
        <v>2.63307</v>
      </c>
      <c r="CA133">
        <v>943.2525</v>
      </c>
      <c r="CB133">
        <v>12.8525</v>
      </c>
      <c r="CC133">
        <v>1.588855</v>
      </c>
      <c r="CD133">
        <v>1.3187</v>
      </c>
      <c r="CE133">
        <v>13.85115</v>
      </c>
      <c r="CF133">
        <v>11.01365</v>
      </c>
      <c r="CG133">
        <v>1200.01</v>
      </c>
      <c r="CH133">
        <v>0.900002</v>
      </c>
      <c r="CI133">
        <v>0.0999981</v>
      </c>
      <c r="CJ133">
        <v>27</v>
      </c>
      <c r="CK133">
        <v>23455.95</v>
      </c>
      <c r="CL133">
        <v>1737665128.1</v>
      </c>
      <c r="CM133" t="s">
        <v>346</v>
      </c>
      <c r="CN133">
        <v>1737665128.1</v>
      </c>
      <c r="CO133">
        <v>1737665124.1</v>
      </c>
      <c r="CP133">
        <v>1</v>
      </c>
      <c r="CQ133">
        <v>0.11</v>
      </c>
      <c r="CR133">
        <v>-0.02</v>
      </c>
      <c r="CS133">
        <v>0.918</v>
      </c>
      <c r="CT133">
        <v>0.128</v>
      </c>
      <c r="CU133">
        <v>200</v>
      </c>
      <c r="CV133">
        <v>18</v>
      </c>
      <c r="CW133">
        <v>0.6</v>
      </c>
      <c r="CX133">
        <v>0.08</v>
      </c>
      <c r="CY133">
        <v>-59.323595</v>
      </c>
      <c r="CZ133">
        <v>-9.90631127819535</v>
      </c>
      <c r="DA133">
        <v>0.956413398837031</v>
      </c>
      <c r="DB133">
        <v>0</v>
      </c>
      <c r="DC133">
        <v>2.636754</v>
      </c>
      <c r="DD133">
        <v>0.0462135338345843</v>
      </c>
      <c r="DE133">
        <v>0.00883525857007025</v>
      </c>
      <c r="DF133">
        <v>1</v>
      </c>
      <c r="DG133">
        <v>1</v>
      </c>
      <c r="DH133">
        <v>2</v>
      </c>
      <c r="DI133" t="s">
        <v>347</v>
      </c>
      <c r="DJ133">
        <v>3.11868</v>
      </c>
      <c r="DK133">
        <v>2.80047</v>
      </c>
      <c r="DL133">
        <v>0.170456</v>
      </c>
      <c r="DM133">
        <v>0.179845</v>
      </c>
      <c r="DN133">
        <v>0.086472</v>
      </c>
      <c r="DO133">
        <v>0.0763528</v>
      </c>
      <c r="DP133">
        <v>23087.7</v>
      </c>
      <c r="DQ133">
        <v>21088.8</v>
      </c>
      <c r="DR133">
        <v>26630.7</v>
      </c>
      <c r="DS133">
        <v>24063.3</v>
      </c>
      <c r="DT133">
        <v>33628.5</v>
      </c>
      <c r="DU133">
        <v>32384.1</v>
      </c>
      <c r="DV133">
        <v>40264.5</v>
      </c>
      <c r="DW133">
        <v>38052.3</v>
      </c>
      <c r="DX133">
        <v>1.99732</v>
      </c>
      <c r="DY133">
        <v>2.63575</v>
      </c>
      <c r="DZ133">
        <v>0.0372529</v>
      </c>
      <c r="EA133">
        <v>0</v>
      </c>
      <c r="EB133">
        <v>24.8462</v>
      </c>
      <c r="EC133">
        <v>999.9</v>
      </c>
      <c r="ED133">
        <v>52.222</v>
      </c>
      <c r="EE133">
        <v>25.831</v>
      </c>
      <c r="EF133">
        <v>17.0008</v>
      </c>
      <c r="EG133">
        <v>64.3956</v>
      </c>
      <c r="EH133">
        <v>20.649</v>
      </c>
      <c r="EI133">
        <v>2</v>
      </c>
      <c r="EJ133">
        <v>-0.323262</v>
      </c>
      <c r="EK133">
        <v>-0.164954</v>
      </c>
      <c r="EL133">
        <v>20.3005</v>
      </c>
      <c r="EM133">
        <v>5.26177</v>
      </c>
      <c r="EN133">
        <v>12.0062</v>
      </c>
      <c r="EO133">
        <v>4.9993</v>
      </c>
      <c r="EP133">
        <v>3.28693</v>
      </c>
      <c r="EQ133">
        <v>9999</v>
      </c>
      <c r="ER133">
        <v>9999</v>
      </c>
      <c r="ES133">
        <v>9999</v>
      </c>
      <c r="ET133">
        <v>999.9</v>
      </c>
      <c r="EU133">
        <v>1.87276</v>
      </c>
      <c r="EV133">
        <v>1.87363</v>
      </c>
      <c r="EW133">
        <v>1.86982</v>
      </c>
      <c r="EX133">
        <v>1.87561</v>
      </c>
      <c r="EY133">
        <v>1.87576</v>
      </c>
      <c r="EZ133">
        <v>1.87422</v>
      </c>
      <c r="FA133">
        <v>1.87271</v>
      </c>
      <c r="FB133">
        <v>1.8718</v>
      </c>
      <c r="FC133">
        <v>5</v>
      </c>
      <c r="FD133">
        <v>0</v>
      </c>
      <c r="FE133">
        <v>0</v>
      </c>
      <c r="FF133">
        <v>0</v>
      </c>
      <c r="FG133" t="s">
        <v>348</v>
      </c>
      <c r="FH133" t="s">
        <v>349</v>
      </c>
      <c r="FI133" t="s">
        <v>350</v>
      </c>
      <c r="FJ133" t="s">
        <v>350</v>
      </c>
      <c r="FK133" t="s">
        <v>350</v>
      </c>
      <c r="FL133" t="s">
        <v>350</v>
      </c>
      <c r="FM133">
        <v>0</v>
      </c>
      <c r="FN133">
        <v>100</v>
      </c>
      <c r="FO133">
        <v>100</v>
      </c>
      <c r="FP133">
        <v>1.758</v>
      </c>
      <c r="FQ133">
        <v>0.1113</v>
      </c>
      <c r="FR133">
        <v>0.362488883028156</v>
      </c>
      <c r="FS133">
        <v>0.00365831709837341</v>
      </c>
      <c r="FT133">
        <v>-3.09545118692409e-06</v>
      </c>
      <c r="FU133">
        <v>8.40380587856183e-10</v>
      </c>
      <c r="FV133">
        <v>-0.00191986884087034</v>
      </c>
      <c r="FW133">
        <v>0.00174507359546448</v>
      </c>
      <c r="FX133">
        <v>0.000211765233859431</v>
      </c>
      <c r="FY133">
        <v>9.99097381883647e-06</v>
      </c>
      <c r="FZ133">
        <v>2</v>
      </c>
      <c r="GA133">
        <v>1986</v>
      </c>
      <c r="GB133">
        <v>0</v>
      </c>
      <c r="GC133">
        <v>17</v>
      </c>
      <c r="GD133">
        <v>47.4</v>
      </c>
      <c r="GE133">
        <v>47.5</v>
      </c>
      <c r="GF133">
        <v>2.72217</v>
      </c>
      <c r="GG133">
        <v>2.51343</v>
      </c>
      <c r="GH133">
        <v>2.24854</v>
      </c>
      <c r="GI133">
        <v>2.67456</v>
      </c>
      <c r="GJ133">
        <v>2.44751</v>
      </c>
      <c r="GK133">
        <v>2.44141</v>
      </c>
      <c r="GL133">
        <v>30.3509</v>
      </c>
      <c r="GM133">
        <v>13.9569</v>
      </c>
      <c r="GN133">
        <v>19</v>
      </c>
      <c r="GO133">
        <v>454.919</v>
      </c>
      <c r="GP133">
        <v>1035.32</v>
      </c>
      <c r="GQ133">
        <v>24.1528</v>
      </c>
      <c r="GR133">
        <v>23.4486</v>
      </c>
      <c r="GS133">
        <v>30.0004</v>
      </c>
      <c r="GT133">
        <v>23.4556</v>
      </c>
      <c r="GU133">
        <v>23.5732</v>
      </c>
      <c r="GV133">
        <v>54.5432</v>
      </c>
      <c r="GW133">
        <v>22.1605</v>
      </c>
      <c r="GX133">
        <v>68.9088</v>
      </c>
      <c r="GY133">
        <v>24.1479</v>
      </c>
      <c r="GZ133">
        <v>974.971</v>
      </c>
      <c r="HA133">
        <v>12.8659</v>
      </c>
      <c r="HB133">
        <v>101.126</v>
      </c>
      <c r="HC133">
        <v>101.101</v>
      </c>
    </row>
    <row r="134" spans="1:211">
      <c r="A134">
        <v>118</v>
      </c>
      <c r="B134">
        <v>1737667975.1</v>
      </c>
      <c r="C134">
        <v>234</v>
      </c>
      <c r="D134" t="s">
        <v>583</v>
      </c>
      <c r="E134" t="s">
        <v>584</v>
      </c>
      <c r="F134">
        <v>2</v>
      </c>
      <c r="G134">
        <v>1737667974.1</v>
      </c>
      <c r="H134">
        <f>(I134)/1000</f>
        <v>0</v>
      </c>
      <c r="I134">
        <f>IF(BD134, AL134, AF134)</f>
        <v>0</v>
      </c>
      <c r="J134">
        <f>IF(BD134, AG134, AE134)</f>
        <v>0</v>
      </c>
      <c r="K134">
        <f>BF134 - IF(AS134&gt;1, J134*AZ134*100.0/(AU134), 0)</f>
        <v>0</v>
      </c>
      <c r="L134">
        <f>((R134-H134/2)*K134-J134)/(R134+H134/2)</f>
        <v>0</v>
      </c>
      <c r="M134">
        <f>L134*(BM134+BN134)/1000.0</f>
        <v>0</v>
      </c>
      <c r="N134">
        <f>(BF134 - IF(AS134&gt;1, J134*AZ134*100.0/(AU134), 0))*(BM134+BN134)/1000.0</f>
        <v>0</v>
      </c>
      <c r="O134">
        <f>2.0/((1/Q134-1/P134)+SIGN(Q134)*SQRT((1/Q134-1/P134)*(1/Q134-1/P134) + 4*BA134/((BA134+1)*(BA134+1))*(2*1/Q134*1/P134-1/P134*1/P134)))</f>
        <v>0</v>
      </c>
      <c r="P134">
        <f>IF(LEFT(BB134,1)&lt;&gt;"0",IF(LEFT(BB134,1)="1",3.0,BC134),$D$5+$E$5*(BT134*BM134/($K$5*1000))+$F$5*(BT134*BM134/($K$5*1000))*MAX(MIN(AZ134,$J$5),$I$5)*MAX(MIN(AZ134,$J$5),$I$5)+$G$5*MAX(MIN(AZ134,$J$5),$I$5)*(BT134*BM134/($K$5*1000))+$H$5*(BT134*BM134/($K$5*1000))*(BT134*BM134/($K$5*1000)))</f>
        <v>0</v>
      </c>
      <c r="Q134">
        <f>H134*(1000-(1000*0.61365*exp(17.502*U134/(240.97+U134))/(BM134+BN134)+BH134)/2)/(1000*0.61365*exp(17.502*U134/(240.97+U134))/(BM134+BN134)-BH134)</f>
        <v>0</v>
      </c>
      <c r="R134">
        <f>1/((BA134+1)/(O134/1.6)+1/(P134/1.37)) + BA134/((BA134+1)/(O134/1.6) + BA134/(P134/1.37))</f>
        <v>0</v>
      </c>
      <c r="S134">
        <f>(AV134*AY134)</f>
        <v>0</v>
      </c>
      <c r="T134">
        <f>(BO134+(S134+2*0.95*5.67E-8*(((BO134+$B$7)+273)^4-(BO134+273)^4)-44100*H134)/(1.84*29.3*P134+8*0.95*5.67E-8*(BO134+273)^3))</f>
        <v>0</v>
      </c>
      <c r="U134">
        <f>($C$7*BP134+$D$7*BQ134+$E$7*T134)</f>
        <v>0</v>
      </c>
      <c r="V134">
        <f>0.61365*exp(17.502*U134/(240.97+U134))</f>
        <v>0</v>
      </c>
      <c r="W134">
        <f>(X134/Y134*100)</f>
        <v>0</v>
      </c>
      <c r="X134">
        <f>BH134*(BM134+BN134)/1000</f>
        <v>0</v>
      </c>
      <c r="Y134">
        <f>0.61365*exp(17.502*BO134/(240.97+BO134))</f>
        <v>0</v>
      </c>
      <c r="Z134">
        <f>(V134-BH134*(BM134+BN134)/1000)</f>
        <v>0</v>
      </c>
      <c r="AA134">
        <f>(-H134*44100)</f>
        <v>0</v>
      </c>
      <c r="AB134">
        <f>2*29.3*P134*0.92*(BO134-U134)</f>
        <v>0</v>
      </c>
      <c r="AC134">
        <f>2*0.95*5.67E-8*(((BO134+$B$7)+273)^4-(U134+273)^4)</f>
        <v>0</v>
      </c>
      <c r="AD134">
        <f>S134+AC134+AA134+AB134</f>
        <v>0</v>
      </c>
      <c r="AE134">
        <f>BL134*AS134*(BG134-BF134*(1000-AS134*BI134)/(1000-AS134*BH134))/(100*AZ134)</f>
        <v>0</v>
      </c>
      <c r="AF134">
        <f>1000*BL134*AS134*(BH134-BI134)/(100*AZ134*(1000-AS134*BH134))</f>
        <v>0</v>
      </c>
      <c r="AG134">
        <f>(AH134 - AI134 - BM134*1E3/(8.314*(BO134+273.15)) * AK134/BL134 * AJ134) * BL134/(100*AZ134) * (1000 - BI134)/1000</f>
        <v>0</v>
      </c>
      <c r="AH134">
        <v>953.739791382143</v>
      </c>
      <c r="AI134">
        <v>906.111090909091</v>
      </c>
      <c r="AJ134">
        <v>3.30410826839816</v>
      </c>
      <c r="AK134">
        <v>84.62</v>
      </c>
      <c r="AL134">
        <f>(AN134 - AM134 + BM134*1E3/(8.314*(BO134+273.15)) * AP134/BL134 * AO134) * BL134/(100*AZ134) * 1000/(1000 - AN134)</f>
        <v>0</v>
      </c>
      <c r="AM134">
        <v>12.8483861975425</v>
      </c>
      <c r="AN134">
        <v>15.4854560439561</v>
      </c>
      <c r="AO134">
        <v>-9.14965853510748e-07</v>
      </c>
      <c r="AP134">
        <v>106.04</v>
      </c>
      <c r="AQ134">
        <v>13</v>
      </c>
      <c r="AR134">
        <v>3</v>
      </c>
      <c r="AS134">
        <f>IF(AQ134*$H$13&gt;=AU134,1.0,(AU134/(AU134-AQ134*$H$13)))</f>
        <v>0</v>
      </c>
      <c r="AT134">
        <f>(AS134-1)*100</f>
        <v>0</v>
      </c>
      <c r="AU134">
        <f>MAX(0,($B$13+$C$13*BT134)/(1+$D$13*BT134)*BM134/(BO134+273)*$E$13)</f>
        <v>0</v>
      </c>
      <c r="AV134">
        <f>$B$11*BU134+$C$11*BV134+$D$11*CG134</f>
        <v>0</v>
      </c>
      <c r="AW134">
        <f>AV134*AX134</f>
        <v>0</v>
      </c>
      <c r="AX134">
        <f>($B$11*$D$9+$C$11*$D$9+$D$11*(CH134*$E$9+CI134*$G$9))/($B$11+$C$11+$D$11)</f>
        <v>0</v>
      </c>
      <c r="AY134">
        <f>($B$11*$K$9+$C$11*$K$9+$D$11*(CH134*$L$9+CI134*$N$9))/($B$11+$C$11+$D$11)</f>
        <v>0</v>
      </c>
      <c r="AZ134">
        <v>6</v>
      </c>
      <c r="BA134">
        <v>0.5</v>
      </c>
      <c r="BB134" t="s">
        <v>345</v>
      </c>
      <c r="BC134">
        <v>2</v>
      </c>
      <c r="BD134" t="b">
        <v>1</v>
      </c>
      <c r="BE134">
        <v>1737667974.1</v>
      </c>
      <c r="BF134">
        <v>892.07</v>
      </c>
      <c r="BG134">
        <v>953.555</v>
      </c>
      <c r="BH134">
        <v>15.4856</v>
      </c>
      <c r="BI134">
        <v>12.8548</v>
      </c>
      <c r="BJ134">
        <v>890.312</v>
      </c>
      <c r="BK134">
        <v>15.3743</v>
      </c>
      <c r="BL134">
        <v>499.574</v>
      </c>
      <c r="BM134">
        <v>102.602</v>
      </c>
      <c r="BN134">
        <v>0.0998544</v>
      </c>
      <c r="BO134">
        <v>25.0059</v>
      </c>
      <c r="BP134">
        <v>25.4582</v>
      </c>
      <c r="BQ134">
        <v>999.9</v>
      </c>
      <c r="BR134">
        <v>0</v>
      </c>
      <c r="BS134">
        <v>0</v>
      </c>
      <c r="BT134">
        <v>10024.4</v>
      </c>
      <c r="BU134">
        <v>364.206</v>
      </c>
      <c r="BV134">
        <v>838.13</v>
      </c>
      <c r="BW134">
        <v>-61.485</v>
      </c>
      <c r="BX134">
        <v>906.102</v>
      </c>
      <c r="BY134">
        <v>965.973</v>
      </c>
      <c r="BZ134">
        <v>2.6308</v>
      </c>
      <c r="CA134">
        <v>953.555</v>
      </c>
      <c r="CB134">
        <v>12.8548</v>
      </c>
      <c r="CC134">
        <v>1.58886</v>
      </c>
      <c r="CD134">
        <v>1.31893</v>
      </c>
      <c r="CE134">
        <v>13.8512</v>
      </c>
      <c r="CF134">
        <v>11.0163</v>
      </c>
      <c r="CG134">
        <v>1200</v>
      </c>
      <c r="CH134">
        <v>0.900001</v>
      </c>
      <c r="CI134">
        <v>0.0999989</v>
      </c>
      <c r="CJ134">
        <v>27</v>
      </c>
      <c r="CK134">
        <v>23455.8</v>
      </c>
      <c r="CL134">
        <v>1737665128.1</v>
      </c>
      <c r="CM134" t="s">
        <v>346</v>
      </c>
      <c r="CN134">
        <v>1737665128.1</v>
      </c>
      <c r="CO134">
        <v>1737665124.1</v>
      </c>
      <c r="CP134">
        <v>1</v>
      </c>
      <c r="CQ134">
        <v>0.11</v>
      </c>
      <c r="CR134">
        <v>-0.02</v>
      </c>
      <c r="CS134">
        <v>0.918</v>
      </c>
      <c r="CT134">
        <v>0.128</v>
      </c>
      <c r="CU134">
        <v>200</v>
      </c>
      <c r="CV134">
        <v>18</v>
      </c>
      <c r="CW134">
        <v>0.6</v>
      </c>
      <c r="CX134">
        <v>0.08</v>
      </c>
      <c r="CY134">
        <v>-59.665545</v>
      </c>
      <c r="CZ134">
        <v>-10.0242812030074</v>
      </c>
      <c r="DA134">
        <v>0.968014949510079</v>
      </c>
      <c r="DB134">
        <v>0</v>
      </c>
      <c r="DC134">
        <v>2.6378095</v>
      </c>
      <c r="DD134">
        <v>0.00591022556391117</v>
      </c>
      <c r="DE134">
        <v>0.00738338572404283</v>
      </c>
      <c r="DF134">
        <v>1</v>
      </c>
      <c r="DG134">
        <v>1</v>
      </c>
      <c r="DH134">
        <v>2</v>
      </c>
      <c r="DI134" t="s">
        <v>347</v>
      </c>
      <c r="DJ134">
        <v>3.11899</v>
      </c>
      <c r="DK134">
        <v>2.80076</v>
      </c>
      <c r="DL134">
        <v>0.171278</v>
      </c>
      <c r="DM134">
        <v>0.180674</v>
      </c>
      <c r="DN134">
        <v>0.0864732</v>
      </c>
      <c r="DO134">
        <v>0.0763605</v>
      </c>
      <c r="DP134">
        <v>23064.8</v>
      </c>
      <c r="DQ134">
        <v>21067.4</v>
      </c>
      <c r="DR134">
        <v>26630.7</v>
      </c>
      <c r="DS134">
        <v>24063.1</v>
      </c>
      <c r="DT134">
        <v>33628.6</v>
      </c>
      <c r="DU134">
        <v>32383.9</v>
      </c>
      <c r="DV134">
        <v>40264.6</v>
      </c>
      <c r="DW134">
        <v>38052.2</v>
      </c>
      <c r="DX134">
        <v>1.9977</v>
      </c>
      <c r="DY134">
        <v>2.63512</v>
      </c>
      <c r="DZ134">
        <v>0.0372976</v>
      </c>
      <c r="EA134">
        <v>0</v>
      </c>
      <c r="EB134">
        <v>24.8482</v>
      </c>
      <c r="EC134">
        <v>999.9</v>
      </c>
      <c r="ED134">
        <v>52.222</v>
      </c>
      <c r="EE134">
        <v>25.831</v>
      </c>
      <c r="EF134">
        <v>17.0032</v>
      </c>
      <c r="EG134">
        <v>63.9856</v>
      </c>
      <c r="EH134">
        <v>20.5889</v>
      </c>
      <c r="EI134">
        <v>2</v>
      </c>
      <c r="EJ134">
        <v>-0.323168</v>
      </c>
      <c r="EK134">
        <v>-0.154902</v>
      </c>
      <c r="EL134">
        <v>20.3006</v>
      </c>
      <c r="EM134">
        <v>5.26236</v>
      </c>
      <c r="EN134">
        <v>12.0059</v>
      </c>
      <c r="EO134">
        <v>4.9995</v>
      </c>
      <c r="EP134">
        <v>3.28702</v>
      </c>
      <c r="EQ134">
        <v>9999</v>
      </c>
      <c r="ER134">
        <v>9999</v>
      </c>
      <c r="ES134">
        <v>9999</v>
      </c>
      <c r="ET134">
        <v>999.9</v>
      </c>
      <c r="EU134">
        <v>1.87279</v>
      </c>
      <c r="EV134">
        <v>1.87363</v>
      </c>
      <c r="EW134">
        <v>1.86983</v>
      </c>
      <c r="EX134">
        <v>1.87561</v>
      </c>
      <c r="EY134">
        <v>1.87577</v>
      </c>
      <c r="EZ134">
        <v>1.87422</v>
      </c>
      <c r="FA134">
        <v>1.87275</v>
      </c>
      <c r="FB134">
        <v>1.8718</v>
      </c>
      <c r="FC134">
        <v>5</v>
      </c>
      <c r="FD134">
        <v>0</v>
      </c>
      <c r="FE134">
        <v>0</v>
      </c>
      <c r="FF134">
        <v>0</v>
      </c>
      <c r="FG134" t="s">
        <v>348</v>
      </c>
      <c r="FH134" t="s">
        <v>349</v>
      </c>
      <c r="FI134" t="s">
        <v>350</v>
      </c>
      <c r="FJ134" t="s">
        <v>350</v>
      </c>
      <c r="FK134" t="s">
        <v>350</v>
      </c>
      <c r="FL134" t="s">
        <v>350</v>
      </c>
      <c r="FM134">
        <v>0</v>
      </c>
      <c r="FN134">
        <v>100</v>
      </c>
      <c r="FO134">
        <v>100</v>
      </c>
      <c r="FP134">
        <v>1.759</v>
      </c>
      <c r="FQ134">
        <v>0.1113</v>
      </c>
      <c r="FR134">
        <v>0.362488883028156</v>
      </c>
      <c r="FS134">
        <v>0.00365831709837341</v>
      </c>
      <c r="FT134">
        <v>-3.09545118692409e-06</v>
      </c>
      <c r="FU134">
        <v>8.40380587856183e-10</v>
      </c>
      <c r="FV134">
        <v>-0.00191986884087034</v>
      </c>
      <c r="FW134">
        <v>0.00174507359546448</v>
      </c>
      <c r="FX134">
        <v>0.000211765233859431</v>
      </c>
      <c r="FY134">
        <v>9.99097381883647e-06</v>
      </c>
      <c r="FZ134">
        <v>2</v>
      </c>
      <c r="GA134">
        <v>1986</v>
      </c>
      <c r="GB134">
        <v>0</v>
      </c>
      <c r="GC134">
        <v>17</v>
      </c>
      <c r="GD134">
        <v>47.5</v>
      </c>
      <c r="GE134">
        <v>47.5</v>
      </c>
      <c r="GF134">
        <v>2.73682</v>
      </c>
      <c r="GG134">
        <v>2.50854</v>
      </c>
      <c r="GH134">
        <v>2.24854</v>
      </c>
      <c r="GI134">
        <v>2.67456</v>
      </c>
      <c r="GJ134">
        <v>2.44751</v>
      </c>
      <c r="GK134">
        <v>2.35229</v>
      </c>
      <c r="GL134">
        <v>30.3509</v>
      </c>
      <c r="GM134">
        <v>13.9482</v>
      </c>
      <c r="GN134">
        <v>19</v>
      </c>
      <c r="GO134">
        <v>455.156</v>
      </c>
      <c r="GP134">
        <v>1034.59</v>
      </c>
      <c r="GQ134">
        <v>24.1521</v>
      </c>
      <c r="GR134">
        <v>23.4506</v>
      </c>
      <c r="GS134">
        <v>30.0004</v>
      </c>
      <c r="GT134">
        <v>23.4574</v>
      </c>
      <c r="GU134">
        <v>23.5747</v>
      </c>
      <c r="GV134">
        <v>54.8498</v>
      </c>
      <c r="GW134">
        <v>22.1605</v>
      </c>
      <c r="GX134">
        <v>68.9088</v>
      </c>
      <c r="GY134">
        <v>24.1479</v>
      </c>
      <c r="GZ134">
        <v>981.661</v>
      </c>
      <c r="HA134">
        <v>12.8658</v>
      </c>
      <c r="HB134">
        <v>101.126</v>
      </c>
      <c r="HC134">
        <v>101.1</v>
      </c>
    </row>
    <row r="135" spans="1:211">
      <c r="A135">
        <v>119</v>
      </c>
      <c r="B135">
        <v>1737667977.1</v>
      </c>
      <c r="C135">
        <v>236</v>
      </c>
      <c r="D135" t="s">
        <v>585</v>
      </c>
      <c r="E135" t="s">
        <v>586</v>
      </c>
      <c r="F135">
        <v>2</v>
      </c>
      <c r="G135">
        <v>1737667975.1</v>
      </c>
      <c r="H135">
        <f>(I135)/1000</f>
        <v>0</v>
      </c>
      <c r="I135">
        <f>IF(BD135, AL135, AF135)</f>
        <v>0</v>
      </c>
      <c r="J135">
        <f>IF(BD135, AG135, AE135)</f>
        <v>0</v>
      </c>
      <c r="K135">
        <f>BF135 - IF(AS135&gt;1, J135*AZ135*100.0/(AU135), 0)</f>
        <v>0</v>
      </c>
      <c r="L135">
        <f>((R135-H135/2)*K135-J135)/(R135+H135/2)</f>
        <v>0</v>
      </c>
      <c r="M135">
        <f>L135*(BM135+BN135)/1000.0</f>
        <v>0</v>
      </c>
      <c r="N135">
        <f>(BF135 - IF(AS135&gt;1, J135*AZ135*100.0/(AU135), 0))*(BM135+BN135)/1000.0</f>
        <v>0</v>
      </c>
      <c r="O135">
        <f>2.0/((1/Q135-1/P135)+SIGN(Q135)*SQRT((1/Q135-1/P135)*(1/Q135-1/P135) + 4*BA135/((BA135+1)*(BA135+1))*(2*1/Q135*1/P135-1/P135*1/P135)))</f>
        <v>0</v>
      </c>
      <c r="P135">
        <f>IF(LEFT(BB135,1)&lt;&gt;"0",IF(LEFT(BB135,1)="1",3.0,BC135),$D$5+$E$5*(BT135*BM135/($K$5*1000))+$F$5*(BT135*BM135/($K$5*1000))*MAX(MIN(AZ135,$J$5),$I$5)*MAX(MIN(AZ135,$J$5),$I$5)+$G$5*MAX(MIN(AZ135,$J$5),$I$5)*(BT135*BM135/($K$5*1000))+$H$5*(BT135*BM135/($K$5*1000))*(BT135*BM135/($K$5*1000)))</f>
        <v>0</v>
      </c>
      <c r="Q135">
        <f>H135*(1000-(1000*0.61365*exp(17.502*U135/(240.97+U135))/(BM135+BN135)+BH135)/2)/(1000*0.61365*exp(17.502*U135/(240.97+U135))/(BM135+BN135)-BH135)</f>
        <v>0</v>
      </c>
      <c r="R135">
        <f>1/((BA135+1)/(O135/1.6)+1/(P135/1.37)) + BA135/((BA135+1)/(O135/1.6) + BA135/(P135/1.37))</f>
        <v>0</v>
      </c>
      <c r="S135">
        <f>(AV135*AY135)</f>
        <v>0</v>
      </c>
      <c r="T135">
        <f>(BO135+(S135+2*0.95*5.67E-8*(((BO135+$B$7)+273)^4-(BO135+273)^4)-44100*H135)/(1.84*29.3*P135+8*0.95*5.67E-8*(BO135+273)^3))</f>
        <v>0</v>
      </c>
      <c r="U135">
        <f>($C$7*BP135+$D$7*BQ135+$E$7*T135)</f>
        <v>0</v>
      </c>
      <c r="V135">
        <f>0.61365*exp(17.502*U135/(240.97+U135))</f>
        <v>0</v>
      </c>
      <c r="W135">
        <f>(X135/Y135*100)</f>
        <v>0</v>
      </c>
      <c r="X135">
        <f>BH135*(BM135+BN135)/1000</f>
        <v>0</v>
      </c>
      <c r="Y135">
        <f>0.61365*exp(17.502*BO135/(240.97+BO135))</f>
        <v>0</v>
      </c>
      <c r="Z135">
        <f>(V135-BH135*(BM135+BN135)/1000)</f>
        <v>0</v>
      </c>
      <c r="AA135">
        <f>(-H135*44100)</f>
        <v>0</v>
      </c>
      <c r="AB135">
        <f>2*29.3*P135*0.92*(BO135-U135)</f>
        <v>0</v>
      </c>
      <c r="AC135">
        <f>2*0.95*5.67E-8*(((BO135+$B$7)+273)^4-(U135+273)^4)</f>
        <v>0</v>
      </c>
      <c r="AD135">
        <f>S135+AC135+AA135+AB135</f>
        <v>0</v>
      </c>
      <c r="AE135">
        <f>BL135*AS135*(BG135-BF135*(1000-AS135*BI135)/(1000-AS135*BH135))/(100*AZ135)</f>
        <v>0</v>
      </c>
      <c r="AF135">
        <f>1000*BL135*AS135*(BH135-BI135)/(100*AZ135*(1000-AS135*BH135))</f>
        <v>0</v>
      </c>
      <c r="AG135">
        <f>(AH135 - AI135 - BM135*1E3/(8.314*(BO135+273.15)) * AK135/BL135 * AJ135) * BL135/(100*AZ135) * (1000 - BI135)/1000</f>
        <v>0</v>
      </c>
      <c r="AH135">
        <v>960.716917759524</v>
      </c>
      <c r="AI135">
        <v>912.797884848484</v>
      </c>
      <c r="AJ135">
        <v>3.3255187012986</v>
      </c>
      <c r="AK135">
        <v>84.62</v>
      </c>
      <c r="AL135">
        <f>(AN135 - AM135 + BM135*1E3/(8.314*(BO135+273.15)) * AP135/BL135 * AO135) * BL135/(100*AZ135) * 1000/(1000 - AN135)</f>
        <v>0</v>
      </c>
      <c r="AM135">
        <v>12.8509385263137</v>
      </c>
      <c r="AN135">
        <v>15.4858</v>
      </c>
      <c r="AO135">
        <v>-4.50607049485595e-07</v>
      </c>
      <c r="AP135">
        <v>106.04</v>
      </c>
      <c r="AQ135">
        <v>13</v>
      </c>
      <c r="AR135">
        <v>3</v>
      </c>
      <c r="AS135">
        <f>IF(AQ135*$H$13&gt;=AU135,1.0,(AU135/(AU135-AQ135*$H$13)))</f>
        <v>0</v>
      </c>
      <c r="AT135">
        <f>(AS135-1)*100</f>
        <v>0</v>
      </c>
      <c r="AU135">
        <f>MAX(0,($B$13+$C$13*BT135)/(1+$D$13*BT135)*BM135/(BO135+273)*$E$13)</f>
        <v>0</v>
      </c>
      <c r="AV135">
        <f>$B$11*BU135+$C$11*BV135+$D$11*CG135</f>
        <v>0</v>
      </c>
      <c r="AW135">
        <f>AV135*AX135</f>
        <v>0</v>
      </c>
      <c r="AX135">
        <f>($B$11*$D$9+$C$11*$D$9+$D$11*(CH135*$E$9+CI135*$G$9))/($B$11+$C$11+$D$11)</f>
        <v>0</v>
      </c>
      <c r="AY135">
        <f>($B$11*$K$9+$C$11*$K$9+$D$11*(CH135*$L$9+CI135*$N$9))/($B$11+$C$11+$D$11)</f>
        <v>0</v>
      </c>
      <c r="AZ135">
        <v>6</v>
      </c>
      <c r="BA135">
        <v>0.5</v>
      </c>
      <c r="BB135" t="s">
        <v>345</v>
      </c>
      <c r="BC135">
        <v>2</v>
      </c>
      <c r="BD135" t="b">
        <v>1</v>
      </c>
      <c r="BE135">
        <v>1737667975.1</v>
      </c>
      <c r="BF135">
        <v>895.3655</v>
      </c>
      <c r="BG135">
        <v>956.893</v>
      </c>
      <c r="BH135">
        <v>15.4858</v>
      </c>
      <c r="BI135">
        <v>12.8553</v>
      </c>
      <c r="BJ135">
        <v>893.6065</v>
      </c>
      <c r="BK135">
        <v>15.3745</v>
      </c>
      <c r="BL135">
        <v>499.7595</v>
      </c>
      <c r="BM135">
        <v>102.6025</v>
      </c>
      <c r="BN135">
        <v>0.0999877</v>
      </c>
      <c r="BO135">
        <v>25.0057</v>
      </c>
      <c r="BP135">
        <v>25.45995</v>
      </c>
      <c r="BQ135">
        <v>999.9</v>
      </c>
      <c r="BR135">
        <v>0</v>
      </c>
      <c r="BS135">
        <v>0</v>
      </c>
      <c r="BT135">
        <v>10002.51</v>
      </c>
      <c r="BU135">
        <v>364.1995</v>
      </c>
      <c r="BV135">
        <v>838.457</v>
      </c>
      <c r="BW135">
        <v>-61.52715</v>
      </c>
      <c r="BX135">
        <v>909.4495</v>
      </c>
      <c r="BY135">
        <v>969.3545</v>
      </c>
      <c r="BZ135">
        <v>2.630515</v>
      </c>
      <c r="CA135">
        <v>956.893</v>
      </c>
      <c r="CB135">
        <v>12.8553</v>
      </c>
      <c r="CC135">
        <v>1.58888</v>
      </c>
      <c r="CD135">
        <v>1.31898</v>
      </c>
      <c r="CE135">
        <v>13.8514</v>
      </c>
      <c r="CF135">
        <v>11.0169</v>
      </c>
      <c r="CG135">
        <v>1200</v>
      </c>
      <c r="CH135">
        <v>0.900001</v>
      </c>
      <c r="CI135">
        <v>0.0999989</v>
      </c>
      <c r="CJ135">
        <v>27</v>
      </c>
      <c r="CK135">
        <v>23455.8</v>
      </c>
      <c r="CL135">
        <v>1737665128.1</v>
      </c>
      <c r="CM135" t="s">
        <v>346</v>
      </c>
      <c r="CN135">
        <v>1737665128.1</v>
      </c>
      <c r="CO135">
        <v>1737665124.1</v>
      </c>
      <c r="CP135">
        <v>1</v>
      </c>
      <c r="CQ135">
        <v>0.11</v>
      </c>
      <c r="CR135">
        <v>-0.02</v>
      </c>
      <c r="CS135">
        <v>0.918</v>
      </c>
      <c r="CT135">
        <v>0.128</v>
      </c>
      <c r="CU135">
        <v>200</v>
      </c>
      <c r="CV135">
        <v>18</v>
      </c>
      <c r="CW135">
        <v>0.6</v>
      </c>
      <c r="CX135">
        <v>0.08</v>
      </c>
      <c r="CY135">
        <v>-60.015035</v>
      </c>
      <c r="CZ135">
        <v>-9.80967067669169</v>
      </c>
      <c r="DA135">
        <v>0.946339773693889</v>
      </c>
      <c r="DB135">
        <v>0</v>
      </c>
      <c r="DC135">
        <v>2.6385445</v>
      </c>
      <c r="DD135">
        <v>-0.0359905263157887</v>
      </c>
      <c r="DE135">
        <v>0.00611109194416186</v>
      </c>
      <c r="DF135">
        <v>1</v>
      </c>
      <c r="DG135">
        <v>1</v>
      </c>
      <c r="DH135">
        <v>2</v>
      </c>
      <c r="DI135" t="s">
        <v>347</v>
      </c>
      <c r="DJ135">
        <v>3.11932</v>
      </c>
      <c r="DK135">
        <v>2.80068</v>
      </c>
      <c r="DL135">
        <v>0.172097</v>
      </c>
      <c r="DM135">
        <v>0.181476</v>
      </c>
      <c r="DN135">
        <v>0.0864798</v>
      </c>
      <c r="DO135">
        <v>0.0763656</v>
      </c>
      <c r="DP135">
        <v>23042.2</v>
      </c>
      <c r="DQ135">
        <v>21046.7</v>
      </c>
      <c r="DR135">
        <v>26630.8</v>
      </c>
      <c r="DS135">
        <v>24063</v>
      </c>
      <c r="DT135">
        <v>33628.8</v>
      </c>
      <c r="DU135">
        <v>32383.7</v>
      </c>
      <c r="DV135">
        <v>40265</v>
      </c>
      <c r="DW135">
        <v>38052.1</v>
      </c>
      <c r="DX135">
        <v>1.99835</v>
      </c>
      <c r="DY135">
        <v>2.63497</v>
      </c>
      <c r="DZ135">
        <v>0.0370815</v>
      </c>
      <c r="EA135">
        <v>0</v>
      </c>
      <c r="EB135">
        <v>24.8498</v>
      </c>
      <c r="EC135">
        <v>999.9</v>
      </c>
      <c r="ED135">
        <v>52.222</v>
      </c>
      <c r="EE135">
        <v>25.831</v>
      </c>
      <c r="EF135">
        <v>17.0028</v>
      </c>
      <c r="EG135">
        <v>64.0256</v>
      </c>
      <c r="EH135">
        <v>20.629</v>
      </c>
      <c r="EI135">
        <v>2</v>
      </c>
      <c r="EJ135">
        <v>-0.323041</v>
      </c>
      <c r="EK135">
        <v>-0.145033</v>
      </c>
      <c r="EL135">
        <v>20.3007</v>
      </c>
      <c r="EM135">
        <v>5.26251</v>
      </c>
      <c r="EN135">
        <v>12.0067</v>
      </c>
      <c r="EO135">
        <v>4.99925</v>
      </c>
      <c r="EP135">
        <v>3.28705</v>
      </c>
      <c r="EQ135">
        <v>9999</v>
      </c>
      <c r="ER135">
        <v>9999</v>
      </c>
      <c r="ES135">
        <v>9999</v>
      </c>
      <c r="ET135">
        <v>999.9</v>
      </c>
      <c r="EU135">
        <v>1.87283</v>
      </c>
      <c r="EV135">
        <v>1.87363</v>
      </c>
      <c r="EW135">
        <v>1.86984</v>
      </c>
      <c r="EX135">
        <v>1.87561</v>
      </c>
      <c r="EY135">
        <v>1.87578</v>
      </c>
      <c r="EZ135">
        <v>1.87423</v>
      </c>
      <c r="FA135">
        <v>1.87278</v>
      </c>
      <c r="FB135">
        <v>1.87181</v>
      </c>
      <c r="FC135">
        <v>5</v>
      </c>
      <c r="FD135">
        <v>0</v>
      </c>
      <c r="FE135">
        <v>0</v>
      </c>
      <c r="FF135">
        <v>0</v>
      </c>
      <c r="FG135" t="s">
        <v>348</v>
      </c>
      <c r="FH135" t="s">
        <v>349</v>
      </c>
      <c r="FI135" t="s">
        <v>350</v>
      </c>
      <c r="FJ135" t="s">
        <v>350</v>
      </c>
      <c r="FK135" t="s">
        <v>350</v>
      </c>
      <c r="FL135" t="s">
        <v>350</v>
      </c>
      <c r="FM135">
        <v>0</v>
      </c>
      <c r="FN135">
        <v>100</v>
      </c>
      <c r="FO135">
        <v>100</v>
      </c>
      <c r="FP135">
        <v>1.76</v>
      </c>
      <c r="FQ135">
        <v>0.1113</v>
      </c>
      <c r="FR135">
        <v>0.362488883028156</v>
      </c>
      <c r="FS135">
        <v>0.00365831709837341</v>
      </c>
      <c r="FT135">
        <v>-3.09545118692409e-06</v>
      </c>
      <c r="FU135">
        <v>8.40380587856183e-10</v>
      </c>
      <c r="FV135">
        <v>-0.00191986884087034</v>
      </c>
      <c r="FW135">
        <v>0.00174507359546448</v>
      </c>
      <c r="FX135">
        <v>0.000211765233859431</v>
      </c>
      <c r="FY135">
        <v>9.99097381883647e-06</v>
      </c>
      <c r="FZ135">
        <v>2</v>
      </c>
      <c r="GA135">
        <v>1986</v>
      </c>
      <c r="GB135">
        <v>0</v>
      </c>
      <c r="GC135">
        <v>17</v>
      </c>
      <c r="GD135">
        <v>47.5</v>
      </c>
      <c r="GE135">
        <v>47.5</v>
      </c>
      <c r="GF135">
        <v>2.75269</v>
      </c>
      <c r="GG135">
        <v>2.5061</v>
      </c>
      <c r="GH135">
        <v>2.24854</v>
      </c>
      <c r="GI135">
        <v>2.67456</v>
      </c>
      <c r="GJ135">
        <v>2.44751</v>
      </c>
      <c r="GK135">
        <v>2.41577</v>
      </c>
      <c r="GL135">
        <v>30.3724</v>
      </c>
      <c r="GM135">
        <v>13.9657</v>
      </c>
      <c r="GN135">
        <v>19</v>
      </c>
      <c r="GO135">
        <v>455.552</v>
      </c>
      <c r="GP135">
        <v>1034.44</v>
      </c>
      <c r="GQ135">
        <v>24.1507</v>
      </c>
      <c r="GR135">
        <v>23.4526</v>
      </c>
      <c r="GS135">
        <v>30.0004</v>
      </c>
      <c r="GT135">
        <v>23.4588</v>
      </c>
      <c r="GU135">
        <v>23.5761</v>
      </c>
      <c r="GV135">
        <v>55.1655</v>
      </c>
      <c r="GW135">
        <v>22.1605</v>
      </c>
      <c r="GX135">
        <v>68.9088</v>
      </c>
      <c r="GY135">
        <v>24.1479</v>
      </c>
      <c r="GZ135">
        <v>988.39</v>
      </c>
      <c r="HA135">
        <v>12.8646</v>
      </c>
      <c r="HB135">
        <v>101.127</v>
      </c>
      <c r="HC135">
        <v>101.1</v>
      </c>
    </row>
    <row r="136" spans="1:211">
      <c r="A136">
        <v>120</v>
      </c>
      <c r="B136">
        <v>1737667979.1</v>
      </c>
      <c r="C136">
        <v>238</v>
      </c>
      <c r="D136" t="s">
        <v>587</v>
      </c>
      <c r="E136" t="s">
        <v>588</v>
      </c>
      <c r="F136">
        <v>2</v>
      </c>
      <c r="G136">
        <v>1737667978.1</v>
      </c>
      <c r="H136">
        <f>(I136)/1000</f>
        <v>0</v>
      </c>
      <c r="I136">
        <f>IF(BD136, AL136, AF136)</f>
        <v>0</v>
      </c>
      <c r="J136">
        <f>IF(BD136, AG136, AE136)</f>
        <v>0</v>
      </c>
      <c r="K136">
        <f>BF136 - IF(AS136&gt;1, J136*AZ136*100.0/(AU136), 0)</f>
        <v>0</v>
      </c>
      <c r="L136">
        <f>((R136-H136/2)*K136-J136)/(R136+H136/2)</f>
        <v>0</v>
      </c>
      <c r="M136">
        <f>L136*(BM136+BN136)/1000.0</f>
        <v>0</v>
      </c>
      <c r="N136">
        <f>(BF136 - IF(AS136&gt;1, J136*AZ136*100.0/(AU136), 0))*(BM136+BN136)/1000.0</f>
        <v>0</v>
      </c>
      <c r="O136">
        <f>2.0/((1/Q136-1/P136)+SIGN(Q136)*SQRT((1/Q136-1/P136)*(1/Q136-1/P136) + 4*BA136/((BA136+1)*(BA136+1))*(2*1/Q136*1/P136-1/P136*1/P136)))</f>
        <v>0</v>
      </c>
      <c r="P136">
        <f>IF(LEFT(BB136,1)&lt;&gt;"0",IF(LEFT(BB136,1)="1",3.0,BC136),$D$5+$E$5*(BT136*BM136/($K$5*1000))+$F$5*(BT136*BM136/($K$5*1000))*MAX(MIN(AZ136,$J$5),$I$5)*MAX(MIN(AZ136,$J$5),$I$5)+$G$5*MAX(MIN(AZ136,$J$5),$I$5)*(BT136*BM136/($K$5*1000))+$H$5*(BT136*BM136/($K$5*1000))*(BT136*BM136/($K$5*1000)))</f>
        <v>0</v>
      </c>
      <c r="Q136">
        <f>H136*(1000-(1000*0.61365*exp(17.502*U136/(240.97+U136))/(BM136+BN136)+BH136)/2)/(1000*0.61365*exp(17.502*U136/(240.97+U136))/(BM136+BN136)-BH136)</f>
        <v>0</v>
      </c>
      <c r="R136">
        <f>1/((BA136+1)/(O136/1.6)+1/(P136/1.37)) + BA136/((BA136+1)/(O136/1.6) + BA136/(P136/1.37))</f>
        <v>0</v>
      </c>
      <c r="S136">
        <f>(AV136*AY136)</f>
        <v>0</v>
      </c>
      <c r="T136">
        <f>(BO136+(S136+2*0.95*5.67E-8*(((BO136+$B$7)+273)^4-(BO136+273)^4)-44100*H136)/(1.84*29.3*P136+8*0.95*5.67E-8*(BO136+273)^3))</f>
        <v>0</v>
      </c>
      <c r="U136">
        <f>($C$7*BP136+$D$7*BQ136+$E$7*T136)</f>
        <v>0</v>
      </c>
      <c r="V136">
        <f>0.61365*exp(17.502*U136/(240.97+U136))</f>
        <v>0</v>
      </c>
      <c r="W136">
        <f>(X136/Y136*100)</f>
        <v>0</v>
      </c>
      <c r="X136">
        <f>BH136*(BM136+BN136)/1000</f>
        <v>0</v>
      </c>
      <c r="Y136">
        <f>0.61365*exp(17.502*BO136/(240.97+BO136))</f>
        <v>0</v>
      </c>
      <c r="Z136">
        <f>(V136-BH136*(BM136+BN136)/1000)</f>
        <v>0</v>
      </c>
      <c r="AA136">
        <f>(-H136*44100)</f>
        <v>0</v>
      </c>
      <c r="AB136">
        <f>2*29.3*P136*0.92*(BO136-U136)</f>
        <v>0</v>
      </c>
      <c r="AC136">
        <f>2*0.95*5.67E-8*(((BO136+$B$7)+273)^4-(U136+273)^4)</f>
        <v>0</v>
      </c>
      <c r="AD136">
        <f>S136+AC136+AA136+AB136</f>
        <v>0</v>
      </c>
      <c r="AE136">
        <f>BL136*AS136*(BG136-BF136*(1000-AS136*BI136)/(1000-AS136*BH136))/(100*AZ136)</f>
        <v>0</v>
      </c>
      <c r="AF136">
        <f>1000*BL136*AS136*(BH136-BI136)/(100*AZ136*(1000-AS136*BH136))</f>
        <v>0</v>
      </c>
      <c r="AG136">
        <f>(AH136 - AI136 - BM136*1E3/(8.314*(BO136+273.15)) * AK136/BL136 * AJ136) * BL136/(100*AZ136) * (1000 - BI136)/1000</f>
        <v>0</v>
      </c>
      <c r="AH136">
        <v>967.645483308333</v>
      </c>
      <c r="AI136">
        <v>919.494103030303</v>
      </c>
      <c r="AJ136">
        <v>3.3404812121211</v>
      </c>
      <c r="AK136">
        <v>84.62</v>
      </c>
      <c r="AL136">
        <f>(AN136 - AM136 + BM136*1E3/(8.314*(BO136+273.15)) * AP136/BL136 * AO136) * BL136/(100*AZ136) * 1000/(1000 - AN136)</f>
        <v>0</v>
      </c>
      <c r="AM136">
        <v>12.8533737381818</v>
      </c>
      <c r="AN136">
        <v>15.4873461538462</v>
      </c>
      <c r="AO136">
        <v>1.04235083804924e-07</v>
      </c>
      <c r="AP136">
        <v>106.04</v>
      </c>
      <c r="AQ136">
        <v>13</v>
      </c>
      <c r="AR136">
        <v>3</v>
      </c>
      <c r="AS136">
        <f>IF(AQ136*$H$13&gt;=AU136,1.0,(AU136/(AU136-AQ136*$H$13)))</f>
        <v>0</v>
      </c>
      <c r="AT136">
        <f>(AS136-1)*100</f>
        <v>0</v>
      </c>
      <c r="AU136">
        <f>MAX(0,($B$13+$C$13*BT136)/(1+$D$13*BT136)*BM136/(BO136+273)*$E$13)</f>
        <v>0</v>
      </c>
      <c r="AV136">
        <f>$B$11*BU136+$C$11*BV136+$D$11*CG136</f>
        <v>0</v>
      </c>
      <c r="AW136">
        <f>AV136*AX136</f>
        <v>0</v>
      </c>
      <c r="AX136">
        <f>($B$11*$D$9+$C$11*$D$9+$D$11*(CH136*$E$9+CI136*$G$9))/($B$11+$C$11+$D$11)</f>
        <v>0</v>
      </c>
      <c r="AY136">
        <f>($B$11*$K$9+$C$11*$K$9+$D$11*(CH136*$L$9+CI136*$N$9))/($B$11+$C$11+$D$11)</f>
        <v>0</v>
      </c>
      <c r="AZ136">
        <v>6</v>
      </c>
      <c r="BA136">
        <v>0.5</v>
      </c>
      <c r="BB136" t="s">
        <v>345</v>
      </c>
      <c r="BC136">
        <v>2</v>
      </c>
      <c r="BD136" t="b">
        <v>1</v>
      </c>
      <c r="BE136">
        <v>1737667978.1</v>
      </c>
      <c r="BF136">
        <v>905.249</v>
      </c>
      <c r="BG136">
        <v>966.824</v>
      </c>
      <c r="BH136">
        <v>15.4875</v>
      </c>
      <c r="BI136">
        <v>12.8564</v>
      </c>
      <c r="BJ136">
        <v>903.489</v>
      </c>
      <c r="BK136">
        <v>15.3762</v>
      </c>
      <c r="BL136">
        <v>500.236</v>
      </c>
      <c r="BM136">
        <v>102.602</v>
      </c>
      <c r="BN136">
        <v>0.100032</v>
      </c>
      <c r="BO136">
        <v>25.0057</v>
      </c>
      <c r="BP136">
        <v>25.458</v>
      </c>
      <c r="BQ136">
        <v>999.9</v>
      </c>
      <c r="BR136">
        <v>0</v>
      </c>
      <c r="BS136">
        <v>0</v>
      </c>
      <c r="BT136">
        <v>9975.62</v>
      </c>
      <c r="BU136">
        <v>364.218</v>
      </c>
      <c r="BV136">
        <v>838.875</v>
      </c>
      <c r="BW136">
        <v>-61.575</v>
      </c>
      <c r="BX136">
        <v>919.49</v>
      </c>
      <c r="BY136">
        <v>979.416</v>
      </c>
      <c r="BZ136">
        <v>2.63111</v>
      </c>
      <c r="CA136">
        <v>966.824</v>
      </c>
      <c r="CB136">
        <v>12.8564</v>
      </c>
      <c r="CC136">
        <v>1.58905</v>
      </c>
      <c r="CD136">
        <v>1.31909</v>
      </c>
      <c r="CE136">
        <v>13.853</v>
      </c>
      <c r="CF136">
        <v>11.0182</v>
      </c>
      <c r="CG136">
        <v>1200</v>
      </c>
      <c r="CH136">
        <v>0.900001</v>
      </c>
      <c r="CI136">
        <v>0.099999</v>
      </c>
      <c r="CJ136">
        <v>27</v>
      </c>
      <c r="CK136">
        <v>23455.7</v>
      </c>
      <c r="CL136">
        <v>1737665128.1</v>
      </c>
      <c r="CM136" t="s">
        <v>346</v>
      </c>
      <c r="CN136">
        <v>1737665128.1</v>
      </c>
      <c r="CO136">
        <v>1737665124.1</v>
      </c>
      <c r="CP136">
        <v>1</v>
      </c>
      <c r="CQ136">
        <v>0.11</v>
      </c>
      <c r="CR136">
        <v>-0.02</v>
      </c>
      <c r="CS136">
        <v>0.918</v>
      </c>
      <c r="CT136">
        <v>0.128</v>
      </c>
      <c r="CU136">
        <v>200</v>
      </c>
      <c r="CV136">
        <v>18</v>
      </c>
      <c r="CW136">
        <v>0.6</v>
      </c>
      <c r="CX136">
        <v>0.08</v>
      </c>
      <c r="CY136">
        <v>-60.32502</v>
      </c>
      <c r="CZ136">
        <v>-9.36581052631567</v>
      </c>
      <c r="DA136">
        <v>0.904936790389251</v>
      </c>
      <c r="DB136">
        <v>0</v>
      </c>
      <c r="DC136">
        <v>2.6383615</v>
      </c>
      <c r="DD136">
        <v>-0.0625069172932333</v>
      </c>
      <c r="DE136">
        <v>0.00627197598448846</v>
      </c>
      <c r="DF136">
        <v>1</v>
      </c>
      <c r="DG136">
        <v>1</v>
      </c>
      <c r="DH136">
        <v>2</v>
      </c>
      <c r="DI136" t="s">
        <v>347</v>
      </c>
      <c r="DJ136">
        <v>3.11941</v>
      </c>
      <c r="DK136">
        <v>2.80065</v>
      </c>
      <c r="DL136">
        <v>0.172914</v>
      </c>
      <c r="DM136">
        <v>0.18227</v>
      </c>
      <c r="DN136">
        <v>0.0864821</v>
      </c>
      <c r="DO136">
        <v>0.076364</v>
      </c>
      <c r="DP136">
        <v>23019.4</v>
      </c>
      <c r="DQ136">
        <v>21025.9</v>
      </c>
      <c r="DR136">
        <v>26630.7</v>
      </c>
      <c r="DS136">
        <v>24062.5</v>
      </c>
      <c r="DT136">
        <v>33628.6</v>
      </c>
      <c r="DU136">
        <v>32383.2</v>
      </c>
      <c r="DV136">
        <v>40264.9</v>
      </c>
      <c r="DW136">
        <v>38051.3</v>
      </c>
      <c r="DX136">
        <v>1.9984</v>
      </c>
      <c r="DY136">
        <v>2.635</v>
      </c>
      <c r="DZ136">
        <v>0.0370629</v>
      </c>
      <c r="EA136">
        <v>0</v>
      </c>
      <c r="EB136">
        <v>24.8514</v>
      </c>
      <c r="EC136">
        <v>999.9</v>
      </c>
      <c r="ED136">
        <v>52.222</v>
      </c>
      <c r="EE136">
        <v>25.831</v>
      </c>
      <c r="EF136">
        <v>17.0027</v>
      </c>
      <c r="EG136">
        <v>64.2156</v>
      </c>
      <c r="EH136">
        <v>20.4688</v>
      </c>
      <c r="EI136">
        <v>2</v>
      </c>
      <c r="EJ136">
        <v>-0.322889</v>
      </c>
      <c r="EK136">
        <v>-0.144869</v>
      </c>
      <c r="EL136">
        <v>20.3006</v>
      </c>
      <c r="EM136">
        <v>5.26222</v>
      </c>
      <c r="EN136">
        <v>12.0077</v>
      </c>
      <c r="EO136">
        <v>4.9989</v>
      </c>
      <c r="EP136">
        <v>3.2869</v>
      </c>
      <c r="EQ136">
        <v>9999</v>
      </c>
      <c r="ER136">
        <v>9999</v>
      </c>
      <c r="ES136">
        <v>9999</v>
      </c>
      <c r="ET136">
        <v>999.9</v>
      </c>
      <c r="EU136">
        <v>1.87281</v>
      </c>
      <c r="EV136">
        <v>1.87363</v>
      </c>
      <c r="EW136">
        <v>1.86983</v>
      </c>
      <c r="EX136">
        <v>1.87561</v>
      </c>
      <c r="EY136">
        <v>1.87577</v>
      </c>
      <c r="EZ136">
        <v>1.87423</v>
      </c>
      <c r="FA136">
        <v>1.87276</v>
      </c>
      <c r="FB136">
        <v>1.87181</v>
      </c>
      <c r="FC136">
        <v>5</v>
      </c>
      <c r="FD136">
        <v>0</v>
      </c>
      <c r="FE136">
        <v>0</v>
      </c>
      <c r="FF136">
        <v>0</v>
      </c>
      <c r="FG136" t="s">
        <v>348</v>
      </c>
      <c r="FH136" t="s">
        <v>349</v>
      </c>
      <c r="FI136" t="s">
        <v>350</v>
      </c>
      <c r="FJ136" t="s">
        <v>350</v>
      </c>
      <c r="FK136" t="s">
        <v>350</v>
      </c>
      <c r="FL136" t="s">
        <v>350</v>
      </c>
      <c r="FM136">
        <v>0</v>
      </c>
      <c r="FN136">
        <v>100</v>
      </c>
      <c r="FO136">
        <v>100</v>
      </c>
      <c r="FP136">
        <v>1.761</v>
      </c>
      <c r="FQ136">
        <v>0.1113</v>
      </c>
      <c r="FR136">
        <v>0.362488883028156</v>
      </c>
      <c r="FS136">
        <v>0.00365831709837341</v>
      </c>
      <c r="FT136">
        <v>-3.09545118692409e-06</v>
      </c>
      <c r="FU136">
        <v>8.40380587856183e-10</v>
      </c>
      <c r="FV136">
        <v>-0.00191986884087034</v>
      </c>
      <c r="FW136">
        <v>0.00174507359546448</v>
      </c>
      <c r="FX136">
        <v>0.000211765233859431</v>
      </c>
      <c r="FY136">
        <v>9.99097381883647e-06</v>
      </c>
      <c r="FZ136">
        <v>2</v>
      </c>
      <c r="GA136">
        <v>1986</v>
      </c>
      <c r="GB136">
        <v>0</v>
      </c>
      <c r="GC136">
        <v>17</v>
      </c>
      <c r="GD136">
        <v>47.5</v>
      </c>
      <c r="GE136">
        <v>47.6</v>
      </c>
      <c r="GF136">
        <v>2.76855</v>
      </c>
      <c r="GG136">
        <v>2.51831</v>
      </c>
      <c r="GH136">
        <v>2.24854</v>
      </c>
      <c r="GI136">
        <v>2.67456</v>
      </c>
      <c r="GJ136">
        <v>2.44751</v>
      </c>
      <c r="GK136">
        <v>2.40845</v>
      </c>
      <c r="GL136">
        <v>30.3724</v>
      </c>
      <c r="GM136">
        <v>13.9569</v>
      </c>
      <c r="GN136">
        <v>19</v>
      </c>
      <c r="GO136">
        <v>455.595</v>
      </c>
      <c r="GP136">
        <v>1034.5</v>
      </c>
      <c r="GQ136">
        <v>24.1487</v>
      </c>
      <c r="GR136">
        <v>23.4544</v>
      </c>
      <c r="GS136">
        <v>30.0003</v>
      </c>
      <c r="GT136">
        <v>23.4604</v>
      </c>
      <c r="GU136">
        <v>23.5775</v>
      </c>
      <c r="GV136">
        <v>55.4776</v>
      </c>
      <c r="GW136">
        <v>22.1605</v>
      </c>
      <c r="GX136">
        <v>68.9088</v>
      </c>
      <c r="GY136">
        <v>24.1423</v>
      </c>
      <c r="GZ136">
        <v>995.091</v>
      </c>
      <c r="HA136">
        <v>12.8656</v>
      </c>
      <c r="HB136">
        <v>101.126</v>
      </c>
      <c r="HC136">
        <v>101.098</v>
      </c>
    </row>
    <row r="137" spans="1:211">
      <c r="A137">
        <v>121</v>
      </c>
      <c r="B137">
        <v>1737667981.1</v>
      </c>
      <c r="C137">
        <v>240</v>
      </c>
      <c r="D137" t="s">
        <v>589</v>
      </c>
      <c r="E137" t="s">
        <v>590</v>
      </c>
      <c r="F137">
        <v>2</v>
      </c>
      <c r="G137">
        <v>1737667979.1</v>
      </c>
      <c r="H137">
        <f>(I137)/1000</f>
        <v>0</v>
      </c>
      <c r="I137">
        <f>IF(BD137, AL137, AF137)</f>
        <v>0</v>
      </c>
      <c r="J137">
        <f>IF(BD137, AG137, AE137)</f>
        <v>0</v>
      </c>
      <c r="K137">
        <f>BF137 - IF(AS137&gt;1, J137*AZ137*100.0/(AU137), 0)</f>
        <v>0</v>
      </c>
      <c r="L137">
        <f>((R137-H137/2)*K137-J137)/(R137+H137/2)</f>
        <v>0</v>
      </c>
      <c r="M137">
        <f>L137*(BM137+BN137)/1000.0</f>
        <v>0</v>
      </c>
      <c r="N137">
        <f>(BF137 - IF(AS137&gt;1, J137*AZ137*100.0/(AU137), 0))*(BM137+BN137)/1000.0</f>
        <v>0</v>
      </c>
      <c r="O137">
        <f>2.0/((1/Q137-1/P137)+SIGN(Q137)*SQRT((1/Q137-1/P137)*(1/Q137-1/P137) + 4*BA137/((BA137+1)*(BA137+1))*(2*1/Q137*1/P137-1/P137*1/P137)))</f>
        <v>0</v>
      </c>
      <c r="P137">
        <f>IF(LEFT(BB137,1)&lt;&gt;"0",IF(LEFT(BB137,1)="1",3.0,BC137),$D$5+$E$5*(BT137*BM137/($K$5*1000))+$F$5*(BT137*BM137/($K$5*1000))*MAX(MIN(AZ137,$J$5),$I$5)*MAX(MIN(AZ137,$J$5),$I$5)+$G$5*MAX(MIN(AZ137,$J$5),$I$5)*(BT137*BM137/($K$5*1000))+$H$5*(BT137*BM137/($K$5*1000))*(BT137*BM137/($K$5*1000)))</f>
        <v>0</v>
      </c>
      <c r="Q137">
        <f>H137*(1000-(1000*0.61365*exp(17.502*U137/(240.97+U137))/(BM137+BN137)+BH137)/2)/(1000*0.61365*exp(17.502*U137/(240.97+U137))/(BM137+BN137)-BH137)</f>
        <v>0</v>
      </c>
      <c r="R137">
        <f>1/((BA137+1)/(O137/1.6)+1/(P137/1.37)) + BA137/((BA137+1)/(O137/1.6) + BA137/(P137/1.37))</f>
        <v>0</v>
      </c>
      <c r="S137">
        <f>(AV137*AY137)</f>
        <v>0</v>
      </c>
      <c r="T137">
        <f>(BO137+(S137+2*0.95*5.67E-8*(((BO137+$B$7)+273)^4-(BO137+273)^4)-44100*H137)/(1.84*29.3*P137+8*0.95*5.67E-8*(BO137+273)^3))</f>
        <v>0</v>
      </c>
      <c r="U137">
        <f>($C$7*BP137+$D$7*BQ137+$E$7*T137)</f>
        <v>0</v>
      </c>
      <c r="V137">
        <f>0.61365*exp(17.502*U137/(240.97+U137))</f>
        <v>0</v>
      </c>
      <c r="W137">
        <f>(X137/Y137*100)</f>
        <v>0</v>
      </c>
      <c r="X137">
        <f>BH137*(BM137+BN137)/1000</f>
        <v>0</v>
      </c>
      <c r="Y137">
        <f>0.61365*exp(17.502*BO137/(240.97+BO137))</f>
        <v>0</v>
      </c>
      <c r="Z137">
        <f>(V137-BH137*(BM137+BN137)/1000)</f>
        <v>0</v>
      </c>
      <c r="AA137">
        <f>(-H137*44100)</f>
        <v>0</v>
      </c>
      <c r="AB137">
        <f>2*29.3*P137*0.92*(BO137-U137)</f>
        <v>0</v>
      </c>
      <c r="AC137">
        <f>2*0.95*5.67E-8*(((BO137+$B$7)+273)^4-(U137+273)^4)</f>
        <v>0</v>
      </c>
      <c r="AD137">
        <f>S137+AC137+AA137+AB137</f>
        <v>0</v>
      </c>
      <c r="AE137">
        <f>BL137*AS137*(BG137-BF137*(1000-AS137*BI137)/(1000-AS137*BH137))/(100*AZ137)</f>
        <v>0</v>
      </c>
      <c r="AF137">
        <f>1000*BL137*AS137*(BH137-BI137)/(100*AZ137*(1000-AS137*BH137))</f>
        <v>0</v>
      </c>
      <c r="AG137">
        <f>(AH137 - AI137 - BM137*1E3/(8.314*(BO137+273.15)) * AK137/BL137 * AJ137) * BL137/(100*AZ137) * (1000 - BI137)/1000</f>
        <v>0</v>
      </c>
      <c r="AH137">
        <v>974.401496294048</v>
      </c>
      <c r="AI137">
        <v>926.149690909091</v>
      </c>
      <c r="AJ137">
        <v>3.33802731601729</v>
      </c>
      <c r="AK137">
        <v>84.62</v>
      </c>
      <c r="AL137">
        <f>(AN137 - AM137 + BM137*1E3/(8.314*(BO137+273.15)) * AP137/BL137 * AO137) * BL137/(100*AZ137) * 1000/(1000 - AN137)</f>
        <v>0</v>
      </c>
      <c r="AM137">
        <v>12.8550016299501</v>
      </c>
      <c r="AN137">
        <v>15.4884186813187</v>
      </c>
      <c r="AO137">
        <v>4.55336870921983e-07</v>
      </c>
      <c r="AP137">
        <v>106.04</v>
      </c>
      <c r="AQ137">
        <v>13</v>
      </c>
      <c r="AR137">
        <v>3</v>
      </c>
      <c r="AS137">
        <f>IF(AQ137*$H$13&gt;=AU137,1.0,(AU137/(AU137-AQ137*$H$13)))</f>
        <v>0</v>
      </c>
      <c r="AT137">
        <f>(AS137-1)*100</f>
        <v>0</v>
      </c>
      <c r="AU137">
        <f>MAX(0,($B$13+$C$13*BT137)/(1+$D$13*BT137)*BM137/(BO137+273)*$E$13)</f>
        <v>0</v>
      </c>
      <c r="AV137">
        <f>$B$11*BU137+$C$11*BV137+$D$11*CG137</f>
        <v>0</v>
      </c>
      <c r="AW137">
        <f>AV137*AX137</f>
        <v>0</v>
      </c>
      <c r="AX137">
        <f>($B$11*$D$9+$C$11*$D$9+$D$11*(CH137*$E$9+CI137*$G$9))/($B$11+$C$11+$D$11)</f>
        <v>0</v>
      </c>
      <c r="AY137">
        <f>($B$11*$K$9+$C$11*$K$9+$D$11*(CH137*$L$9+CI137*$N$9))/($B$11+$C$11+$D$11)</f>
        <v>0</v>
      </c>
      <c r="AZ137">
        <v>6</v>
      </c>
      <c r="BA137">
        <v>0.5</v>
      </c>
      <c r="BB137" t="s">
        <v>345</v>
      </c>
      <c r="BC137">
        <v>2</v>
      </c>
      <c r="BD137" t="b">
        <v>1</v>
      </c>
      <c r="BE137">
        <v>1737667979.1</v>
      </c>
      <c r="BF137">
        <v>908.528</v>
      </c>
      <c r="BG137">
        <v>970.2025</v>
      </c>
      <c r="BH137">
        <v>15.4878</v>
      </c>
      <c r="BI137">
        <v>12.85685</v>
      </c>
      <c r="BJ137">
        <v>906.767</v>
      </c>
      <c r="BK137">
        <v>15.3765</v>
      </c>
      <c r="BL137">
        <v>500.201</v>
      </c>
      <c r="BM137">
        <v>102.6025</v>
      </c>
      <c r="BN137">
        <v>0.09999115</v>
      </c>
      <c r="BO137">
        <v>25.00605</v>
      </c>
      <c r="BP137">
        <v>25.45845</v>
      </c>
      <c r="BQ137">
        <v>999.9</v>
      </c>
      <c r="BR137">
        <v>0</v>
      </c>
      <c r="BS137">
        <v>0</v>
      </c>
      <c r="BT137">
        <v>9984.685</v>
      </c>
      <c r="BU137">
        <v>364.227</v>
      </c>
      <c r="BV137">
        <v>838.753</v>
      </c>
      <c r="BW137">
        <v>-61.67435</v>
      </c>
      <c r="BX137">
        <v>922.8205</v>
      </c>
      <c r="BY137">
        <v>982.8385</v>
      </c>
      <c r="BZ137">
        <v>2.630945</v>
      </c>
      <c r="CA137">
        <v>970.2025</v>
      </c>
      <c r="CB137">
        <v>12.85685</v>
      </c>
      <c r="CC137">
        <v>1.589085</v>
      </c>
      <c r="CD137">
        <v>1.319145</v>
      </c>
      <c r="CE137">
        <v>13.85335</v>
      </c>
      <c r="CF137">
        <v>11.01875</v>
      </c>
      <c r="CG137">
        <v>1199.995</v>
      </c>
      <c r="CH137">
        <v>0.900001</v>
      </c>
      <c r="CI137">
        <v>0.0999989</v>
      </c>
      <c r="CJ137">
        <v>27</v>
      </c>
      <c r="CK137">
        <v>23455.65</v>
      </c>
      <c r="CL137">
        <v>1737665128.1</v>
      </c>
      <c r="CM137" t="s">
        <v>346</v>
      </c>
      <c r="CN137">
        <v>1737665128.1</v>
      </c>
      <c r="CO137">
        <v>1737665124.1</v>
      </c>
      <c r="CP137">
        <v>1</v>
      </c>
      <c r="CQ137">
        <v>0.11</v>
      </c>
      <c r="CR137">
        <v>-0.02</v>
      </c>
      <c r="CS137">
        <v>0.918</v>
      </c>
      <c r="CT137">
        <v>0.128</v>
      </c>
      <c r="CU137">
        <v>200</v>
      </c>
      <c r="CV137">
        <v>18</v>
      </c>
      <c r="CW137">
        <v>0.6</v>
      </c>
      <c r="CX137">
        <v>0.08</v>
      </c>
      <c r="CY137">
        <v>-60.582315</v>
      </c>
      <c r="CZ137">
        <v>-8.87754135338358</v>
      </c>
      <c r="DA137">
        <v>0.865606576497083</v>
      </c>
      <c r="DB137">
        <v>0</v>
      </c>
      <c r="DC137">
        <v>2.6370205</v>
      </c>
      <c r="DD137">
        <v>-0.0621839097744384</v>
      </c>
      <c r="DE137">
        <v>0.00621022582117593</v>
      </c>
      <c r="DF137">
        <v>1</v>
      </c>
      <c r="DG137">
        <v>1</v>
      </c>
      <c r="DH137">
        <v>2</v>
      </c>
      <c r="DI137" t="s">
        <v>347</v>
      </c>
      <c r="DJ137">
        <v>3.11923</v>
      </c>
      <c r="DK137">
        <v>2.80062</v>
      </c>
      <c r="DL137">
        <v>0.173733</v>
      </c>
      <c r="DM137">
        <v>0.183096</v>
      </c>
      <c r="DN137">
        <v>0.0864806</v>
      </c>
      <c r="DO137">
        <v>0.0763681</v>
      </c>
      <c r="DP137">
        <v>22996.8</v>
      </c>
      <c r="DQ137">
        <v>21004.4</v>
      </c>
      <c r="DR137">
        <v>26630.9</v>
      </c>
      <c r="DS137">
        <v>24062.2</v>
      </c>
      <c r="DT137">
        <v>33629</v>
      </c>
      <c r="DU137">
        <v>32382.7</v>
      </c>
      <c r="DV137">
        <v>40265.1</v>
      </c>
      <c r="DW137">
        <v>38050.9</v>
      </c>
      <c r="DX137">
        <v>1.99805</v>
      </c>
      <c r="DY137">
        <v>2.63525</v>
      </c>
      <c r="DZ137">
        <v>0.0371113</v>
      </c>
      <c r="EA137">
        <v>0</v>
      </c>
      <c r="EB137">
        <v>24.8535</v>
      </c>
      <c r="EC137">
        <v>999.9</v>
      </c>
      <c r="ED137">
        <v>52.222</v>
      </c>
      <c r="EE137">
        <v>25.831</v>
      </c>
      <c r="EF137">
        <v>17.0038</v>
      </c>
      <c r="EG137">
        <v>64.1956</v>
      </c>
      <c r="EH137">
        <v>20.5288</v>
      </c>
      <c r="EI137">
        <v>2</v>
      </c>
      <c r="EJ137">
        <v>-0.322792</v>
      </c>
      <c r="EK137">
        <v>-0.138007</v>
      </c>
      <c r="EL137">
        <v>20.3005</v>
      </c>
      <c r="EM137">
        <v>5.26207</v>
      </c>
      <c r="EN137">
        <v>12.007</v>
      </c>
      <c r="EO137">
        <v>4.999</v>
      </c>
      <c r="EP137">
        <v>3.28678</v>
      </c>
      <c r="EQ137">
        <v>9999</v>
      </c>
      <c r="ER137">
        <v>9999</v>
      </c>
      <c r="ES137">
        <v>9999</v>
      </c>
      <c r="ET137">
        <v>999.9</v>
      </c>
      <c r="EU137">
        <v>1.87276</v>
      </c>
      <c r="EV137">
        <v>1.87363</v>
      </c>
      <c r="EW137">
        <v>1.86982</v>
      </c>
      <c r="EX137">
        <v>1.87561</v>
      </c>
      <c r="EY137">
        <v>1.87576</v>
      </c>
      <c r="EZ137">
        <v>1.8742</v>
      </c>
      <c r="FA137">
        <v>1.87273</v>
      </c>
      <c r="FB137">
        <v>1.8718</v>
      </c>
      <c r="FC137">
        <v>5</v>
      </c>
      <c r="FD137">
        <v>0</v>
      </c>
      <c r="FE137">
        <v>0</v>
      </c>
      <c r="FF137">
        <v>0</v>
      </c>
      <c r="FG137" t="s">
        <v>348</v>
      </c>
      <c r="FH137" t="s">
        <v>349</v>
      </c>
      <c r="FI137" t="s">
        <v>350</v>
      </c>
      <c r="FJ137" t="s">
        <v>350</v>
      </c>
      <c r="FK137" t="s">
        <v>350</v>
      </c>
      <c r="FL137" t="s">
        <v>350</v>
      </c>
      <c r="FM137">
        <v>0</v>
      </c>
      <c r="FN137">
        <v>100</v>
      </c>
      <c r="FO137">
        <v>100</v>
      </c>
      <c r="FP137">
        <v>1.762</v>
      </c>
      <c r="FQ137">
        <v>0.1113</v>
      </c>
      <c r="FR137">
        <v>0.362488883028156</v>
      </c>
      <c r="FS137">
        <v>0.00365831709837341</v>
      </c>
      <c r="FT137">
        <v>-3.09545118692409e-06</v>
      </c>
      <c r="FU137">
        <v>8.40380587856183e-10</v>
      </c>
      <c r="FV137">
        <v>-0.00191986884087034</v>
      </c>
      <c r="FW137">
        <v>0.00174507359546448</v>
      </c>
      <c r="FX137">
        <v>0.000211765233859431</v>
      </c>
      <c r="FY137">
        <v>9.99097381883647e-06</v>
      </c>
      <c r="FZ137">
        <v>2</v>
      </c>
      <c r="GA137">
        <v>1986</v>
      </c>
      <c r="GB137">
        <v>0</v>
      </c>
      <c r="GC137">
        <v>17</v>
      </c>
      <c r="GD137">
        <v>47.5</v>
      </c>
      <c r="GE137">
        <v>47.6</v>
      </c>
      <c r="GF137">
        <v>2.7832</v>
      </c>
      <c r="GG137">
        <v>2.51343</v>
      </c>
      <c r="GH137">
        <v>2.24854</v>
      </c>
      <c r="GI137">
        <v>2.67456</v>
      </c>
      <c r="GJ137">
        <v>2.44751</v>
      </c>
      <c r="GK137">
        <v>2.33765</v>
      </c>
      <c r="GL137">
        <v>30.3724</v>
      </c>
      <c r="GM137">
        <v>13.9482</v>
      </c>
      <c r="GN137">
        <v>19</v>
      </c>
      <c r="GO137">
        <v>455.402</v>
      </c>
      <c r="GP137">
        <v>1034.83</v>
      </c>
      <c r="GQ137">
        <v>24.1464</v>
      </c>
      <c r="GR137">
        <v>23.4559</v>
      </c>
      <c r="GS137">
        <v>30.0003</v>
      </c>
      <c r="GT137">
        <v>23.4619</v>
      </c>
      <c r="GU137">
        <v>23.5789</v>
      </c>
      <c r="GV137">
        <v>55.7848</v>
      </c>
      <c r="GW137">
        <v>22.1605</v>
      </c>
      <c r="GX137">
        <v>68.9088</v>
      </c>
      <c r="GY137">
        <v>24.1423</v>
      </c>
      <c r="GZ137">
        <v>1001.82</v>
      </c>
      <c r="HA137">
        <v>12.8654</v>
      </c>
      <c r="HB137">
        <v>101.127</v>
      </c>
      <c r="HC137">
        <v>101.097</v>
      </c>
    </row>
    <row r="138" spans="1:211">
      <c r="A138">
        <v>122</v>
      </c>
      <c r="B138">
        <v>1737667983.1</v>
      </c>
      <c r="C138">
        <v>242</v>
      </c>
      <c r="D138" t="s">
        <v>591</v>
      </c>
      <c r="E138" t="s">
        <v>592</v>
      </c>
      <c r="F138">
        <v>2</v>
      </c>
      <c r="G138">
        <v>1737667982.1</v>
      </c>
      <c r="H138">
        <f>(I138)/1000</f>
        <v>0</v>
      </c>
      <c r="I138">
        <f>IF(BD138, AL138, AF138)</f>
        <v>0</v>
      </c>
      <c r="J138">
        <f>IF(BD138, AG138, AE138)</f>
        <v>0</v>
      </c>
      <c r="K138">
        <f>BF138 - IF(AS138&gt;1, J138*AZ138*100.0/(AU138), 0)</f>
        <v>0</v>
      </c>
      <c r="L138">
        <f>((R138-H138/2)*K138-J138)/(R138+H138/2)</f>
        <v>0</v>
      </c>
      <c r="M138">
        <f>L138*(BM138+BN138)/1000.0</f>
        <v>0</v>
      </c>
      <c r="N138">
        <f>(BF138 - IF(AS138&gt;1, J138*AZ138*100.0/(AU138), 0))*(BM138+BN138)/1000.0</f>
        <v>0</v>
      </c>
      <c r="O138">
        <f>2.0/((1/Q138-1/P138)+SIGN(Q138)*SQRT((1/Q138-1/P138)*(1/Q138-1/P138) + 4*BA138/((BA138+1)*(BA138+1))*(2*1/Q138*1/P138-1/P138*1/P138)))</f>
        <v>0</v>
      </c>
      <c r="P138">
        <f>IF(LEFT(BB138,1)&lt;&gt;"0",IF(LEFT(BB138,1)="1",3.0,BC138),$D$5+$E$5*(BT138*BM138/($K$5*1000))+$F$5*(BT138*BM138/($K$5*1000))*MAX(MIN(AZ138,$J$5),$I$5)*MAX(MIN(AZ138,$J$5),$I$5)+$G$5*MAX(MIN(AZ138,$J$5),$I$5)*(BT138*BM138/($K$5*1000))+$H$5*(BT138*BM138/($K$5*1000))*(BT138*BM138/($K$5*1000)))</f>
        <v>0</v>
      </c>
      <c r="Q138">
        <f>H138*(1000-(1000*0.61365*exp(17.502*U138/(240.97+U138))/(BM138+BN138)+BH138)/2)/(1000*0.61365*exp(17.502*U138/(240.97+U138))/(BM138+BN138)-BH138)</f>
        <v>0</v>
      </c>
      <c r="R138">
        <f>1/((BA138+1)/(O138/1.6)+1/(P138/1.37)) + BA138/((BA138+1)/(O138/1.6) + BA138/(P138/1.37))</f>
        <v>0</v>
      </c>
      <c r="S138">
        <f>(AV138*AY138)</f>
        <v>0</v>
      </c>
      <c r="T138">
        <f>(BO138+(S138+2*0.95*5.67E-8*(((BO138+$B$7)+273)^4-(BO138+273)^4)-44100*H138)/(1.84*29.3*P138+8*0.95*5.67E-8*(BO138+273)^3))</f>
        <v>0</v>
      </c>
      <c r="U138">
        <f>($C$7*BP138+$D$7*BQ138+$E$7*T138)</f>
        <v>0</v>
      </c>
      <c r="V138">
        <f>0.61365*exp(17.502*U138/(240.97+U138))</f>
        <v>0</v>
      </c>
      <c r="W138">
        <f>(X138/Y138*100)</f>
        <v>0</v>
      </c>
      <c r="X138">
        <f>BH138*(BM138+BN138)/1000</f>
        <v>0</v>
      </c>
      <c r="Y138">
        <f>0.61365*exp(17.502*BO138/(240.97+BO138))</f>
        <v>0</v>
      </c>
      <c r="Z138">
        <f>(V138-BH138*(BM138+BN138)/1000)</f>
        <v>0</v>
      </c>
      <c r="AA138">
        <f>(-H138*44100)</f>
        <v>0</v>
      </c>
      <c r="AB138">
        <f>2*29.3*P138*0.92*(BO138-U138)</f>
        <v>0</v>
      </c>
      <c r="AC138">
        <f>2*0.95*5.67E-8*(((BO138+$B$7)+273)^4-(U138+273)^4)</f>
        <v>0</v>
      </c>
      <c r="AD138">
        <f>S138+AC138+AA138+AB138</f>
        <v>0</v>
      </c>
      <c r="AE138">
        <f>BL138*AS138*(BG138-BF138*(1000-AS138*BI138)/(1000-AS138*BH138))/(100*AZ138)</f>
        <v>0</v>
      </c>
      <c r="AF138">
        <f>1000*BL138*AS138*(BH138-BI138)/(100*AZ138*(1000-AS138*BH138))</f>
        <v>0</v>
      </c>
      <c r="AG138">
        <f>(AH138 - AI138 - BM138*1E3/(8.314*(BO138+273.15)) * AK138/BL138 * AJ138) * BL138/(100*AZ138) * (1000 - BI138)/1000</f>
        <v>0</v>
      </c>
      <c r="AH138">
        <v>981.10919697381</v>
      </c>
      <c r="AI138">
        <v>932.841466666667</v>
      </c>
      <c r="AJ138">
        <v>3.34135238095232</v>
      </c>
      <c r="AK138">
        <v>84.62</v>
      </c>
      <c r="AL138">
        <f>(AN138 - AM138 + BM138*1E3/(8.314*(BO138+273.15)) * AP138/BL138 * AO138) * BL138/(100*AZ138) * 1000/(1000 - AN138)</f>
        <v>0</v>
      </c>
      <c r="AM138">
        <v>12.855988526993</v>
      </c>
      <c r="AN138">
        <v>15.4879725274725</v>
      </c>
      <c r="AO138">
        <v>5.69513253887487e-07</v>
      </c>
      <c r="AP138">
        <v>106.04</v>
      </c>
      <c r="AQ138">
        <v>13</v>
      </c>
      <c r="AR138">
        <v>3</v>
      </c>
      <c r="AS138">
        <f>IF(AQ138*$H$13&gt;=AU138,1.0,(AU138/(AU138-AQ138*$H$13)))</f>
        <v>0</v>
      </c>
      <c r="AT138">
        <f>(AS138-1)*100</f>
        <v>0</v>
      </c>
      <c r="AU138">
        <f>MAX(0,($B$13+$C$13*BT138)/(1+$D$13*BT138)*BM138/(BO138+273)*$E$13)</f>
        <v>0</v>
      </c>
      <c r="AV138">
        <f>$B$11*BU138+$C$11*BV138+$D$11*CG138</f>
        <v>0</v>
      </c>
      <c r="AW138">
        <f>AV138*AX138</f>
        <v>0</v>
      </c>
      <c r="AX138">
        <f>($B$11*$D$9+$C$11*$D$9+$D$11*(CH138*$E$9+CI138*$G$9))/($B$11+$C$11+$D$11)</f>
        <v>0</v>
      </c>
      <c r="AY138">
        <f>($B$11*$K$9+$C$11*$K$9+$D$11*(CH138*$L$9+CI138*$N$9))/($B$11+$C$11+$D$11)</f>
        <v>0</v>
      </c>
      <c r="AZ138">
        <v>6</v>
      </c>
      <c r="BA138">
        <v>0.5</v>
      </c>
      <c r="BB138" t="s">
        <v>345</v>
      </c>
      <c r="BC138">
        <v>2</v>
      </c>
      <c r="BD138" t="b">
        <v>1</v>
      </c>
      <c r="BE138">
        <v>1737667982.1</v>
      </c>
      <c r="BF138">
        <v>918.391</v>
      </c>
      <c r="BG138">
        <v>980.514</v>
      </c>
      <c r="BH138">
        <v>15.4872</v>
      </c>
      <c r="BI138">
        <v>12.8578</v>
      </c>
      <c r="BJ138">
        <v>916.628</v>
      </c>
      <c r="BK138">
        <v>15.3759</v>
      </c>
      <c r="BL138">
        <v>499.977</v>
      </c>
      <c r="BM138">
        <v>102.602</v>
      </c>
      <c r="BN138">
        <v>0.0999338</v>
      </c>
      <c r="BO138">
        <v>25.0052</v>
      </c>
      <c r="BP138">
        <v>25.4597</v>
      </c>
      <c r="BQ138">
        <v>999.9</v>
      </c>
      <c r="BR138">
        <v>0</v>
      </c>
      <c r="BS138">
        <v>0</v>
      </c>
      <c r="BT138">
        <v>10001.2</v>
      </c>
      <c r="BU138">
        <v>364.268</v>
      </c>
      <c r="BV138">
        <v>838.517</v>
      </c>
      <c r="BW138">
        <v>-62.1238</v>
      </c>
      <c r="BX138">
        <v>932.838</v>
      </c>
      <c r="BY138">
        <v>993.286</v>
      </c>
      <c r="BZ138">
        <v>2.6294</v>
      </c>
      <c r="CA138">
        <v>980.514</v>
      </c>
      <c r="CB138">
        <v>12.8578</v>
      </c>
      <c r="CC138">
        <v>1.58902</v>
      </c>
      <c r="CD138">
        <v>1.31923</v>
      </c>
      <c r="CE138">
        <v>13.8527</v>
      </c>
      <c r="CF138">
        <v>11.0198</v>
      </c>
      <c r="CG138">
        <v>1200</v>
      </c>
      <c r="CH138">
        <v>0.900002</v>
      </c>
      <c r="CI138">
        <v>0.0999985</v>
      </c>
      <c r="CJ138">
        <v>27</v>
      </c>
      <c r="CK138">
        <v>23455.7</v>
      </c>
      <c r="CL138">
        <v>1737665128.1</v>
      </c>
      <c r="CM138" t="s">
        <v>346</v>
      </c>
      <c r="CN138">
        <v>1737665128.1</v>
      </c>
      <c r="CO138">
        <v>1737665124.1</v>
      </c>
      <c r="CP138">
        <v>1</v>
      </c>
      <c r="CQ138">
        <v>0.11</v>
      </c>
      <c r="CR138">
        <v>-0.02</v>
      </c>
      <c r="CS138">
        <v>0.918</v>
      </c>
      <c r="CT138">
        <v>0.128</v>
      </c>
      <c r="CU138">
        <v>200</v>
      </c>
      <c r="CV138">
        <v>18</v>
      </c>
      <c r="CW138">
        <v>0.6</v>
      </c>
      <c r="CX138">
        <v>0.08</v>
      </c>
      <c r="CY138">
        <v>-60.84237</v>
      </c>
      <c r="CZ138">
        <v>-8.24275488721794</v>
      </c>
      <c r="DA138">
        <v>0.810946105545861</v>
      </c>
      <c r="DB138">
        <v>0</v>
      </c>
      <c r="DC138">
        <v>2.635247</v>
      </c>
      <c r="DD138">
        <v>-0.0511082706766915</v>
      </c>
      <c r="DE138">
        <v>0.00525978526177638</v>
      </c>
      <c r="DF138">
        <v>1</v>
      </c>
      <c r="DG138">
        <v>1</v>
      </c>
      <c r="DH138">
        <v>2</v>
      </c>
      <c r="DI138" t="s">
        <v>347</v>
      </c>
      <c r="DJ138">
        <v>3.11901</v>
      </c>
      <c r="DK138">
        <v>2.80051</v>
      </c>
      <c r="DL138">
        <v>0.174543</v>
      </c>
      <c r="DM138">
        <v>0.183915</v>
      </c>
      <c r="DN138">
        <v>0.0864813</v>
      </c>
      <c r="DO138">
        <v>0.0763718</v>
      </c>
      <c r="DP138">
        <v>22974.3</v>
      </c>
      <c r="DQ138">
        <v>20983.4</v>
      </c>
      <c r="DR138">
        <v>26630.9</v>
      </c>
      <c r="DS138">
        <v>24062.2</v>
      </c>
      <c r="DT138">
        <v>33629.2</v>
      </c>
      <c r="DU138">
        <v>32382.5</v>
      </c>
      <c r="DV138">
        <v>40265.4</v>
      </c>
      <c r="DW138">
        <v>38050.7</v>
      </c>
      <c r="DX138">
        <v>1.99752</v>
      </c>
      <c r="DY138">
        <v>2.63592</v>
      </c>
      <c r="DZ138">
        <v>0.0366569</v>
      </c>
      <c r="EA138">
        <v>0</v>
      </c>
      <c r="EB138">
        <v>24.8551</v>
      </c>
      <c r="EC138">
        <v>999.9</v>
      </c>
      <c r="ED138">
        <v>52.21</v>
      </c>
      <c r="EE138">
        <v>25.841</v>
      </c>
      <c r="EF138">
        <v>17.0091</v>
      </c>
      <c r="EG138">
        <v>63.9056</v>
      </c>
      <c r="EH138">
        <v>20.597</v>
      </c>
      <c r="EI138">
        <v>2</v>
      </c>
      <c r="EJ138">
        <v>-0.322698</v>
      </c>
      <c r="EK138">
        <v>-0.139297</v>
      </c>
      <c r="EL138">
        <v>20.3003</v>
      </c>
      <c r="EM138">
        <v>5.26192</v>
      </c>
      <c r="EN138">
        <v>12.0058</v>
      </c>
      <c r="EO138">
        <v>4.9991</v>
      </c>
      <c r="EP138">
        <v>3.28678</v>
      </c>
      <c r="EQ138">
        <v>9999</v>
      </c>
      <c r="ER138">
        <v>9999</v>
      </c>
      <c r="ES138">
        <v>9999</v>
      </c>
      <c r="ET138">
        <v>999.9</v>
      </c>
      <c r="EU138">
        <v>1.87275</v>
      </c>
      <c r="EV138">
        <v>1.87363</v>
      </c>
      <c r="EW138">
        <v>1.86982</v>
      </c>
      <c r="EX138">
        <v>1.87561</v>
      </c>
      <c r="EY138">
        <v>1.87576</v>
      </c>
      <c r="EZ138">
        <v>1.87421</v>
      </c>
      <c r="FA138">
        <v>1.87274</v>
      </c>
      <c r="FB138">
        <v>1.8718</v>
      </c>
      <c r="FC138">
        <v>5</v>
      </c>
      <c r="FD138">
        <v>0</v>
      </c>
      <c r="FE138">
        <v>0</v>
      </c>
      <c r="FF138">
        <v>0</v>
      </c>
      <c r="FG138" t="s">
        <v>348</v>
      </c>
      <c r="FH138" t="s">
        <v>349</v>
      </c>
      <c r="FI138" t="s">
        <v>350</v>
      </c>
      <c r="FJ138" t="s">
        <v>350</v>
      </c>
      <c r="FK138" t="s">
        <v>350</v>
      </c>
      <c r="FL138" t="s">
        <v>350</v>
      </c>
      <c r="FM138">
        <v>0</v>
      </c>
      <c r="FN138">
        <v>100</v>
      </c>
      <c r="FO138">
        <v>100</v>
      </c>
      <c r="FP138">
        <v>1.762</v>
      </c>
      <c r="FQ138">
        <v>0.1113</v>
      </c>
      <c r="FR138">
        <v>0.362488883028156</v>
      </c>
      <c r="FS138">
        <v>0.00365831709837341</v>
      </c>
      <c r="FT138">
        <v>-3.09545118692409e-06</v>
      </c>
      <c r="FU138">
        <v>8.40380587856183e-10</v>
      </c>
      <c r="FV138">
        <v>-0.00191986884087034</v>
      </c>
      <c r="FW138">
        <v>0.00174507359546448</v>
      </c>
      <c r="FX138">
        <v>0.000211765233859431</v>
      </c>
      <c r="FY138">
        <v>9.99097381883647e-06</v>
      </c>
      <c r="FZ138">
        <v>2</v>
      </c>
      <c r="GA138">
        <v>1986</v>
      </c>
      <c r="GB138">
        <v>0</v>
      </c>
      <c r="GC138">
        <v>17</v>
      </c>
      <c r="GD138">
        <v>47.6</v>
      </c>
      <c r="GE138">
        <v>47.6</v>
      </c>
      <c r="GF138">
        <v>2.79907</v>
      </c>
      <c r="GG138">
        <v>2.51709</v>
      </c>
      <c r="GH138">
        <v>2.24854</v>
      </c>
      <c r="GI138">
        <v>2.67456</v>
      </c>
      <c r="GJ138">
        <v>2.44751</v>
      </c>
      <c r="GK138">
        <v>2.3999</v>
      </c>
      <c r="GL138">
        <v>30.3939</v>
      </c>
      <c r="GM138">
        <v>13.9657</v>
      </c>
      <c r="GN138">
        <v>19</v>
      </c>
      <c r="GO138">
        <v>455.106</v>
      </c>
      <c r="GP138">
        <v>1035.68</v>
      </c>
      <c r="GQ138">
        <v>24.1436</v>
      </c>
      <c r="GR138">
        <v>23.4575</v>
      </c>
      <c r="GS138">
        <v>30.0003</v>
      </c>
      <c r="GT138">
        <v>23.4633</v>
      </c>
      <c r="GU138">
        <v>23.5804</v>
      </c>
      <c r="GV138">
        <v>56.0937</v>
      </c>
      <c r="GW138">
        <v>22.1605</v>
      </c>
      <c r="GX138">
        <v>68.9088</v>
      </c>
      <c r="GY138">
        <v>24.1368</v>
      </c>
      <c r="GZ138">
        <v>1008.56</v>
      </c>
      <c r="HA138">
        <v>12.8637</v>
      </c>
      <c r="HB138">
        <v>101.127</v>
      </c>
      <c r="HC138">
        <v>101.096</v>
      </c>
    </row>
    <row r="139" spans="1:211">
      <c r="A139">
        <v>123</v>
      </c>
      <c r="B139">
        <v>1737667985.1</v>
      </c>
      <c r="C139">
        <v>244</v>
      </c>
      <c r="D139" t="s">
        <v>593</v>
      </c>
      <c r="E139" t="s">
        <v>594</v>
      </c>
      <c r="F139">
        <v>2</v>
      </c>
      <c r="G139">
        <v>1737667983.1</v>
      </c>
      <c r="H139">
        <f>(I139)/1000</f>
        <v>0</v>
      </c>
      <c r="I139">
        <f>IF(BD139, AL139, AF139)</f>
        <v>0</v>
      </c>
      <c r="J139">
        <f>IF(BD139, AG139, AE139)</f>
        <v>0</v>
      </c>
      <c r="K139">
        <f>BF139 - IF(AS139&gt;1, J139*AZ139*100.0/(AU139), 0)</f>
        <v>0</v>
      </c>
      <c r="L139">
        <f>((R139-H139/2)*K139-J139)/(R139+H139/2)</f>
        <v>0</v>
      </c>
      <c r="M139">
        <f>L139*(BM139+BN139)/1000.0</f>
        <v>0</v>
      </c>
      <c r="N139">
        <f>(BF139 - IF(AS139&gt;1, J139*AZ139*100.0/(AU139), 0))*(BM139+BN139)/1000.0</f>
        <v>0</v>
      </c>
      <c r="O139">
        <f>2.0/((1/Q139-1/P139)+SIGN(Q139)*SQRT((1/Q139-1/P139)*(1/Q139-1/P139) + 4*BA139/((BA139+1)*(BA139+1))*(2*1/Q139*1/P139-1/P139*1/P139)))</f>
        <v>0</v>
      </c>
      <c r="P139">
        <f>IF(LEFT(BB139,1)&lt;&gt;"0",IF(LEFT(BB139,1)="1",3.0,BC139),$D$5+$E$5*(BT139*BM139/($K$5*1000))+$F$5*(BT139*BM139/($K$5*1000))*MAX(MIN(AZ139,$J$5),$I$5)*MAX(MIN(AZ139,$J$5),$I$5)+$G$5*MAX(MIN(AZ139,$J$5),$I$5)*(BT139*BM139/($K$5*1000))+$H$5*(BT139*BM139/($K$5*1000))*(BT139*BM139/($K$5*1000)))</f>
        <v>0</v>
      </c>
      <c r="Q139">
        <f>H139*(1000-(1000*0.61365*exp(17.502*U139/(240.97+U139))/(BM139+BN139)+BH139)/2)/(1000*0.61365*exp(17.502*U139/(240.97+U139))/(BM139+BN139)-BH139)</f>
        <v>0</v>
      </c>
      <c r="R139">
        <f>1/((BA139+1)/(O139/1.6)+1/(P139/1.37)) + BA139/((BA139+1)/(O139/1.6) + BA139/(P139/1.37))</f>
        <v>0</v>
      </c>
      <c r="S139">
        <f>(AV139*AY139)</f>
        <v>0</v>
      </c>
      <c r="T139">
        <f>(BO139+(S139+2*0.95*5.67E-8*(((BO139+$B$7)+273)^4-(BO139+273)^4)-44100*H139)/(1.84*29.3*P139+8*0.95*5.67E-8*(BO139+273)^3))</f>
        <v>0</v>
      </c>
      <c r="U139">
        <f>($C$7*BP139+$D$7*BQ139+$E$7*T139)</f>
        <v>0</v>
      </c>
      <c r="V139">
        <f>0.61365*exp(17.502*U139/(240.97+U139))</f>
        <v>0</v>
      </c>
      <c r="W139">
        <f>(X139/Y139*100)</f>
        <v>0</v>
      </c>
      <c r="X139">
        <f>BH139*(BM139+BN139)/1000</f>
        <v>0</v>
      </c>
      <c r="Y139">
        <f>0.61365*exp(17.502*BO139/(240.97+BO139))</f>
        <v>0</v>
      </c>
      <c r="Z139">
        <f>(V139-BH139*(BM139+BN139)/1000)</f>
        <v>0</v>
      </c>
      <c r="AA139">
        <f>(-H139*44100)</f>
        <v>0</v>
      </c>
      <c r="AB139">
        <f>2*29.3*P139*0.92*(BO139-U139)</f>
        <v>0</v>
      </c>
      <c r="AC139">
        <f>2*0.95*5.67E-8*(((BO139+$B$7)+273)^4-(U139+273)^4)</f>
        <v>0</v>
      </c>
      <c r="AD139">
        <f>S139+AC139+AA139+AB139</f>
        <v>0</v>
      </c>
      <c r="AE139">
        <f>BL139*AS139*(BG139-BF139*(1000-AS139*BI139)/(1000-AS139*BH139))/(100*AZ139)</f>
        <v>0</v>
      </c>
      <c r="AF139">
        <f>1000*BL139*AS139*(BH139-BI139)/(100*AZ139*(1000-AS139*BH139))</f>
        <v>0</v>
      </c>
      <c r="AG139">
        <f>(AH139 - AI139 - BM139*1E3/(8.314*(BO139+273.15)) * AK139/BL139 * AJ139) * BL139/(100*AZ139) * (1000 - BI139)/1000</f>
        <v>0</v>
      </c>
      <c r="AH139">
        <v>987.971113021429</v>
      </c>
      <c r="AI139">
        <v>939.547533333333</v>
      </c>
      <c r="AJ139">
        <v>3.34731904761894</v>
      </c>
      <c r="AK139">
        <v>84.62</v>
      </c>
      <c r="AL139">
        <f>(AN139 - AM139 + BM139*1E3/(8.314*(BO139+273.15)) * AP139/BL139 * AO139) * BL139/(100*AZ139) * 1000/(1000 - AN139)</f>
        <v>0</v>
      </c>
      <c r="AM139">
        <v>12.8566498035564</v>
      </c>
      <c r="AN139">
        <v>15.4874868131868</v>
      </c>
      <c r="AO139">
        <v>5.72500910567656e-07</v>
      </c>
      <c r="AP139">
        <v>106.04</v>
      </c>
      <c r="AQ139">
        <v>14</v>
      </c>
      <c r="AR139">
        <v>3</v>
      </c>
      <c r="AS139">
        <f>IF(AQ139*$H$13&gt;=AU139,1.0,(AU139/(AU139-AQ139*$H$13)))</f>
        <v>0</v>
      </c>
      <c r="AT139">
        <f>(AS139-1)*100</f>
        <v>0</v>
      </c>
      <c r="AU139">
        <f>MAX(0,($B$13+$C$13*BT139)/(1+$D$13*BT139)*BM139/(BO139+273)*$E$13)</f>
        <v>0</v>
      </c>
      <c r="AV139">
        <f>$B$11*BU139+$C$11*BV139+$D$11*CG139</f>
        <v>0</v>
      </c>
      <c r="AW139">
        <f>AV139*AX139</f>
        <v>0</v>
      </c>
      <c r="AX139">
        <f>($B$11*$D$9+$C$11*$D$9+$D$11*(CH139*$E$9+CI139*$G$9))/($B$11+$C$11+$D$11)</f>
        <v>0</v>
      </c>
      <c r="AY139">
        <f>($B$11*$K$9+$C$11*$K$9+$D$11*(CH139*$L$9+CI139*$N$9))/($B$11+$C$11+$D$11)</f>
        <v>0</v>
      </c>
      <c r="AZ139">
        <v>6</v>
      </c>
      <c r="BA139">
        <v>0.5</v>
      </c>
      <c r="BB139" t="s">
        <v>345</v>
      </c>
      <c r="BC139">
        <v>2</v>
      </c>
      <c r="BD139" t="b">
        <v>1</v>
      </c>
      <c r="BE139">
        <v>1737667983.1</v>
      </c>
      <c r="BF139">
        <v>921.6885</v>
      </c>
      <c r="BG139">
        <v>983.805</v>
      </c>
      <c r="BH139">
        <v>15.4872</v>
      </c>
      <c r="BI139">
        <v>12.8586</v>
      </c>
      <c r="BJ139">
        <v>919.9255</v>
      </c>
      <c r="BK139">
        <v>15.3759</v>
      </c>
      <c r="BL139">
        <v>499.9045</v>
      </c>
      <c r="BM139">
        <v>102.602</v>
      </c>
      <c r="BN139">
        <v>0.09985045</v>
      </c>
      <c r="BO139">
        <v>25.00365</v>
      </c>
      <c r="BP139">
        <v>25.4586</v>
      </c>
      <c r="BQ139">
        <v>999.9</v>
      </c>
      <c r="BR139">
        <v>0</v>
      </c>
      <c r="BS139">
        <v>0</v>
      </c>
      <c r="BT139">
        <v>10007.15</v>
      </c>
      <c r="BU139">
        <v>364.298</v>
      </c>
      <c r="BV139">
        <v>838.374</v>
      </c>
      <c r="BW139">
        <v>-62.11695</v>
      </c>
      <c r="BX139">
        <v>936.1875</v>
      </c>
      <c r="BY139">
        <v>996.6205</v>
      </c>
      <c r="BZ139">
        <v>2.62859</v>
      </c>
      <c r="CA139">
        <v>983.805</v>
      </c>
      <c r="CB139">
        <v>12.8586</v>
      </c>
      <c r="CC139">
        <v>1.589015</v>
      </c>
      <c r="CD139">
        <v>1.319315</v>
      </c>
      <c r="CE139">
        <v>13.8527</v>
      </c>
      <c r="CF139">
        <v>11.02075</v>
      </c>
      <c r="CG139">
        <v>1200.005</v>
      </c>
      <c r="CH139">
        <v>0.9000015</v>
      </c>
      <c r="CI139">
        <v>0.099999</v>
      </c>
      <c r="CJ139">
        <v>27</v>
      </c>
      <c r="CK139">
        <v>23455.9</v>
      </c>
      <c r="CL139">
        <v>1737665128.1</v>
      </c>
      <c r="CM139" t="s">
        <v>346</v>
      </c>
      <c r="CN139">
        <v>1737665128.1</v>
      </c>
      <c r="CO139">
        <v>1737665124.1</v>
      </c>
      <c r="CP139">
        <v>1</v>
      </c>
      <c r="CQ139">
        <v>0.11</v>
      </c>
      <c r="CR139">
        <v>-0.02</v>
      </c>
      <c r="CS139">
        <v>0.918</v>
      </c>
      <c r="CT139">
        <v>0.128</v>
      </c>
      <c r="CU139">
        <v>200</v>
      </c>
      <c r="CV139">
        <v>18</v>
      </c>
      <c r="CW139">
        <v>0.6</v>
      </c>
      <c r="CX139">
        <v>0.08</v>
      </c>
      <c r="CY139">
        <v>-61.111035</v>
      </c>
      <c r="CZ139">
        <v>-7.61761353383468</v>
      </c>
      <c r="DA139">
        <v>0.751478384436305</v>
      </c>
      <c r="DB139">
        <v>0</v>
      </c>
      <c r="DC139">
        <v>2.633754</v>
      </c>
      <c r="DD139">
        <v>-0.0425999999999986</v>
      </c>
      <c r="DE139">
        <v>0.00454263623901364</v>
      </c>
      <c r="DF139">
        <v>1</v>
      </c>
      <c r="DG139">
        <v>1</v>
      </c>
      <c r="DH139">
        <v>2</v>
      </c>
      <c r="DI139" t="s">
        <v>347</v>
      </c>
      <c r="DJ139">
        <v>3.11907</v>
      </c>
      <c r="DK139">
        <v>2.80065</v>
      </c>
      <c r="DL139">
        <v>0.175351</v>
      </c>
      <c r="DM139">
        <v>0.184695</v>
      </c>
      <c r="DN139">
        <v>0.0864787</v>
      </c>
      <c r="DO139">
        <v>0.0763783</v>
      </c>
      <c r="DP139">
        <v>22951.8</v>
      </c>
      <c r="DQ139">
        <v>20963.2</v>
      </c>
      <c r="DR139">
        <v>26630.8</v>
      </c>
      <c r="DS139">
        <v>24062</v>
      </c>
      <c r="DT139">
        <v>33629.3</v>
      </c>
      <c r="DU139">
        <v>32382.1</v>
      </c>
      <c r="DV139">
        <v>40265.2</v>
      </c>
      <c r="DW139">
        <v>38050.4</v>
      </c>
      <c r="DX139">
        <v>1.99755</v>
      </c>
      <c r="DY139">
        <v>2.63672</v>
      </c>
      <c r="DZ139">
        <v>0.03694</v>
      </c>
      <c r="EA139">
        <v>0</v>
      </c>
      <c r="EB139">
        <v>24.8566</v>
      </c>
      <c r="EC139">
        <v>999.9</v>
      </c>
      <c r="ED139">
        <v>52.185</v>
      </c>
      <c r="EE139">
        <v>25.841</v>
      </c>
      <c r="EF139">
        <v>17.0017</v>
      </c>
      <c r="EG139">
        <v>64.0056</v>
      </c>
      <c r="EH139">
        <v>20.5569</v>
      </c>
      <c r="EI139">
        <v>2</v>
      </c>
      <c r="EJ139">
        <v>-0.322683</v>
      </c>
      <c r="EK139">
        <v>-0.135392</v>
      </c>
      <c r="EL139">
        <v>20.3003</v>
      </c>
      <c r="EM139">
        <v>5.26266</v>
      </c>
      <c r="EN139">
        <v>12.0059</v>
      </c>
      <c r="EO139">
        <v>4.99935</v>
      </c>
      <c r="EP139">
        <v>3.28695</v>
      </c>
      <c r="EQ139">
        <v>9999</v>
      </c>
      <c r="ER139">
        <v>9999</v>
      </c>
      <c r="ES139">
        <v>9999</v>
      </c>
      <c r="ET139">
        <v>999.9</v>
      </c>
      <c r="EU139">
        <v>1.87276</v>
      </c>
      <c r="EV139">
        <v>1.87363</v>
      </c>
      <c r="EW139">
        <v>1.86983</v>
      </c>
      <c r="EX139">
        <v>1.87561</v>
      </c>
      <c r="EY139">
        <v>1.87576</v>
      </c>
      <c r="EZ139">
        <v>1.8742</v>
      </c>
      <c r="FA139">
        <v>1.87274</v>
      </c>
      <c r="FB139">
        <v>1.8718</v>
      </c>
      <c r="FC139">
        <v>5</v>
      </c>
      <c r="FD139">
        <v>0</v>
      </c>
      <c r="FE139">
        <v>0</v>
      </c>
      <c r="FF139">
        <v>0</v>
      </c>
      <c r="FG139" t="s">
        <v>348</v>
      </c>
      <c r="FH139" t="s">
        <v>349</v>
      </c>
      <c r="FI139" t="s">
        <v>350</v>
      </c>
      <c r="FJ139" t="s">
        <v>350</v>
      </c>
      <c r="FK139" t="s">
        <v>350</v>
      </c>
      <c r="FL139" t="s">
        <v>350</v>
      </c>
      <c r="FM139">
        <v>0</v>
      </c>
      <c r="FN139">
        <v>100</v>
      </c>
      <c r="FO139">
        <v>100</v>
      </c>
      <c r="FP139">
        <v>1.763</v>
      </c>
      <c r="FQ139">
        <v>0.1113</v>
      </c>
      <c r="FR139">
        <v>0.362488883028156</v>
      </c>
      <c r="FS139">
        <v>0.00365831709837341</v>
      </c>
      <c r="FT139">
        <v>-3.09545118692409e-06</v>
      </c>
      <c r="FU139">
        <v>8.40380587856183e-10</v>
      </c>
      <c r="FV139">
        <v>-0.00191986884087034</v>
      </c>
      <c r="FW139">
        <v>0.00174507359546448</v>
      </c>
      <c r="FX139">
        <v>0.000211765233859431</v>
      </c>
      <c r="FY139">
        <v>9.99097381883647e-06</v>
      </c>
      <c r="FZ139">
        <v>2</v>
      </c>
      <c r="GA139">
        <v>1986</v>
      </c>
      <c r="GB139">
        <v>0</v>
      </c>
      <c r="GC139">
        <v>17</v>
      </c>
      <c r="GD139">
        <v>47.6</v>
      </c>
      <c r="GE139">
        <v>47.7</v>
      </c>
      <c r="GF139">
        <v>2.81494</v>
      </c>
      <c r="GG139">
        <v>2.51953</v>
      </c>
      <c r="GH139">
        <v>2.24854</v>
      </c>
      <c r="GI139">
        <v>2.67456</v>
      </c>
      <c r="GJ139">
        <v>2.44751</v>
      </c>
      <c r="GK139">
        <v>2.41089</v>
      </c>
      <c r="GL139">
        <v>30.3939</v>
      </c>
      <c r="GM139">
        <v>13.9569</v>
      </c>
      <c r="GN139">
        <v>19</v>
      </c>
      <c r="GO139">
        <v>455.138</v>
      </c>
      <c r="GP139">
        <v>1036.7</v>
      </c>
      <c r="GQ139">
        <v>24.1411</v>
      </c>
      <c r="GR139">
        <v>23.4595</v>
      </c>
      <c r="GS139">
        <v>30.0003</v>
      </c>
      <c r="GT139">
        <v>23.4652</v>
      </c>
      <c r="GU139">
        <v>23.5824</v>
      </c>
      <c r="GV139">
        <v>56.4112</v>
      </c>
      <c r="GW139">
        <v>22.1605</v>
      </c>
      <c r="GX139">
        <v>68.9088</v>
      </c>
      <c r="GY139">
        <v>24.1368</v>
      </c>
      <c r="GZ139">
        <v>1015.3</v>
      </c>
      <c r="HA139">
        <v>12.8652</v>
      </c>
      <c r="HB139">
        <v>101.127</v>
      </c>
      <c r="HC139">
        <v>101.095</v>
      </c>
    </row>
    <row r="140" spans="1:211">
      <c r="A140">
        <v>124</v>
      </c>
      <c r="B140">
        <v>1737667987.1</v>
      </c>
      <c r="C140">
        <v>246</v>
      </c>
      <c r="D140" t="s">
        <v>595</v>
      </c>
      <c r="E140" t="s">
        <v>596</v>
      </c>
      <c r="F140">
        <v>2</v>
      </c>
      <c r="G140">
        <v>1737667986.1</v>
      </c>
      <c r="H140">
        <f>(I140)/1000</f>
        <v>0</v>
      </c>
      <c r="I140">
        <f>IF(BD140, AL140, AF140)</f>
        <v>0</v>
      </c>
      <c r="J140">
        <f>IF(BD140, AG140, AE140)</f>
        <v>0</v>
      </c>
      <c r="K140">
        <f>BF140 - IF(AS140&gt;1, J140*AZ140*100.0/(AU140), 0)</f>
        <v>0</v>
      </c>
      <c r="L140">
        <f>((R140-H140/2)*K140-J140)/(R140+H140/2)</f>
        <v>0</v>
      </c>
      <c r="M140">
        <f>L140*(BM140+BN140)/1000.0</f>
        <v>0</v>
      </c>
      <c r="N140">
        <f>(BF140 - IF(AS140&gt;1, J140*AZ140*100.0/(AU140), 0))*(BM140+BN140)/1000.0</f>
        <v>0</v>
      </c>
      <c r="O140">
        <f>2.0/((1/Q140-1/P140)+SIGN(Q140)*SQRT((1/Q140-1/P140)*(1/Q140-1/P140) + 4*BA140/((BA140+1)*(BA140+1))*(2*1/Q140*1/P140-1/P140*1/P140)))</f>
        <v>0</v>
      </c>
      <c r="P140">
        <f>IF(LEFT(BB140,1)&lt;&gt;"0",IF(LEFT(BB140,1)="1",3.0,BC140),$D$5+$E$5*(BT140*BM140/($K$5*1000))+$F$5*(BT140*BM140/($K$5*1000))*MAX(MIN(AZ140,$J$5),$I$5)*MAX(MIN(AZ140,$J$5),$I$5)+$G$5*MAX(MIN(AZ140,$J$5),$I$5)*(BT140*BM140/($K$5*1000))+$H$5*(BT140*BM140/($K$5*1000))*(BT140*BM140/($K$5*1000)))</f>
        <v>0</v>
      </c>
      <c r="Q140">
        <f>H140*(1000-(1000*0.61365*exp(17.502*U140/(240.97+U140))/(BM140+BN140)+BH140)/2)/(1000*0.61365*exp(17.502*U140/(240.97+U140))/(BM140+BN140)-BH140)</f>
        <v>0</v>
      </c>
      <c r="R140">
        <f>1/((BA140+1)/(O140/1.6)+1/(P140/1.37)) + BA140/((BA140+1)/(O140/1.6) + BA140/(P140/1.37))</f>
        <v>0</v>
      </c>
      <c r="S140">
        <f>(AV140*AY140)</f>
        <v>0</v>
      </c>
      <c r="T140">
        <f>(BO140+(S140+2*0.95*5.67E-8*(((BO140+$B$7)+273)^4-(BO140+273)^4)-44100*H140)/(1.84*29.3*P140+8*0.95*5.67E-8*(BO140+273)^3))</f>
        <v>0</v>
      </c>
      <c r="U140">
        <f>($C$7*BP140+$D$7*BQ140+$E$7*T140)</f>
        <v>0</v>
      </c>
      <c r="V140">
        <f>0.61365*exp(17.502*U140/(240.97+U140))</f>
        <v>0</v>
      </c>
      <c r="W140">
        <f>(X140/Y140*100)</f>
        <v>0</v>
      </c>
      <c r="X140">
        <f>BH140*(BM140+BN140)/1000</f>
        <v>0</v>
      </c>
      <c r="Y140">
        <f>0.61365*exp(17.502*BO140/(240.97+BO140))</f>
        <v>0</v>
      </c>
      <c r="Z140">
        <f>(V140-BH140*(BM140+BN140)/1000)</f>
        <v>0</v>
      </c>
      <c r="AA140">
        <f>(-H140*44100)</f>
        <v>0</v>
      </c>
      <c r="AB140">
        <f>2*29.3*P140*0.92*(BO140-U140)</f>
        <v>0</v>
      </c>
      <c r="AC140">
        <f>2*0.95*5.67E-8*(((BO140+$B$7)+273)^4-(U140+273)^4)</f>
        <v>0</v>
      </c>
      <c r="AD140">
        <f>S140+AC140+AA140+AB140</f>
        <v>0</v>
      </c>
      <c r="AE140">
        <f>BL140*AS140*(BG140-BF140*(1000-AS140*BI140)/(1000-AS140*BH140))/(100*AZ140)</f>
        <v>0</v>
      </c>
      <c r="AF140">
        <f>1000*BL140*AS140*(BH140-BI140)/(100*AZ140*(1000-AS140*BH140))</f>
        <v>0</v>
      </c>
      <c r="AG140">
        <f>(AH140 - AI140 - BM140*1E3/(8.314*(BO140+273.15)) * AK140/BL140 * AJ140) * BL140/(100*AZ140) * (1000 - BI140)/1000</f>
        <v>0</v>
      </c>
      <c r="AH140">
        <v>994.883559840476</v>
      </c>
      <c r="AI140">
        <v>946.194993939393</v>
      </c>
      <c r="AJ140">
        <v>3.33671138528128</v>
      </c>
      <c r="AK140">
        <v>84.62</v>
      </c>
      <c r="AL140">
        <f>(AN140 - AM140 + BM140*1E3/(8.314*(BO140+273.15)) * AP140/BL140 * AO140) * BL140/(100*AZ140) * 1000/(1000 - AN140)</f>
        <v>0</v>
      </c>
      <c r="AM140">
        <v>12.8573567175425</v>
      </c>
      <c r="AN140">
        <v>15.4868373626374</v>
      </c>
      <c r="AO140">
        <v>2.6860385455874e-07</v>
      </c>
      <c r="AP140">
        <v>106.04</v>
      </c>
      <c r="AQ140">
        <v>14</v>
      </c>
      <c r="AR140">
        <v>3</v>
      </c>
      <c r="AS140">
        <f>IF(AQ140*$H$13&gt;=AU140,1.0,(AU140/(AU140-AQ140*$H$13)))</f>
        <v>0</v>
      </c>
      <c r="AT140">
        <f>(AS140-1)*100</f>
        <v>0</v>
      </c>
      <c r="AU140">
        <f>MAX(0,($B$13+$C$13*BT140)/(1+$D$13*BT140)*BM140/(BO140+273)*$E$13)</f>
        <v>0</v>
      </c>
      <c r="AV140">
        <f>$B$11*BU140+$C$11*BV140+$D$11*CG140</f>
        <v>0</v>
      </c>
      <c r="AW140">
        <f>AV140*AX140</f>
        <v>0</v>
      </c>
      <c r="AX140">
        <f>($B$11*$D$9+$C$11*$D$9+$D$11*(CH140*$E$9+CI140*$G$9))/($B$11+$C$11+$D$11)</f>
        <v>0</v>
      </c>
      <c r="AY140">
        <f>($B$11*$K$9+$C$11*$K$9+$D$11*(CH140*$L$9+CI140*$N$9))/($B$11+$C$11+$D$11)</f>
        <v>0</v>
      </c>
      <c r="AZ140">
        <v>6</v>
      </c>
      <c r="BA140">
        <v>0.5</v>
      </c>
      <c r="BB140" t="s">
        <v>345</v>
      </c>
      <c r="BC140">
        <v>2</v>
      </c>
      <c r="BD140" t="b">
        <v>1</v>
      </c>
      <c r="BE140">
        <v>1737667986.1</v>
      </c>
      <c r="BF140">
        <v>931.534</v>
      </c>
      <c r="BG140">
        <v>993.661</v>
      </c>
      <c r="BH140">
        <v>15.4871</v>
      </c>
      <c r="BI140">
        <v>12.8599</v>
      </c>
      <c r="BJ140">
        <v>929.77</v>
      </c>
      <c r="BK140">
        <v>15.3758</v>
      </c>
      <c r="BL140">
        <v>499.812</v>
      </c>
      <c r="BM140">
        <v>102.603</v>
      </c>
      <c r="BN140">
        <v>0.099724</v>
      </c>
      <c r="BO140">
        <v>24.9971</v>
      </c>
      <c r="BP140">
        <v>25.4673</v>
      </c>
      <c r="BQ140">
        <v>999.9</v>
      </c>
      <c r="BR140">
        <v>0</v>
      </c>
      <c r="BS140">
        <v>0</v>
      </c>
      <c r="BT140">
        <v>10027.5</v>
      </c>
      <c r="BU140">
        <v>364.33</v>
      </c>
      <c r="BV140">
        <v>838.073</v>
      </c>
      <c r="BW140">
        <v>-62.1279</v>
      </c>
      <c r="BX140">
        <v>946.187</v>
      </c>
      <c r="BY140">
        <v>1006.61</v>
      </c>
      <c r="BZ140">
        <v>2.62719</v>
      </c>
      <c r="CA140">
        <v>993.661</v>
      </c>
      <c r="CB140">
        <v>12.8599</v>
      </c>
      <c r="CC140">
        <v>1.58903</v>
      </c>
      <c r="CD140">
        <v>1.31947</v>
      </c>
      <c r="CE140">
        <v>13.8528</v>
      </c>
      <c r="CF140">
        <v>11.0225</v>
      </c>
      <c r="CG140">
        <v>1200.01</v>
      </c>
      <c r="CH140">
        <v>0.9</v>
      </c>
      <c r="CI140">
        <v>0.1</v>
      </c>
      <c r="CJ140">
        <v>27</v>
      </c>
      <c r="CK140">
        <v>23456</v>
      </c>
      <c r="CL140">
        <v>1737665128.1</v>
      </c>
      <c r="CM140" t="s">
        <v>346</v>
      </c>
      <c r="CN140">
        <v>1737665128.1</v>
      </c>
      <c r="CO140">
        <v>1737665124.1</v>
      </c>
      <c r="CP140">
        <v>1</v>
      </c>
      <c r="CQ140">
        <v>0.11</v>
      </c>
      <c r="CR140">
        <v>-0.02</v>
      </c>
      <c r="CS140">
        <v>0.918</v>
      </c>
      <c r="CT140">
        <v>0.128</v>
      </c>
      <c r="CU140">
        <v>200</v>
      </c>
      <c r="CV140">
        <v>18</v>
      </c>
      <c r="CW140">
        <v>0.6</v>
      </c>
      <c r="CX140">
        <v>0.08</v>
      </c>
      <c r="CY140">
        <v>-61.346665</v>
      </c>
      <c r="CZ140">
        <v>-6.57615789473681</v>
      </c>
      <c r="DA140">
        <v>0.654937286520626</v>
      </c>
      <c r="DB140">
        <v>0</v>
      </c>
      <c r="DC140">
        <v>2.6322525</v>
      </c>
      <c r="DD140">
        <v>-0.0353968421052632</v>
      </c>
      <c r="DE140">
        <v>0.00382456778603803</v>
      </c>
      <c r="DF140">
        <v>1</v>
      </c>
      <c r="DG140">
        <v>1</v>
      </c>
      <c r="DH140">
        <v>2</v>
      </c>
      <c r="DI140" t="s">
        <v>347</v>
      </c>
      <c r="DJ140">
        <v>3.11892</v>
      </c>
      <c r="DK140">
        <v>2.8007</v>
      </c>
      <c r="DL140">
        <v>0.17616</v>
      </c>
      <c r="DM140">
        <v>0.185491</v>
      </c>
      <c r="DN140">
        <v>0.0864764</v>
      </c>
      <c r="DO140">
        <v>0.0763847</v>
      </c>
      <c r="DP140">
        <v>22929.3</v>
      </c>
      <c r="DQ140">
        <v>20942.4</v>
      </c>
      <c r="DR140">
        <v>26630.9</v>
      </c>
      <c r="DS140">
        <v>24061.6</v>
      </c>
      <c r="DT140">
        <v>33629.4</v>
      </c>
      <c r="DU140">
        <v>32381.7</v>
      </c>
      <c r="DV140">
        <v>40265.2</v>
      </c>
      <c r="DW140">
        <v>38050.1</v>
      </c>
      <c r="DX140">
        <v>1.99713</v>
      </c>
      <c r="DY140">
        <v>2.6367</v>
      </c>
      <c r="DZ140">
        <v>0.0369474</v>
      </c>
      <c r="EA140">
        <v>0</v>
      </c>
      <c r="EB140">
        <v>24.8576</v>
      </c>
      <c r="EC140">
        <v>999.9</v>
      </c>
      <c r="ED140">
        <v>52.198</v>
      </c>
      <c r="EE140">
        <v>25.831</v>
      </c>
      <c r="EF140">
        <v>16.9943</v>
      </c>
      <c r="EG140">
        <v>63.9556</v>
      </c>
      <c r="EH140">
        <v>20.645</v>
      </c>
      <c r="EI140">
        <v>2</v>
      </c>
      <c r="EJ140">
        <v>-0.322569</v>
      </c>
      <c r="EK140">
        <v>-0.133031</v>
      </c>
      <c r="EL140">
        <v>20.3005</v>
      </c>
      <c r="EM140">
        <v>5.26251</v>
      </c>
      <c r="EN140">
        <v>12.0061</v>
      </c>
      <c r="EO140">
        <v>4.9992</v>
      </c>
      <c r="EP140">
        <v>3.28698</v>
      </c>
      <c r="EQ140">
        <v>9999</v>
      </c>
      <c r="ER140">
        <v>9999</v>
      </c>
      <c r="ES140">
        <v>9999</v>
      </c>
      <c r="ET140">
        <v>999.9</v>
      </c>
      <c r="EU140">
        <v>1.87275</v>
      </c>
      <c r="EV140">
        <v>1.87363</v>
      </c>
      <c r="EW140">
        <v>1.86982</v>
      </c>
      <c r="EX140">
        <v>1.87561</v>
      </c>
      <c r="EY140">
        <v>1.87576</v>
      </c>
      <c r="EZ140">
        <v>1.87418</v>
      </c>
      <c r="FA140">
        <v>1.87272</v>
      </c>
      <c r="FB140">
        <v>1.8718</v>
      </c>
      <c r="FC140">
        <v>5</v>
      </c>
      <c r="FD140">
        <v>0</v>
      </c>
      <c r="FE140">
        <v>0</v>
      </c>
      <c r="FF140">
        <v>0</v>
      </c>
      <c r="FG140" t="s">
        <v>348</v>
      </c>
      <c r="FH140" t="s">
        <v>349</v>
      </c>
      <c r="FI140" t="s">
        <v>350</v>
      </c>
      <c r="FJ140" t="s">
        <v>350</v>
      </c>
      <c r="FK140" t="s">
        <v>350</v>
      </c>
      <c r="FL140" t="s">
        <v>350</v>
      </c>
      <c r="FM140">
        <v>0</v>
      </c>
      <c r="FN140">
        <v>100</v>
      </c>
      <c r="FO140">
        <v>100</v>
      </c>
      <c r="FP140">
        <v>1.763</v>
      </c>
      <c r="FQ140">
        <v>0.1112</v>
      </c>
      <c r="FR140">
        <v>0.362488883028156</v>
      </c>
      <c r="FS140">
        <v>0.00365831709837341</v>
      </c>
      <c r="FT140">
        <v>-3.09545118692409e-06</v>
      </c>
      <c r="FU140">
        <v>8.40380587856183e-10</v>
      </c>
      <c r="FV140">
        <v>-0.00191986884087034</v>
      </c>
      <c r="FW140">
        <v>0.00174507359546448</v>
      </c>
      <c r="FX140">
        <v>0.000211765233859431</v>
      </c>
      <c r="FY140">
        <v>9.99097381883647e-06</v>
      </c>
      <c r="FZ140">
        <v>2</v>
      </c>
      <c r="GA140">
        <v>1986</v>
      </c>
      <c r="GB140">
        <v>0</v>
      </c>
      <c r="GC140">
        <v>17</v>
      </c>
      <c r="GD140">
        <v>47.6</v>
      </c>
      <c r="GE140">
        <v>47.7</v>
      </c>
      <c r="GF140">
        <v>2.82959</v>
      </c>
      <c r="GG140">
        <v>2.51343</v>
      </c>
      <c r="GH140">
        <v>2.24854</v>
      </c>
      <c r="GI140">
        <v>2.67456</v>
      </c>
      <c r="GJ140">
        <v>2.44751</v>
      </c>
      <c r="GK140">
        <v>2.37549</v>
      </c>
      <c r="GL140">
        <v>30.4154</v>
      </c>
      <c r="GM140">
        <v>13.9482</v>
      </c>
      <c r="GN140">
        <v>19</v>
      </c>
      <c r="GO140">
        <v>454.905</v>
      </c>
      <c r="GP140">
        <v>1036.71</v>
      </c>
      <c r="GQ140">
        <v>24.1383</v>
      </c>
      <c r="GR140">
        <v>23.4615</v>
      </c>
      <c r="GS140">
        <v>30.0004</v>
      </c>
      <c r="GT140">
        <v>23.4672</v>
      </c>
      <c r="GU140">
        <v>23.5843</v>
      </c>
      <c r="GV140">
        <v>56.7207</v>
      </c>
      <c r="GW140">
        <v>22.1605</v>
      </c>
      <c r="GX140">
        <v>68.9088</v>
      </c>
      <c r="GY140">
        <v>24.1368</v>
      </c>
      <c r="GZ140">
        <v>1022.03</v>
      </c>
      <c r="HA140">
        <v>12.8651</v>
      </c>
      <c r="HB140">
        <v>101.127</v>
      </c>
      <c r="HC140">
        <v>101.094</v>
      </c>
    </row>
    <row r="141" spans="1:211">
      <c r="A141">
        <v>125</v>
      </c>
      <c r="B141">
        <v>1737667989.1</v>
      </c>
      <c r="C141">
        <v>248</v>
      </c>
      <c r="D141" t="s">
        <v>597</v>
      </c>
      <c r="E141" t="s">
        <v>598</v>
      </c>
      <c r="F141">
        <v>2</v>
      </c>
      <c r="G141">
        <v>1737667987.1</v>
      </c>
      <c r="H141">
        <f>(I141)/1000</f>
        <v>0</v>
      </c>
      <c r="I141">
        <f>IF(BD141, AL141, AF141)</f>
        <v>0</v>
      </c>
      <c r="J141">
        <f>IF(BD141, AG141, AE141)</f>
        <v>0</v>
      </c>
      <c r="K141">
        <f>BF141 - IF(AS141&gt;1, J141*AZ141*100.0/(AU141), 0)</f>
        <v>0</v>
      </c>
      <c r="L141">
        <f>((R141-H141/2)*K141-J141)/(R141+H141/2)</f>
        <v>0</v>
      </c>
      <c r="M141">
        <f>L141*(BM141+BN141)/1000.0</f>
        <v>0</v>
      </c>
      <c r="N141">
        <f>(BF141 - IF(AS141&gt;1, J141*AZ141*100.0/(AU141), 0))*(BM141+BN141)/1000.0</f>
        <v>0</v>
      </c>
      <c r="O141">
        <f>2.0/((1/Q141-1/P141)+SIGN(Q141)*SQRT((1/Q141-1/P141)*(1/Q141-1/P141) + 4*BA141/((BA141+1)*(BA141+1))*(2*1/Q141*1/P141-1/P141*1/P141)))</f>
        <v>0</v>
      </c>
      <c r="P141">
        <f>IF(LEFT(BB141,1)&lt;&gt;"0",IF(LEFT(BB141,1)="1",3.0,BC141),$D$5+$E$5*(BT141*BM141/($K$5*1000))+$F$5*(BT141*BM141/($K$5*1000))*MAX(MIN(AZ141,$J$5),$I$5)*MAX(MIN(AZ141,$J$5),$I$5)+$G$5*MAX(MIN(AZ141,$J$5),$I$5)*(BT141*BM141/($K$5*1000))+$H$5*(BT141*BM141/($K$5*1000))*(BT141*BM141/($K$5*1000)))</f>
        <v>0</v>
      </c>
      <c r="Q141">
        <f>H141*(1000-(1000*0.61365*exp(17.502*U141/(240.97+U141))/(BM141+BN141)+BH141)/2)/(1000*0.61365*exp(17.502*U141/(240.97+U141))/(BM141+BN141)-BH141)</f>
        <v>0</v>
      </c>
      <c r="R141">
        <f>1/((BA141+1)/(O141/1.6)+1/(P141/1.37)) + BA141/((BA141+1)/(O141/1.6) + BA141/(P141/1.37))</f>
        <v>0</v>
      </c>
      <c r="S141">
        <f>(AV141*AY141)</f>
        <v>0</v>
      </c>
      <c r="T141">
        <f>(BO141+(S141+2*0.95*5.67E-8*(((BO141+$B$7)+273)^4-(BO141+273)^4)-44100*H141)/(1.84*29.3*P141+8*0.95*5.67E-8*(BO141+273)^3))</f>
        <v>0</v>
      </c>
      <c r="U141">
        <f>($C$7*BP141+$D$7*BQ141+$E$7*T141)</f>
        <v>0</v>
      </c>
      <c r="V141">
        <f>0.61365*exp(17.502*U141/(240.97+U141))</f>
        <v>0</v>
      </c>
      <c r="W141">
        <f>(X141/Y141*100)</f>
        <v>0</v>
      </c>
      <c r="X141">
        <f>BH141*(BM141+BN141)/1000</f>
        <v>0</v>
      </c>
      <c r="Y141">
        <f>0.61365*exp(17.502*BO141/(240.97+BO141))</f>
        <v>0</v>
      </c>
      <c r="Z141">
        <f>(V141-BH141*(BM141+BN141)/1000)</f>
        <v>0</v>
      </c>
      <c r="AA141">
        <f>(-H141*44100)</f>
        <v>0</v>
      </c>
      <c r="AB141">
        <f>2*29.3*P141*0.92*(BO141-U141)</f>
        <v>0</v>
      </c>
      <c r="AC141">
        <f>2*0.95*5.67E-8*(((BO141+$B$7)+273)^4-(U141+273)^4)</f>
        <v>0</v>
      </c>
      <c r="AD141">
        <f>S141+AC141+AA141+AB141</f>
        <v>0</v>
      </c>
      <c r="AE141">
        <f>BL141*AS141*(BG141-BF141*(1000-AS141*BI141)/(1000-AS141*BH141))/(100*AZ141)</f>
        <v>0</v>
      </c>
      <c r="AF141">
        <f>1000*BL141*AS141*(BH141-BI141)/(100*AZ141*(1000-AS141*BH141))</f>
        <v>0</v>
      </c>
      <c r="AG141">
        <f>(AH141 - AI141 - BM141*1E3/(8.314*(BO141+273.15)) * AK141/BL141 * AJ141) * BL141/(100*AZ141) * (1000 - BI141)/1000</f>
        <v>0</v>
      </c>
      <c r="AH141">
        <v>1001.62855232738</v>
      </c>
      <c r="AI141">
        <v>952.870636363636</v>
      </c>
      <c r="AJ141">
        <v>3.33542025974024</v>
      </c>
      <c r="AK141">
        <v>84.62</v>
      </c>
      <c r="AL141">
        <f>(AN141 - AM141 + BM141*1E3/(8.314*(BO141+273.15)) * AP141/BL141 * AO141) * BL141/(100*AZ141) * 1000/(1000 - AN141)</f>
        <v>0</v>
      </c>
      <c r="AM141">
        <v>12.8581402491109</v>
      </c>
      <c r="AN141">
        <v>15.4855857142857</v>
      </c>
      <c r="AO141">
        <v>-2.17490816873142e-07</v>
      </c>
      <c r="AP141">
        <v>106.04</v>
      </c>
      <c r="AQ141">
        <v>14</v>
      </c>
      <c r="AR141">
        <v>3</v>
      </c>
      <c r="AS141">
        <f>IF(AQ141*$H$13&gt;=AU141,1.0,(AU141/(AU141-AQ141*$H$13)))</f>
        <v>0</v>
      </c>
      <c r="AT141">
        <f>(AS141-1)*100</f>
        <v>0</v>
      </c>
      <c r="AU141">
        <f>MAX(0,($B$13+$C$13*BT141)/(1+$D$13*BT141)*BM141/(BO141+273)*$E$13)</f>
        <v>0</v>
      </c>
      <c r="AV141">
        <f>$B$11*BU141+$C$11*BV141+$D$11*CG141</f>
        <v>0</v>
      </c>
      <c r="AW141">
        <f>AV141*AX141</f>
        <v>0</v>
      </c>
      <c r="AX141">
        <f>($B$11*$D$9+$C$11*$D$9+$D$11*(CH141*$E$9+CI141*$G$9))/($B$11+$C$11+$D$11)</f>
        <v>0</v>
      </c>
      <c r="AY141">
        <f>($B$11*$K$9+$C$11*$K$9+$D$11*(CH141*$L$9+CI141*$N$9))/($B$11+$C$11+$D$11)</f>
        <v>0</v>
      </c>
      <c r="AZ141">
        <v>6</v>
      </c>
      <c r="BA141">
        <v>0.5</v>
      </c>
      <c r="BB141" t="s">
        <v>345</v>
      </c>
      <c r="BC141">
        <v>2</v>
      </c>
      <c r="BD141" t="b">
        <v>1</v>
      </c>
      <c r="BE141">
        <v>1737667987.1</v>
      </c>
      <c r="BF141">
        <v>934.83</v>
      </c>
      <c r="BG141">
        <v>997.1255</v>
      </c>
      <c r="BH141">
        <v>15.48635</v>
      </c>
      <c r="BI141">
        <v>12.8608</v>
      </c>
      <c r="BJ141">
        <v>933.066</v>
      </c>
      <c r="BK141">
        <v>15.37505</v>
      </c>
      <c r="BL141">
        <v>499.857</v>
      </c>
      <c r="BM141">
        <v>102.6035</v>
      </c>
      <c r="BN141">
        <v>0.099967</v>
      </c>
      <c r="BO141">
        <v>24.9949</v>
      </c>
      <c r="BP141">
        <v>25.46425</v>
      </c>
      <c r="BQ141">
        <v>999.9</v>
      </c>
      <c r="BR141">
        <v>0</v>
      </c>
      <c r="BS141">
        <v>0</v>
      </c>
      <c r="BT141">
        <v>10012.5</v>
      </c>
      <c r="BU141">
        <v>364.348</v>
      </c>
      <c r="BV141">
        <v>837.9385</v>
      </c>
      <c r="BW141">
        <v>-62.2943</v>
      </c>
      <c r="BX141">
        <v>949.5345</v>
      </c>
      <c r="BY141">
        <v>1010.115</v>
      </c>
      <c r="BZ141">
        <v>2.625555</v>
      </c>
      <c r="CA141">
        <v>997.1255</v>
      </c>
      <c r="CB141">
        <v>12.8608</v>
      </c>
      <c r="CC141">
        <v>1.588955</v>
      </c>
      <c r="CD141">
        <v>1.31956</v>
      </c>
      <c r="CE141">
        <v>13.8521</v>
      </c>
      <c r="CF141">
        <v>11.02355</v>
      </c>
      <c r="CG141">
        <v>1200.005</v>
      </c>
      <c r="CH141">
        <v>0.9</v>
      </c>
      <c r="CI141">
        <v>0.1</v>
      </c>
      <c r="CJ141">
        <v>27</v>
      </c>
      <c r="CK141">
        <v>23455.95</v>
      </c>
      <c r="CL141">
        <v>1737665128.1</v>
      </c>
      <c r="CM141" t="s">
        <v>346</v>
      </c>
      <c r="CN141">
        <v>1737665128.1</v>
      </c>
      <c r="CO141">
        <v>1737665124.1</v>
      </c>
      <c r="CP141">
        <v>1</v>
      </c>
      <c r="CQ141">
        <v>0.11</v>
      </c>
      <c r="CR141">
        <v>-0.02</v>
      </c>
      <c r="CS141">
        <v>0.918</v>
      </c>
      <c r="CT141">
        <v>0.128</v>
      </c>
      <c r="CU141">
        <v>200</v>
      </c>
      <c r="CV141">
        <v>18</v>
      </c>
      <c r="CW141">
        <v>0.6</v>
      </c>
      <c r="CX141">
        <v>0.08</v>
      </c>
      <c r="CY141">
        <v>-61.55404</v>
      </c>
      <c r="CZ141">
        <v>-5.43909473684205</v>
      </c>
      <c r="DA141">
        <v>0.545905451887046</v>
      </c>
      <c r="DB141">
        <v>0</v>
      </c>
      <c r="DC141">
        <v>2.6308125</v>
      </c>
      <c r="DD141">
        <v>-0.0288870676691719</v>
      </c>
      <c r="DE141">
        <v>0.00307704708283768</v>
      </c>
      <c r="DF141">
        <v>1</v>
      </c>
      <c r="DG141">
        <v>1</v>
      </c>
      <c r="DH141">
        <v>2</v>
      </c>
      <c r="DI141" t="s">
        <v>347</v>
      </c>
      <c r="DJ141">
        <v>3.11914</v>
      </c>
      <c r="DK141">
        <v>2.80086</v>
      </c>
      <c r="DL141">
        <v>0.17696</v>
      </c>
      <c r="DM141">
        <v>0.186324</v>
      </c>
      <c r="DN141">
        <v>0.0864731</v>
      </c>
      <c r="DO141">
        <v>0.0763844</v>
      </c>
      <c r="DP141">
        <v>22906.9</v>
      </c>
      <c r="DQ141">
        <v>20920.6</v>
      </c>
      <c r="DR141">
        <v>26630.6</v>
      </c>
      <c r="DS141">
        <v>24061.2</v>
      </c>
      <c r="DT141">
        <v>33629.3</v>
      </c>
      <c r="DU141">
        <v>32381.2</v>
      </c>
      <c r="DV141">
        <v>40264.8</v>
      </c>
      <c r="DW141">
        <v>38049.3</v>
      </c>
      <c r="DX141">
        <v>1.9976</v>
      </c>
      <c r="DY141">
        <v>2.63545</v>
      </c>
      <c r="DZ141">
        <v>0.0362135</v>
      </c>
      <c r="EA141">
        <v>0</v>
      </c>
      <c r="EB141">
        <v>24.8576</v>
      </c>
      <c r="EC141">
        <v>999.9</v>
      </c>
      <c r="ED141">
        <v>52.185</v>
      </c>
      <c r="EE141">
        <v>25.841</v>
      </c>
      <c r="EF141">
        <v>17.0018</v>
      </c>
      <c r="EG141">
        <v>64.0256</v>
      </c>
      <c r="EH141">
        <v>20.605</v>
      </c>
      <c r="EI141">
        <v>2</v>
      </c>
      <c r="EJ141">
        <v>-0.322429</v>
      </c>
      <c r="EK141">
        <v>-0.160449</v>
      </c>
      <c r="EL141">
        <v>20.3006</v>
      </c>
      <c r="EM141">
        <v>5.26207</v>
      </c>
      <c r="EN141">
        <v>12.0064</v>
      </c>
      <c r="EO141">
        <v>4.99925</v>
      </c>
      <c r="EP141">
        <v>3.28698</v>
      </c>
      <c r="EQ141">
        <v>9999</v>
      </c>
      <c r="ER141">
        <v>9999</v>
      </c>
      <c r="ES141">
        <v>9999</v>
      </c>
      <c r="ET141">
        <v>999.9</v>
      </c>
      <c r="EU141">
        <v>1.87276</v>
      </c>
      <c r="EV141">
        <v>1.87363</v>
      </c>
      <c r="EW141">
        <v>1.86981</v>
      </c>
      <c r="EX141">
        <v>1.87561</v>
      </c>
      <c r="EY141">
        <v>1.87577</v>
      </c>
      <c r="EZ141">
        <v>1.87418</v>
      </c>
      <c r="FA141">
        <v>1.87272</v>
      </c>
      <c r="FB141">
        <v>1.8718</v>
      </c>
      <c r="FC141">
        <v>5</v>
      </c>
      <c r="FD141">
        <v>0</v>
      </c>
      <c r="FE141">
        <v>0</v>
      </c>
      <c r="FF141">
        <v>0</v>
      </c>
      <c r="FG141" t="s">
        <v>348</v>
      </c>
      <c r="FH141" t="s">
        <v>349</v>
      </c>
      <c r="FI141" t="s">
        <v>350</v>
      </c>
      <c r="FJ141" t="s">
        <v>350</v>
      </c>
      <c r="FK141" t="s">
        <v>350</v>
      </c>
      <c r="FL141" t="s">
        <v>350</v>
      </c>
      <c r="FM141">
        <v>0</v>
      </c>
      <c r="FN141">
        <v>100</v>
      </c>
      <c r="FO141">
        <v>100</v>
      </c>
      <c r="FP141">
        <v>1.764</v>
      </c>
      <c r="FQ141">
        <v>0.1112</v>
      </c>
      <c r="FR141">
        <v>0.362488883028156</v>
      </c>
      <c r="FS141">
        <v>0.00365831709837341</v>
      </c>
      <c r="FT141">
        <v>-3.09545118692409e-06</v>
      </c>
      <c r="FU141">
        <v>8.40380587856183e-10</v>
      </c>
      <c r="FV141">
        <v>-0.00191986884087034</v>
      </c>
      <c r="FW141">
        <v>0.00174507359546448</v>
      </c>
      <c r="FX141">
        <v>0.000211765233859431</v>
      </c>
      <c r="FY141">
        <v>9.99097381883647e-06</v>
      </c>
      <c r="FZ141">
        <v>2</v>
      </c>
      <c r="GA141">
        <v>1986</v>
      </c>
      <c r="GB141">
        <v>0</v>
      </c>
      <c r="GC141">
        <v>17</v>
      </c>
      <c r="GD141">
        <v>47.7</v>
      </c>
      <c r="GE141">
        <v>47.8</v>
      </c>
      <c r="GF141">
        <v>2.84546</v>
      </c>
      <c r="GG141">
        <v>2.50244</v>
      </c>
      <c r="GH141">
        <v>2.24854</v>
      </c>
      <c r="GI141">
        <v>2.67456</v>
      </c>
      <c r="GJ141">
        <v>2.44751</v>
      </c>
      <c r="GK141">
        <v>2.44141</v>
      </c>
      <c r="GL141">
        <v>30.4154</v>
      </c>
      <c r="GM141">
        <v>13.9657</v>
      </c>
      <c r="GN141">
        <v>19</v>
      </c>
      <c r="GO141">
        <v>455.201</v>
      </c>
      <c r="GP141">
        <v>1035.22</v>
      </c>
      <c r="GQ141">
        <v>24.1356</v>
      </c>
      <c r="GR141">
        <v>23.4629</v>
      </c>
      <c r="GS141">
        <v>30.0004</v>
      </c>
      <c r="GT141">
        <v>23.469</v>
      </c>
      <c r="GU141">
        <v>23.5862</v>
      </c>
      <c r="GV141">
        <v>57.0239</v>
      </c>
      <c r="GW141">
        <v>22.1605</v>
      </c>
      <c r="GX141">
        <v>68.9088</v>
      </c>
      <c r="GY141">
        <v>24.149</v>
      </c>
      <c r="GZ141">
        <v>1028.75</v>
      </c>
      <c r="HA141">
        <v>12.8651</v>
      </c>
      <c r="HB141">
        <v>101.126</v>
      </c>
      <c r="HC141">
        <v>101.092</v>
      </c>
    </row>
    <row r="142" spans="1:211">
      <c r="A142">
        <v>126</v>
      </c>
      <c r="B142">
        <v>1737667991.1</v>
      </c>
      <c r="C142">
        <v>250</v>
      </c>
      <c r="D142" t="s">
        <v>599</v>
      </c>
      <c r="E142" t="s">
        <v>600</v>
      </c>
      <c r="F142">
        <v>2</v>
      </c>
      <c r="G142">
        <v>1737667990.1</v>
      </c>
      <c r="H142">
        <f>(I142)/1000</f>
        <v>0</v>
      </c>
      <c r="I142">
        <f>IF(BD142, AL142, AF142)</f>
        <v>0</v>
      </c>
      <c r="J142">
        <f>IF(BD142, AG142, AE142)</f>
        <v>0</v>
      </c>
      <c r="K142">
        <f>BF142 - IF(AS142&gt;1, J142*AZ142*100.0/(AU142), 0)</f>
        <v>0</v>
      </c>
      <c r="L142">
        <f>((R142-H142/2)*K142-J142)/(R142+H142/2)</f>
        <v>0</v>
      </c>
      <c r="M142">
        <f>L142*(BM142+BN142)/1000.0</f>
        <v>0</v>
      </c>
      <c r="N142">
        <f>(BF142 - IF(AS142&gt;1, J142*AZ142*100.0/(AU142), 0))*(BM142+BN142)/1000.0</f>
        <v>0</v>
      </c>
      <c r="O142">
        <f>2.0/((1/Q142-1/P142)+SIGN(Q142)*SQRT((1/Q142-1/P142)*(1/Q142-1/P142) + 4*BA142/((BA142+1)*(BA142+1))*(2*1/Q142*1/P142-1/P142*1/P142)))</f>
        <v>0</v>
      </c>
      <c r="P142">
        <f>IF(LEFT(BB142,1)&lt;&gt;"0",IF(LEFT(BB142,1)="1",3.0,BC142),$D$5+$E$5*(BT142*BM142/($K$5*1000))+$F$5*(BT142*BM142/($K$5*1000))*MAX(MIN(AZ142,$J$5),$I$5)*MAX(MIN(AZ142,$J$5),$I$5)+$G$5*MAX(MIN(AZ142,$J$5),$I$5)*(BT142*BM142/($K$5*1000))+$H$5*(BT142*BM142/($K$5*1000))*(BT142*BM142/($K$5*1000)))</f>
        <v>0</v>
      </c>
      <c r="Q142">
        <f>H142*(1000-(1000*0.61365*exp(17.502*U142/(240.97+U142))/(BM142+BN142)+BH142)/2)/(1000*0.61365*exp(17.502*U142/(240.97+U142))/(BM142+BN142)-BH142)</f>
        <v>0</v>
      </c>
      <c r="R142">
        <f>1/((BA142+1)/(O142/1.6)+1/(P142/1.37)) + BA142/((BA142+1)/(O142/1.6) + BA142/(P142/1.37))</f>
        <v>0</v>
      </c>
      <c r="S142">
        <f>(AV142*AY142)</f>
        <v>0</v>
      </c>
      <c r="T142">
        <f>(BO142+(S142+2*0.95*5.67E-8*(((BO142+$B$7)+273)^4-(BO142+273)^4)-44100*H142)/(1.84*29.3*P142+8*0.95*5.67E-8*(BO142+273)^3))</f>
        <v>0</v>
      </c>
      <c r="U142">
        <f>($C$7*BP142+$D$7*BQ142+$E$7*T142)</f>
        <v>0</v>
      </c>
      <c r="V142">
        <f>0.61365*exp(17.502*U142/(240.97+U142))</f>
        <v>0</v>
      </c>
      <c r="W142">
        <f>(X142/Y142*100)</f>
        <v>0</v>
      </c>
      <c r="X142">
        <f>BH142*(BM142+BN142)/1000</f>
        <v>0</v>
      </c>
      <c r="Y142">
        <f>0.61365*exp(17.502*BO142/(240.97+BO142))</f>
        <v>0</v>
      </c>
      <c r="Z142">
        <f>(V142-BH142*(BM142+BN142)/1000)</f>
        <v>0</v>
      </c>
      <c r="AA142">
        <f>(-H142*44100)</f>
        <v>0</v>
      </c>
      <c r="AB142">
        <f>2*29.3*P142*0.92*(BO142-U142)</f>
        <v>0</v>
      </c>
      <c r="AC142">
        <f>2*0.95*5.67E-8*(((BO142+$B$7)+273)^4-(U142+273)^4)</f>
        <v>0</v>
      </c>
      <c r="AD142">
        <f>S142+AC142+AA142+AB142</f>
        <v>0</v>
      </c>
      <c r="AE142">
        <f>BL142*AS142*(BG142-BF142*(1000-AS142*BI142)/(1000-AS142*BH142))/(100*AZ142)</f>
        <v>0</v>
      </c>
      <c r="AF142">
        <f>1000*BL142*AS142*(BH142-BI142)/(100*AZ142*(1000-AS142*BH142))</f>
        <v>0</v>
      </c>
      <c r="AG142">
        <f>(AH142 - AI142 - BM142*1E3/(8.314*(BO142+273.15)) * AK142/BL142 * AJ142) * BL142/(100*AZ142) * (1000 - BI142)/1000</f>
        <v>0</v>
      </c>
      <c r="AH142">
        <v>1008.34709259762</v>
      </c>
      <c r="AI142">
        <v>959.591496969697</v>
      </c>
      <c r="AJ142">
        <v>3.34784402597393</v>
      </c>
      <c r="AK142">
        <v>84.62</v>
      </c>
      <c r="AL142">
        <f>(AN142 - AM142 + BM142*1E3/(8.314*(BO142+273.15)) * AP142/BL142 * AO142) * BL142/(100*AZ142) * 1000/(1000 - AN142)</f>
        <v>0</v>
      </c>
      <c r="AM142">
        <v>12.8592465216783</v>
      </c>
      <c r="AN142">
        <v>15.4850615384616</v>
      </c>
      <c r="AO142">
        <v>-5.33742839825095e-07</v>
      </c>
      <c r="AP142">
        <v>106.04</v>
      </c>
      <c r="AQ142">
        <v>13</v>
      </c>
      <c r="AR142">
        <v>3</v>
      </c>
      <c r="AS142">
        <f>IF(AQ142*$H$13&gt;=AU142,1.0,(AU142/(AU142-AQ142*$H$13)))</f>
        <v>0</v>
      </c>
      <c r="AT142">
        <f>(AS142-1)*100</f>
        <v>0</v>
      </c>
      <c r="AU142">
        <f>MAX(0,($B$13+$C$13*BT142)/(1+$D$13*BT142)*BM142/(BO142+273)*$E$13)</f>
        <v>0</v>
      </c>
      <c r="AV142">
        <f>$B$11*BU142+$C$11*BV142+$D$11*CG142</f>
        <v>0</v>
      </c>
      <c r="AW142">
        <f>AV142*AX142</f>
        <v>0</v>
      </c>
      <c r="AX142">
        <f>($B$11*$D$9+$C$11*$D$9+$D$11*(CH142*$E$9+CI142*$G$9))/($B$11+$C$11+$D$11)</f>
        <v>0</v>
      </c>
      <c r="AY142">
        <f>($B$11*$K$9+$C$11*$K$9+$D$11*(CH142*$L$9+CI142*$N$9))/($B$11+$C$11+$D$11)</f>
        <v>0</v>
      </c>
      <c r="AZ142">
        <v>6</v>
      </c>
      <c r="BA142">
        <v>0.5</v>
      </c>
      <c r="BB142" t="s">
        <v>345</v>
      </c>
      <c r="BC142">
        <v>2</v>
      </c>
      <c r="BD142" t="b">
        <v>1</v>
      </c>
      <c r="BE142">
        <v>1737667990.1</v>
      </c>
      <c r="BF142">
        <v>944.754</v>
      </c>
      <c r="BG142">
        <v>1007.59</v>
      </c>
      <c r="BH142">
        <v>15.4854</v>
      </c>
      <c r="BI142">
        <v>12.8632</v>
      </c>
      <c r="BJ142">
        <v>942.989</v>
      </c>
      <c r="BK142">
        <v>15.3741</v>
      </c>
      <c r="BL142">
        <v>500.126</v>
      </c>
      <c r="BM142">
        <v>102.604</v>
      </c>
      <c r="BN142">
        <v>0.100135</v>
      </c>
      <c r="BO142">
        <v>24.9884</v>
      </c>
      <c r="BP142">
        <v>25.4466</v>
      </c>
      <c r="BQ142">
        <v>999.9</v>
      </c>
      <c r="BR142">
        <v>0</v>
      </c>
      <c r="BS142">
        <v>0</v>
      </c>
      <c r="BT142">
        <v>10014.4</v>
      </c>
      <c r="BU142">
        <v>364.368</v>
      </c>
      <c r="BV142">
        <v>837.472</v>
      </c>
      <c r="BW142">
        <v>-62.833</v>
      </c>
      <c r="BX142">
        <v>959.614</v>
      </c>
      <c r="BY142">
        <v>1020.72</v>
      </c>
      <c r="BZ142">
        <v>2.62213</v>
      </c>
      <c r="CA142">
        <v>1007.59</v>
      </c>
      <c r="CB142">
        <v>12.8632</v>
      </c>
      <c r="CC142">
        <v>1.58885</v>
      </c>
      <c r="CD142">
        <v>1.31981</v>
      </c>
      <c r="CE142">
        <v>13.8511</v>
      </c>
      <c r="CF142">
        <v>11.0264</v>
      </c>
      <c r="CG142">
        <v>1200</v>
      </c>
      <c r="CH142">
        <v>0.899999</v>
      </c>
      <c r="CI142">
        <v>0.100001</v>
      </c>
      <c r="CJ142">
        <v>27</v>
      </c>
      <c r="CK142">
        <v>23455.8</v>
      </c>
      <c r="CL142">
        <v>1737665128.1</v>
      </c>
      <c r="CM142" t="s">
        <v>346</v>
      </c>
      <c r="CN142">
        <v>1737665128.1</v>
      </c>
      <c r="CO142">
        <v>1737665124.1</v>
      </c>
      <c r="CP142">
        <v>1</v>
      </c>
      <c r="CQ142">
        <v>0.11</v>
      </c>
      <c r="CR142">
        <v>-0.02</v>
      </c>
      <c r="CS142">
        <v>0.918</v>
      </c>
      <c r="CT142">
        <v>0.128</v>
      </c>
      <c r="CU142">
        <v>200</v>
      </c>
      <c r="CV142">
        <v>18</v>
      </c>
      <c r="CW142">
        <v>0.6</v>
      </c>
      <c r="CX142">
        <v>0.08</v>
      </c>
      <c r="CY142">
        <v>-61.764015</v>
      </c>
      <c r="CZ142">
        <v>-4.98067218045118</v>
      </c>
      <c r="DA142">
        <v>0.495011329441054</v>
      </c>
      <c r="DB142">
        <v>0</v>
      </c>
      <c r="DC142">
        <v>2.6294815</v>
      </c>
      <c r="DD142">
        <v>-0.0263445112781985</v>
      </c>
      <c r="DE142">
        <v>0.0027575392562935</v>
      </c>
      <c r="DF142">
        <v>1</v>
      </c>
      <c r="DG142">
        <v>1</v>
      </c>
      <c r="DH142">
        <v>2</v>
      </c>
      <c r="DI142" t="s">
        <v>347</v>
      </c>
      <c r="DJ142">
        <v>3.11942</v>
      </c>
      <c r="DK142">
        <v>2.80078</v>
      </c>
      <c r="DL142">
        <v>0.177765</v>
      </c>
      <c r="DM142">
        <v>0.187128</v>
      </c>
      <c r="DN142">
        <v>0.0864722</v>
      </c>
      <c r="DO142">
        <v>0.0763944</v>
      </c>
      <c r="DP142">
        <v>22884.7</v>
      </c>
      <c r="DQ142">
        <v>20900.1</v>
      </c>
      <c r="DR142">
        <v>26630.8</v>
      </c>
      <c r="DS142">
        <v>24061.3</v>
      </c>
      <c r="DT142">
        <v>33629.7</v>
      </c>
      <c r="DU142">
        <v>32381</v>
      </c>
      <c r="DV142">
        <v>40265.1</v>
      </c>
      <c r="DW142">
        <v>38049.5</v>
      </c>
      <c r="DX142">
        <v>1.99825</v>
      </c>
      <c r="DY142">
        <v>2.63475</v>
      </c>
      <c r="DZ142">
        <v>0.0360571</v>
      </c>
      <c r="EA142">
        <v>0</v>
      </c>
      <c r="EB142">
        <v>24.8576</v>
      </c>
      <c r="EC142">
        <v>999.9</v>
      </c>
      <c r="ED142">
        <v>52.185</v>
      </c>
      <c r="EE142">
        <v>25.841</v>
      </c>
      <c r="EF142">
        <v>17.002</v>
      </c>
      <c r="EG142">
        <v>64.0056</v>
      </c>
      <c r="EH142">
        <v>20.5168</v>
      </c>
      <c r="EI142">
        <v>2</v>
      </c>
      <c r="EJ142">
        <v>-0.322264</v>
      </c>
      <c r="EK142">
        <v>-0.195757</v>
      </c>
      <c r="EL142">
        <v>20.3007</v>
      </c>
      <c r="EM142">
        <v>5.26177</v>
      </c>
      <c r="EN142">
        <v>12.0071</v>
      </c>
      <c r="EO142">
        <v>4.9993</v>
      </c>
      <c r="EP142">
        <v>3.28705</v>
      </c>
      <c r="EQ142">
        <v>9999</v>
      </c>
      <c r="ER142">
        <v>9999</v>
      </c>
      <c r="ES142">
        <v>9999</v>
      </c>
      <c r="ET142">
        <v>999.9</v>
      </c>
      <c r="EU142">
        <v>1.87278</v>
      </c>
      <c r="EV142">
        <v>1.87363</v>
      </c>
      <c r="EW142">
        <v>1.86982</v>
      </c>
      <c r="EX142">
        <v>1.87561</v>
      </c>
      <c r="EY142">
        <v>1.87576</v>
      </c>
      <c r="EZ142">
        <v>1.87419</v>
      </c>
      <c r="FA142">
        <v>1.87274</v>
      </c>
      <c r="FB142">
        <v>1.8718</v>
      </c>
      <c r="FC142">
        <v>5</v>
      </c>
      <c r="FD142">
        <v>0</v>
      </c>
      <c r="FE142">
        <v>0</v>
      </c>
      <c r="FF142">
        <v>0</v>
      </c>
      <c r="FG142" t="s">
        <v>348</v>
      </c>
      <c r="FH142" t="s">
        <v>349</v>
      </c>
      <c r="FI142" t="s">
        <v>350</v>
      </c>
      <c r="FJ142" t="s">
        <v>350</v>
      </c>
      <c r="FK142" t="s">
        <v>350</v>
      </c>
      <c r="FL142" t="s">
        <v>350</v>
      </c>
      <c r="FM142">
        <v>0</v>
      </c>
      <c r="FN142">
        <v>100</v>
      </c>
      <c r="FO142">
        <v>100</v>
      </c>
      <c r="FP142">
        <v>1.765</v>
      </c>
      <c r="FQ142">
        <v>0.1113</v>
      </c>
      <c r="FR142">
        <v>0.362488883028156</v>
      </c>
      <c r="FS142">
        <v>0.00365831709837341</v>
      </c>
      <c r="FT142">
        <v>-3.09545118692409e-06</v>
      </c>
      <c r="FU142">
        <v>8.40380587856183e-10</v>
      </c>
      <c r="FV142">
        <v>-0.00191986884087034</v>
      </c>
      <c r="FW142">
        <v>0.00174507359546448</v>
      </c>
      <c r="FX142">
        <v>0.000211765233859431</v>
      </c>
      <c r="FY142">
        <v>9.99097381883647e-06</v>
      </c>
      <c r="FZ142">
        <v>2</v>
      </c>
      <c r="GA142">
        <v>1986</v>
      </c>
      <c r="GB142">
        <v>0</v>
      </c>
      <c r="GC142">
        <v>17</v>
      </c>
      <c r="GD142">
        <v>47.7</v>
      </c>
      <c r="GE142">
        <v>47.8</v>
      </c>
      <c r="GF142">
        <v>2.86133</v>
      </c>
      <c r="GG142">
        <v>2.52075</v>
      </c>
      <c r="GH142">
        <v>2.24854</v>
      </c>
      <c r="GI142">
        <v>2.67456</v>
      </c>
      <c r="GJ142">
        <v>2.44751</v>
      </c>
      <c r="GK142">
        <v>2.40479</v>
      </c>
      <c r="GL142">
        <v>30.4369</v>
      </c>
      <c r="GM142">
        <v>13.9569</v>
      </c>
      <c r="GN142">
        <v>19</v>
      </c>
      <c r="GO142">
        <v>455.597</v>
      </c>
      <c r="GP142">
        <v>1034.41</v>
      </c>
      <c r="GQ142">
        <v>24.137</v>
      </c>
      <c r="GR142">
        <v>23.4644</v>
      </c>
      <c r="GS142">
        <v>30.0003</v>
      </c>
      <c r="GT142">
        <v>23.4704</v>
      </c>
      <c r="GU142">
        <v>23.5881</v>
      </c>
      <c r="GV142">
        <v>57.3329</v>
      </c>
      <c r="GW142">
        <v>22.1605</v>
      </c>
      <c r="GX142">
        <v>68.9088</v>
      </c>
      <c r="GY142">
        <v>24.149</v>
      </c>
      <c r="GZ142">
        <v>1035.48</v>
      </c>
      <c r="HA142">
        <v>12.8644</v>
      </c>
      <c r="HB142">
        <v>101.127</v>
      </c>
      <c r="HC142">
        <v>101.093</v>
      </c>
    </row>
    <row r="143" spans="1:211">
      <c r="A143">
        <v>127</v>
      </c>
      <c r="B143">
        <v>1737667993.1</v>
      </c>
      <c r="C143">
        <v>252</v>
      </c>
      <c r="D143" t="s">
        <v>601</v>
      </c>
      <c r="E143" t="s">
        <v>602</v>
      </c>
      <c r="F143">
        <v>2</v>
      </c>
      <c r="G143">
        <v>1737667991.1</v>
      </c>
      <c r="H143">
        <f>(I143)/1000</f>
        <v>0</v>
      </c>
      <c r="I143">
        <f>IF(BD143, AL143, AF143)</f>
        <v>0</v>
      </c>
      <c r="J143">
        <f>IF(BD143, AG143, AE143)</f>
        <v>0</v>
      </c>
      <c r="K143">
        <f>BF143 - IF(AS143&gt;1, J143*AZ143*100.0/(AU143), 0)</f>
        <v>0</v>
      </c>
      <c r="L143">
        <f>((R143-H143/2)*K143-J143)/(R143+H143/2)</f>
        <v>0</v>
      </c>
      <c r="M143">
        <f>L143*(BM143+BN143)/1000.0</f>
        <v>0</v>
      </c>
      <c r="N143">
        <f>(BF143 - IF(AS143&gt;1, J143*AZ143*100.0/(AU143), 0))*(BM143+BN143)/1000.0</f>
        <v>0</v>
      </c>
      <c r="O143">
        <f>2.0/((1/Q143-1/P143)+SIGN(Q143)*SQRT((1/Q143-1/P143)*(1/Q143-1/P143) + 4*BA143/((BA143+1)*(BA143+1))*(2*1/Q143*1/P143-1/P143*1/P143)))</f>
        <v>0</v>
      </c>
      <c r="P143">
        <f>IF(LEFT(BB143,1)&lt;&gt;"0",IF(LEFT(BB143,1)="1",3.0,BC143),$D$5+$E$5*(BT143*BM143/($K$5*1000))+$F$5*(BT143*BM143/($K$5*1000))*MAX(MIN(AZ143,$J$5),$I$5)*MAX(MIN(AZ143,$J$5),$I$5)+$G$5*MAX(MIN(AZ143,$J$5),$I$5)*(BT143*BM143/($K$5*1000))+$H$5*(BT143*BM143/($K$5*1000))*(BT143*BM143/($K$5*1000)))</f>
        <v>0</v>
      </c>
      <c r="Q143">
        <f>H143*(1000-(1000*0.61365*exp(17.502*U143/(240.97+U143))/(BM143+BN143)+BH143)/2)/(1000*0.61365*exp(17.502*U143/(240.97+U143))/(BM143+BN143)-BH143)</f>
        <v>0</v>
      </c>
      <c r="R143">
        <f>1/((BA143+1)/(O143/1.6)+1/(P143/1.37)) + BA143/((BA143+1)/(O143/1.6) + BA143/(P143/1.37))</f>
        <v>0</v>
      </c>
      <c r="S143">
        <f>(AV143*AY143)</f>
        <v>0</v>
      </c>
      <c r="T143">
        <f>(BO143+(S143+2*0.95*5.67E-8*(((BO143+$B$7)+273)^4-(BO143+273)^4)-44100*H143)/(1.84*29.3*P143+8*0.95*5.67E-8*(BO143+273)^3))</f>
        <v>0</v>
      </c>
      <c r="U143">
        <f>($C$7*BP143+$D$7*BQ143+$E$7*T143)</f>
        <v>0</v>
      </c>
      <c r="V143">
        <f>0.61365*exp(17.502*U143/(240.97+U143))</f>
        <v>0</v>
      </c>
      <c r="W143">
        <f>(X143/Y143*100)</f>
        <v>0</v>
      </c>
      <c r="X143">
        <f>BH143*(BM143+BN143)/1000</f>
        <v>0</v>
      </c>
      <c r="Y143">
        <f>0.61365*exp(17.502*BO143/(240.97+BO143))</f>
        <v>0</v>
      </c>
      <c r="Z143">
        <f>(V143-BH143*(BM143+BN143)/1000)</f>
        <v>0</v>
      </c>
      <c r="AA143">
        <f>(-H143*44100)</f>
        <v>0</v>
      </c>
      <c r="AB143">
        <f>2*29.3*P143*0.92*(BO143-U143)</f>
        <v>0</v>
      </c>
      <c r="AC143">
        <f>2*0.95*5.67E-8*(((BO143+$B$7)+273)^4-(U143+273)^4)</f>
        <v>0</v>
      </c>
      <c r="AD143">
        <f>S143+AC143+AA143+AB143</f>
        <v>0</v>
      </c>
      <c r="AE143">
        <f>BL143*AS143*(BG143-BF143*(1000-AS143*BI143)/(1000-AS143*BH143))/(100*AZ143)</f>
        <v>0</v>
      </c>
      <c r="AF143">
        <f>1000*BL143*AS143*(BH143-BI143)/(100*AZ143*(1000-AS143*BH143))</f>
        <v>0</v>
      </c>
      <c r="AG143">
        <f>(AH143 - AI143 - BM143*1E3/(8.314*(BO143+273.15)) * AK143/BL143 * AJ143) * BL143/(100*AZ143) * (1000 - BI143)/1000</f>
        <v>0</v>
      </c>
      <c r="AH143">
        <v>1015.32586764286</v>
      </c>
      <c r="AI143">
        <v>966.342278787879</v>
      </c>
      <c r="AJ143">
        <v>3.36386913419898</v>
      </c>
      <c r="AK143">
        <v>84.62</v>
      </c>
      <c r="AL143">
        <f>(AN143 - AM143 + BM143*1E3/(8.314*(BO143+273.15)) * AP143/BL143 * AO143) * BL143/(100*AZ143) * 1000/(1000 - AN143)</f>
        <v>0</v>
      </c>
      <c r="AM143">
        <v>12.8603843831369</v>
      </c>
      <c r="AN143">
        <v>15.4855714285714</v>
      </c>
      <c r="AO143">
        <v>-5.15092028900133e-07</v>
      </c>
      <c r="AP143">
        <v>106.04</v>
      </c>
      <c r="AQ143">
        <v>13</v>
      </c>
      <c r="AR143">
        <v>3</v>
      </c>
      <c r="AS143">
        <f>IF(AQ143*$H$13&gt;=AU143,1.0,(AU143/(AU143-AQ143*$H$13)))</f>
        <v>0</v>
      </c>
      <c r="AT143">
        <f>(AS143-1)*100</f>
        <v>0</v>
      </c>
      <c r="AU143">
        <f>MAX(0,($B$13+$C$13*BT143)/(1+$D$13*BT143)*BM143/(BO143+273)*$E$13)</f>
        <v>0</v>
      </c>
      <c r="AV143">
        <f>$B$11*BU143+$C$11*BV143+$D$11*CG143</f>
        <v>0</v>
      </c>
      <c r="AW143">
        <f>AV143*AX143</f>
        <v>0</v>
      </c>
      <c r="AX143">
        <f>($B$11*$D$9+$C$11*$D$9+$D$11*(CH143*$E$9+CI143*$G$9))/($B$11+$C$11+$D$11)</f>
        <v>0</v>
      </c>
      <c r="AY143">
        <f>($B$11*$K$9+$C$11*$K$9+$D$11*(CH143*$L$9+CI143*$N$9))/($B$11+$C$11+$D$11)</f>
        <v>0</v>
      </c>
      <c r="AZ143">
        <v>6</v>
      </c>
      <c r="BA143">
        <v>0.5</v>
      </c>
      <c r="BB143" t="s">
        <v>345</v>
      </c>
      <c r="BC143">
        <v>2</v>
      </c>
      <c r="BD143" t="b">
        <v>1</v>
      </c>
      <c r="BE143">
        <v>1737667991.1</v>
      </c>
      <c r="BF143">
        <v>948.063</v>
      </c>
      <c r="BG143">
        <v>1010.925</v>
      </c>
      <c r="BH143">
        <v>15.48575</v>
      </c>
      <c r="BI143">
        <v>12.8635</v>
      </c>
      <c r="BJ143">
        <v>946.2985</v>
      </c>
      <c r="BK143">
        <v>15.3745</v>
      </c>
      <c r="BL143">
        <v>500.115</v>
      </c>
      <c r="BM143">
        <v>102.603</v>
      </c>
      <c r="BN143">
        <v>0.1000044</v>
      </c>
      <c r="BO143">
        <v>24.98665</v>
      </c>
      <c r="BP143">
        <v>25.44855</v>
      </c>
      <c r="BQ143">
        <v>999.9</v>
      </c>
      <c r="BR143">
        <v>0</v>
      </c>
      <c r="BS143">
        <v>0</v>
      </c>
      <c r="BT143">
        <v>10020.3</v>
      </c>
      <c r="BU143">
        <v>364.367</v>
      </c>
      <c r="BV143">
        <v>837.44</v>
      </c>
      <c r="BW143">
        <v>-62.85815</v>
      </c>
      <c r="BX143">
        <v>962.9755</v>
      </c>
      <c r="BY143">
        <v>1024.095</v>
      </c>
      <c r="BZ143">
        <v>2.62223</v>
      </c>
      <c r="CA143">
        <v>1010.925</v>
      </c>
      <c r="CB143">
        <v>12.8635</v>
      </c>
      <c r="CC143">
        <v>1.588875</v>
      </c>
      <c r="CD143">
        <v>1.31983</v>
      </c>
      <c r="CE143">
        <v>13.85135</v>
      </c>
      <c r="CF143">
        <v>11.0266</v>
      </c>
      <c r="CG143">
        <v>1200</v>
      </c>
      <c r="CH143">
        <v>0.8999995</v>
      </c>
      <c r="CI143">
        <v>0.10000045</v>
      </c>
      <c r="CJ143">
        <v>27</v>
      </c>
      <c r="CK143">
        <v>23455.8</v>
      </c>
      <c r="CL143">
        <v>1737665128.1</v>
      </c>
      <c r="CM143" t="s">
        <v>346</v>
      </c>
      <c r="CN143">
        <v>1737665128.1</v>
      </c>
      <c r="CO143">
        <v>1737665124.1</v>
      </c>
      <c r="CP143">
        <v>1</v>
      </c>
      <c r="CQ143">
        <v>0.11</v>
      </c>
      <c r="CR143">
        <v>-0.02</v>
      </c>
      <c r="CS143">
        <v>0.918</v>
      </c>
      <c r="CT143">
        <v>0.128</v>
      </c>
      <c r="CU143">
        <v>200</v>
      </c>
      <c r="CV143">
        <v>18</v>
      </c>
      <c r="CW143">
        <v>0.6</v>
      </c>
      <c r="CX143">
        <v>0.08</v>
      </c>
      <c r="CY143">
        <v>-61.969315</v>
      </c>
      <c r="CZ143">
        <v>-4.86498496240604</v>
      </c>
      <c r="DA143">
        <v>0.48141667324159</v>
      </c>
      <c r="DB143">
        <v>0</v>
      </c>
      <c r="DC143">
        <v>2.628267</v>
      </c>
      <c r="DD143">
        <v>-0.0289488721804545</v>
      </c>
      <c r="DE143">
        <v>0.00305987597787882</v>
      </c>
      <c r="DF143">
        <v>1</v>
      </c>
      <c r="DG143">
        <v>1</v>
      </c>
      <c r="DH143">
        <v>2</v>
      </c>
      <c r="DI143" t="s">
        <v>347</v>
      </c>
      <c r="DJ143">
        <v>3.1193</v>
      </c>
      <c r="DK143">
        <v>2.80066</v>
      </c>
      <c r="DL143">
        <v>0.178567</v>
      </c>
      <c r="DM143">
        <v>0.187906</v>
      </c>
      <c r="DN143">
        <v>0.0864727</v>
      </c>
      <c r="DO143">
        <v>0.0764032</v>
      </c>
      <c r="DP143">
        <v>22862.5</v>
      </c>
      <c r="DQ143">
        <v>20880.4</v>
      </c>
      <c r="DR143">
        <v>26630.9</v>
      </c>
      <c r="DS143">
        <v>24061.6</v>
      </c>
      <c r="DT143">
        <v>33629.9</v>
      </c>
      <c r="DU143">
        <v>32380.9</v>
      </c>
      <c r="DV143">
        <v>40265.4</v>
      </c>
      <c r="DW143">
        <v>38049.7</v>
      </c>
      <c r="DX143">
        <v>1.99793</v>
      </c>
      <c r="DY143">
        <v>2.63582</v>
      </c>
      <c r="DZ143">
        <v>0.0362694</v>
      </c>
      <c r="EA143">
        <v>0</v>
      </c>
      <c r="EB143">
        <v>24.857</v>
      </c>
      <c r="EC143">
        <v>999.9</v>
      </c>
      <c r="ED143">
        <v>52.185</v>
      </c>
      <c r="EE143">
        <v>25.851</v>
      </c>
      <c r="EF143">
        <v>17.011</v>
      </c>
      <c r="EG143">
        <v>64.2256</v>
      </c>
      <c r="EH143">
        <v>20.5409</v>
      </c>
      <c r="EI143">
        <v>2</v>
      </c>
      <c r="EJ143">
        <v>-0.322134</v>
      </c>
      <c r="EK143">
        <v>-0.20375</v>
      </c>
      <c r="EL143">
        <v>20.3007</v>
      </c>
      <c r="EM143">
        <v>5.26162</v>
      </c>
      <c r="EN143">
        <v>12.007</v>
      </c>
      <c r="EO143">
        <v>4.9991</v>
      </c>
      <c r="EP143">
        <v>3.28705</v>
      </c>
      <c r="EQ143">
        <v>9999</v>
      </c>
      <c r="ER143">
        <v>9999</v>
      </c>
      <c r="ES143">
        <v>9999</v>
      </c>
      <c r="ET143">
        <v>999.9</v>
      </c>
      <c r="EU143">
        <v>1.87278</v>
      </c>
      <c r="EV143">
        <v>1.87363</v>
      </c>
      <c r="EW143">
        <v>1.86982</v>
      </c>
      <c r="EX143">
        <v>1.87561</v>
      </c>
      <c r="EY143">
        <v>1.87576</v>
      </c>
      <c r="EZ143">
        <v>1.87418</v>
      </c>
      <c r="FA143">
        <v>1.87275</v>
      </c>
      <c r="FB143">
        <v>1.8718</v>
      </c>
      <c r="FC143">
        <v>5</v>
      </c>
      <c r="FD143">
        <v>0</v>
      </c>
      <c r="FE143">
        <v>0</v>
      </c>
      <c r="FF143">
        <v>0</v>
      </c>
      <c r="FG143" t="s">
        <v>348</v>
      </c>
      <c r="FH143" t="s">
        <v>349</v>
      </c>
      <c r="FI143" t="s">
        <v>350</v>
      </c>
      <c r="FJ143" t="s">
        <v>350</v>
      </c>
      <c r="FK143" t="s">
        <v>350</v>
      </c>
      <c r="FL143" t="s">
        <v>350</v>
      </c>
      <c r="FM143">
        <v>0</v>
      </c>
      <c r="FN143">
        <v>100</v>
      </c>
      <c r="FO143">
        <v>100</v>
      </c>
      <c r="FP143">
        <v>1.765</v>
      </c>
      <c r="FQ143">
        <v>0.1112</v>
      </c>
      <c r="FR143">
        <v>0.362488883028156</v>
      </c>
      <c r="FS143">
        <v>0.00365831709837341</v>
      </c>
      <c r="FT143">
        <v>-3.09545118692409e-06</v>
      </c>
      <c r="FU143">
        <v>8.40380587856183e-10</v>
      </c>
      <c r="FV143">
        <v>-0.00191986884087034</v>
      </c>
      <c r="FW143">
        <v>0.00174507359546448</v>
      </c>
      <c r="FX143">
        <v>0.000211765233859431</v>
      </c>
      <c r="FY143">
        <v>9.99097381883647e-06</v>
      </c>
      <c r="FZ143">
        <v>2</v>
      </c>
      <c r="GA143">
        <v>1986</v>
      </c>
      <c r="GB143">
        <v>0</v>
      </c>
      <c r="GC143">
        <v>17</v>
      </c>
      <c r="GD143">
        <v>47.8</v>
      </c>
      <c r="GE143">
        <v>47.8</v>
      </c>
      <c r="GF143">
        <v>2.87598</v>
      </c>
      <c r="GG143">
        <v>2.52319</v>
      </c>
      <c r="GH143">
        <v>2.24854</v>
      </c>
      <c r="GI143">
        <v>2.67578</v>
      </c>
      <c r="GJ143">
        <v>2.44751</v>
      </c>
      <c r="GK143">
        <v>2.32178</v>
      </c>
      <c r="GL143">
        <v>30.4369</v>
      </c>
      <c r="GM143">
        <v>13.9482</v>
      </c>
      <c r="GN143">
        <v>19</v>
      </c>
      <c r="GO143">
        <v>455.419</v>
      </c>
      <c r="GP143">
        <v>1035.76</v>
      </c>
      <c r="GQ143">
        <v>24.142</v>
      </c>
      <c r="GR143">
        <v>23.4664</v>
      </c>
      <c r="GS143">
        <v>30.0004</v>
      </c>
      <c r="GT143">
        <v>23.472</v>
      </c>
      <c r="GU143">
        <v>23.59</v>
      </c>
      <c r="GV143">
        <v>57.6418</v>
      </c>
      <c r="GW143">
        <v>22.1605</v>
      </c>
      <c r="GX143">
        <v>68.9088</v>
      </c>
      <c r="GY143">
        <v>24.1584</v>
      </c>
      <c r="GZ143">
        <v>1042.2</v>
      </c>
      <c r="HA143">
        <v>12.8651</v>
      </c>
      <c r="HB143">
        <v>101.127</v>
      </c>
      <c r="HC143">
        <v>101.094</v>
      </c>
    </row>
    <row r="144" spans="1:211">
      <c r="A144">
        <v>128</v>
      </c>
      <c r="B144">
        <v>1737667995.1</v>
      </c>
      <c r="C144">
        <v>254</v>
      </c>
      <c r="D144" t="s">
        <v>603</v>
      </c>
      <c r="E144" t="s">
        <v>604</v>
      </c>
      <c r="F144">
        <v>2</v>
      </c>
      <c r="G144">
        <v>1737667994.1</v>
      </c>
      <c r="H144">
        <f>(I144)/1000</f>
        <v>0</v>
      </c>
      <c r="I144">
        <f>IF(BD144, AL144, AF144)</f>
        <v>0</v>
      </c>
      <c r="J144">
        <f>IF(BD144, AG144, AE144)</f>
        <v>0</v>
      </c>
      <c r="K144">
        <f>BF144 - IF(AS144&gt;1, J144*AZ144*100.0/(AU144), 0)</f>
        <v>0</v>
      </c>
      <c r="L144">
        <f>((R144-H144/2)*K144-J144)/(R144+H144/2)</f>
        <v>0</v>
      </c>
      <c r="M144">
        <f>L144*(BM144+BN144)/1000.0</f>
        <v>0</v>
      </c>
      <c r="N144">
        <f>(BF144 - IF(AS144&gt;1, J144*AZ144*100.0/(AU144), 0))*(BM144+BN144)/1000.0</f>
        <v>0</v>
      </c>
      <c r="O144">
        <f>2.0/((1/Q144-1/P144)+SIGN(Q144)*SQRT((1/Q144-1/P144)*(1/Q144-1/P144) + 4*BA144/((BA144+1)*(BA144+1))*(2*1/Q144*1/P144-1/P144*1/P144)))</f>
        <v>0</v>
      </c>
      <c r="P144">
        <f>IF(LEFT(BB144,1)&lt;&gt;"0",IF(LEFT(BB144,1)="1",3.0,BC144),$D$5+$E$5*(BT144*BM144/($K$5*1000))+$F$5*(BT144*BM144/($K$5*1000))*MAX(MIN(AZ144,$J$5),$I$5)*MAX(MIN(AZ144,$J$5),$I$5)+$G$5*MAX(MIN(AZ144,$J$5),$I$5)*(BT144*BM144/($K$5*1000))+$H$5*(BT144*BM144/($K$5*1000))*(BT144*BM144/($K$5*1000)))</f>
        <v>0</v>
      </c>
      <c r="Q144">
        <f>H144*(1000-(1000*0.61365*exp(17.502*U144/(240.97+U144))/(BM144+BN144)+BH144)/2)/(1000*0.61365*exp(17.502*U144/(240.97+U144))/(BM144+BN144)-BH144)</f>
        <v>0</v>
      </c>
      <c r="R144">
        <f>1/((BA144+1)/(O144/1.6)+1/(P144/1.37)) + BA144/((BA144+1)/(O144/1.6) + BA144/(P144/1.37))</f>
        <v>0</v>
      </c>
      <c r="S144">
        <f>(AV144*AY144)</f>
        <v>0</v>
      </c>
      <c r="T144">
        <f>(BO144+(S144+2*0.95*5.67E-8*(((BO144+$B$7)+273)^4-(BO144+273)^4)-44100*H144)/(1.84*29.3*P144+8*0.95*5.67E-8*(BO144+273)^3))</f>
        <v>0</v>
      </c>
      <c r="U144">
        <f>($C$7*BP144+$D$7*BQ144+$E$7*T144)</f>
        <v>0</v>
      </c>
      <c r="V144">
        <f>0.61365*exp(17.502*U144/(240.97+U144))</f>
        <v>0</v>
      </c>
      <c r="W144">
        <f>(X144/Y144*100)</f>
        <v>0</v>
      </c>
      <c r="X144">
        <f>BH144*(BM144+BN144)/1000</f>
        <v>0</v>
      </c>
      <c r="Y144">
        <f>0.61365*exp(17.502*BO144/(240.97+BO144))</f>
        <v>0</v>
      </c>
      <c r="Z144">
        <f>(V144-BH144*(BM144+BN144)/1000)</f>
        <v>0</v>
      </c>
      <c r="AA144">
        <f>(-H144*44100)</f>
        <v>0</v>
      </c>
      <c r="AB144">
        <f>2*29.3*P144*0.92*(BO144-U144)</f>
        <v>0</v>
      </c>
      <c r="AC144">
        <f>2*0.95*5.67E-8*(((BO144+$B$7)+273)^4-(U144+273)^4)</f>
        <v>0</v>
      </c>
      <c r="AD144">
        <f>S144+AC144+AA144+AB144</f>
        <v>0</v>
      </c>
      <c r="AE144">
        <f>BL144*AS144*(BG144-BF144*(1000-AS144*BI144)/(1000-AS144*BH144))/(100*AZ144)</f>
        <v>0</v>
      </c>
      <c r="AF144">
        <f>1000*BL144*AS144*(BH144-BI144)/(100*AZ144*(1000-AS144*BH144))</f>
        <v>0</v>
      </c>
      <c r="AG144">
        <f>(AH144 - AI144 - BM144*1E3/(8.314*(BO144+273.15)) * AK144/BL144 * AJ144) * BL144/(100*AZ144) * (1000 - BI144)/1000</f>
        <v>0</v>
      </c>
      <c r="AH144">
        <v>1022.33559232143</v>
      </c>
      <c r="AI144">
        <v>973.0656</v>
      </c>
      <c r="AJ144">
        <v>3.36552047619043</v>
      </c>
      <c r="AK144">
        <v>84.62</v>
      </c>
      <c r="AL144">
        <f>(AN144 - AM144 + BM144*1E3/(8.314*(BO144+273.15)) * AP144/BL144 * AO144) * BL144/(100*AZ144) * 1000/(1000 - AN144)</f>
        <v>0</v>
      </c>
      <c r="AM144">
        <v>12.8616342087113</v>
      </c>
      <c r="AN144">
        <v>15.4858054945055</v>
      </c>
      <c r="AO144">
        <v>-4.01161070689292e-07</v>
      </c>
      <c r="AP144">
        <v>106.04</v>
      </c>
      <c r="AQ144">
        <v>13</v>
      </c>
      <c r="AR144">
        <v>3</v>
      </c>
      <c r="AS144">
        <f>IF(AQ144*$H$13&gt;=AU144,1.0,(AU144/(AU144-AQ144*$H$13)))</f>
        <v>0</v>
      </c>
      <c r="AT144">
        <f>(AS144-1)*100</f>
        <v>0</v>
      </c>
      <c r="AU144">
        <f>MAX(0,($B$13+$C$13*BT144)/(1+$D$13*BT144)*BM144/(BO144+273)*$E$13)</f>
        <v>0</v>
      </c>
      <c r="AV144">
        <f>$B$11*BU144+$C$11*BV144+$D$11*CG144</f>
        <v>0</v>
      </c>
      <c r="AW144">
        <f>AV144*AX144</f>
        <v>0</v>
      </c>
      <c r="AX144">
        <f>($B$11*$D$9+$C$11*$D$9+$D$11*(CH144*$E$9+CI144*$G$9))/($B$11+$C$11+$D$11)</f>
        <v>0</v>
      </c>
      <c r="AY144">
        <f>($B$11*$K$9+$C$11*$K$9+$D$11*(CH144*$L$9+CI144*$N$9))/($B$11+$C$11+$D$11)</f>
        <v>0</v>
      </c>
      <c r="AZ144">
        <v>6</v>
      </c>
      <c r="BA144">
        <v>0.5</v>
      </c>
      <c r="BB144" t="s">
        <v>345</v>
      </c>
      <c r="BC144">
        <v>2</v>
      </c>
      <c r="BD144" t="b">
        <v>1</v>
      </c>
      <c r="BE144">
        <v>1737667994.1</v>
      </c>
      <c r="BF144">
        <v>957.986</v>
      </c>
      <c r="BG144">
        <v>1021.04</v>
      </c>
      <c r="BH144">
        <v>15.4856</v>
      </c>
      <c r="BI144">
        <v>12.8652</v>
      </c>
      <c r="BJ144">
        <v>956.221</v>
      </c>
      <c r="BK144">
        <v>15.3743</v>
      </c>
      <c r="BL144">
        <v>500.168</v>
      </c>
      <c r="BM144">
        <v>102.602</v>
      </c>
      <c r="BN144">
        <v>0.100162</v>
      </c>
      <c r="BO144">
        <v>24.9821</v>
      </c>
      <c r="BP144">
        <v>25.4519</v>
      </c>
      <c r="BQ144">
        <v>999.9</v>
      </c>
      <c r="BR144">
        <v>0</v>
      </c>
      <c r="BS144">
        <v>0</v>
      </c>
      <c r="BT144">
        <v>9974.38</v>
      </c>
      <c r="BU144">
        <v>364.392</v>
      </c>
      <c r="BV144">
        <v>837.386</v>
      </c>
      <c r="BW144">
        <v>-63.0549</v>
      </c>
      <c r="BX144">
        <v>973.055</v>
      </c>
      <c r="BY144">
        <v>1034.35</v>
      </c>
      <c r="BZ144">
        <v>2.62032</v>
      </c>
      <c r="CA144">
        <v>1021.04</v>
      </c>
      <c r="CB144">
        <v>12.8652</v>
      </c>
      <c r="CC144">
        <v>1.58885</v>
      </c>
      <c r="CD144">
        <v>1.32</v>
      </c>
      <c r="CE144">
        <v>13.851</v>
      </c>
      <c r="CF144">
        <v>11.0285</v>
      </c>
      <c r="CG144">
        <v>1200</v>
      </c>
      <c r="CH144">
        <v>0.900001</v>
      </c>
      <c r="CI144">
        <v>0.0999993</v>
      </c>
      <c r="CJ144">
        <v>27</v>
      </c>
      <c r="CK144">
        <v>23455.8</v>
      </c>
      <c r="CL144">
        <v>1737665128.1</v>
      </c>
      <c r="CM144" t="s">
        <v>346</v>
      </c>
      <c r="CN144">
        <v>1737665128.1</v>
      </c>
      <c r="CO144">
        <v>1737665124.1</v>
      </c>
      <c r="CP144">
        <v>1</v>
      </c>
      <c r="CQ144">
        <v>0.11</v>
      </c>
      <c r="CR144">
        <v>-0.02</v>
      </c>
      <c r="CS144">
        <v>0.918</v>
      </c>
      <c r="CT144">
        <v>0.128</v>
      </c>
      <c r="CU144">
        <v>200</v>
      </c>
      <c r="CV144">
        <v>18</v>
      </c>
      <c r="CW144">
        <v>0.6</v>
      </c>
      <c r="CX144">
        <v>0.08</v>
      </c>
      <c r="CY144">
        <v>-62.13432</v>
      </c>
      <c r="CZ144">
        <v>-4.89383458646625</v>
      </c>
      <c r="DA144">
        <v>0.484141278554101</v>
      </c>
      <c r="DB144">
        <v>0</v>
      </c>
      <c r="DC144">
        <v>2.627252</v>
      </c>
      <c r="DD144">
        <v>-0.0341819548872231</v>
      </c>
      <c r="DE144">
        <v>0.00351763926518909</v>
      </c>
      <c r="DF144">
        <v>1</v>
      </c>
      <c r="DG144">
        <v>1</v>
      </c>
      <c r="DH144">
        <v>2</v>
      </c>
      <c r="DI144" t="s">
        <v>347</v>
      </c>
      <c r="DJ144">
        <v>3.11925</v>
      </c>
      <c r="DK144">
        <v>2.80073</v>
      </c>
      <c r="DL144">
        <v>0.179365</v>
      </c>
      <c r="DM144">
        <v>0.188719</v>
      </c>
      <c r="DN144">
        <v>0.0864711</v>
      </c>
      <c r="DO144">
        <v>0.0764035</v>
      </c>
      <c r="DP144">
        <v>22840.3</v>
      </c>
      <c r="DQ144">
        <v>20859.2</v>
      </c>
      <c r="DR144">
        <v>26630.9</v>
      </c>
      <c r="DS144">
        <v>24061.2</v>
      </c>
      <c r="DT144">
        <v>33630</v>
      </c>
      <c r="DU144">
        <v>32380.6</v>
      </c>
      <c r="DV144">
        <v>40265.3</v>
      </c>
      <c r="DW144">
        <v>38049.2</v>
      </c>
      <c r="DX144">
        <v>1.9979</v>
      </c>
      <c r="DY144">
        <v>2.63608</v>
      </c>
      <c r="DZ144">
        <v>0.0361726</v>
      </c>
      <c r="EA144">
        <v>0</v>
      </c>
      <c r="EB144">
        <v>24.8559</v>
      </c>
      <c r="EC144">
        <v>999.9</v>
      </c>
      <c r="ED144">
        <v>52.185</v>
      </c>
      <c r="EE144">
        <v>25.851</v>
      </c>
      <c r="EF144">
        <v>17.0108</v>
      </c>
      <c r="EG144">
        <v>64.1456</v>
      </c>
      <c r="EH144">
        <v>20.5369</v>
      </c>
      <c r="EI144">
        <v>2</v>
      </c>
      <c r="EJ144">
        <v>-0.32204</v>
      </c>
      <c r="EK144">
        <v>-0.218235</v>
      </c>
      <c r="EL144">
        <v>20.3006</v>
      </c>
      <c r="EM144">
        <v>5.26192</v>
      </c>
      <c r="EN144">
        <v>12.0059</v>
      </c>
      <c r="EO144">
        <v>4.99935</v>
      </c>
      <c r="EP144">
        <v>3.28708</v>
      </c>
      <c r="EQ144">
        <v>9999</v>
      </c>
      <c r="ER144">
        <v>9999</v>
      </c>
      <c r="ES144">
        <v>9999</v>
      </c>
      <c r="ET144">
        <v>999.9</v>
      </c>
      <c r="EU144">
        <v>1.87276</v>
      </c>
      <c r="EV144">
        <v>1.87363</v>
      </c>
      <c r="EW144">
        <v>1.86981</v>
      </c>
      <c r="EX144">
        <v>1.87561</v>
      </c>
      <c r="EY144">
        <v>1.87576</v>
      </c>
      <c r="EZ144">
        <v>1.87416</v>
      </c>
      <c r="FA144">
        <v>1.87275</v>
      </c>
      <c r="FB144">
        <v>1.8718</v>
      </c>
      <c r="FC144">
        <v>5</v>
      </c>
      <c r="FD144">
        <v>0</v>
      </c>
      <c r="FE144">
        <v>0</v>
      </c>
      <c r="FF144">
        <v>0</v>
      </c>
      <c r="FG144" t="s">
        <v>348</v>
      </c>
      <c r="FH144" t="s">
        <v>349</v>
      </c>
      <c r="FI144" t="s">
        <v>350</v>
      </c>
      <c r="FJ144" t="s">
        <v>350</v>
      </c>
      <c r="FK144" t="s">
        <v>350</v>
      </c>
      <c r="FL144" t="s">
        <v>350</v>
      </c>
      <c r="FM144">
        <v>0</v>
      </c>
      <c r="FN144">
        <v>100</v>
      </c>
      <c r="FO144">
        <v>100</v>
      </c>
      <c r="FP144">
        <v>1.765</v>
      </c>
      <c r="FQ144">
        <v>0.1113</v>
      </c>
      <c r="FR144">
        <v>0.362488883028156</v>
      </c>
      <c r="FS144">
        <v>0.00365831709837341</v>
      </c>
      <c r="FT144">
        <v>-3.09545118692409e-06</v>
      </c>
      <c r="FU144">
        <v>8.40380587856183e-10</v>
      </c>
      <c r="FV144">
        <v>-0.00191986884087034</v>
      </c>
      <c r="FW144">
        <v>0.00174507359546448</v>
      </c>
      <c r="FX144">
        <v>0.000211765233859431</v>
      </c>
      <c r="FY144">
        <v>9.99097381883647e-06</v>
      </c>
      <c r="FZ144">
        <v>2</v>
      </c>
      <c r="GA144">
        <v>1986</v>
      </c>
      <c r="GB144">
        <v>0</v>
      </c>
      <c r="GC144">
        <v>17</v>
      </c>
      <c r="GD144">
        <v>47.8</v>
      </c>
      <c r="GE144">
        <v>47.9</v>
      </c>
      <c r="GF144">
        <v>2.89062</v>
      </c>
      <c r="GG144">
        <v>2.50854</v>
      </c>
      <c r="GH144">
        <v>2.24854</v>
      </c>
      <c r="GI144">
        <v>2.67578</v>
      </c>
      <c r="GJ144">
        <v>2.44751</v>
      </c>
      <c r="GK144">
        <v>2.43408</v>
      </c>
      <c r="GL144">
        <v>30.4584</v>
      </c>
      <c r="GM144">
        <v>13.9657</v>
      </c>
      <c r="GN144">
        <v>19</v>
      </c>
      <c r="GO144">
        <v>455.421</v>
      </c>
      <c r="GP144">
        <v>1036.1</v>
      </c>
      <c r="GQ144">
        <v>24.1464</v>
      </c>
      <c r="GR144">
        <v>23.4682</v>
      </c>
      <c r="GS144">
        <v>30.0004</v>
      </c>
      <c r="GT144">
        <v>23.4739</v>
      </c>
      <c r="GU144">
        <v>23.592</v>
      </c>
      <c r="GV144">
        <v>57.9397</v>
      </c>
      <c r="GW144">
        <v>22.1605</v>
      </c>
      <c r="GX144">
        <v>68.9088</v>
      </c>
      <c r="GY144">
        <v>24.1584</v>
      </c>
      <c r="GZ144">
        <v>1048.9</v>
      </c>
      <c r="HA144">
        <v>12.8647</v>
      </c>
      <c r="HB144">
        <v>101.127</v>
      </c>
      <c r="HC144">
        <v>101.092</v>
      </c>
    </row>
    <row r="145" spans="1:211">
      <c r="A145">
        <v>129</v>
      </c>
      <c r="B145">
        <v>1737667997.1</v>
      </c>
      <c r="C145">
        <v>256</v>
      </c>
      <c r="D145" t="s">
        <v>605</v>
      </c>
      <c r="E145" t="s">
        <v>606</v>
      </c>
      <c r="F145">
        <v>2</v>
      </c>
      <c r="G145">
        <v>1737667995.1</v>
      </c>
      <c r="H145">
        <f>(I145)/1000</f>
        <v>0</v>
      </c>
      <c r="I145">
        <f>IF(BD145, AL145, AF145)</f>
        <v>0</v>
      </c>
      <c r="J145">
        <f>IF(BD145, AG145, AE145)</f>
        <v>0</v>
      </c>
      <c r="K145">
        <f>BF145 - IF(AS145&gt;1, J145*AZ145*100.0/(AU145), 0)</f>
        <v>0</v>
      </c>
      <c r="L145">
        <f>((R145-H145/2)*K145-J145)/(R145+H145/2)</f>
        <v>0</v>
      </c>
      <c r="M145">
        <f>L145*(BM145+BN145)/1000.0</f>
        <v>0</v>
      </c>
      <c r="N145">
        <f>(BF145 - IF(AS145&gt;1, J145*AZ145*100.0/(AU145), 0))*(BM145+BN145)/1000.0</f>
        <v>0</v>
      </c>
      <c r="O145">
        <f>2.0/((1/Q145-1/P145)+SIGN(Q145)*SQRT((1/Q145-1/P145)*(1/Q145-1/P145) + 4*BA145/((BA145+1)*(BA145+1))*(2*1/Q145*1/P145-1/P145*1/P145)))</f>
        <v>0</v>
      </c>
      <c r="P145">
        <f>IF(LEFT(BB145,1)&lt;&gt;"0",IF(LEFT(BB145,1)="1",3.0,BC145),$D$5+$E$5*(BT145*BM145/($K$5*1000))+$F$5*(BT145*BM145/($K$5*1000))*MAX(MIN(AZ145,$J$5),$I$5)*MAX(MIN(AZ145,$J$5),$I$5)+$G$5*MAX(MIN(AZ145,$J$5),$I$5)*(BT145*BM145/($K$5*1000))+$H$5*(BT145*BM145/($K$5*1000))*(BT145*BM145/($K$5*1000)))</f>
        <v>0</v>
      </c>
      <c r="Q145">
        <f>H145*(1000-(1000*0.61365*exp(17.502*U145/(240.97+U145))/(BM145+BN145)+BH145)/2)/(1000*0.61365*exp(17.502*U145/(240.97+U145))/(BM145+BN145)-BH145)</f>
        <v>0</v>
      </c>
      <c r="R145">
        <f>1/((BA145+1)/(O145/1.6)+1/(P145/1.37)) + BA145/((BA145+1)/(O145/1.6) + BA145/(P145/1.37))</f>
        <v>0</v>
      </c>
      <c r="S145">
        <f>(AV145*AY145)</f>
        <v>0</v>
      </c>
      <c r="T145">
        <f>(BO145+(S145+2*0.95*5.67E-8*(((BO145+$B$7)+273)^4-(BO145+273)^4)-44100*H145)/(1.84*29.3*P145+8*0.95*5.67E-8*(BO145+273)^3))</f>
        <v>0</v>
      </c>
      <c r="U145">
        <f>($C$7*BP145+$D$7*BQ145+$E$7*T145)</f>
        <v>0</v>
      </c>
      <c r="V145">
        <f>0.61365*exp(17.502*U145/(240.97+U145))</f>
        <v>0</v>
      </c>
      <c r="W145">
        <f>(X145/Y145*100)</f>
        <v>0</v>
      </c>
      <c r="X145">
        <f>BH145*(BM145+BN145)/1000</f>
        <v>0</v>
      </c>
      <c r="Y145">
        <f>0.61365*exp(17.502*BO145/(240.97+BO145))</f>
        <v>0</v>
      </c>
      <c r="Z145">
        <f>(V145-BH145*(BM145+BN145)/1000)</f>
        <v>0</v>
      </c>
      <c r="AA145">
        <f>(-H145*44100)</f>
        <v>0</v>
      </c>
      <c r="AB145">
        <f>2*29.3*P145*0.92*(BO145-U145)</f>
        <v>0</v>
      </c>
      <c r="AC145">
        <f>2*0.95*5.67E-8*(((BO145+$B$7)+273)^4-(U145+273)^4)</f>
        <v>0</v>
      </c>
      <c r="AD145">
        <f>S145+AC145+AA145+AB145</f>
        <v>0</v>
      </c>
      <c r="AE145">
        <f>BL145*AS145*(BG145-BF145*(1000-AS145*BI145)/(1000-AS145*BH145))/(100*AZ145)</f>
        <v>0</v>
      </c>
      <c r="AF145">
        <f>1000*BL145*AS145*(BH145-BI145)/(100*AZ145*(1000-AS145*BH145))</f>
        <v>0</v>
      </c>
      <c r="AG145">
        <f>(AH145 - AI145 - BM145*1E3/(8.314*(BO145+273.15)) * AK145/BL145 * AJ145) * BL145/(100*AZ145) * (1000 - BI145)/1000</f>
        <v>0</v>
      </c>
      <c r="AH145">
        <v>1029.19548420238</v>
      </c>
      <c r="AI145">
        <v>979.7848</v>
      </c>
      <c r="AJ145">
        <v>3.36346285714279</v>
      </c>
      <c r="AK145">
        <v>84.62</v>
      </c>
      <c r="AL145">
        <f>(AN145 - AM145 + BM145*1E3/(8.314*(BO145+273.15)) * AP145/BL145 * AO145) * BL145/(100*AZ145) * 1000/(1000 - AN145)</f>
        <v>0</v>
      </c>
      <c r="AM145">
        <v>12.8629226808192</v>
      </c>
      <c r="AN145">
        <v>15.4856</v>
      </c>
      <c r="AO145">
        <v>-3.07097678804255e-07</v>
      </c>
      <c r="AP145">
        <v>106.04</v>
      </c>
      <c r="AQ145">
        <v>13</v>
      </c>
      <c r="AR145">
        <v>3</v>
      </c>
      <c r="AS145">
        <f>IF(AQ145*$H$13&gt;=AU145,1.0,(AU145/(AU145-AQ145*$H$13)))</f>
        <v>0</v>
      </c>
      <c r="AT145">
        <f>(AS145-1)*100</f>
        <v>0</v>
      </c>
      <c r="AU145">
        <f>MAX(0,($B$13+$C$13*BT145)/(1+$D$13*BT145)*BM145/(BO145+273)*$E$13)</f>
        <v>0</v>
      </c>
      <c r="AV145">
        <f>$B$11*BU145+$C$11*BV145+$D$11*CG145</f>
        <v>0</v>
      </c>
      <c r="AW145">
        <f>AV145*AX145</f>
        <v>0</v>
      </c>
      <c r="AX145">
        <f>($B$11*$D$9+$C$11*$D$9+$D$11*(CH145*$E$9+CI145*$G$9))/($B$11+$C$11+$D$11)</f>
        <v>0</v>
      </c>
      <c r="AY145">
        <f>($B$11*$K$9+$C$11*$K$9+$D$11*(CH145*$L$9+CI145*$N$9))/($B$11+$C$11+$D$11)</f>
        <v>0</v>
      </c>
      <c r="AZ145">
        <v>6</v>
      </c>
      <c r="BA145">
        <v>0.5</v>
      </c>
      <c r="BB145" t="s">
        <v>345</v>
      </c>
      <c r="BC145">
        <v>2</v>
      </c>
      <c r="BD145" t="b">
        <v>1</v>
      </c>
      <c r="BE145">
        <v>1737667995.1</v>
      </c>
      <c r="BF145">
        <v>961.303</v>
      </c>
      <c r="BG145">
        <v>1024.445</v>
      </c>
      <c r="BH145">
        <v>15.4854</v>
      </c>
      <c r="BI145">
        <v>12.86625</v>
      </c>
      <c r="BJ145">
        <v>959.5375</v>
      </c>
      <c r="BK145">
        <v>15.3741</v>
      </c>
      <c r="BL145">
        <v>500.1095</v>
      </c>
      <c r="BM145">
        <v>102.6025</v>
      </c>
      <c r="BN145">
        <v>0.100104</v>
      </c>
      <c r="BO145">
        <v>24.9806</v>
      </c>
      <c r="BP145">
        <v>25.4503</v>
      </c>
      <c r="BQ145">
        <v>999.9</v>
      </c>
      <c r="BR145">
        <v>0</v>
      </c>
      <c r="BS145">
        <v>0</v>
      </c>
      <c r="BT145">
        <v>9980.63</v>
      </c>
      <c r="BU145">
        <v>364.4045</v>
      </c>
      <c r="BV145">
        <v>837.263</v>
      </c>
      <c r="BW145">
        <v>-63.14245</v>
      </c>
      <c r="BX145">
        <v>976.4235</v>
      </c>
      <c r="BY145">
        <v>1037.8</v>
      </c>
      <c r="BZ145">
        <v>2.619095</v>
      </c>
      <c r="CA145">
        <v>1024.445</v>
      </c>
      <c r="CB145">
        <v>12.86625</v>
      </c>
      <c r="CC145">
        <v>1.588845</v>
      </c>
      <c r="CD145">
        <v>1.320115</v>
      </c>
      <c r="CE145">
        <v>13.85095</v>
      </c>
      <c r="CF145">
        <v>11.02985</v>
      </c>
      <c r="CG145">
        <v>1200</v>
      </c>
      <c r="CH145">
        <v>0.9</v>
      </c>
      <c r="CI145">
        <v>0.10000015</v>
      </c>
      <c r="CJ145">
        <v>27</v>
      </c>
      <c r="CK145">
        <v>23455.8</v>
      </c>
      <c r="CL145">
        <v>1737665128.1</v>
      </c>
      <c r="CM145" t="s">
        <v>346</v>
      </c>
      <c r="CN145">
        <v>1737665128.1</v>
      </c>
      <c r="CO145">
        <v>1737665124.1</v>
      </c>
      <c r="CP145">
        <v>1</v>
      </c>
      <c r="CQ145">
        <v>0.11</v>
      </c>
      <c r="CR145">
        <v>-0.02</v>
      </c>
      <c r="CS145">
        <v>0.918</v>
      </c>
      <c r="CT145">
        <v>0.128</v>
      </c>
      <c r="CU145">
        <v>200</v>
      </c>
      <c r="CV145">
        <v>18</v>
      </c>
      <c r="CW145">
        <v>0.6</v>
      </c>
      <c r="CX145">
        <v>0.08</v>
      </c>
      <c r="CY145">
        <v>-62.29479</v>
      </c>
      <c r="CZ145">
        <v>-5.31668571428564</v>
      </c>
      <c r="DA145">
        <v>0.521670738013932</v>
      </c>
      <c r="DB145">
        <v>0</v>
      </c>
      <c r="DC145">
        <v>2.626223</v>
      </c>
      <c r="DD145">
        <v>-0.0399121804511321</v>
      </c>
      <c r="DE145">
        <v>0.0039541599613572</v>
      </c>
      <c r="DF145">
        <v>1</v>
      </c>
      <c r="DG145">
        <v>1</v>
      </c>
      <c r="DH145">
        <v>2</v>
      </c>
      <c r="DI145" t="s">
        <v>347</v>
      </c>
      <c r="DJ145">
        <v>3.11916</v>
      </c>
      <c r="DK145">
        <v>2.80058</v>
      </c>
      <c r="DL145">
        <v>0.180168</v>
      </c>
      <c r="DM145">
        <v>0.189491</v>
      </c>
      <c r="DN145">
        <v>0.0864733</v>
      </c>
      <c r="DO145">
        <v>0.0764136</v>
      </c>
      <c r="DP145">
        <v>22817.8</v>
      </c>
      <c r="DQ145">
        <v>20839.1</v>
      </c>
      <c r="DR145">
        <v>26630.7</v>
      </c>
      <c r="DS145">
        <v>24060.9</v>
      </c>
      <c r="DT145">
        <v>33629.8</v>
      </c>
      <c r="DU145">
        <v>32380.1</v>
      </c>
      <c r="DV145">
        <v>40265</v>
      </c>
      <c r="DW145">
        <v>38048.9</v>
      </c>
      <c r="DX145">
        <v>1.99767</v>
      </c>
      <c r="DY145">
        <v>2.63545</v>
      </c>
      <c r="DZ145">
        <v>0.0363253</v>
      </c>
      <c r="EA145">
        <v>0</v>
      </c>
      <c r="EB145">
        <v>24.8544</v>
      </c>
      <c r="EC145">
        <v>999.9</v>
      </c>
      <c r="ED145">
        <v>52.185</v>
      </c>
      <c r="EE145">
        <v>25.851</v>
      </c>
      <c r="EF145">
        <v>17.0126</v>
      </c>
      <c r="EG145">
        <v>63.8856</v>
      </c>
      <c r="EH145">
        <v>20.5008</v>
      </c>
      <c r="EI145">
        <v>2</v>
      </c>
      <c r="EJ145">
        <v>-0.321982</v>
      </c>
      <c r="EK145">
        <v>-0.236062</v>
      </c>
      <c r="EL145">
        <v>20.3005</v>
      </c>
      <c r="EM145">
        <v>5.26192</v>
      </c>
      <c r="EN145">
        <v>12.0049</v>
      </c>
      <c r="EO145">
        <v>4.99945</v>
      </c>
      <c r="EP145">
        <v>3.2871</v>
      </c>
      <c r="EQ145">
        <v>9999</v>
      </c>
      <c r="ER145">
        <v>9999</v>
      </c>
      <c r="ES145">
        <v>9999</v>
      </c>
      <c r="ET145">
        <v>999.9</v>
      </c>
      <c r="EU145">
        <v>1.87277</v>
      </c>
      <c r="EV145">
        <v>1.87363</v>
      </c>
      <c r="EW145">
        <v>1.86981</v>
      </c>
      <c r="EX145">
        <v>1.87561</v>
      </c>
      <c r="EY145">
        <v>1.87576</v>
      </c>
      <c r="EZ145">
        <v>1.87419</v>
      </c>
      <c r="FA145">
        <v>1.87276</v>
      </c>
      <c r="FB145">
        <v>1.8718</v>
      </c>
      <c r="FC145">
        <v>5</v>
      </c>
      <c r="FD145">
        <v>0</v>
      </c>
      <c r="FE145">
        <v>0</v>
      </c>
      <c r="FF145">
        <v>0</v>
      </c>
      <c r="FG145" t="s">
        <v>348</v>
      </c>
      <c r="FH145" t="s">
        <v>349</v>
      </c>
      <c r="FI145" t="s">
        <v>350</v>
      </c>
      <c r="FJ145" t="s">
        <v>350</v>
      </c>
      <c r="FK145" t="s">
        <v>350</v>
      </c>
      <c r="FL145" t="s">
        <v>350</v>
      </c>
      <c r="FM145">
        <v>0</v>
      </c>
      <c r="FN145">
        <v>100</v>
      </c>
      <c r="FO145">
        <v>100</v>
      </c>
      <c r="FP145">
        <v>1.765</v>
      </c>
      <c r="FQ145">
        <v>0.1113</v>
      </c>
      <c r="FR145">
        <v>0.362488883028156</v>
      </c>
      <c r="FS145">
        <v>0.00365831709837341</v>
      </c>
      <c r="FT145">
        <v>-3.09545118692409e-06</v>
      </c>
      <c r="FU145">
        <v>8.40380587856183e-10</v>
      </c>
      <c r="FV145">
        <v>-0.00191986884087034</v>
      </c>
      <c r="FW145">
        <v>0.00174507359546448</v>
      </c>
      <c r="FX145">
        <v>0.000211765233859431</v>
      </c>
      <c r="FY145">
        <v>9.99097381883647e-06</v>
      </c>
      <c r="FZ145">
        <v>2</v>
      </c>
      <c r="GA145">
        <v>1986</v>
      </c>
      <c r="GB145">
        <v>0</v>
      </c>
      <c r="GC145">
        <v>17</v>
      </c>
      <c r="GD145">
        <v>47.8</v>
      </c>
      <c r="GE145">
        <v>47.9</v>
      </c>
      <c r="GF145">
        <v>2.90771</v>
      </c>
      <c r="GG145">
        <v>2.52319</v>
      </c>
      <c r="GH145">
        <v>2.24854</v>
      </c>
      <c r="GI145">
        <v>2.67456</v>
      </c>
      <c r="GJ145">
        <v>2.44751</v>
      </c>
      <c r="GK145">
        <v>2.42798</v>
      </c>
      <c r="GL145">
        <v>30.4584</v>
      </c>
      <c r="GM145">
        <v>13.9569</v>
      </c>
      <c r="GN145">
        <v>19</v>
      </c>
      <c r="GO145">
        <v>455.306</v>
      </c>
      <c r="GP145">
        <v>1035.38</v>
      </c>
      <c r="GQ145">
        <v>24.1504</v>
      </c>
      <c r="GR145">
        <v>23.4697</v>
      </c>
      <c r="GS145">
        <v>30.0003</v>
      </c>
      <c r="GT145">
        <v>23.4759</v>
      </c>
      <c r="GU145">
        <v>23.5939</v>
      </c>
      <c r="GV145">
        <v>58.2572</v>
      </c>
      <c r="GW145">
        <v>22.1605</v>
      </c>
      <c r="GX145">
        <v>68.9088</v>
      </c>
      <c r="GY145">
        <v>24.1584</v>
      </c>
      <c r="GZ145">
        <v>1055.63</v>
      </c>
      <c r="HA145">
        <v>12.865</v>
      </c>
      <c r="HB145">
        <v>101.126</v>
      </c>
      <c r="HC145">
        <v>101.091</v>
      </c>
    </row>
    <row r="146" spans="1:211">
      <c r="A146">
        <v>130</v>
      </c>
      <c r="B146">
        <v>1737667999.1</v>
      </c>
      <c r="C146">
        <v>258</v>
      </c>
      <c r="D146" t="s">
        <v>607</v>
      </c>
      <c r="E146" t="s">
        <v>608</v>
      </c>
      <c r="F146">
        <v>2</v>
      </c>
      <c r="G146">
        <v>1737667998.1</v>
      </c>
      <c r="H146">
        <f>(I146)/1000</f>
        <v>0</v>
      </c>
      <c r="I146">
        <f>IF(BD146, AL146, AF146)</f>
        <v>0</v>
      </c>
      <c r="J146">
        <f>IF(BD146, AG146, AE146)</f>
        <v>0</v>
      </c>
      <c r="K146">
        <f>BF146 - IF(AS146&gt;1, J146*AZ146*100.0/(AU146), 0)</f>
        <v>0</v>
      </c>
      <c r="L146">
        <f>((R146-H146/2)*K146-J146)/(R146+H146/2)</f>
        <v>0</v>
      </c>
      <c r="M146">
        <f>L146*(BM146+BN146)/1000.0</f>
        <v>0</v>
      </c>
      <c r="N146">
        <f>(BF146 - IF(AS146&gt;1, J146*AZ146*100.0/(AU146), 0))*(BM146+BN146)/1000.0</f>
        <v>0</v>
      </c>
      <c r="O146">
        <f>2.0/((1/Q146-1/P146)+SIGN(Q146)*SQRT((1/Q146-1/P146)*(1/Q146-1/P146) + 4*BA146/((BA146+1)*(BA146+1))*(2*1/Q146*1/P146-1/P146*1/P146)))</f>
        <v>0</v>
      </c>
      <c r="P146">
        <f>IF(LEFT(BB146,1)&lt;&gt;"0",IF(LEFT(BB146,1)="1",3.0,BC146),$D$5+$E$5*(BT146*BM146/($K$5*1000))+$F$5*(BT146*BM146/($K$5*1000))*MAX(MIN(AZ146,$J$5),$I$5)*MAX(MIN(AZ146,$J$5),$I$5)+$G$5*MAX(MIN(AZ146,$J$5),$I$5)*(BT146*BM146/($K$5*1000))+$H$5*(BT146*BM146/($K$5*1000))*(BT146*BM146/($K$5*1000)))</f>
        <v>0</v>
      </c>
      <c r="Q146">
        <f>H146*(1000-(1000*0.61365*exp(17.502*U146/(240.97+U146))/(BM146+BN146)+BH146)/2)/(1000*0.61365*exp(17.502*U146/(240.97+U146))/(BM146+BN146)-BH146)</f>
        <v>0</v>
      </c>
      <c r="R146">
        <f>1/((BA146+1)/(O146/1.6)+1/(P146/1.37)) + BA146/((BA146+1)/(O146/1.6) + BA146/(P146/1.37))</f>
        <v>0</v>
      </c>
      <c r="S146">
        <f>(AV146*AY146)</f>
        <v>0</v>
      </c>
      <c r="T146">
        <f>(BO146+(S146+2*0.95*5.67E-8*(((BO146+$B$7)+273)^4-(BO146+273)^4)-44100*H146)/(1.84*29.3*P146+8*0.95*5.67E-8*(BO146+273)^3))</f>
        <v>0</v>
      </c>
      <c r="U146">
        <f>($C$7*BP146+$D$7*BQ146+$E$7*T146)</f>
        <v>0</v>
      </c>
      <c r="V146">
        <f>0.61365*exp(17.502*U146/(240.97+U146))</f>
        <v>0</v>
      </c>
      <c r="W146">
        <f>(X146/Y146*100)</f>
        <v>0</v>
      </c>
      <c r="X146">
        <f>BH146*(BM146+BN146)/1000</f>
        <v>0</v>
      </c>
      <c r="Y146">
        <f>0.61365*exp(17.502*BO146/(240.97+BO146))</f>
        <v>0</v>
      </c>
      <c r="Z146">
        <f>(V146-BH146*(BM146+BN146)/1000)</f>
        <v>0</v>
      </c>
      <c r="AA146">
        <f>(-H146*44100)</f>
        <v>0</v>
      </c>
      <c r="AB146">
        <f>2*29.3*P146*0.92*(BO146-U146)</f>
        <v>0</v>
      </c>
      <c r="AC146">
        <f>2*0.95*5.67E-8*(((BO146+$B$7)+273)^4-(U146+273)^4)</f>
        <v>0</v>
      </c>
      <c r="AD146">
        <f>S146+AC146+AA146+AB146</f>
        <v>0</v>
      </c>
      <c r="AE146">
        <f>BL146*AS146*(BG146-BF146*(1000-AS146*BI146)/(1000-AS146*BH146))/(100*AZ146)</f>
        <v>0</v>
      </c>
      <c r="AF146">
        <f>1000*BL146*AS146*(BH146-BI146)/(100*AZ146*(1000-AS146*BH146))</f>
        <v>0</v>
      </c>
      <c r="AG146">
        <f>(AH146 - AI146 - BM146*1E3/(8.314*(BO146+273.15)) * AK146/BL146 * AJ146) * BL146/(100*AZ146) * (1000 - BI146)/1000</f>
        <v>0</v>
      </c>
      <c r="AH146">
        <v>1036.03697588095</v>
      </c>
      <c r="AI146">
        <v>986.584581818182</v>
      </c>
      <c r="AJ146">
        <v>3.3811874891774</v>
      </c>
      <c r="AK146">
        <v>84.62</v>
      </c>
      <c r="AL146">
        <f>(AN146 - AM146 + BM146*1E3/(8.314*(BO146+273.15)) * AP146/BL146 * AO146) * BL146/(100*AZ146) * 1000/(1000 - AN146)</f>
        <v>0</v>
      </c>
      <c r="AM146">
        <v>12.8642991518482</v>
      </c>
      <c r="AN146">
        <v>15.4864472527473</v>
      </c>
      <c r="AO146">
        <v>-1.81592107845217e-09</v>
      </c>
      <c r="AP146">
        <v>106.04</v>
      </c>
      <c r="AQ146">
        <v>13</v>
      </c>
      <c r="AR146">
        <v>3</v>
      </c>
      <c r="AS146">
        <f>IF(AQ146*$H$13&gt;=AU146,1.0,(AU146/(AU146-AQ146*$H$13)))</f>
        <v>0</v>
      </c>
      <c r="AT146">
        <f>(AS146-1)*100</f>
        <v>0</v>
      </c>
      <c r="AU146">
        <f>MAX(0,($B$13+$C$13*BT146)/(1+$D$13*BT146)*BM146/(BO146+273)*$E$13)</f>
        <v>0</v>
      </c>
      <c r="AV146">
        <f>$B$11*BU146+$C$11*BV146+$D$11*CG146</f>
        <v>0</v>
      </c>
      <c r="AW146">
        <f>AV146*AX146</f>
        <v>0</v>
      </c>
      <c r="AX146">
        <f>($B$11*$D$9+$C$11*$D$9+$D$11*(CH146*$E$9+CI146*$G$9))/($B$11+$C$11+$D$11)</f>
        <v>0</v>
      </c>
      <c r="AY146">
        <f>($B$11*$K$9+$C$11*$K$9+$D$11*(CH146*$L$9+CI146*$N$9))/($B$11+$C$11+$D$11)</f>
        <v>0</v>
      </c>
      <c r="AZ146">
        <v>6</v>
      </c>
      <c r="BA146">
        <v>0.5</v>
      </c>
      <c r="BB146" t="s">
        <v>345</v>
      </c>
      <c r="BC146">
        <v>2</v>
      </c>
      <c r="BD146" t="b">
        <v>1</v>
      </c>
      <c r="BE146">
        <v>1737667998.1</v>
      </c>
      <c r="BF146">
        <v>971.314</v>
      </c>
      <c r="BG146">
        <v>1034.28</v>
      </c>
      <c r="BH146">
        <v>15.4868</v>
      </c>
      <c r="BI146">
        <v>12.8698</v>
      </c>
      <c r="BJ146">
        <v>969.548</v>
      </c>
      <c r="BK146">
        <v>15.3755</v>
      </c>
      <c r="BL146">
        <v>499.845</v>
      </c>
      <c r="BM146">
        <v>102.603</v>
      </c>
      <c r="BN146">
        <v>0.0998071</v>
      </c>
      <c r="BO146">
        <v>24.9764</v>
      </c>
      <c r="BP146">
        <v>25.4487</v>
      </c>
      <c r="BQ146">
        <v>999.9</v>
      </c>
      <c r="BR146">
        <v>0</v>
      </c>
      <c r="BS146">
        <v>0</v>
      </c>
      <c r="BT146">
        <v>10013.8</v>
      </c>
      <c r="BU146">
        <v>364.38</v>
      </c>
      <c r="BV146">
        <v>837.071</v>
      </c>
      <c r="BW146">
        <v>-62.9662</v>
      </c>
      <c r="BX146">
        <v>986.593</v>
      </c>
      <c r="BY146">
        <v>1047.76</v>
      </c>
      <c r="BZ146">
        <v>2.61697</v>
      </c>
      <c r="CA146">
        <v>1034.28</v>
      </c>
      <c r="CB146">
        <v>12.8698</v>
      </c>
      <c r="CC146">
        <v>1.58899</v>
      </c>
      <c r="CD146">
        <v>1.32048</v>
      </c>
      <c r="CE146">
        <v>13.8524</v>
      </c>
      <c r="CF146">
        <v>11.034</v>
      </c>
      <c r="CG146">
        <v>1200</v>
      </c>
      <c r="CH146">
        <v>0.899998</v>
      </c>
      <c r="CI146">
        <v>0.100002</v>
      </c>
      <c r="CJ146">
        <v>27</v>
      </c>
      <c r="CK146">
        <v>23455.9</v>
      </c>
      <c r="CL146">
        <v>1737665128.1</v>
      </c>
      <c r="CM146" t="s">
        <v>346</v>
      </c>
      <c r="CN146">
        <v>1737665128.1</v>
      </c>
      <c r="CO146">
        <v>1737665124.1</v>
      </c>
      <c r="CP146">
        <v>1</v>
      </c>
      <c r="CQ146">
        <v>0.11</v>
      </c>
      <c r="CR146">
        <v>-0.02</v>
      </c>
      <c r="CS146">
        <v>0.918</v>
      </c>
      <c r="CT146">
        <v>0.128</v>
      </c>
      <c r="CU146">
        <v>200</v>
      </c>
      <c r="CV146">
        <v>18</v>
      </c>
      <c r="CW146">
        <v>0.6</v>
      </c>
      <c r="CX146">
        <v>0.08</v>
      </c>
      <c r="CY146">
        <v>-62.45352</v>
      </c>
      <c r="CZ146">
        <v>-5.38078195488728</v>
      </c>
      <c r="DA146">
        <v>0.527681342857599</v>
      </c>
      <c r="DB146">
        <v>0</v>
      </c>
      <c r="DC146">
        <v>2.624989</v>
      </c>
      <c r="DD146">
        <v>-0.0453996992481201</v>
      </c>
      <c r="DE146">
        <v>0.00440333385061823</v>
      </c>
      <c r="DF146">
        <v>1</v>
      </c>
      <c r="DG146">
        <v>1</v>
      </c>
      <c r="DH146">
        <v>2</v>
      </c>
      <c r="DI146" t="s">
        <v>347</v>
      </c>
      <c r="DJ146">
        <v>3.11899</v>
      </c>
      <c r="DK146">
        <v>2.80064</v>
      </c>
      <c r="DL146">
        <v>0.180964</v>
      </c>
      <c r="DM146">
        <v>0.190236</v>
      </c>
      <c r="DN146">
        <v>0.0864751</v>
      </c>
      <c r="DO146">
        <v>0.0764289</v>
      </c>
      <c r="DP146">
        <v>22795.6</v>
      </c>
      <c r="DQ146">
        <v>20819.9</v>
      </c>
      <c r="DR146">
        <v>26630.6</v>
      </c>
      <c r="DS146">
        <v>24060.8</v>
      </c>
      <c r="DT146">
        <v>33629.5</v>
      </c>
      <c r="DU146">
        <v>32379.6</v>
      </c>
      <c r="DV146">
        <v>40264.6</v>
      </c>
      <c r="DW146">
        <v>38048.9</v>
      </c>
      <c r="DX146">
        <v>1.9974</v>
      </c>
      <c r="DY146">
        <v>2.63615</v>
      </c>
      <c r="DZ146">
        <v>0.0363328</v>
      </c>
      <c r="EA146">
        <v>0</v>
      </c>
      <c r="EB146">
        <v>24.8529</v>
      </c>
      <c r="EC146">
        <v>999.9</v>
      </c>
      <c r="ED146">
        <v>52.161</v>
      </c>
      <c r="EE146">
        <v>25.851</v>
      </c>
      <c r="EF146">
        <v>17.0042</v>
      </c>
      <c r="EG146">
        <v>63.9556</v>
      </c>
      <c r="EH146">
        <v>20.609</v>
      </c>
      <c r="EI146">
        <v>2</v>
      </c>
      <c r="EJ146">
        <v>-0.321784</v>
      </c>
      <c r="EK146">
        <v>-0.242563</v>
      </c>
      <c r="EL146">
        <v>20.3004</v>
      </c>
      <c r="EM146">
        <v>5.26222</v>
      </c>
      <c r="EN146">
        <v>12.0055</v>
      </c>
      <c r="EO146">
        <v>4.99945</v>
      </c>
      <c r="EP146">
        <v>3.28715</v>
      </c>
      <c r="EQ146">
        <v>9999</v>
      </c>
      <c r="ER146">
        <v>9999</v>
      </c>
      <c r="ES146">
        <v>9999</v>
      </c>
      <c r="ET146">
        <v>999.9</v>
      </c>
      <c r="EU146">
        <v>1.87282</v>
      </c>
      <c r="EV146">
        <v>1.87363</v>
      </c>
      <c r="EW146">
        <v>1.86984</v>
      </c>
      <c r="EX146">
        <v>1.87561</v>
      </c>
      <c r="EY146">
        <v>1.87578</v>
      </c>
      <c r="EZ146">
        <v>1.87422</v>
      </c>
      <c r="FA146">
        <v>1.87278</v>
      </c>
      <c r="FB146">
        <v>1.87181</v>
      </c>
      <c r="FC146">
        <v>5</v>
      </c>
      <c r="FD146">
        <v>0</v>
      </c>
      <c r="FE146">
        <v>0</v>
      </c>
      <c r="FF146">
        <v>0</v>
      </c>
      <c r="FG146" t="s">
        <v>348</v>
      </c>
      <c r="FH146" t="s">
        <v>349</v>
      </c>
      <c r="FI146" t="s">
        <v>350</v>
      </c>
      <c r="FJ146" t="s">
        <v>350</v>
      </c>
      <c r="FK146" t="s">
        <v>350</v>
      </c>
      <c r="FL146" t="s">
        <v>350</v>
      </c>
      <c r="FM146">
        <v>0</v>
      </c>
      <c r="FN146">
        <v>100</v>
      </c>
      <c r="FO146">
        <v>100</v>
      </c>
      <c r="FP146">
        <v>1.766</v>
      </c>
      <c r="FQ146">
        <v>0.1113</v>
      </c>
      <c r="FR146">
        <v>0.362488883028156</v>
      </c>
      <c r="FS146">
        <v>0.00365831709837341</v>
      </c>
      <c r="FT146">
        <v>-3.09545118692409e-06</v>
      </c>
      <c r="FU146">
        <v>8.40380587856183e-10</v>
      </c>
      <c r="FV146">
        <v>-0.00191986884087034</v>
      </c>
      <c r="FW146">
        <v>0.00174507359546448</v>
      </c>
      <c r="FX146">
        <v>0.000211765233859431</v>
      </c>
      <c r="FY146">
        <v>9.99097381883647e-06</v>
      </c>
      <c r="FZ146">
        <v>2</v>
      </c>
      <c r="GA146">
        <v>1986</v>
      </c>
      <c r="GB146">
        <v>0</v>
      </c>
      <c r="GC146">
        <v>17</v>
      </c>
      <c r="GD146">
        <v>47.9</v>
      </c>
      <c r="GE146">
        <v>47.9</v>
      </c>
      <c r="GF146">
        <v>2.92236</v>
      </c>
      <c r="GG146">
        <v>2.5</v>
      </c>
      <c r="GH146">
        <v>2.24854</v>
      </c>
      <c r="GI146">
        <v>2.67456</v>
      </c>
      <c r="GJ146">
        <v>2.44751</v>
      </c>
      <c r="GK146">
        <v>2.33154</v>
      </c>
      <c r="GL146">
        <v>30.48</v>
      </c>
      <c r="GM146">
        <v>13.9482</v>
      </c>
      <c r="GN146">
        <v>19</v>
      </c>
      <c r="GO146">
        <v>455.161</v>
      </c>
      <c r="GP146">
        <v>1036.28</v>
      </c>
      <c r="GQ146">
        <v>24.1548</v>
      </c>
      <c r="GR146">
        <v>23.4713</v>
      </c>
      <c r="GS146">
        <v>30.0004</v>
      </c>
      <c r="GT146">
        <v>23.4778</v>
      </c>
      <c r="GU146">
        <v>23.5958</v>
      </c>
      <c r="GV146">
        <v>58.5616</v>
      </c>
      <c r="GW146">
        <v>22.1605</v>
      </c>
      <c r="GX146">
        <v>68.9088</v>
      </c>
      <c r="GY146">
        <v>24.173</v>
      </c>
      <c r="GZ146">
        <v>1062.33</v>
      </c>
      <c r="HA146">
        <v>12.8649</v>
      </c>
      <c r="HB146">
        <v>101.126</v>
      </c>
      <c r="HC146">
        <v>101.091</v>
      </c>
    </row>
    <row r="147" spans="1:211">
      <c r="A147">
        <v>131</v>
      </c>
      <c r="B147">
        <v>1737668001.1</v>
      </c>
      <c r="C147">
        <v>260</v>
      </c>
      <c r="D147" t="s">
        <v>609</v>
      </c>
      <c r="E147" t="s">
        <v>610</v>
      </c>
      <c r="F147">
        <v>2</v>
      </c>
      <c r="G147">
        <v>1737667999.1</v>
      </c>
      <c r="H147">
        <f>(I147)/1000</f>
        <v>0</v>
      </c>
      <c r="I147">
        <f>IF(BD147, AL147, AF147)</f>
        <v>0</v>
      </c>
      <c r="J147">
        <f>IF(BD147, AG147, AE147)</f>
        <v>0</v>
      </c>
      <c r="K147">
        <f>BF147 - IF(AS147&gt;1, J147*AZ147*100.0/(AU147), 0)</f>
        <v>0</v>
      </c>
      <c r="L147">
        <f>((R147-H147/2)*K147-J147)/(R147+H147/2)</f>
        <v>0</v>
      </c>
      <c r="M147">
        <f>L147*(BM147+BN147)/1000.0</f>
        <v>0</v>
      </c>
      <c r="N147">
        <f>(BF147 - IF(AS147&gt;1, J147*AZ147*100.0/(AU147), 0))*(BM147+BN147)/1000.0</f>
        <v>0</v>
      </c>
      <c r="O147">
        <f>2.0/((1/Q147-1/P147)+SIGN(Q147)*SQRT((1/Q147-1/P147)*(1/Q147-1/P147) + 4*BA147/((BA147+1)*(BA147+1))*(2*1/Q147*1/P147-1/P147*1/P147)))</f>
        <v>0</v>
      </c>
      <c r="P147">
        <f>IF(LEFT(BB147,1)&lt;&gt;"0",IF(LEFT(BB147,1)="1",3.0,BC147),$D$5+$E$5*(BT147*BM147/($K$5*1000))+$F$5*(BT147*BM147/($K$5*1000))*MAX(MIN(AZ147,$J$5),$I$5)*MAX(MIN(AZ147,$J$5),$I$5)+$G$5*MAX(MIN(AZ147,$J$5),$I$5)*(BT147*BM147/($K$5*1000))+$H$5*(BT147*BM147/($K$5*1000))*(BT147*BM147/($K$5*1000)))</f>
        <v>0</v>
      </c>
      <c r="Q147">
        <f>H147*(1000-(1000*0.61365*exp(17.502*U147/(240.97+U147))/(BM147+BN147)+BH147)/2)/(1000*0.61365*exp(17.502*U147/(240.97+U147))/(BM147+BN147)-BH147)</f>
        <v>0</v>
      </c>
      <c r="R147">
        <f>1/((BA147+1)/(O147/1.6)+1/(P147/1.37)) + BA147/((BA147+1)/(O147/1.6) + BA147/(P147/1.37))</f>
        <v>0</v>
      </c>
      <c r="S147">
        <f>(AV147*AY147)</f>
        <v>0</v>
      </c>
      <c r="T147">
        <f>(BO147+(S147+2*0.95*5.67E-8*(((BO147+$B$7)+273)^4-(BO147+273)^4)-44100*H147)/(1.84*29.3*P147+8*0.95*5.67E-8*(BO147+273)^3))</f>
        <v>0</v>
      </c>
      <c r="U147">
        <f>($C$7*BP147+$D$7*BQ147+$E$7*T147)</f>
        <v>0</v>
      </c>
      <c r="V147">
        <f>0.61365*exp(17.502*U147/(240.97+U147))</f>
        <v>0</v>
      </c>
      <c r="W147">
        <f>(X147/Y147*100)</f>
        <v>0</v>
      </c>
      <c r="X147">
        <f>BH147*(BM147+BN147)/1000</f>
        <v>0</v>
      </c>
      <c r="Y147">
        <f>0.61365*exp(17.502*BO147/(240.97+BO147))</f>
        <v>0</v>
      </c>
      <c r="Z147">
        <f>(V147-BH147*(BM147+BN147)/1000)</f>
        <v>0</v>
      </c>
      <c r="AA147">
        <f>(-H147*44100)</f>
        <v>0</v>
      </c>
      <c r="AB147">
        <f>2*29.3*P147*0.92*(BO147-U147)</f>
        <v>0</v>
      </c>
      <c r="AC147">
        <f>2*0.95*5.67E-8*(((BO147+$B$7)+273)^4-(U147+273)^4)</f>
        <v>0</v>
      </c>
      <c r="AD147">
        <f>S147+AC147+AA147+AB147</f>
        <v>0</v>
      </c>
      <c r="AE147">
        <f>BL147*AS147*(BG147-BF147*(1000-AS147*BI147)/(1000-AS147*BH147))/(100*AZ147)</f>
        <v>0</v>
      </c>
      <c r="AF147">
        <f>1000*BL147*AS147*(BH147-BI147)/(100*AZ147*(1000-AS147*BH147))</f>
        <v>0</v>
      </c>
      <c r="AG147">
        <f>(AH147 - AI147 - BM147*1E3/(8.314*(BO147+273.15)) * AK147/BL147 * AJ147) * BL147/(100*AZ147) * (1000 - BI147)/1000</f>
        <v>0</v>
      </c>
      <c r="AH147">
        <v>1042.82800425</v>
      </c>
      <c r="AI147">
        <v>993.321618181818</v>
      </c>
      <c r="AJ147">
        <v>3.37753632034629</v>
      </c>
      <c r="AK147">
        <v>84.62</v>
      </c>
      <c r="AL147">
        <f>(AN147 - AM147 + BM147*1E3/(8.314*(BO147+273.15)) * AP147/BL147 * AO147) * BL147/(100*AZ147) * 1000/(1000 - AN147)</f>
        <v>0</v>
      </c>
      <c r="AM147">
        <v>12.8657534588611</v>
      </c>
      <c r="AN147">
        <v>15.4871241758242</v>
      </c>
      <c r="AO147">
        <v>3.00786568352456e-07</v>
      </c>
      <c r="AP147">
        <v>106.04</v>
      </c>
      <c r="AQ147">
        <v>13</v>
      </c>
      <c r="AR147">
        <v>3</v>
      </c>
      <c r="AS147">
        <f>IF(AQ147*$H$13&gt;=AU147,1.0,(AU147/(AU147-AQ147*$H$13)))</f>
        <v>0</v>
      </c>
      <c r="AT147">
        <f>(AS147-1)*100</f>
        <v>0</v>
      </c>
      <c r="AU147">
        <f>MAX(0,($B$13+$C$13*BT147)/(1+$D$13*BT147)*BM147/(BO147+273)*$E$13)</f>
        <v>0</v>
      </c>
      <c r="AV147">
        <f>$B$11*BU147+$C$11*BV147+$D$11*CG147</f>
        <v>0</v>
      </c>
      <c r="AW147">
        <f>AV147*AX147</f>
        <v>0</v>
      </c>
      <c r="AX147">
        <f>($B$11*$D$9+$C$11*$D$9+$D$11*(CH147*$E$9+CI147*$G$9))/($B$11+$C$11+$D$11)</f>
        <v>0</v>
      </c>
      <c r="AY147">
        <f>($B$11*$K$9+$C$11*$K$9+$D$11*(CH147*$L$9+CI147*$N$9))/($B$11+$C$11+$D$11)</f>
        <v>0</v>
      </c>
      <c r="AZ147">
        <v>6</v>
      </c>
      <c r="BA147">
        <v>0.5</v>
      </c>
      <c r="BB147" t="s">
        <v>345</v>
      </c>
      <c r="BC147">
        <v>2</v>
      </c>
      <c r="BD147" t="b">
        <v>1</v>
      </c>
      <c r="BE147">
        <v>1737667999.1</v>
      </c>
      <c r="BF147">
        <v>974.609</v>
      </c>
      <c r="BG147">
        <v>1037.585</v>
      </c>
      <c r="BH147">
        <v>15.487</v>
      </c>
      <c r="BI147">
        <v>12.8714</v>
      </c>
      <c r="BJ147">
        <v>972.843</v>
      </c>
      <c r="BK147">
        <v>15.3757</v>
      </c>
      <c r="BL147">
        <v>499.853</v>
      </c>
      <c r="BM147">
        <v>102.6025</v>
      </c>
      <c r="BN147">
        <v>0.0998107</v>
      </c>
      <c r="BO147">
        <v>24.9757</v>
      </c>
      <c r="BP147">
        <v>25.44865</v>
      </c>
      <c r="BQ147">
        <v>999.9</v>
      </c>
      <c r="BR147">
        <v>0</v>
      </c>
      <c r="BS147">
        <v>0</v>
      </c>
      <c r="BT147">
        <v>10021.3</v>
      </c>
      <c r="BU147">
        <v>364.3615</v>
      </c>
      <c r="BV147">
        <v>837.014</v>
      </c>
      <c r="BW147">
        <v>-62.9768</v>
      </c>
      <c r="BX147">
        <v>989.94</v>
      </c>
      <c r="BY147">
        <v>1051.115</v>
      </c>
      <c r="BZ147">
        <v>2.61558</v>
      </c>
      <c r="CA147">
        <v>1037.585</v>
      </c>
      <c r="CB147">
        <v>12.8714</v>
      </c>
      <c r="CC147">
        <v>1.589005</v>
      </c>
      <c r="CD147">
        <v>1.32064</v>
      </c>
      <c r="CE147">
        <v>13.8526</v>
      </c>
      <c r="CF147">
        <v>11.03585</v>
      </c>
      <c r="CG147">
        <v>1200</v>
      </c>
      <c r="CH147">
        <v>0.899998</v>
      </c>
      <c r="CI147">
        <v>0.100002</v>
      </c>
      <c r="CJ147">
        <v>27</v>
      </c>
      <c r="CK147">
        <v>23455.85</v>
      </c>
      <c r="CL147">
        <v>1737665128.1</v>
      </c>
      <c r="CM147" t="s">
        <v>346</v>
      </c>
      <c r="CN147">
        <v>1737665128.1</v>
      </c>
      <c r="CO147">
        <v>1737665124.1</v>
      </c>
      <c r="CP147">
        <v>1</v>
      </c>
      <c r="CQ147">
        <v>0.11</v>
      </c>
      <c r="CR147">
        <v>-0.02</v>
      </c>
      <c r="CS147">
        <v>0.918</v>
      </c>
      <c r="CT147">
        <v>0.128</v>
      </c>
      <c r="CU147">
        <v>200</v>
      </c>
      <c r="CV147">
        <v>18</v>
      </c>
      <c r="CW147">
        <v>0.6</v>
      </c>
      <c r="CX147">
        <v>0.08</v>
      </c>
      <c r="CY147">
        <v>-62.586235</v>
      </c>
      <c r="CZ147">
        <v>-4.47364060150389</v>
      </c>
      <c r="DA147">
        <v>0.460610332358057</v>
      </c>
      <c r="DB147">
        <v>0</v>
      </c>
      <c r="DC147">
        <v>2.6234755</v>
      </c>
      <c r="DD147">
        <v>-0.0479246616541404</v>
      </c>
      <c r="DE147">
        <v>0.00463980977519562</v>
      </c>
      <c r="DF147">
        <v>1</v>
      </c>
      <c r="DG147">
        <v>1</v>
      </c>
      <c r="DH147">
        <v>2</v>
      </c>
      <c r="DI147" t="s">
        <v>347</v>
      </c>
      <c r="DJ147">
        <v>3.11904</v>
      </c>
      <c r="DK147">
        <v>2.80083</v>
      </c>
      <c r="DL147">
        <v>0.181742</v>
      </c>
      <c r="DM147">
        <v>0.191019</v>
      </c>
      <c r="DN147">
        <v>0.0864776</v>
      </c>
      <c r="DO147">
        <v>0.0764403</v>
      </c>
      <c r="DP147">
        <v>22773.7</v>
      </c>
      <c r="DQ147">
        <v>20799.7</v>
      </c>
      <c r="DR147">
        <v>26630.3</v>
      </c>
      <c r="DS147">
        <v>24060.6</v>
      </c>
      <c r="DT147">
        <v>33629.1</v>
      </c>
      <c r="DU147">
        <v>32379.2</v>
      </c>
      <c r="DV147">
        <v>40264.2</v>
      </c>
      <c r="DW147">
        <v>38048.8</v>
      </c>
      <c r="DX147">
        <v>1.9974</v>
      </c>
      <c r="DY147">
        <v>2.6357</v>
      </c>
      <c r="DZ147">
        <v>0.0362433</v>
      </c>
      <c r="EA147">
        <v>0</v>
      </c>
      <c r="EB147">
        <v>24.8518</v>
      </c>
      <c r="EC147">
        <v>999.9</v>
      </c>
      <c r="ED147">
        <v>52.161</v>
      </c>
      <c r="EE147">
        <v>25.851</v>
      </c>
      <c r="EF147">
        <v>17.0042</v>
      </c>
      <c r="EG147">
        <v>63.9356</v>
      </c>
      <c r="EH147">
        <v>20.597</v>
      </c>
      <c r="EI147">
        <v>2</v>
      </c>
      <c r="EJ147">
        <v>-0.32157</v>
      </c>
      <c r="EK147">
        <v>-0.266329</v>
      </c>
      <c r="EL147">
        <v>20.3004</v>
      </c>
      <c r="EM147">
        <v>5.26236</v>
      </c>
      <c r="EN147">
        <v>12.007</v>
      </c>
      <c r="EO147">
        <v>4.9995</v>
      </c>
      <c r="EP147">
        <v>3.28713</v>
      </c>
      <c r="EQ147">
        <v>9999</v>
      </c>
      <c r="ER147">
        <v>9999</v>
      </c>
      <c r="ES147">
        <v>9999</v>
      </c>
      <c r="ET147">
        <v>999.9</v>
      </c>
      <c r="EU147">
        <v>1.87283</v>
      </c>
      <c r="EV147">
        <v>1.87363</v>
      </c>
      <c r="EW147">
        <v>1.86985</v>
      </c>
      <c r="EX147">
        <v>1.87561</v>
      </c>
      <c r="EY147">
        <v>1.87578</v>
      </c>
      <c r="EZ147">
        <v>1.87422</v>
      </c>
      <c r="FA147">
        <v>1.87277</v>
      </c>
      <c r="FB147">
        <v>1.87181</v>
      </c>
      <c r="FC147">
        <v>5</v>
      </c>
      <c r="FD147">
        <v>0</v>
      </c>
      <c r="FE147">
        <v>0</v>
      </c>
      <c r="FF147">
        <v>0</v>
      </c>
      <c r="FG147" t="s">
        <v>348</v>
      </c>
      <c r="FH147" t="s">
        <v>349</v>
      </c>
      <c r="FI147" t="s">
        <v>350</v>
      </c>
      <c r="FJ147" t="s">
        <v>350</v>
      </c>
      <c r="FK147" t="s">
        <v>350</v>
      </c>
      <c r="FL147" t="s">
        <v>350</v>
      </c>
      <c r="FM147">
        <v>0</v>
      </c>
      <c r="FN147">
        <v>100</v>
      </c>
      <c r="FO147">
        <v>100</v>
      </c>
      <c r="FP147">
        <v>1.766</v>
      </c>
      <c r="FQ147">
        <v>0.1113</v>
      </c>
      <c r="FR147">
        <v>0.362488883028156</v>
      </c>
      <c r="FS147">
        <v>0.00365831709837341</v>
      </c>
      <c r="FT147">
        <v>-3.09545118692409e-06</v>
      </c>
      <c r="FU147">
        <v>8.40380587856183e-10</v>
      </c>
      <c r="FV147">
        <v>-0.00191986884087034</v>
      </c>
      <c r="FW147">
        <v>0.00174507359546448</v>
      </c>
      <c r="FX147">
        <v>0.000211765233859431</v>
      </c>
      <c r="FY147">
        <v>9.99097381883647e-06</v>
      </c>
      <c r="FZ147">
        <v>2</v>
      </c>
      <c r="GA147">
        <v>1986</v>
      </c>
      <c r="GB147">
        <v>0</v>
      </c>
      <c r="GC147">
        <v>17</v>
      </c>
      <c r="GD147">
        <v>47.9</v>
      </c>
      <c r="GE147">
        <v>48</v>
      </c>
      <c r="GF147">
        <v>2.93823</v>
      </c>
      <c r="GG147">
        <v>2.52075</v>
      </c>
      <c r="GH147">
        <v>2.24854</v>
      </c>
      <c r="GI147">
        <v>2.67456</v>
      </c>
      <c r="GJ147">
        <v>2.44751</v>
      </c>
      <c r="GK147">
        <v>2.39502</v>
      </c>
      <c r="GL147">
        <v>30.48</v>
      </c>
      <c r="GM147">
        <v>13.9657</v>
      </c>
      <c r="GN147">
        <v>19</v>
      </c>
      <c r="GO147">
        <v>455.178</v>
      </c>
      <c r="GP147">
        <v>1035.77</v>
      </c>
      <c r="GQ147">
        <v>24.1602</v>
      </c>
      <c r="GR147">
        <v>23.4728</v>
      </c>
      <c r="GS147">
        <v>30.0004</v>
      </c>
      <c r="GT147">
        <v>23.4797</v>
      </c>
      <c r="GU147">
        <v>23.5977</v>
      </c>
      <c r="GV147">
        <v>58.8766</v>
      </c>
      <c r="GW147">
        <v>22.1605</v>
      </c>
      <c r="GX147">
        <v>68.9088</v>
      </c>
      <c r="GY147">
        <v>24.173</v>
      </c>
      <c r="GZ147">
        <v>1069.08</v>
      </c>
      <c r="HA147">
        <v>12.8617</v>
      </c>
      <c r="HB147">
        <v>101.125</v>
      </c>
      <c r="HC147">
        <v>101.091</v>
      </c>
    </row>
    <row r="148" spans="1:211">
      <c r="A148">
        <v>132</v>
      </c>
      <c r="B148">
        <v>1737668003.1</v>
      </c>
      <c r="C148">
        <v>262</v>
      </c>
      <c r="D148" t="s">
        <v>611</v>
      </c>
      <c r="E148" t="s">
        <v>612</v>
      </c>
      <c r="F148">
        <v>2</v>
      </c>
      <c r="G148">
        <v>1737668002.1</v>
      </c>
      <c r="H148">
        <f>(I148)/1000</f>
        <v>0</v>
      </c>
      <c r="I148">
        <f>IF(BD148, AL148, AF148)</f>
        <v>0</v>
      </c>
      <c r="J148">
        <f>IF(BD148, AG148, AE148)</f>
        <v>0</v>
      </c>
      <c r="K148">
        <f>BF148 - IF(AS148&gt;1, J148*AZ148*100.0/(AU148), 0)</f>
        <v>0</v>
      </c>
      <c r="L148">
        <f>((R148-H148/2)*K148-J148)/(R148+H148/2)</f>
        <v>0</v>
      </c>
      <c r="M148">
        <f>L148*(BM148+BN148)/1000.0</f>
        <v>0</v>
      </c>
      <c r="N148">
        <f>(BF148 - IF(AS148&gt;1, J148*AZ148*100.0/(AU148), 0))*(BM148+BN148)/1000.0</f>
        <v>0</v>
      </c>
      <c r="O148">
        <f>2.0/((1/Q148-1/P148)+SIGN(Q148)*SQRT((1/Q148-1/P148)*(1/Q148-1/P148) + 4*BA148/((BA148+1)*(BA148+1))*(2*1/Q148*1/P148-1/P148*1/P148)))</f>
        <v>0</v>
      </c>
      <c r="P148">
        <f>IF(LEFT(BB148,1)&lt;&gt;"0",IF(LEFT(BB148,1)="1",3.0,BC148),$D$5+$E$5*(BT148*BM148/($K$5*1000))+$F$5*(BT148*BM148/($K$5*1000))*MAX(MIN(AZ148,$J$5),$I$5)*MAX(MIN(AZ148,$J$5),$I$5)+$G$5*MAX(MIN(AZ148,$J$5),$I$5)*(BT148*BM148/($K$5*1000))+$H$5*(BT148*BM148/($K$5*1000))*(BT148*BM148/($K$5*1000)))</f>
        <v>0</v>
      </c>
      <c r="Q148">
        <f>H148*(1000-(1000*0.61365*exp(17.502*U148/(240.97+U148))/(BM148+BN148)+BH148)/2)/(1000*0.61365*exp(17.502*U148/(240.97+U148))/(BM148+BN148)-BH148)</f>
        <v>0</v>
      </c>
      <c r="R148">
        <f>1/((BA148+1)/(O148/1.6)+1/(P148/1.37)) + BA148/((BA148+1)/(O148/1.6) + BA148/(P148/1.37))</f>
        <v>0</v>
      </c>
      <c r="S148">
        <f>(AV148*AY148)</f>
        <v>0</v>
      </c>
      <c r="T148">
        <f>(BO148+(S148+2*0.95*5.67E-8*(((BO148+$B$7)+273)^4-(BO148+273)^4)-44100*H148)/(1.84*29.3*P148+8*0.95*5.67E-8*(BO148+273)^3))</f>
        <v>0</v>
      </c>
      <c r="U148">
        <f>($C$7*BP148+$D$7*BQ148+$E$7*T148)</f>
        <v>0</v>
      </c>
      <c r="V148">
        <f>0.61365*exp(17.502*U148/(240.97+U148))</f>
        <v>0</v>
      </c>
      <c r="W148">
        <f>(X148/Y148*100)</f>
        <v>0</v>
      </c>
      <c r="X148">
        <f>BH148*(BM148+BN148)/1000</f>
        <v>0</v>
      </c>
      <c r="Y148">
        <f>0.61365*exp(17.502*BO148/(240.97+BO148))</f>
        <v>0</v>
      </c>
      <c r="Z148">
        <f>(V148-BH148*(BM148+BN148)/1000)</f>
        <v>0</v>
      </c>
      <c r="AA148">
        <f>(-H148*44100)</f>
        <v>0</v>
      </c>
      <c r="AB148">
        <f>2*29.3*P148*0.92*(BO148-U148)</f>
        <v>0</v>
      </c>
      <c r="AC148">
        <f>2*0.95*5.67E-8*(((BO148+$B$7)+273)^4-(U148+273)^4)</f>
        <v>0</v>
      </c>
      <c r="AD148">
        <f>S148+AC148+AA148+AB148</f>
        <v>0</v>
      </c>
      <c r="AE148">
        <f>BL148*AS148*(BG148-BF148*(1000-AS148*BI148)/(1000-AS148*BH148))/(100*AZ148)</f>
        <v>0</v>
      </c>
      <c r="AF148">
        <f>1000*BL148*AS148*(BH148-BI148)/(100*AZ148*(1000-AS148*BH148))</f>
        <v>0</v>
      </c>
      <c r="AG148">
        <f>(AH148 - AI148 - BM148*1E3/(8.314*(BO148+273.15)) * AK148/BL148 * AJ148) * BL148/(100*AZ148) * (1000 - BI148)/1000</f>
        <v>0</v>
      </c>
      <c r="AH148">
        <v>1049.4583897619</v>
      </c>
      <c r="AI148">
        <v>999.890054545455</v>
      </c>
      <c r="AJ148">
        <v>3.33138800865804</v>
      </c>
      <c r="AK148">
        <v>84.62</v>
      </c>
      <c r="AL148">
        <f>(AN148 - AM148 + BM148*1E3/(8.314*(BO148+273.15)) * AP148/BL148 * AO148) * BL148/(100*AZ148) * 1000/(1000 - AN148)</f>
        <v>0</v>
      </c>
      <c r="AM148">
        <v>12.8676313783017</v>
      </c>
      <c r="AN148">
        <v>15.4876769230769</v>
      </c>
      <c r="AO148">
        <v>4.20960369712607e-07</v>
      </c>
      <c r="AP148">
        <v>106.04</v>
      </c>
      <c r="AQ148">
        <v>14</v>
      </c>
      <c r="AR148">
        <v>3</v>
      </c>
      <c r="AS148">
        <f>IF(AQ148*$H$13&gt;=AU148,1.0,(AU148/(AU148-AQ148*$H$13)))</f>
        <v>0</v>
      </c>
      <c r="AT148">
        <f>(AS148-1)*100</f>
        <v>0</v>
      </c>
      <c r="AU148">
        <f>MAX(0,($B$13+$C$13*BT148)/(1+$D$13*BT148)*BM148/(BO148+273)*$E$13)</f>
        <v>0</v>
      </c>
      <c r="AV148">
        <f>$B$11*BU148+$C$11*BV148+$D$11*CG148</f>
        <v>0</v>
      </c>
      <c r="AW148">
        <f>AV148*AX148</f>
        <v>0</v>
      </c>
      <c r="AX148">
        <f>($B$11*$D$9+$C$11*$D$9+$D$11*(CH148*$E$9+CI148*$G$9))/($B$11+$C$11+$D$11)</f>
        <v>0</v>
      </c>
      <c r="AY148">
        <f>($B$11*$K$9+$C$11*$K$9+$D$11*(CH148*$L$9+CI148*$N$9))/($B$11+$C$11+$D$11)</f>
        <v>0</v>
      </c>
      <c r="AZ148">
        <v>6</v>
      </c>
      <c r="BA148">
        <v>0.5</v>
      </c>
      <c r="BB148" t="s">
        <v>345</v>
      </c>
      <c r="BC148">
        <v>2</v>
      </c>
      <c r="BD148" t="b">
        <v>1</v>
      </c>
      <c r="BE148">
        <v>1737668002.1</v>
      </c>
      <c r="BF148">
        <v>984.382</v>
      </c>
      <c r="BG148">
        <v>1047.74</v>
      </c>
      <c r="BH148">
        <v>15.4872</v>
      </c>
      <c r="BI148">
        <v>12.8764</v>
      </c>
      <c r="BJ148">
        <v>982.616</v>
      </c>
      <c r="BK148">
        <v>15.3759</v>
      </c>
      <c r="BL148">
        <v>500.074</v>
      </c>
      <c r="BM148">
        <v>102.603</v>
      </c>
      <c r="BN148">
        <v>0.0999957</v>
      </c>
      <c r="BO148">
        <v>24.9745</v>
      </c>
      <c r="BP148">
        <v>25.4468</v>
      </c>
      <c r="BQ148">
        <v>999.9</v>
      </c>
      <c r="BR148">
        <v>0</v>
      </c>
      <c r="BS148">
        <v>0</v>
      </c>
      <c r="BT148">
        <v>10038.8</v>
      </c>
      <c r="BU148">
        <v>364.392</v>
      </c>
      <c r="BV148">
        <v>836.599</v>
      </c>
      <c r="BW148">
        <v>-63.3622</v>
      </c>
      <c r="BX148">
        <v>999.867</v>
      </c>
      <c r="BY148">
        <v>1061.41</v>
      </c>
      <c r="BZ148">
        <v>2.61083</v>
      </c>
      <c r="CA148">
        <v>1047.74</v>
      </c>
      <c r="CB148">
        <v>12.8764</v>
      </c>
      <c r="CC148">
        <v>1.58903</v>
      </c>
      <c r="CD148">
        <v>1.32115</v>
      </c>
      <c r="CE148">
        <v>13.8529</v>
      </c>
      <c r="CF148">
        <v>11.0417</v>
      </c>
      <c r="CG148">
        <v>1200</v>
      </c>
      <c r="CH148">
        <v>0.899998</v>
      </c>
      <c r="CI148">
        <v>0.100002</v>
      </c>
      <c r="CJ148">
        <v>27</v>
      </c>
      <c r="CK148">
        <v>23455.8</v>
      </c>
      <c r="CL148">
        <v>1737665128.1</v>
      </c>
      <c r="CM148" t="s">
        <v>346</v>
      </c>
      <c r="CN148">
        <v>1737665128.1</v>
      </c>
      <c r="CO148">
        <v>1737665124.1</v>
      </c>
      <c r="CP148">
        <v>1</v>
      </c>
      <c r="CQ148">
        <v>0.11</v>
      </c>
      <c r="CR148">
        <v>-0.02</v>
      </c>
      <c r="CS148">
        <v>0.918</v>
      </c>
      <c r="CT148">
        <v>0.128</v>
      </c>
      <c r="CU148">
        <v>200</v>
      </c>
      <c r="CV148">
        <v>18</v>
      </c>
      <c r="CW148">
        <v>0.6</v>
      </c>
      <c r="CX148">
        <v>0.08</v>
      </c>
      <c r="CY148">
        <v>-62.708985</v>
      </c>
      <c r="CZ148">
        <v>-3.76008270676694</v>
      </c>
      <c r="DA148">
        <v>0.404633894125294</v>
      </c>
      <c r="DB148">
        <v>0</v>
      </c>
      <c r="DC148">
        <v>2.6218055</v>
      </c>
      <c r="DD148">
        <v>-0.0502642105263171</v>
      </c>
      <c r="DE148">
        <v>0.00486770836739431</v>
      </c>
      <c r="DF148">
        <v>1</v>
      </c>
      <c r="DG148">
        <v>1</v>
      </c>
      <c r="DH148">
        <v>2</v>
      </c>
      <c r="DI148" t="s">
        <v>347</v>
      </c>
      <c r="DJ148">
        <v>3.11933</v>
      </c>
      <c r="DK148">
        <v>2.80092</v>
      </c>
      <c r="DL148">
        <v>0.182517</v>
      </c>
      <c r="DM148">
        <v>0.191804</v>
      </c>
      <c r="DN148">
        <v>0.0864819</v>
      </c>
      <c r="DO148">
        <v>0.0764528</v>
      </c>
      <c r="DP148">
        <v>22751.9</v>
      </c>
      <c r="DQ148">
        <v>20779.5</v>
      </c>
      <c r="DR148">
        <v>26629.9</v>
      </c>
      <c r="DS148">
        <v>24060.6</v>
      </c>
      <c r="DT148">
        <v>33628.6</v>
      </c>
      <c r="DU148">
        <v>32378.7</v>
      </c>
      <c r="DV148">
        <v>40263.7</v>
      </c>
      <c r="DW148">
        <v>38048.7</v>
      </c>
      <c r="DX148">
        <v>1.99767</v>
      </c>
      <c r="DY148">
        <v>2.63525</v>
      </c>
      <c r="DZ148">
        <v>0.0363067</v>
      </c>
      <c r="EA148">
        <v>0</v>
      </c>
      <c r="EB148">
        <v>24.8502</v>
      </c>
      <c r="EC148">
        <v>999.9</v>
      </c>
      <c r="ED148">
        <v>52.161</v>
      </c>
      <c r="EE148">
        <v>25.851</v>
      </c>
      <c r="EF148">
        <v>17.0036</v>
      </c>
      <c r="EG148">
        <v>64.0656</v>
      </c>
      <c r="EH148">
        <v>20.4728</v>
      </c>
      <c r="EI148">
        <v>2</v>
      </c>
      <c r="EJ148">
        <v>-0.321588</v>
      </c>
      <c r="EK148">
        <v>-0.265373</v>
      </c>
      <c r="EL148">
        <v>20.3006</v>
      </c>
      <c r="EM148">
        <v>5.26222</v>
      </c>
      <c r="EN148">
        <v>12.007</v>
      </c>
      <c r="EO148">
        <v>4.9996</v>
      </c>
      <c r="EP148">
        <v>3.28715</v>
      </c>
      <c r="EQ148">
        <v>9999</v>
      </c>
      <c r="ER148">
        <v>9999</v>
      </c>
      <c r="ES148">
        <v>9999</v>
      </c>
      <c r="ET148">
        <v>999.9</v>
      </c>
      <c r="EU148">
        <v>1.8728</v>
      </c>
      <c r="EV148">
        <v>1.87363</v>
      </c>
      <c r="EW148">
        <v>1.86984</v>
      </c>
      <c r="EX148">
        <v>1.87561</v>
      </c>
      <c r="EY148">
        <v>1.87578</v>
      </c>
      <c r="EZ148">
        <v>1.87422</v>
      </c>
      <c r="FA148">
        <v>1.87273</v>
      </c>
      <c r="FB148">
        <v>1.87181</v>
      </c>
      <c r="FC148">
        <v>5</v>
      </c>
      <c r="FD148">
        <v>0</v>
      </c>
      <c r="FE148">
        <v>0</v>
      </c>
      <c r="FF148">
        <v>0</v>
      </c>
      <c r="FG148" t="s">
        <v>348</v>
      </c>
      <c r="FH148" t="s">
        <v>349</v>
      </c>
      <c r="FI148" t="s">
        <v>350</v>
      </c>
      <c r="FJ148" t="s">
        <v>350</v>
      </c>
      <c r="FK148" t="s">
        <v>350</v>
      </c>
      <c r="FL148" t="s">
        <v>350</v>
      </c>
      <c r="FM148">
        <v>0</v>
      </c>
      <c r="FN148">
        <v>100</v>
      </c>
      <c r="FO148">
        <v>100</v>
      </c>
      <c r="FP148">
        <v>1.766</v>
      </c>
      <c r="FQ148">
        <v>0.1114</v>
      </c>
      <c r="FR148">
        <v>0.362488883028156</v>
      </c>
      <c r="FS148">
        <v>0.00365831709837341</v>
      </c>
      <c r="FT148">
        <v>-3.09545118692409e-06</v>
      </c>
      <c r="FU148">
        <v>8.40380587856183e-10</v>
      </c>
      <c r="FV148">
        <v>-0.00191986884087034</v>
      </c>
      <c r="FW148">
        <v>0.00174507359546448</v>
      </c>
      <c r="FX148">
        <v>0.000211765233859431</v>
      </c>
      <c r="FY148">
        <v>9.99097381883647e-06</v>
      </c>
      <c r="FZ148">
        <v>2</v>
      </c>
      <c r="GA148">
        <v>1986</v>
      </c>
      <c r="GB148">
        <v>0</v>
      </c>
      <c r="GC148">
        <v>17</v>
      </c>
      <c r="GD148">
        <v>47.9</v>
      </c>
      <c r="GE148">
        <v>48</v>
      </c>
      <c r="GF148">
        <v>2.9541</v>
      </c>
      <c r="GG148">
        <v>2.52075</v>
      </c>
      <c r="GH148">
        <v>2.24854</v>
      </c>
      <c r="GI148">
        <v>2.67456</v>
      </c>
      <c r="GJ148">
        <v>2.44751</v>
      </c>
      <c r="GK148">
        <v>2.41699</v>
      </c>
      <c r="GL148">
        <v>30.5015</v>
      </c>
      <c r="GM148">
        <v>13.9482</v>
      </c>
      <c r="GN148">
        <v>19</v>
      </c>
      <c r="GO148">
        <v>455.357</v>
      </c>
      <c r="GP148">
        <v>1035.25</v>
      </c>
      <c r="GQ148">
        <v>24.1676</v>
      </c>
      <c r="GR148">
        <v>23.4743</v>
      </c>
      <c r="GS148">
        <v>30.0003</v>
      </c>
      <c r="GT148">
        <v>23.4817</v>
      </c>
      <c r="GU148">
        <v>23.5992</v>
      </c>
      <c r="GV148">
        <v>59.1843</v>
      </c>
      <c r="GW148">
        <v>22.1605</v>
      </c>
      <c r="GX148">
        <v>68.5372</v>
      </c>
      <c r="GY148">
        <v>24.1907</v>
      </c>
      <c r="GZ148">
        <v>1075.86</v>
      </c>
      <c r="HA148">
        <v>12.8622</v>
      </c>
      <c r="HB148">
        <v>101.123</v>
      </c>
      <c r="HC148">
        <v>101.09</v>
      </c>
    </row>
    <row r="149" spans="1:211">
      <c r="A149">
        <v>133</v>
      </c>
      <c r="B149">
        <v>1737668005.1</v>
      </c>
      <c r="C149">
        <v>264</v>
      </c>
      <c r="D149" t="s">
        <v>613</v>
      </c>
      <c r="E149" t="s">
        <v>614</v>
      </c>
      <c r="F149">
        <v>2</v>
      </c>
      <c r="G149">
        <v>1737668003.1</v>
      </c>
      <c r="H149">
        <f>(I149)/1000</f>
        <v>0</v>
      </c>
      <c r="I149">
        <f>IF(BD149, AL149, AF149)</f>
        <v>0</v>
      </c>
      <c r="J149">
        <f>IF(BD149, AG149, AE149)</f>
        <v>0</v>
      </c>
      <c r="K149">
        <f>BF149 - IF(AS149&gt;1, J149*AZ149*100.0/(AU149), 0)</f>
        <v>0</v>
      </c>
      <c r="L149">
        <f>((R149-H149/2)*K149-J149)/(R149+H149/2)</f>
        <v>0</v>
      </c>
      <c r="M149">
        <f>L149*(BM149+BN149)/1000.0</f>
        <v>0</v>
      </c>
      <c r="N149">
        <f>(BF149 - IF(AS149&gt;1, J149*AZ149*100.0/(AU149), 0))*(BM149+BN149)/1000.0</f>
        <v>0</v>
      </c>
      <c r="O149">
        <f>2.0/((1/Q149-1/P149)+SIGN(Q149)*SQRT((1/Q149-1/P149)*(1/Q149-1/P149) + 4*BA149/((BA149+1)*(BA149+1))*(2*1/Q149*1/P149-1/P149*1/P149)))</f>
        <v>0</v>
      </c>
      <c r="P149">
        <f>IF(LEFT(BB149,1)&lt;&gt;"0",IF(LEFT(BB149,1)="1",3.0,BC149),$D$5+$E$5*(BT149*BM149/($K$5*1000))+$F$5*(BT149*BM149/($K$5*1000))*MAX(MIN(AZ149,$J$5),$I$5)*MAX(MIN(AZ149,$J$5),$I$5)+$G$5*MAX(MIN(AZ149,$J$5),$I$5)*(BT149*BM149/($K$5*1000))+$H$5*(BT149*BM149/($K$5*1000))*(BT149*BM149/($K$5*1000)))</f>
        <v>0</v>
      </c>
      <c r="Q149">
        <f>H149*(1000-(1000*0.61365*exp(17.502*U149/(240.97+U149))/(BM149+BN149)+BH149)/2)/(1000*0.61365*exp(17.502*U149/(240.97+U149))/(BM149+BN149)-BH149)</f>
        <v>0</v>
      </c>
      <c r="R149">
        <f>1/((BA149+1)/(O149/1.6)+1/(P149/1.37)) + BA149/((BA149+1)/(O149/1.6) + BA149/(P149/1.37))</f>
        <v>0</v>
      </c>
      <c r="S149">
        <f>(AV149*AY149)</f>
        <v>0</v>
      </c>
      <c r="T149">
        <f>(BO149+(S149+2*0.95*5.67E-8*(((BO149+$B$7)+273)^4-(BO149+273)^4)-44100*H149)/(1.84*29.3*P149+8*0.95*5.67E-8*(BO149+273)^3))</f>
        <v>0</v>
      </c>
      <c r="U149">
        <f>($C$7*BP149+$D$7*BQ149+$E$7*T149)</f>
        <v>0</v>
      </c>
      <c r="V149">
        <f>0.61365*exp(17.502*U149/(240.97+U149))</f>
        <v>0</v>
      </c>
      <c r="W149">
        <f>(X149/Y149*100)</f>
        <v>0</v>
      </c>
      <c r="X149">
        <f>BH149*(BM149+BN149)/1000</f>
        <v>0</v>
      </c>
      <c r="Y149">
        <f>0.61365*exp(17.502*BO149/(240.97+BO149))</f>
        <v>0</v>
      </c>
      <c r="Z149">
        <f>(V149-BH149*(BM149+BN149)/1000)</f>
        <v>0</v>
      </c>
      <c r="AA149">
        <f>(-H149*44100)</f>
        <v>0</v>
      </c>
      <c r="AB149">
        <f>2*29.3*P149*0.92*(BO149-U149)</f>
        <v>0</v>
      </c>
      <c r="AC149">
        <f>2*0.95*5.67E-8*(((BO149+$B$7)+273)^4-(U149+273)^4)</f>
        <v>0</v>
      </c>
      <c r="AD149">
        <f>S149+AC149+AA149+AB149</f>
        <v>0</v>
      </c>
      <c r="AE149">
        <f>BL149*AS149*(BG149-BF149*(1000-AS149*BI149)/(1000-AS149*BH149))/(100*AZ149)</f>
        <v>0</v>
      </c>
      <c r="AF149">
        <f>1000*BL149*AS149*(BH149-BI149)/(100*AZ149*(1000-AS149*BH149))</f>
        <v>0</v>
      </c>
      <c r="AG149">
        <f>(AH149 - AI149 - BM149*1E3/(8.314*(BO149+273.15)) * AK149/BL149 * AJ149) * BL149/(100*AZ149) * (1000 - BI149)/1000</f>
        <v>0</v>
      </c>
      <c r="AH149">
        <v>1056.15477025</v>
      </c>
      <c r="AI149">
        <v>1006.50164242424</v>
      </c>
      <c r="AJ149">
        <v>3.31071982683977</v>
      </c>
      <c r="AK149">
        <v>84.62</v>
      </c>
      <c r="AL149">
        <f>(AN149 - AM149 + BM149*1E3/(8.314*(BO149+273.15)) * AP149/BL149 * AO149) * BL149/(100*AZ149) * 1000/(1000 - AN149)</f>
        <v>0</v>
      </c>
      <c r="AM149">
        <v>12.8703497851149</v>
      </c>
      <c r="AN149">
        <v>15.4892505494506</v>
      </c>
      <c r="AO149">
        <v>7.11257054953896e-07</v>
      </c>
      <c r="AP149">
        <v>106.04</v>
      </c>
      <c r="AQ149">
        <v>14</v>
      </c>
      <c r="AR149">
        <v>3</v>
      </c>
      <c r="AS149">
        <f>IF(AQ149*$H$13&gt;=AU149,1.0,(AU149/(AU149-AQ149*$H$13)))</f>
        <v>0</v>
      </c>
      <c r="AT149">
        <f>(AS149-1)*100</f>
        <v>0</v>
      </c>
      <c r="AU149">
        <f>MAX(0,($B$13+$C$13*BT149)/(1+$D$13*BT149)*BM149/(BO149+273)*$E$13)</f>
        <v>0</v>
      </c>
      <c r="AV149">
        <f>$B$11*BU149+$C$11*BV149+$D$11*CG149</f>
        <v>0</v>
      </c>
      <c r="AW149">
        <f>AV149*AX149</f>
        <v>0</v>
      </c>
      <c r="AX149">
        <f>($B$11*$D$9+$C$11*$D$9+$D$11*(CH149*$E$9+CI149*$G$9))/($B$11+$C$11+$D$11)</f>
        <v>0</v>
      </c>
      <c r="AY149">
        <f>($B$11*$K$9+$C$11*$K$9+$D$11*(CH149*$L$9+CI149*$N$9))/($B$11+$C$11+$D$11)</f>
        <v>0</v>
      </c>
      <c r="AZ149">
        <v>6</v>
      </c>
      <c r="BA149">
        <v>0.5</v>
      </c>
      <c r="BB149" t="s">
        <v>345</v>
      </c>
      <c r="BC149">
        <v>2</v>
      </c>
      <c r="BD149" t="b">
        <v>1</v>
      </c>
      <c r="BE149">
        <v>1737668003.1</v>
      </c>
      <c r="BF149">
        <v>987.6665</v>
      </c>
      <c r="BG149">
        <v>1051.1</v>
      </c>
      <c r="BH149">
        <v>15.4883</v>
      </c>
      <c r="BI149">
        <v>12.87695</v>
      </c>
      <c r="BJ149">
        <v>985.9005</v>
      </c>
      <c r="BK149">
        <v>15.377</v>
      </c>
      <c r="BL149">
        <v>500.146</v>
      </c>
      <c r="BM149">
        <v>102.603</v>
      </c>
      <c r="BN149">
        <v>0.10016985</v>
      </c>
      <c r="BO149">
        <v>24.9745</v>
      </c>
      <c r="BP149">
        <v>25.4445</v>
      </c>
      <c r="BQ149">
        <v>999.9</v>
      </c>
      <c r="BR149">
        <v>0</v>
      </c>
      <c r="BS149">
        <v>0</v>
      </c>
      <c r="BT149">
        <v>10021.3</v>
      </c>
      <c r="BU149">
        <v>364.375</v>
      </c>
      <c r="BV149">
        <v>836.5185</v>
      </c>
      <c r="BW149">
        <v>-63.43505</v>
      </c>
      <c r="BX149">
        <v>1003.2035</v>
      </c>
      <c r="BY149">
        <v>1064.81</v>
      </c>
      <c r="BZ149">
        <v>2.61139</v>
      </c>
      <c r="CA149">
        <v>1051.1</v>
      </c>
      <c r="CB149">
        <v>12.87695</v>
      </c>
      <c r="CC149">
        <v>1.58915</v>
      </c>
      <c r="CD149">
        <v>1.32121</v>
      </c>
      <c r="CE149">
        <v>13.854</v>
      </c>
      <c r="CF149">
        <v>11.04235</v>
      </c>
      <c r="CG149">
        <v>1200</v>
      </c>
      <c r="CH149">
        <v>0.8999985</v>
      </c>
      <c r="CI149">
        <v>0.1000015</v>
      </c>
      <c r="CJ149">
        <v>27</v>
      </c>
      <c r="CK149">
        <v>23455.75</v>
      </c>
      <c r="CL149">
        <v>1737665128.1</v>
      </c>
      <c r="CM149" t="s">
        <v>346</v>
      </c>
      <c r="CN149">
        <v>1737665128.1</v>
      </c>
      <c r="CO149">
        <v>1737665124.1</v>
      </c>
      <c r="CP149">
        <v>1</v>
      </c>
      <c r="CQ149">
        <v>0.11</v>
      </c>
      <c r="CR149">
        <v>-0.02</v>
      </c>
      <c r="CS149">
        <v>0.918</v>
      </c>
      <c r="CT149">
        <v>0.128</v>
      </c>
      <c r="CU149">
        <v>200</v>
      </c>
      <c r="CV149">
        <v>18</v>
      </c>
      <c r="CW149">
        <v>0.6</v>
      </c>
      <c r="CX149">
        <v>0.08</v>
      </c>
      <c r="CY149">
        <v>-62.833005</v>
      </c>
      <c r="CZ149">
        <v>-3.7506992481203</v>
      </c>
      <c r="DA149">
        <v>0.403833689128334</v>
      </c>
      <c r="DB149">
        <v>0</v>
      </c>
      <c r="DC149">
        <v>2.6199765</v>
      </c>
      <c r="DD149">
        <v>-0.052606466165414</v>
      </c>
      <c r="DE149">
        <v>0.00510890915460439</v>
      </c>
      <c r="DF149">
        <v>1</v>
      </c>
      <c r="DG149">
        <v>1</v>
      </c>
      <c r="DH149">
        <v>2</v>
      </c>
      <c r="DI149" t="s">
        <v>347</v>
      </c>
      <c r="DJ149">
        <v>3.11929</v>
      </c>
      <c r="DK149">
        <v>2.80084</v>
      </c>
      <c r="DL149">
        <v>0.183298</v>
      </c>
      <c r="DM149">
        <v>0.192584</v>
      </c>
      <c r="DN149">
        <v>0.0864864</v>
      </c>
      <c r="DO149">
        <v>0.0764421</v>
      </c>
      <c r="DP149">
        <v>22730.3</v>
      </c>
      <c r="DQ149">
        <v>20759.5</v>
      </c>
      <c r="DR149">
        <v>26630.1</v>
      </c>
      <c r="DS149">
        <v>24060.7</v>
      </c>
      <c r="DT149">
        <v>33628.6</v>
      </c>
      <c r="DU149">
        <v>32379</v>
      </c>
      <c r="DV149">
        <v>40263.9</v>
      </c>
      <c r="DW149">
        <v>38048.5</v>
      </c>
      <c r="DX149">
        <v>1.99755</v>
      </c>
      <c r="DY149">
        <v>2.6361</v>
      </c>
      <c r="DZ149">
        <v>0.0362471</v>
      </c>
      <c r="EA149">
        <v>0</v>
      </c>
      <c r="EB149">
        <v>24.8486</v>
      </c>
      <c r="EC149">
        <v>999.9</v>
      </c>
      <c r="ED149">
        <v>52.161</v>
      </c>
      <c r="EE149">
        <v>25.851</v>
      </c>
      <c r="EF149">
        <v>17.0028</v>
      </c>
      <c r="EG149">
        <v>63.9256</v>
      </c>
      <c r="EH149">
        <v>20.5369</v>
      </c>
      <c r="EI149">
        <v>2</v>
      </c>
      <c r="EJ149">
        <v>-0.321443</v>
      </c>
      <c r="EK149">
        <v>-0.288562</v>
      </c>
      <c r="EL149">
        <v>20.3004</v>
      </c>
      <c r="EM149">
        <v>5.26192</v>
      </c>
      <c r="EN149">
        <v>12.0062</v>
      </c>
      <c r="EO149">
        <v>4.99945</v>
      </c>
      <c r="EP149">
        <v>3.28713</v>
      </c>
      <c r="EQ149">
        <v>9999</v>
      </c>
      <c r="ER149">
        <v>9999</v>
      </c>
      <c r="ES149">
        <v>9999</v>
      </c>
      <c r="ET149">
        <v>999.9</v>
      </c>
      <c r="EU149">
        <v>1.87281</v>
      </c>
      <c r="EV149">
        <v>1.87363</v>
      </c>
      <c r="EW149">
        <v>1.86985</v>
      </c>
      <c r="EX149">
        <v>1.87561</v>
      </c>
      <c r="EY149">
        <v>1.87582</v>
      </c>
      <c r="EZ149">
        <v>1.87423</v>
      </c>
      <c r="FA149">
        <v>1.87273</v>
      </c>
      <c r="FB149">
        <v>1.87182</v>
      </c>
      <c r="FC149">
        <v>5</v>
      </c>
      <c r="FD149">
        <v>0</v>
      </c>
      <c r="FE149">
        <v>0</v>
      </c>
      <c r="FF149">
        <v>0</v>
      </c>
      <c r="FG149" t="s">
        <v>348</v>
      </c>
      <c r="FH149" t="s">
        <v>349</v>
      </c>
      <c r="FI149" t="s">
        <v>350</v>
      </c>
      <c r="FJ149" t="s">
        <v>350</v>
      </c>
      <c r="FK149" t="s">
        <v>350</v>
      </c>
      <c r="FL149" t="s">
        <v>350</v>
      </c>
      <c r="FM149">
        <v>0</v>
      </c>
      <c r="FN149">
        <v>100</v>
      </c>
      <c r="FO149">
        <v>100</v>
      </c>
      <c r="FP149">
        <v>1.765</v>
      </c>
      <c r="FQ149">
        <v>0.1113</v>
      </c>
      <c r="FR149">
        <v>0.362488883028156</v>
      </c>
      <c r="FS149">
        <v>0.00365831709837341</v>
      </c>
      <c r="FT149">
        <v>-3.09545118692409e-06</v>
      </c>
      <c r="FU149">
        <v>8.40380587856183e-10</v>
      </c>
      <c r="FV149">
        <v>-0.00191986884087034</v>
      </c>
      <c r="FW149">
        <v>0.00174507359546448</v>
      </c>
      <c r="FX149">
        <v>0.000211765233859431</v>
      </c>
      <c r="FY149">
        <v>9.99097381883647e-06</v>
      </c>
      <c r="FZ149">
        <v>2</v>
      </c>
      <c r="GA149">
        <v>1986</v>
      </c>
      <c r="GB149">
        <v>0</v>
      </c>
      <c r="GC149">
        <v>17</v>
      </c>
      <c r="GD149">
        <v>48</v>
      </c>
      <c r="GE149">
        <v>48</v>
      </c>
      <c r="GF149">
        <v>2.96875</v>
      </c>
      <c r="GG149">
        <v>2.49756</v>
      </c>
      <c r="GH149">
        <v>2.24854</v>
      </c>
      <c r="GI149">
        <v>2.67456</v>
      </c>
      <c r="GJ149">
        <v>2.44751</v>
      </c>
      <c r="GK149">
        <v>2.38037</v>
      </c>
      <c r="GL149">
        <v>30.5015</v>
      </c>
      <c r="GM149">
        <v>13.9569</v>
      </c>
      <c r="GN149">
        <v>19</v>
      </c>
      <c r="GO149">
        <v>455.301</v>
      </c>
      <c r="GP149">
        <v>1036.32</v>
      </c>
      <c r="GQ149">
        <v>24.1741</v>
      </c>
      <c r="GR149">
        <v>23.4762</v>
      </c>
      <c r="GS149">
        <v>30.0003</v>
      </c>
      <c r="GT149">
        <v>23.4836</v>
      </c>
      <c r="GU149">
        <v>23.6011</v>
      </c>
      <c r="GV149">
        <v>59.4942</v>
      </c>
      <c r="GW149">
        <v>22.1605</v>
      </c>
      <c r="GX149">
        <v>68.5372</v>
      </c>
      <c r="GY149">
        <v>24.1907</v>
      </c>
      <c r="GZ149">
        <v>1082.62</v>
      </c>
      <c r="HA149">
        <v>12.8617</v>
      </c>
      <c r="HB149">
        <v>101.124</v>
      </c>
      <c r="HC149">
        <v>101.09</v>
      </c>
    </row>
    <row r="150" spans="1:211">
      <c r="A150">
        <v>134</v>
      </c>
      <c r="B150">
        <v>1737668007.1</v>
      </c>
      <c r="C150">
        <v>266</v>
      </c>
      <c r="D150" t="s">
        <v>615</v>
      </c>
      <c r="E150" t="s">
        <v>616</v>
      </c>
      <c r="F150">
        <v>2</v>
      </c>
      <c r="G150">
        <v>1737668006.1</v>
      </c>
      <c r="H150">
        <f>(I150)/1000</f>
        <v>0</v>
      </c>
      <c r="I150">
        <f>IF(BD150, AL150, AF150)</f>
        <v>0</v>
      </c>
      <c r="J150">
        <f>IF(BD150, AG150, AE150)</f>
        <v>0</v>
      </c>
      <c r="K150">
        <f>BF150 - IF(AS150&gt;1, J150*AZ150*100.0/(AU150), 0)</f>
        <v>0</v>
      </c>
      <c r="L150">
        <f>((R150-H150/2)*K150-J150)/(R150+H150/2)</f>
        <v>0</v>
      </c>
      <c r="M150">
        <f>L150*(BM150+BN150)/1000.0</f>
        <v>0</v>
      </c>
      <c r="N150">
        <f>(BF150 - IF(AS150&gt;1, J150*AZ150*100.0/(AU150), 0))*(BM150+BN150)/1000.0</f>
        <v>0</v>
      </c>
      <c r="O150">
        <f>2.0/((1/Q150-1/P150)+SIGN(Q150)*SQRT((1/Q150-1/P150)*(1/Q150-1/P150) + 4*BA150/((BA150+1)*(BA150+1))*(2*1/Q150*1/P150-1/P150*1/P150)))</f>
        <v>0</v>
      </c>
      <c r="P150">
        <f>IF(LEFT(BB150,1)&lt;&gt;"0",IF(LEFT(BB150,1)="1",3.0,BC150),$D$5+$E$5*(BT150*BM150/($K$5*1000))+$F$5*(BT150*BM150/($K$5*1000))*MAX(MIN(AZ150,$J$5),$I$5)*MAX(MIN(AZ150,$J$5),$I$5)+$G$5*MAX(MIN(AZ150,$J$5),$I$5)*(BT150*BM150/($K$5*1000))+$H$5*(BT150*BM150/($K$5*1000))*(BT150*BM150/($K$5*1000)))</f>
        <v>0</v>
      </c>
      <c r="Q150">
        <f>H150*(1000-(1000*0.61365*exp(17.502*U150/(240.97+U150))/(BM150+BN150)+BH150)/2)/(1000*0.61365*exp(17.502*U150/(240.97+U150))/(BM150+BN150)-BH150)</f>
        <v>0</v>
      </c>
      <c r="R150">
        <f>1/((BA150+1)/(O150/1.6)+1/(P150/1.37)) + BA150/((BA150+1)/(O150/1.6) + BA150/(P150/1.37))</f>
        <v>0</v>
      </c>
      <c r="S150">
        <f>(AV150*AY150)</f>
        <v>0</v>
      </c>
      <c r="T150">
        <f>(BO150+(S150+2*0.95*5.67E-8*(((BO150+$B$7)+273)^4-(BO150+273)^4)-44100*H150)/(1.84*29.3*P150+8*0.95*5.67E-8*(BO150+273)^3))</f>
        <v>0</v>
      </c>
      <c r="U150">
        <f>($C$7*BP150+$D$7*BQ150+$E$7*T150)</f>
        <v>0</v>
      </c>
      <c r="V150">
        <f>0.61365*exp(17.502*U150/(240.97+U150))</f>
        <v>0</v>
      </c>
      <c r="W150">
        <f>(X150/Y150*100)</f>
        <v>0</v>
      </c>
      <c r="X150">
        <f>BH150*(BM150+BN150)/1000</f>
        <v>0</v>
      </c>
      <c r="Y150">
        <f>0.61365*exp(17.502*BO150/(240.97+BO150))</f>
        <v>0</v>
      </c>
      <c r="Z150">
        <f>(V150-BH150*(BM150+BN150)/1000)</f>
        <v>0</v>
      </c>
      <c r="AA150">
        <f>(-H150*44100)</f>
        <v>0</v>
      </c>
      <c r="AB150">
        <f>2*29.3*P150*0.92*(BO150-U150)</f>
        <v>0</v>
      </c>
      <c r="AC150">
        <f>2*0.95*5.67E-8*(((BO150+$B$7)+273)^4-(U150+273)^4)</f>
        <v>0</v>
      </c>
      <c r="AD150">
        <f>S150+AC150+AA150+AB150</f>
        <v>0</v>
      </c>
      <c r="AE150">
        <f>BL150*AS150*(BG150-BF150*(1000-AS150*BI150)/(1000-AS150*BH150))/(100*AZ150)</f>
        <v>0</v>
      </c>
      <c r="AF150">
        <f>1000*BL150*AS150*(BH150-BI150)/(100*AZ150*(1000-AS150*BH150))</f>
        <v>0</v>
      </c>
      <c r="AG150">
        <f>(AH150 - AI150 - BM150*1E3/(8.314*(BO150+273.15)) * AK150/BL150 * AJ150) * BL150/(100*AZ150) * (1000 - BI150)/1000</f>
        <v>0</v>
      </c>
      <c r="AH150">
        <v>1063.02914739286</v>
      </c>
      <c r="AI150">
        <v>1013.2628</v>
      </c>
      <c r="AJ150">
        <v>3.34101952380932</v>
      </c>
      <c r="AK150">
        <v>84.62</v>
      </c>
      <c r="AL150">
        <f>(AN150 - AM150 + BM150*1E3/(8.314*(BO150+273.15)) * AP150/BL150 * AO150) * BL150/(100*AZ150) * 1000/(1000 - AN150)</f>
        <v>0</v>
      </c>
      <c r="AM150">
        <v>12.8739238036963</v>
      </c>
      <c r="AN150">
        <v>15.4905637362637</v>
      </c>
      <c r="AO150">
        <v>1.06392207913875e-06</v>
      </c>
      <c r="AP150">
        <v>106.04</v>
      </c>
      <c r="AQ150">
        <v>13</v>
      </c>
      <c r="AR150">
        <v>3</v>
      </c>
      <c r="AS150">
        <f>IF(AQ150*$H$13&gt;=AU150,1.0,(AU150/(AU150-AQ150*$H$13)))</f>
        <v>0</v>
      </c>
      <c r="AT150">
        <f>(AS150-1)*100</f>
        <v>0</v>
      </c>
      <c r="AU150">
        <f>MAX(0,($B$13+$C$13*BT150)/(1+$D$13*BT150)*BM150/(BO150+273)*$E$13)</f>
        <v>0</v>
      </c>
      <c r="AV150">
        <f>$B$11*BU150+$C$11*BV150+$D$11*CG150</f>
        <v>0</v>
      </c>
      <c r="AW150">
        <f>AV150*AX150</f>
        <v>0</v>
      </c>
      <c r="AX150">
        <f>($B$11*$D$9+$C$11*$D$9+$D$11*(CH150*$E$9+CI150*$G$9))/($B$11+$C$11+$D$11)</f>
        <v>0</v>
      </c>
      <c r="AY150">
        <f>($B$11*$K$9+$C$11*$K$9+$D$11*(CH150*$L$9+CI150*$N$9))/($B$11+$C$11+$D$11)</f>
        <v>0</v>
      </c>
      <c r="AZ150">
        <v>6</v>
      </c>
      <c r="BA150">
        <v>0.5</v>
      </c>
      <c r="BB150" t="s">
        <v>345</v>
      </c>
      <c r="BC150">
        <v>2</v>
      </c>
      <c r="BD150" t="b">
        <v>1</v>
      </c>
      <c r="BE150">
        <v>1737668006.1</v>
      </c>
      <c r="BF150">
        <v>997.591</v>
      </c>
      <c r="BG150">
        <v>1061.21</v>
      </c>
      <c r="BH150">
        <v>15.4908</v>
      </c>
      <c r="BI150">
        <v>12.8707</v>
      </c>
      <c r="BJ150">
        <v>995.826</v>
      </c>
      <c r="BK150">
        <v>15.3794</v>
      </c>
      <c r="BL150">
        <v>499.94</v>
      </c>
      <c r="BM150">
        <v>102.604</v>
      </c>
      <c r="BN150">
        <v>0.100056</v>
      </c>
      <c r="BO150">
        <v>24.9744</v>
      </c>
      <c r="BP150">
        <v>25.4427</v>
      </c>
      <c r="BQ150">
        <v>999.9</v>
      </c>
      <c r="BR150">
        <v>0</v>
      </c>
      <c r="BS150">
        <v>0</v>
      </c>
      <c r="BT150">
        <v>10008.1</v>
      </c>
      <c r="BU150">
        <v>364.343</v>
      </c>
      <c r="BV150">
        <v>835.984</v>
      </c>
      <c r="BW150">
        <v>-63.6224</v>
      </c>
      <c r="BX150">
        <v>1013.29</v>
      </c>
      <c r="BY150">
        <v>1075.05</v>
      </c>
      <c r="BZ150">
        <v>2.62001</v>
      </c>
      <c r="CA150">
        <v>1061.21</v>
      </c>
      <c r="CB150">
        <v>12.8707</v>
      </c>
      <c r="CC150">
        <v>1.58942</v>
      </c>
      <c r="CD150">
        <v>1.32059</v>
      </c>
      <c r="CE150">
        <v>13.8566</v>
      </c>
      <c r="CF150">
        <v>11.0353</v>
      </c>
      <c r="CG150">
        <v>1199.99</v>
      </c>
      <c r="CH150">
        <v>0.9</v>
      </c>
      <c r="CI150">
        <v>0.1</v>
      </c>
      <c r="CJ150">
        <v>27</v>
      </c>
      <c r="CK150">
        <v>23455.6</v>
      </c>
      <c r="CL150">
        <v>1737665128.1</v>
      </c>
      <c r="CM150" t="s">
        <v>346</v>
      </c>
      <c r="CN150">
        <v>1737665128.1</v>
      </c>
      <c r="CO150">
        <v>1737665124.1</v>
      </c>
      <c r="CP150">
        <v>1</v>
      </c>
      <c r="CQ150">
        <v>0.11</v>
      </c>
      <c r="CR150">
        <v>-0.02</v>
      </c>
      <c r="CS150">
        <v>0.918</v>
      </c>
      <c r="CT150">
        <v>0.128</v>
      </c>
      <c r="CU150">
        <v>200</v>
      </c>
      <c r="CV150">
        <v>18</v>
      </c>
      <c r="CW150">
        <v>0.6</v>
      </c>
      <c r="CX150">
        <v>0.08</v>
      </c>
      <c r="CY150">
        <v>-62.975975</v>
      </c>
      <c r="CZ150">
        <v>-3.50242556390976</v>
      </c>
      <c r="DA150">
        <v>0.37861368949762</v>
      </c>
      <c r="DB150">
        <v>0</v>
      </c>
      <c r="DC150">
        <v>2.618568</v>
      </c>
      <c r="DD150">
        <v>-0.0482436090225551</v>
      </c>
      <c r="DE150">
        <v>0.00479773342319061</v>
      </c>
      <c r="DF150">
        <v>1</v>
      </c>
      <c r="DG150">
        <v>1</v>
      </c>
      <c r="DH150">
        <v>2</v>
      </c>
      <c r="DI150" t="s">
        <v>347</v>
      </c>
      <c r="DJ150">
        <v>3.11902</v>
      </c>
      <c r="DK150">
        <v>2.80076</v>
      </c>
      <c r="DL150">
        <v>0.184081</v>
      </c>
      <c r="DM150">
        <v>0.193373</v>
      </c>
      <c r="DN150">
        <v>0.0864884</v>
      </c>
      <c r="DO150">
        <v>0.0764028</v>
      </c>
      <c r="DP150">
        <v>22709</v>
      </c>
      <c r="DQ150">
        <v>20739.2</v>
      </c>
      <c r="DR150">
        <v>26630.6</v>
      </c>
      <c r="DS150">
        <v>24060.6</v>
      </c>
      <c r="DT150">
        <v>33629.4</v>
      </c>
      <c r="DU150">
        <v>32380.4</v>
      </c>
      <c r="DV150">
        <v>40264.8</v>
      </c>
      <c r="DW150">
        <v>38048.4</v>
      </c>
      <c r="DX150">
        <v>1.9972</v>
      </c>
      <c r="DY150">
        <v>2.63582</v>
      </c>
      <c r="DZ150">
        <v>0.0362694</v>
      </c>
      <c r="EA150">
        <v>0</v>
      </c>
      <c r="EB150">
        <v>24.8476</v>
      </c>
      <c r="EC150">
        <v>999.9</v>
      </c>
      <c r="ED150">
        <v>52.136</v>
      </c>
      <c r="EE150">
        <v>25.871</v>
      </c>
      <c r="EF150">
        <v>17.0144</v>
      </c>
      <c r="EG150">
        <v>63.8156</v>
      </c>
      <c r="EH150">
        <v>20.5248</v>
      </c>
      <c r="EI150">
        <v>2</v>
      </c>
      <c r="EJ150">
        <v>-0.32125</v>
      </c>
      <c r="EK150">
        <v>-0.308295</v>
      </c>
      <c r="EL150">
        <v>20.3001</v>
      </c>
      <c r="EM150">
        <v>5.26132</v>
      </c>
      <c r="EN150">
        <v>12.0064</v>
      </c>
      <c r="EO150">
        <v>4.9991</v>
      </c>
      <c r="EP150">
        <v>3.287</v>
      </c>
      <c r="EQ150">
        <v>9999</v>
      </c>
      <c r="ER150">
        <v>9999</v>
      </c>
      <c r="ES150">
        <v>9999</v>
      </c>
      <c r="ET150">
        <v>999.9</v>
      </c>
      <c r="EU150">
        <v>1.87283</v>
      </c>
      <c r="EV150">
        <v>1.87363</v>
      </c>
      <c r="EW150">
        <v>1.86986</v>
      </c>
      <c r="EX150">
        <v>1.87561</v>
      </c>
      <c r="EY150">
        <v>1.87584</v>
      </c>
      <c r="EZ150">
        <v>1.87423</v>
      </c>
      <c r="FA150">
        <v>1.87277</v>
      </c>
      <c r="FB150">
        <v>1.87183</v>
      </c>
      <c r="FC150">
        <v>5</v>
      </c>
      <c r="FD150">
        <v>0</v>
      </c>
      <c r="FE150">
        <v>0</v>
      </c>
      <c r="FF150">
        <v>0</v>
      </c>
      <c r="FG150" t="s">
        <v>348</v>
      </c>
      <c r="FH150" t="s">
        <v>349</v>
      </c>
      <c r="FI150" t="s">
        <v>350</v>
      </c>
      <c r="FJ150" t="s">
        <v>350</v>
      </c>
      <c r="FK150" t="s">
        <v>350</v>
      </c>
      <c r="FL150" t="s">
        <v>350</v>
      </c>
      <c r="FM150">
        <v>0</v>
      </c>
      <c r="FN150">
        <v>100</v>
      </c>
      <c r="FO150">
        <v>100</v>
      </c>
      <c r="FP150">
        <v>1.77</v>
      </c>
      <c r="FQ150">
        <v>0.1114</v>
      </c>
      <c r="FR150">
        <v>0.362488883028156</v>
      </c>
      <c r="FS150">
        <v>0.00365831709837341</v>
      </c>
      <c r="FT150">
        <v>-3.09545118692409e-06</v>
      </c>
      <c r="FU150">
        <v>8.40380587856183e-10</v>
      </c>
      <c r="FV150">
        <v>-0.00191986884087034</v>
      </c>
      <c r="FW150">
        <v>0.00174507359546448</v>
      </c>
      <c r="FX150">
        <v>0.000211765233859431</v>
      </c>
      <c r="FY150">
        <v>9.99097381883647e-06</v>
      </c>
      <c r="FZ150">
        <v>2</v>
      </c>
      <c r="GA150">
        <v>1986</v>
      </c>
      <c r="GB150">
        <v>0</v>
      </c>
      <c r="GC150">
        <v>17</v>
      </c>
      <c r="GD150">
        <v>48</v>
      </c>
      <c r="GE150">
        <v>48</v>
      </c>
      <c r="GF150">
        <v>2.98462</v>
      </c>
      <c r="GG150">
        <v>2.52197</v>
      </c>
      <c r="GH150">
        <v>2.24854</v>
      </c>
      <c r="GI150">
        <v>2.67578</v>
      </c>
      <c r="GJ150">
        <v>2.44873</v>
      </c>
      <c r="GK150">
        <v>2.41577</v>
      </c>
      <c r="GL150">
        <v>30.5231</v>
      </c>
      <c r="GM150">
        <v>13.9569</v>
      </c>
      <c r="GN150">
        <v>19</v>
      </c>
      <c r="GO150">
        <v>455.108</v>
      </c>
      <c r="GP150">
        <v>1036.03</v>
      </c>
      <c r="GQ150">
        <v>24.182</v>
      </c>
      <c r="GR150">
        <v>23.4781</v>
      </c>
      <c r="GS150">
        <v>30.0004</v>
      </c>
      <c r="GT150">
        <v>23.4851</v>
      </c>
      <c r="GU150">
        <v>23.603</v>
      </c>
      <c r="GV150">
        <v>59.7984</v>
      </c>
      <c r="GW150">
        <v>22.1605</v>
      </c>
      <c r="GX150">
        <v>68.5372</v>
      </c>
      <c r="GY150">
        <v>24.1907</v>
      </c>
      <c r="GZ150">
        <v>1089.35</v>
      </c>
      <c r="HA150">
        <v>12.8614</v>
      </c>
      <c r="HB150">
        <v>101.126</v>
      </c>
      <c r="HC150">
        <v>101.09</v>
      </c>
    </row>
    <row r="151" spans="1:211">
      <c r="A151">
        <v>135</v>
      </c>
      <c r="B151">
        <v>1737668009.1</v>
      </c>
      <c r="C151">
        <v>268</v>
      </c>
      <c r="D151" t="s">
        <v>617</v>
      </c>
      <c r="E151" t="s">
        <v>618</v>
      </c>
      <c r="F151">
        <v>2</v>
      </c>
      <c r="G151">
        <v>1737668007.1</v>
      </c>
      <c r="H151">
        <f>(I151)/1000</f>
        <v>0</v>
      </c>
      <c r="I151">
        <f>IF(BD151, AL151, AF151)</f>
        <v>0</v>
      </c>
      <c r="J151">
        <f>IF(BD151, AG151, AE151)</f>
        <v>0</v>
      </c>
      <c r="K151">
        <f>BF151 - IF(AS151&gt;1, J151*AZ151*100.0/(AU151), 0)</f>
        <v>0</v>
      </c>
      <c r="L151">
        <f>((R151-H151/2)*K151-J151)/(R151+H151/2)</f>
        <v>0</v>
      </c>
      <c r="M151">
        <f>L151*(BM151+BN151)/1000.0</f>
        <v>0</v>
      </c>
      <c r="N151">
        <f>(BF151 - IF(AS151&gt;1, J151*AZ151*100.0/(AU151), 0))*(BM151+BN151)/1000.0</f>
        <v>0</v>
      </c>
      <c r="O151">
        <f>2.0/((1/Q151-1/P151)+SIGN(Q151)*SQRT((1/Q151-1/P151)*(1/Q151-1/P151) + 4*BA151/((BA151+1)*(BA151+1))*(2*1/Q151*1/P151-1/P151*1/P151)))</f>
        <v>0</v>
      </c>
      <c r="P151">
        <f>IF(LEFT(BB151,1)&lt;&gt;"0",IF(LEFT(BB151,1)="1",3.0,BC151),$D$5+$E$5*(BT151*BM151/($K$5*1000))+$F$5*(BT151*BM151/($K$5*1000))*MAX(MIN(AZ151,$J$5),$I$5)*MAX(MIN(AZ151,$J$5),$I$5)+$G$5*MAX(MIN(AZ151,$J$5),$I$5)*(BT151*BM151/($K$5*1000))+$H$5*(BT151*BM151/($K$5*1000))*(BT151*BM151/($K$5*1000)))</f>
        <v>0</v>
      </c>
      <c r="Q151">
        <f>H151*(1000-(1000*0.61365*exp(17.502*U151/(240.97+U151))/(BM151+BN151)+BH151)/2)/(1000*0.61365*exp(17.502*U151/(240.97+U151))/(BM151+BN151)-BH151)</f>
        <v>0</v>
      </c>
      <c r="R151">
        <f>1/((BA151+1)/(O151/1.6)+1/(P151/1.37)) + BA151/((BA151+1)/(O151/1.6) + BA151/(P151/1.37))</f>
        <v>0</v>
      </c>
      <c r="S151">
        <f>(AV151*AY151)</f>
        <v>0</v>
      </c>
      <c r="T151">
        <f>(BO151+(S151+2*0.95*5.67E-8*(((BO151+$B$7)+273)^4-(BO151+273)^4)-44100*H151)/(1.84*29.3*P151+8*0.95*5.67E-8*(BO151+273)^3))</f>
        <v>0</v>
      </c>
      <c r="U151">
        <f>($C$7*BP151+$D$7*BQ151+$E$7*T151)</f>
        <v>0</v>
      </c>
      <c r="V151">
        <f>0.61365*exp(17.502*U151/(240.97+U151))</f>
        <v>0</v>
      </c>
      <c r="W151">
        <f>(X151/Y151*100)</f>
        <v>0</v>
      </c>
      <c r="X151">
        <f>BH151*(BM151+BN151)/1000</f>
        <v>0</v>
      </c>
      <c r="Y151">
        <f>0.61365*exp(17.502*BO151/(240.97+BO151))</f>
        <v>0</v>
      </c>
      <c r="Z151">
        <f>(V151-BH151*(BM151+BN151)/1000)</f>
        <v>0</v>
      </c>
      <c r="AA151">
        <f>(-H151*44100)</f>
        <v>0</v>
      </c>
      <c r="AB151">
        <f>2*29.3*P151*0.92*(BO151-U151)</f>
        <v>0</v>
      </c>
      <c r="AC151">
        <f>2*0.95*5.67E-8*(((BO151+$B$7)+273)^4-(U151+273)^4)</f>
        <v>0</v>
      </c>
      <c r="AD151">
        <f>S151+AC151+AA151+AB151</f>
        <v>0</v>
      </c>
      <c r="AE151">
        <f>BL151*AS151*(BG151-BF151*(1000-AS151*BI151)/(1000-AS151*BH151))/(100*AZ151)</f>
        <v>0</v>
      </c>
      <c r="AF151">
        <f>1000*BL151*AS151*(BH151-BI151)/(100*AZ151*(1000-AS151*BH151))</f>
        <v>0</v>
      </c>
      <c r="AG151">
        <f>(AH151 - AI151 - BM151*1E3/(8.314*(BO151+273.15)) * AK151/BL151 * AJ151) * BL151/(100*AZ151) * (1000 - BI151)/1000</f>
        <v>0</v>
      </c>
      <c r="AH151">
        <v>1069.89872116667</v>
      </c>
      <c r="AI151">
        <v>1020.0292</v>
      </c>
      <c r="AJ151">
        <v>3.36705238095229</v>
      </c>
      <c r="AK151">
        <v>84.62</v>
      </c>
      <c r="AL151">
        <f>(AN151 - AM151 + BM151*1E3/(8.314*(BO151+273.15)) * AP151/BL151 * AO151) * BL151/(100*AZ151) * 1000/(1000 - AN151)</f>
        <v>0</v>
      </c>
      <c r="AM151">
        <v>12.8762443804595</v>
      </c>
      <c r="AN151">
        <v>15.4908736263736</v>
      </c>
      <c r="AO151">
        <v>1.09478606500174e-06</v>
      </c>
      <c r="AP151">
        <v>106.04</v>
      </c>
      <c r="AQ151">
        <v>13</v>
      </c>
      <c r="AR151">
        <v>3</v>
      </c>
      <c r="AS151">
        <f>IF(AQ151*$H$13&gt;=AU151,1.0,(AU151/(AU151-AQ151*$H$13)))</f>
        <v>0</v>
      </c>
      <c r="AT151">
        <f>(AS151-1)*100</f>
        <v>0</v>
      </c>
      <c r="AU151">
        <f>MAX(0,($B$13+$C$13*BT151)/(1+$D$13*BT151)*BM151/(BO151+273)*$E$13)</f>
        <v>0</v>
      </c>
      <c r="AV151">
        <f>$B$11*BU151+$C$11*BV151+$D$11*CG151</f>
        <v>0</v>
      </c>
      <c r="AW151">
        <f>AV151*AX151</f>
        <v>0</v>
      </c>
      <c r="AX151">
        <f>($B$11*$D$9+$C$11*$D$9+$D$11*(CH151*$E$9+CI151*$G$9))/($B$11+$C$11+$D$11)</f>
        <v>0</v>
      </c>
      <c r="AY151">
        <f>($B$11*$K$9+$C$11*$K$9+$D$11*(CH151*$L$9+CI151*$N$9))/($B$11+$C$11+$D$11)</f>
        <v>0</v>
      </c>
      <c r="AZ151">
        <v>6</v>
      </c>
      <c r="BA151">
        <v>0.5</v>
      </c>
      <c r="BB151" t="s">
        <v>345</v>
      </c>
      <c r="BC151">
        <v>2</v>
      </c>
      <c r="BD151" t="b">
        <v>1</v>
      </c>
      <c r="BE151">
        <v>1737668007.1</v>
      </c>
      <c r="BF151">
        <v>1000.9055</v>
      </c>
      <c r="BG151">
        <v>1064.715</v>
      </c>
      <c r="BH151">
        <v>15.4907</v>
      </c>
      <c r="BI151">
        <v>12.8657</v>
      </c>
      <c r="BJ151">
        <v>999.138</v>
      </c>
      <c r="BK151">
        <v>15.37935</v>
      </c>
      <c r="BL151">
        <v>499.914</v>
      </c>
      <c r="BM151">
        <v>102.6045</v>
      </c>
      <c r="BN151">
        <v>0.0998498</v>
      </c>
      <c r="BO151">
        <v>24.9739</v>
      </c>
      <c r="BP151">
        <v>25.44235</v>
      </c>
      <c r="BQ151">
        <v>999.9</v>
      </c>
      <c r="BR151">
        <v>0</v>
      </c>
      <c r="BS151">
        <v>0</v>
      </c>
      <c r="BT151">
        <v>10030</v>
      </c>
      <c r="BU151">
        <v>364.343</v>
      </c>
      <c r="BV151">
        <v>835.7595</v>
      </c>
      <c r="BW151">
        <v>-63.8111</v>
      </c>
      <c r="BX151">
        <v>1016.655</v>
      </c>
      <c r="BY151">
        <v>1078.59</v>
      </c>
      <c r="BZ151">
        <v>2.62497</v>
      </c>
      <c r="CA151">
        <v>1064.715</v>
      </c>
      <c r="CB151">
        <v>12.8657</v>
      </c>
      <c r="CC151">
        <v>1.589415</v>
      </c>
      <c r="CD151">
        <v>1.32008</v>
      </c>
      <c r="CE151">
        <v>13.85655</v>
      </c>
      <c r="CF151">
        <v>11.02945</v>
      </c>
      <c r="CG151">
        <v>1199.995</v>
      </c>
      <c r="CH151">
        <v>0.9</v>
      </c>
      <c r="CI151">
        <v>0.0999998</v>
      </c>
      <c r="CJ151">
        <v>27</v>
      </c>
      <c r="CK151">
        <v>23455.75</v>
      </c>
      <c r="CL151">
        <v>1737665128.1</v>
      </c>
      <c r="CM151" t="s">
        <v>346</v>
      </c>
      <c r="CN151">
        <v>1737665128.1</v>
      </c>
      <c r="CO151">
        <v>1737665124.1</v>
      </c>
      <c r="CP151">
        <v>1</v>
      </c>
      <c r="CQ151">
        <v>0.11</v>
      </c>
      <c r="CR151">
        <v>-0.02</v>
      </c>
      <c r="CS151">
        <v>0.918</v>
      </c>
      <c r="CT151">
        <v>0.128</v>
      </c>
      <c r="CU151">
        <v>200</v>
      </c>
      <c r="CV151">
        <v>18</v>
      </c>
      <c r="CW151">
        <v>0.6</v>
      </c>
      <c r="CX151">
        <v>0.08</v>
      </c>
      <c r="CY151">
        <v>-63.131585</v>
      </c>
      <c r="CZ151">
        <v>-3.13939398496243</v>
      </c>
      <c r="DA151">
        <v>0.335419002555013</v>
      </c>
      <c r="DB151">
        <v>0</v>
      </c>
      <c r="DC151">
        <v>2.6181595</v>
      </c>
      <c r="DD151">
        <v>-0.0272530827067703</v>
      </c>
      <c r="DE151">
        <v>0.00431749171973728</v>
      </c>
      <c r="DF151">
        <v>1</v>
      </c>
      <c r="DG151">
        <v>1</v>
      </c>
      <c r="DH151">
        <v>2</v>
      </c>
      <c r="DI151" t="s">
        <v>347</v>
      </c>
      <c r="DJ151">
        <v>3.1192</v>
      </c>
      <c r="DK151">
        <v>2.80067</v>
      </c>
      <c r="DL151">
        <v>0.184867</v>
      </c>
      <c r="DM151">
        <v>0.194168</v>
      </c>
      <c r="DN151">
        <v>0.0864901</v>
      </c>
      <c r="DO151">
        <v>0.0763678</v>
      </c>
      <c r="DP151">
        <v>22687.5</v>
      </c>
      <c r="DQ151">
        <v>20718.6</v>
      </c>
      <c r="DR151">
        <v>26631</v>
      </c>
      <c r="DS151">
        <v>24060.3</v>
      </c>
      <c r="DT151">
        <v>33630.1</v>
      </c>
      <c r="DU151">
        <v>32381.5</v>
      </c>
      <c r="DV151">
        <v>40265.6</v>
      </c>
      <c r="DW151">
        <v>38048.1</v>
      </c>
      <c r="DX151">
        <v>1.9976</v>
      </c>
      <c r="DY151">
        <v>2.63545</v>
      </c>
      <c r="DZ151">
        <v>0.0359975</v>
      </c>
      <c r="EA151">
        <v>0</v>
      </c>
      <c r="EB151">
        <v>24.846</v>
      </c>
      <c r="EC151">
        <v>999.9</v>
      </c>
      <c r="ED151">
        <v>52.112</v>
      </c>
      <c r="EE151">
        <v>25.871</v>
      </c>
      <c r="EF151">
        <v>17.0081</v>
      </c>
      <c r="EG151">
        <v>64.0056</v>
      </c>
      <c r="EH151">
        <v>20.5168</v>
      </c>
      <c r="EI151">
        <v>2</v>
      </c>
      <c r="EJ151">
        <v>-0.321062</v>
      </c>
      <c r="EK151">
        <v>-0.301827</v>
      </c>
      <c r="EL151">
        <v>20.3001</v>
      </c>
      <c r="EM151">
        <v>5.26117</v>
      </c>
      <c r="EN151">
        <v>12.0065</v>
      </c>
      <c r="EO151">
        <v>4.9991</v>
      </c>
      <c r="EP151">
        <v>3.28695</v>
      </c>
      <c r="EQ151">
        <v>9999</v>
      </c>
      <c r="ER151">
        <v>9999</v>
      </c>
      <c r="ES151">
        <v>9999</v>
      </c>
      <c r="ET151">
        <v>999.9</v>
      </c>
      <c r="EU151">
        <v>1.87284</v>
      </c>
      <c r="EV151">
        <v>1.87364</v>
      </c>
      <c r="EW151">
        <v>1.86987</v>
      </c>
      <c r="EX151">
        <v>1.87561</v>
      </c>
      <c r="EY151">
        <v>1.8758</v>
      </c>
      <c r="EZ151">
        <v>1.87422</v>
      </c>
      <c r="FA151">
        <v>1.87278</v>
      </c>
      <c r="FB151">
        <v>1.87183</v>
      </c>
      <c r="FC151">
        <v>5</v>
      </c>
      <c r="FD151">
        <v>0</v>
      </c>
      <c r="FE151">
        <v>0</v>
      </c>
      <c r="FF151">
        <v>0</v>
      </c>
      <c r="FG151" t="s">
        <v>348</v>
      </c>
      <c r="FH151" t="s">
        <v>349</v>
      </c>
      <c r="FI151" t="s">
        <v>350</v>
      </c>
      <c r="FJ151" t="s">
        <v>350</v>
      </c>
      <c r="FK151" t="s">
        <v>350</v>
      </c>
      <c r="FL151" t="s">
        <v>350</v>
      </c>
      <c r="FM151">
        <v>0</v>
      </c>
      <c r="FN151">
        <v>100</v>
      </c>
      <c r="FO151">
        <v>100</v>
      </c>
      <c r="FP151">
        <v>1.77</v>
      </c>
      <c r="FQ151">
        <v>0.1113</v>
      </c>
      <c r="FR151">
        <v>0.362488883028156</v>
      </c>
      <c r="FS151">
        <v>0.00365831709837341</v>
      </c>
      <c r="FT151">
        <v>-3.09545118692409e-06</v>
      </c>
      <c r="FU151">
        <v>8.40380587856183e-10</v>
      </c>
      <c r="FV151">
        <v>-0.00191986884087034</v>
      </c>
      <c r="FW151">
        <v>0.00174507359546448</v>
      </c>
      <c r="FX151">
        <v>0.000211765233859431</v>
      </c>
      <c r="FY151">
        <v>9.99097381883647e-06</v>
      </c>
      <c r="FZ151">
        <v>2</v>
      </c>
      <c r="GA151">
        <v>1986</v>
      </c>
      <c r="GB151">
        <v>0</v>
      </c>
      <c r="GC151">
        <v>17</v>
      </c>
      <c r="GD151">
        <v>48</v>
      </c>
      <c r="GE151">
        <v>48.1</v>
      </c>
      <c r="GF151">
        <v>2.99927</v>
      </c>
      <c r="GG151">
        <v>2.50488</v>
      </c>
      <c r="GH151">
        <v>2.24854</v>
      </c>
      <c r="GI151">
        <v>2.67578</v>
      </c>
      <c r="GJ151">
        <v>2.44751</v>
      </c>
      <c r="GK151">
        <v>2.36816</v>
      </c>
      <c r="GL151">
        <v>30.5231</v>
      </c>
      <c r="GM151">
        <v>13.9482</v>
      </c>
      <c r="GN151">
        <v>19</v>
      </c>
      <c r="GO151">
        <v>455.356</v>
      </c>
      <c r="GP151">
        <v>1035.6</v>
      </c>
      <c r="GQ151">
        <v>24.19</v>
      </c>
      <c r="GR151">
        <v>23.4795</v>
      </c>
      <c r="GS151">
        <v>30.0004</v>
      </c>
      <c r="GT151">
        <v>23.4865</v>
      </c>
      <c r="GU151">
        <v>23.6045</v>
      </c>
      <c r="GV151">
        <v>60.1016</v>
      </c>
      <c r="GW151">
        <v>22.1605</v>
      </c>
      <c r="GX151">
        <v>68.5372</v>
      </c>
      <c r="GY151">
        <v>24.2088</v>
      </c>
      <c r="GZ151">
        <v>1096.17</v>
      </c>
      <c r="HA151">
        <v>12.8593</v>
      </c>
      <c r="HB151">
        <v>101.128</v>
      </c>
      <c r="HC151">
        <v>101.089</v>
      </c>
    </row>
    <row r="152" spans="1:211">
      <c r="A152">
        <v>136</v>
      </c>
      <c r="B152">
        <v>1737668011.1</v>
      </c>
      <c r="C152">
        <v>270</v>
      </c>
      <c r="D152" t="s">
        <v>619</v>
      </c>
      <c r="E152" t="s">
        <v>620</v>
      </c>
      <c r="F152">
        <v>2</v>
      </c>
      <c r="G152">
        <v>1737668010.1</v>
      </c>
      <c r="H152">
        <f>(I152)/1000</f>
        <v>0</v>
      </c>
      <c r="I152">
        <f>IF(BD152, AL152, AF152)</f>
        <v>0</v>
      </c>
      <c r="J152">
        <f>IF(BD152, AG152, AE152)</f>
        <v>0</v>
      </c>
      <c r="K152">
        <f>BF152 - IF(AS152&gt;1, J152*AZ152*100.0/(AU152), 0)</f>
        <v>0</v>
      </c>
      <c r="L152">
        <f>((R152-H152/2)*K152-J152)/(R152+H152/2)</f>
        <v>0</v>
      </c>
      <c r="M152">
        <f>L152*(BM152+BN152)/1000.0</f>
        <v>0</v>
      </c>
      <c r="N152">
        <f>(BF152 - IF(AS152&gt;1, J152*AZ152*100.0/(AU152), 0))*(BM152+BN152)/1000.0</f>
        <v>0</v>
      </c>
      <c r="O152">
        <f>2.0/((1/Q152-1/P152)+SIGN(Q152)*SQRT((1/Q152-1/P152)*(1/Q152-1/P152) + 4*BA152/((BA152+1)*(BA152+1))*(2*1/Q152*1/P152-1/P152*1/P152)))</f>
        <v>0</v>
      </c>
      <c r="P152">
        <f>IF(LEFT(BB152,1)&lt;&gt;"0",IF(LEFT(BB152,1)="1",3.0,BC152),$D$5+$E$5*(BT152*BM152/($K$5*1000))+$F$5*(BT152*BM152/($K$5*1000))*MAX(MIN(AZ152,$J$5),$I$5)*MAX(MIN(AZ152,$J$5),$I$5)+$G$5*MAX(MIN(AZ152,$J$5),$I$5)*(BT152*BM152/($K$5*1000))+$H$5*(BT152*BM152/($K$5*1000))*(BT152*BM152/($K$5*1000)))</f>
        <v>0</v>
      </c>
      <c r="Q152">
        <f>H152*(1000-(1000*0.61365*exp(17.502*U152/(240.97+U152))/(BM152+BN152)+BH152)/2)/(1000*0.61365*exp(17.502*U152/(240.97+U152))/(BM152+BN152)-BH152)</f>
        <v>0</v>
      </c>
      <c r="R152">
        <f>1/((BA152+1)/(O152/1.6)+1/(P152/1.37)) + BA152/((BA152+1)/(O152/1.6) + BA152/(P152/1.37))</f>
        <v>0</v>
      </c>
      <c r="S152">
        <f>(AV152*AY152)</f>
        <v>0</v>
      </c>
      <c r="T152">
        <f>(BO152+(S152+2*0.95*5.67E-8*(((BO152+$B$7)+273)^4-(BO152+273)^4)-44100*H152)/(1.84*29.3*P152+8*0.95*5.67E-8*(BO152+273)^3))</f>
        <v>0</v>
      </c>
      <c r="U152">
        <f>($C$7*BP152+$D$7*BQ152+$E$7*T152)</f>
        <v>0</v>
      </c>
      <c r="V152">
        <f>0.61365*exp(17.502*U152/(240.97+U152))</f>
        <v>0</v>
      </c>
      <c r="W152">
        <f>(X152/Y152*100)</f>
        <v>0</v>
      </c>
      <c r="X152">
        <f>BH152*(BM152+BN152)/1000</f>
        <v>0</v>
      </c>
      <c r="Y152">
        <f>0.61365*exp(17.502*BO152/(240.97+BO152))</f>
        <v>0</v>
      </c>
      <c r="Z152">
        <f>(V152-BH152*(BM152+BN152)/1000)</f>
        <v>0</v>
      </c>
      <c r="AA152">
        <f>(-H152*44100)</f>
        <v>0</v>
      </c>
      <c r="AB152">
        <f>2*29.3*P152*0.92*(BO152-U152)</f>
        <v>0</v>
      </c>
      <c r="AC152">
        <f>2*0.95*5.67E-8*(((BO152+$B$7)+273)^4-(U152+273)^4)</f>
        <v>0</v>
      </c>
      <c r="AD152">
        <f>S152+AC152+AA152+AB152</f>
        <v>0</v>
      </c>
      <c r="AE152">
        <f>BL152*AS152*(BG152-BF152*(1000-AS152*BI152)/(1000-AS152*BH152))/(100*AZ152)</f>
        <v>0</v>
      </c>
      <c r="AF152">
        <f>1000*BL152*AS152*(BH152-BI152)/(100*AZ152*(1000-AS152*BH152))</f>
        <v>0</v>
      </c>
      <c r="AG152">
        <f>(AH152 - AI152 - BM152*1E3/(8.314*(BO152+273.15)) * AK152/BL152 * AJ152) * BL152/(100*AZ152) * (1000 - BI152)/1000</f>
        <v>0</v>
      </c>
      <c r="AH152">
        <v>1076.80311782143</v>
      </c>
      <c r="AI152">
        <v>1026.82034545455</v>
      </c>
      <c r="AJ152">
        <v>3.38513532467518</v>
      </c>
      <c r="AK152">
        <v>84.62</v>
      </c>
      <c r="AL152">
        <f>(AN152 - AM152 + BM152*1E3/(8.314*(BO152+273.15)) * AP152/BL152 * AO152) * BL152/(100*AZ152) * 1000/(1000 - AN152)</f>
        <v>0</v>
      </c>
      <c r="AM152">
        <v>12.8747104871528</v>
      </c>
      <c r="AN152">
        <v>15.4908483516484</v>
      </c>
      <c r="AO152">
        <v>9.08810679305216e-07</v>
      </c>
      <c r="AP152">
        <v>106.04</v>
      </c>
      <c r="AQ152">
        <v>13</v>
      </c>
      <c r="AR152">
        <v>3</v>
      </c>
      <c r="AS152">
        <f>IF(AQ152*$H$13&gt;=AU152,1.0,(AU152/(AU152-AQ152*$H$13)))</f>
        <v>0</v>
      </c>
      <c r="AT152">
        <f>(AS152-1)*100</f>
        <v>0</v>
      </c>
      <c r="AU152">
        <f>MAX(0,($B$13+$C$13*BT152)/(1+$D$13*BT152)*BM152/(BO152+273)*$E$13)</f>
        <v>0</v>
      </c>
      <c r="AV152">
        <f>$B$11*BU152+$C$11*BV152+$D$11*CG152</f>
        <v>0</v>
      </c>
      <c r="AW152">
        <f>AV152*AX152</f>
        <v>0</v>
      </c>
      <c r="AX152">
        <f>($B$11*$D$9+$C$11*$D$9+$D$11*(CH152*$E$9+CI152*$G$9))/($B$11+$C$11+$D$11)</f>
        <v>0</v>
      </c>
      <c r="AY152">
        <f>($B$11*$K$9+$C$11*$K$9+$D$11*(CH152*$L$9+CI152*$N$9))/($B$11+$C$11+$D$11)</f>
        <v>0</v>
      </c>
      <c r="AZ152">
        <v>6</v>
      </c>
      <c r="BA152">
        <v>0.5</v>
      </c>
      <c r="BB152" t="s">
        <v>345</v>
      </c>
      <c r="BC152">
        <v>2</v>
      </c>
      <c r="BD152" t="b">
        <v>1</v>
      </c>
      <c r="BE152">
        <v>1737668010.1</v>
      </c>
      <c r="BF152">
        <v>1010.91</v>
      </c>
      <c r="BG152">
        <v>1075.23</v>
      </c>
      <c r="BH152">
        <v>15.4903</v>
      </c>
      <c r="BI152">
        <v>12.8562</v>
      </c>
      <c r="BJ152">
        <v>1009.14</v>
      </c>
      <c r="BK152">
        <v>15.379</v>
      </c>
      <c r="BL152">
        <v>500.147</v>
      </c>
      <c r="BM152">
        <v>102.603</v>
      </c>
      <c r="BN152">
        <v>0.0997427</v>
      </c>
      <c r="BO152">
        <v>24.9713</v>
      </c>
      <c r="BP152">
        <v>25.4362</v>
      </c>
      <c r="BQ152">
        <v>999.9</v>
      </c>
      <c r="BR152">
        <v>0</v>
      </c>
      <c r="BS152">
        <v>0</v>
      </c>
      <c r="BT152">
        <v>10039.4</v>
      </c>
      <c r="BU152">
        <v>364.293</v>
      </c>
      <c r="BV152">
        <v>835.598</v>
      </c>
      <c r="BW152">
        <v>-64.3194</v>
      </c>
      <c r="BX152">
        <v>1026.81</v>
      </c>
      <c r="BY152">
        <v>1089.23</v>
      </c>
      <c r="BZ152">
        <v>2.63414</v>
      </c>
      <c r="CA152">
        <v>1075.23</v>
      </c>
      <c r="CB152">
        <v>12.8562</v>
      </c>
      <c r="CC152">
        <v>1.58935</v>
      </c>
      <c r="CD152">
        <v>1.31908</v>
      </c>
      <c r="CE152">
        <v>13.856</v>
      </c>
      <c r="CF152">
        <v>11.0181</v>
      </c>
      <c r="CG152">
        <v>1200</v>
      </c>
      <c r="CH152">
        <v>0.9</v>
      </c>
      <c r="CI152">
        <v>0.1</v>
      </c>
      <c r="CJ152">
        <v>27</v>
      </c>
      <c r="CK152">
        <v>23455.8</v>
      </c>
      <c r="CL152">
        <v>1737665128.1</v>
      </c>
      <c r="CM152" t="s">
        <v>346</v>
      </c>
      <c r="CN152">
        <v>1737665128.1</v>
      </c>
      <c r="CO152">
        <v>1737665124.1</v>
      </c>
      <c r="CP152">
        <v>1</v>
      </c>
      <c r="CQ152">
        <v>0.11</v>
      </c>
      <c r="CR152">
        <v>-0.02</v>
      </c>
      <c r="CS152">
        <v>0.918</v>
      </c>
      <c r="CT152">
        <v>0.128</v>
      </c>
      <c r="CU152">
        <v>200</v>
      </c>
      <c r="CV152">
        <v>18</v>
      </c>
      <c r="CW152">
        <v>0.6</v>
      </c>
      <c r="CX152">
        <v>0.08</v>
      </c>
      <c r="CY152">
        <v>-63.27941</v>
      </c>
      <c r="CZ152">
        <v>-3.5474165413534</v>
      </c>
      <c r="DA152">
        <v>0.381166072598284</v>
      </c>
      <c r="DB152">
        <v>0</v>
      </c>
      <c r="DC152">
        <v>2.6188615</v>
      </c>
      <c r="DD152">
        <v>0.00593097744361372</v>
      </c>
      <c r="DE152">
        <v>0.00562736374779521</v>
      </c>
      <c r="DF152">
        <v>1</v>
      </c>
      <c r="DG152">
        <v>1</v>
      </c>
      <c r="DH152">
        <v>2</v>
      </c>
      <c r="DI152" t="s">
        <v>347</v>
      </c>
      <c r="DJ152">
        <v>3.11921</v>
      </c>
      <c r="DK152">
        <v>2.80061</v>
      </c>
      <c r="DL152">
        <v>0.18565</v>
      </c>
      <c r="DM152">
        <v>0.194947</v>
      </c>
      <c r="DN152">
        <v>0.0864864</v>
      </c>
      <c r="DO152">
        <v>0.0763543</v>
      </c>
      <c r="DP152">
        <v>22665.9</v>
      </c>
      <c r="DQ152">
        <v>20698.4</v>
      </c>
      <c r="DR152">
        <v>26631.1</v>
      </c>
      <c r="DS152">
        <v>24060.1</v>
      </c>
      <c r="DT152">
        <v>33630.5</v>
      </c>
      <c r="DU152">
        <v>32381.7</v>
      </c>
      <c r="DV152">
        <v>40265.8</v>
      </c>
      <c r="DW152">
        <v>38047.7</v>
      </c>
      <c r="DX152">
        <v>1.99765</v>
      </c>
      <c r="DY152">
        <v>2.63445</v>
      </c>
      <c r="DZ152">
        <v>0.0360981</v>
      </c>
      <c r="EA152">
        <v>0</v>
      </c>
      <c r="EB152">
        <v>24.844</v>
      </c>
      <c r="EC152">
        <v>999.9</v>
      </c>
      <c r="ED152">
        <v>52.112</v>
      </c>
      <c r="EE152">
        <v>25.871</v>
      </c>
      <c r="EF152">
        <v>17.0094</v>
      </c>
      <c r="EG152">
        <v>63.6556</v>
      </c>
      <c r="EH152">
        <v>20.5889</v>
      </c>
      <c r="EI152">
        <v>2</v>
      </c>
      <c r="EJ152">
        <v>-0.320988</v>
      </c>
      <c r="EK152">
        <v>-0.327505</v>
      </c>
      <c r="EL152">
        <v>20.2999</v>
      </c>
      <c r="EM152">
        <v>5.26117</v>
      </c>
      <c r="EN152">
        <v>12.0062</v>
      </c>
      <c r="EO152">
        <v>4.9992</v>
      </c>
      <c r="EP152">
        <v>3.28685</v>
      </c>
      <c r="EQ152">
        <v>9999</v>
      </c>
      <c r="ER152">
        <v>9999</v>
      </c>
      <c r="ES152">
        <v>9999</v>
      </c>
      <c r="ET152">
        <v>999.9</v>
      </c>
      <c r="EU152">
        <v>1.87284</v>
      </c>
      <c r="EV152">
        <v>1.87363</v>
      </c>
      <c r="EW152">
        <v>1.86985</v>
      </c>
      <c r="EX152">
        <v>1.87561</v>
      </c>
      <c r="EY152">
        <v>1.87578</v>
      </c>
      <c r="EZ152">
        <v>1.87423</v>
      </c>
      <c r="FA152">
        <v>1.87277</v>
      </c>
      <c r="FB152">
        <v>1.87181</v>
      </c>
      <c r="FC152">
        <v>5</v>
      </c>
      <c r="FD152">
        <v>0</v>
      </c>
      <c r="FE152">
        <v>0</v>
      </c>
      <c r="FF152">
        <v>0</v>
      </c>
      <c r="FG152" t="s">
        <v>348</v>
      </c>
      <c r="FH152" t="s">
        <v>349</v>
      </c>
      <c r="FI152" t="s">
        <v>350</v>
      </c>
      <c r="FJ152" t="s">
        <v>350</v>
      </c>
      <c r="FK152" t="s">
        <v>350</v>
      </c>
      <c r="FL152" t="s">
        <v>350</v>
      </c>
      <c r="FM152">
        <v>0</v>
      </c>
      <c r="FN152">
        <v>100</v>
      </c>
      <c r="FO152">
        <v>100</v>
      </c>
      <c r="FP152">
        <v>1.77</v>
      </c>
      <c r="FQ152">
        <v>0.1113</v>
      </c>
      <c r="FR152">
        <v>0.362488883028156</v>
      </c>
      <c r="FS152">
        <v>0.00365831709837341</v>
      </c>
      <c r="FT152">
        <v>-3.09545118692409e-06</v>
      </c>
      <c r="FU152">
        <v>8.40380587856183e-10</v>
      </c>
      <c r="FV152">
        <v>-0.00191986884087034</v>
      </c>
      <c r="FW152">
        <v>0.00174507359546448</v>
      </c>
      <c r="FX152">
        <v>0.000211765233859431</v>
      </c>
      <c r="FY152">
        <v>9.99097381883647e-06</v>
      </c>
      <c r="FZ152">
        <v>2</v>
      </c>
      <c r="GA152">
        <v>1986</v>
      </c>
      <c r="GB152">
        <v>0</v>
      </c>
      <c r="GC152">
        <v>17</v>
      </c>
      <c r="GD152">
        <v>48</v>
      </c>
      <c r="GE152">
        <v>48.1</v>
      </c>
      <c r="GF152">
        <v>3.01514</v>
      </c>
      <c r="GG152">
        <v>2.50488</v>
      </c>
      <c r="GH152">
        <v>2.24854</v>
      </c>
      <c r="GI152">
        <v>2.67456</v>
      </c>
      <c r="GJ152">
        <v>2.44751</v>
      </c>
      <c r="GK152">
        <v>2.41211</v>
      </c>
      <c r="GL152">
        <v>30.5231</v>
      </c>
      <c r="GM152">
        <v>13.9569</v>
      </c>
      <c r="GN152">
        <v>19</v>
      </c>
      <c r="GO152">
        <v>455.403</v>
      </c>
      <c r="GP152">
        <v>1034.42</v>
      </c>
      <c r="GQ152">
        <v>24.1962</v>
      </c>
      <c r="GR152">
        <v>23.4812</v>
      </c>
      <c r="GS152">
        <v>30.0003</v>
      </c>
      <c r="GT152">
        <v>23.4884</v>
      </c>
      <c r="GU152">
        <v>23.6064</v>
      </c>
      <c r="GV152">
        <v>60.405</v>
      </c>
      <c r="GW152">
        <v>22.1605</v>
      </c>
      <c r="GX152">
        <v>68.5372</v>
      </c>
      <c r="GY152">
        <v>24.2088</v>
      </c>
      <c r="GZ152">
        <v>1102.96</v>
      </c>
      <c r="HA152">
        <v>12.8617</v>
      </c>
      <c r="HB152">
        <v>101.128</v>
      </c>
      <c r="HC152">
        <v>101.088</v>
      </c>
    </row>
    <row r="153" spans="1:211">
      <c r="A153">
        <v>137</v>
      </c>
      <c r="B153">
        <v>1737668013.1</v>
      </c>
      <c r="C153">
        <v>272</v>
      </c>
      <c r="D153" t="s">
        <v>621</v>
      </c>
      <c r="E153" t="s">
        <v>622</v>
      </c>
      <c r="F153">
        <v>2</v>
      </c>
      <c r="G153">
        <v>1737668011.1</v>
      </c>
      <c r="H153">
        <f>(I153)/1000</f>
        <v>0</v>
      </c>
      <c r="I153">
        <f>IF(BD153, AL153, AF153)</f>
        <v>0</v>
      </c>
      <c r="J153">
        <f>IF(BD153, AG153, AE153)</f>
        <v>0</v>
      </c>
      <c r="K153">
        <f>BF153 - IF(AS153&gt;1, J153*AZ153*100.0/(AU153), 0)</f>
        <v>0</v>
      </c>
      <c r="L153">
        <f>((R153-H153/2)*K153-J153)/(R153+H153/2)</f>
        <v>0</v>
      </c>
      <c r="M153">
        <f>L153*(BM153+BN153)/1000.0</f>
        <v>0</v>
      </c>
      <c r="N153">
        <f>(BF153 - IF(AS153&gt;1, J153*AZ153*100.0/(AU153), 0))*(BM153+BN153)/1000.0</f>
        <v>0</v>
      </c>
      <c r="O153">
        <f>2.0/((1/Q153-1/P153)+SIGN(Q153)*SQRT((1/Q153-1/P153)*(1/Q153-1/P153) + 4*BA153/((BA153+1)*(BA153+1))*(2*1/Q153*1/P153-1/P153*1/P153)))</f>
        <v>0</v>
      </c>
      <c r="P153">
        <f>IF(LEFT(BB153,1)&lt;&gt;"0",IF(LEFT(BB153,1)="1",3.0,BC153),$D$5+$E$5*(BT153*BM153/($K$5*1000))+$F$5*(BT153*BM153/($K$5*1000))*MAX(MIN(AZ153,$J$5),$I$5)*MAX(MIN(AZ153,$J$5),$I$5)+$G$5*MAX(MIN(AZ153,$J$5),$I$5)*(BT153*BM153/($K$5*1000))+$H$5*(BT153*BM153/($K$5*1000))*(BT153*BM153/($K$5*1000)))</f>
        <v>0</v>
      </c>
      <c r="Q153">
        <f>H153*(1000-(1000*0.61365*exp(17.502*U153/(240.97+U153))/(BM153+BN153)+BH153)/2)/(1000*0.61365*exp(17.502*U153/(240.97+U153))/(BM153+BN153)-BH153)</f>
        <v>0</v>
      </c>
      <c r="R153">
        <f>1/((BA153+1)/(O153/1.6)+1/(P153/1.37)) + BA153/((BA153+1)/(O153/1.6) + BA153/(P153/1.37))</f>
        <v>0</v>
      </c>
      <c r="S153">
        <f>(AV153*AY153)</f>
        <v>0</v>
      </c>
      <c r="T153">
        <f>(BO153+(S153+2*0.95*5.67E-8*(((BO153+$B$7)+273)^4-(BO153+273)^4)-44100*H153)/(1.84*29.3*P153+8*0.95*5.67E-8*(BO153+273)^3))</f>
        <v>0</v>
      </c>
      <c r="U153">
        <f>($C$7*BP153+$D$7*BQ153+$E$7*T153)</f>
        <v>0</v>
      </c>
      <c r="V153">
        <f>0.61365*exp(17.502*U153/(240.97+U153))</f>
        <v>0</v>
      </c>
      <c r="W153">
        <f>(X153/Y153*100)</f>
        <v>0</v>
      </c>
      <c r="X153">
        <f>BH153*(BM153+BN153)/1000</f>
        <v>0</v>
      </c>
      <c r="Y153">
        <f>0.61365*exp(17.502*BO153/(240.97+BO153))</f>
        <v>0</v>
      </c>
      <c r="Z153">
        <f>(V153-BH153*(BM153+BN153)/1000)</f>
        <v>0</v>
      </c>
      <c r="AA153">
        <f>(-H153*44100)</f>
        <v>0</v>
      </c>
      <c r="AB153">
        <f>2*29.3*P153*0.92*(BO153-U153)</f>
        <v>0</v>
      </c>
      <c r="AC153">
        <f>2*0.95*5.67E-8*(((BO153+$B$7)+273)^4-(U153+273)^4)</f>
        <v>0</v>
      </c>
      <c r="AD153">
        <f>S153+AC153+AA153+AB153</f>
        <v>0</v>
      </c>
      <c r="AE153">
        <f>BL153*AS153*(BG153-BF153*(1000-AS153*BI153)/(1000-AS153*BH153))/(100*AZ153)</f>
        <v>0</v>
      </c>
      <c r="AF153">
        <f>1000*BL153*AS153*(BH153-BI153)/(100*AZ153*(1000-AS153*BH153))</f>
        <v>0</v>
      </c>
      <c r="AG153">
        <f>(AH153 - AI153 - BM153*1E3/(8.314*(BO153+273.15)) * AK153/BL153 * AJ153) * BL153/(100*AZ153) * (1000 - BI153)/1000</f>
        <v>0</v>
      </c>
      <c r="AH153">
        <v>1083.84706771429</v>
      </c>
      <c r="AI153">
        <v>1033.6683030303</v>
      </c>
      <c r="AJ153">
        <v>3.40723549783541</v>
      </c>
      <c r="AK153">
        <v>84.62</v>
      </c>
      <c r="AL153">
        <f>(AN153 - AM153 + BM153*1E3/(8.314*(BO153+273.15)) * AP153/BL153 * AO153) * BL153/(100*AZ153) * 1000/(1000 - AN153)</f>
        <v>0</v>
      </c>
      <c r="AM153">
        <v>12.8693269402597</v>
      </c>
      <c r="AN153">
        <v>15.489132967033</v>
      </c>
      <c r="AO153">
        <v>4.72827354573315e-07</v>
      </c>
      <c r="AP153">
        <v>106.04</v>
      </c>
      <c r="AQ153">
        <v>13</v>
      </c>
      <c r="AR153">
        <v>3</v>
      </c>
      <c r="AS153">
        <f>IF(AQ153*$H$13&gt;=AU153,1.0,(AU153/(AU153-AQ153*$H$13)))</f>
        <v>0</v>
      </c>
      <c r="AT153">
        <f>(AS153-1)*100</f>
        <v>0</v>
      </c>
      <c r="AU153">
        <f>MAX(0,($B$13+$C$13*BT153)/(1+$D$13*BT153)*BM153/(BO153+273)*$E$13)</f>
        <v>0</v>
      </c>
      <c r="AV153">
        <f>$B$11*BU153+$C$11*BV153+$D$11*CG153</f>
        <v>0</v>
      </c>
      <c r="AW153">
        <f>AV153*AX153</f>
        <v>0</v>
      </c>
      <c r="AX153">
        <f>($B$11*$D$9+$C$11*$D$9+$D$11*(CH153*$E$9+CI153*$G$9))/($B$11+$C$11+$D$11)</f>
        <v>0</v>
      </c>
      <c r="AY153">
        <f>($B$11*$K$9+$C$11*$K$9+$D$11*(CH153*$L$9+CI153*$N$9))/($B$11+$C$11+$D$11)</f>
        <v>0</v>
      </c>
      <c r="AZ153">
        <v>6</v>
      </c>
      <c r="BA153">
        <v>0.5</v>
      </c>
      <c r="BB153" t="s">
        <v>345</v>
      </c>
      <c r="BC153">
        <v>2</v>
      </c>
      <c r="BD153" t="b">
        <v>1</v>
      </c>
      <c r="BE153">
        <v>1737668011.1</v>
      </c>
      <c r="BF153">
        <v>1014.285</v>
      </c>
      <c r="BG153">
        <v>1078.585</v>
      </c>
      <c r="BH153">
        <v>15.48925</v>
      </c>
      <c r="BI153">
        <v>12.8558</v>
      </c>
      <c r="BJ153">
        <v>1012.52</v>
      </c>
      <c r="BK153">
        <v>15.37795</v>
      </c>
      <c r="BL153">
        <v>500.054</v>
      </c>
      <c r="BM153">
        <v>102.602</v>
      </c>
      <c r="BN153">
        <v>0.09986885</v>
      </c>
      <c r="BO153">
        <v>24.97055</v>
      </c>
      <c r="BP153">
        <v>25.436</v>
      </c>
      <c r="BQ153">
        <v>999.9</v>
      </c>
      <c r="BR153">
        <v>0</v>
      </c>
      <c r="BS153">
        <v>0</v>
      </c>
      <c r="BT153">
        <v>10014.7</v>
      </c>
      <c r="BU153">
        <v>364.2865</v>
      </c>
      <c r="BV153">
        <v>835.6265</v>
      </c>
      <c r="BW153">
        <v>-64.29565</v>
      </c>
      <c r="BX153">
        <v>1030.24</v>
      </c>
      <c r="BY153">
        <v>1092.63</v>
      </c>
      <c r="BZ153">
        <v>2.63345</v>
      </c>
      <c r="CA153">
        <v>1078.585</v>
      </c>
      <c r="CB153">
        <v>12.8558</v>
      </c>
      <c r="CC153">
        <v>1.589225</v>
      </c>
      <c r="CD153">
        <v>1.31903</v>
      </c>
      <c r="CE153">
        <v>13.85475</v>
      </c>
      <c r="CF153">
        <v>11.0175</v>
      </c>
      <c r="CG153">
        <v>1200</v>
      </c>
      <c r="CH153">
        <v>0.9</v>
      </c>
      <c r="CI153">
        <v>0.1</v>
      </c>
      <c r="CJ153">
        <v>27</v>
      </c>
      <c r="CK153">
        <v>23455.8</v>
      </c>
      <c r="CL153">
        <v>1737665128.1</v>
      </c>
      <c r="CM153" t="s">
        <v>346</v>
      </c>
      <c r="CN153">
        <v>1737665128.1</v>
      </c>
      <c r="CO153">
        <v>1737665124.1</v>
      </c>
      <c r="CP153">
        <v>1</v>
      </c>
      <c r="CQ153">
        <v>0.11</v>
      </c>
      <c r="CR153">
        <v>-0.02</v>
      </c>
      <c r="CS153">
        <v>0.918</v>
      </c>
      <c r="CT153">
        <v>0.128</v>
      </c>
      <c r="CU153">
        <v>200</v>
      </c>
      <c r="CV153">
        <v>18</v>
      </c>
      <c r="CW153">
        <v>0.6</v>
      </c>
      <c r="CX153">
        <v>0.08</v>
      </c>
      <c r="CY153">
        <v>-63.423275</v>
      </c>
      <c r="CZ153">
        <v>-4.37546616541355</v>
      </c>
      <c r="DA153">
        <v>0.45999164435346</v>
      </c>
      <c r="DB153">
        <v>0</v>
      </c>
      <c r="DC153">
        <v>2.620094</v>
      </c>
      <c r="DD153">
        <v>0.0375735338345829</v>
      </c>
      <c r="DE153">
        <v>0.00729838776717156</v>
      </c>
      <c r="DF153">
        <v>1</v>
      </c>
      <c r="DG153">
        <v>1</v>
      </c>
      <c r="DH153">
        <v>2</v>
      </c>
      <c r="DI153" t="s">
        <v>347</v>
      </c>
      <c r="DJ153">
        <v>3.11888</v>
      </c>
      <c r="DK153">
        <v>2.80076</v>
      </c>
      <c r="DL153">
        <v>0.186428</v>
      </c>
      <c r="DM153">
        <v>0.195704</v>
      </c>
      <c r="DN153">
        <v>0.0864735</v>
      </c>
      <c r="DO153">
        <v>0.0763537</v>
      </c>
      <c r="DP153">
        <v>22643.9</v>
      </c>
      <c r="DQ153">
        <v>20678.6</v>
      </c>
      <c r="DR153">
        <v>26630.8</v>
      </c>
      <c r="DS153">
        <v>24059.7</v>
      </c>
      <c r="DT153">
        <v>33630.5</v>
      </c>
      <c r="DU153">
        <v>32381.2</v>
      </c>
      <c r="DV153">
        <v>40265.2</v>
      </c>
      <c r="DW153">
        <v>38047.1</v>
      </c>
      <c r="DX153">
        <v>1.99697</v>
      </c>
      <c r="DY153">
        <v>2.63425</v>
      </c>
      <c r="DZ153">
        <v>0.036113</v>
      </c>
      <c r="EA153">
        <v>0</v>
      </c>
      <c r="EB153">
        <v>24.8424</v>
      </c>
      <c r="EC153">
        <v>999.9</v>
      </c>
      <c r="ED153">
        <v>52.112</v>
      </c>
      <c r="EE153">
        <v>25.871</v>
      </c>
      <c r="EF153">
        <v>17.0059</v>
      </c>
      <c r="EG153">
        <v>64.1756</v>
      </c>
      <c r="EH153">
        <v>20.5809</v>
      </c>
      <c r="EI153">
        <v>2</v>
      </c>
      <c r="EJ153">
        <v>-0.320889</v>
      </c>
      <c r="EK153">
        <v>-0.32342</v>
      </c>
      <c r="EL153">
        <v>20.2998</v>
      </c>
      <c r="EM153">
        <v>5.26087</v>
      </c>
      <c r="EN153">
        <v>12.0067</v>
      </c>
      <c r="EO153">
        <v>4.99915</v>
      </c>
      <c r="EP153">
        <v>3.28688</v>
      </c>
      <c r="EQ153">
        <v>9999</v>
      </c>
      <c r="ER153">
        <v>9999</v>
      </c>
      <c r="ES153">
        <v>9999</v>
      </c>
      <c r="ET153">
        <v>999.9</v>
      </c>
      <c r="EU153">
        <v>1.87284</v>
      </c>
      <c r="EV153">
        <v>1.87363</v>
      </c>
      <c r="EW153">
        <v>1.86984</v>
      </c>
      <c r="EX153">
        <v>1.87562</v>
      </c>
      <c r="EY153">
        <v>1.87577</v>
      </c>
      <c r="EZ153">
        <v>1.87424</v>
      </c>
      <c r="FA153">
        <v>1.87278</v>
      </c>
      <c r="FB153">
        <v>1.87181</v>
      </c>
      <c r="FC153">
        <v>5</v>
      </c>
      <c r="FD153">
        <v>0</v>
      </c>
      <c r="FE153">
        <v>0</v>
      </c>
      <c r="FF153">
        <v>0</v>
      </c>
      <c r="FG153" t="s">
        <v>348</v>
      </c>
      <c r="FH153" t="s">
        <v>349</v>
      </c>
      <c r="FI153" t="s">
        <v>350</v>
      </c>
      <c r="FJ153" t="s">
        <v>350</v>
      </c>
      <c r="FK153" t="s">
        <v>350</v>
      </c>
      <c r="FL153" t="s">
        <v>350</v>
      </c>
      <c r="FM153">
        <v>0</v>
      </c>
      <c r="FN153">
        <v>100</v>
      </c>
      <c r="FO153">
        <v>100</v>
      </c>
      <c r="FP153">
        <v>1.76</v>
      </c>
      <c r="FQ153">
        <v>0.1113</v>
      </c>
      <c r="FR153">
        <v>0.362488883028156</v>
      </c>
      <c r="FS153">
        <v>0.00365831709837341</v>
      </c>
      <c r="FT153">
        <v>-3.09545118692409e-06</v>
      </c>
      <c r="FU153">
        <v>8.40380587856183e-10</v>
      </c>
      <c r="FV153">
        <v>-0.00191986884087034</v>
      </c>
      <c r="FW153">
        <v>0.00174507359546448</v>
      </c>
      <c r="FX153">
        <v>0.000211765233859431</v>
      </c>
      <c r="FY153">
        <v>9.99097381883647e-06</v>
      </c>
      <c r="FZ153">
        <v>2</v>
      </c>
      <c r="GA153">
        <v>1986</v>
      </c>
      <c r="GB153">
        <v>0</v>
      </c>
      <c r="GC153">
        <v>17</v>
      </c>
      <c r="GD153">
        <v>48.1</v>
      </c>
      <c r="GE153">
        <v>48.1</v>
      </c>
      <c r="GF153">
        <v>3.02979</v>
      </c>
      <c r="GG153">
        <v>2.51465</v>
      </c>
      <c r="GH153">
        <v>2.24854</v>
      </c>
      <c r="GI153">
        <v>2.67456</v>
      </c>
      <c r="GJ153">
        <v>2.44751</v>
      </c>
      <c r="GK153">
        <v>2.41943</v>
      </c>
      <c r="GL153">
        <v>30.5446</v>
      </c>
      <c r="GM153">
        <v>13.9569</v>
      </c>
      <c r="GN153">
        <v>19</v>
      </c>
      <c r="GO153">
        <v>455.023</v>
      </c>
      <c r="GP153">
        <v>1034.22</v>
      </c>
      <c r="GQ153">
        <v>24.2047</v>
      </c>
      <c r="GR153">
        <v>23.4827</v>
      </c>
      <c r="GS153">
        <v>30.0004</v>
      </c>
      <c r="GT153">
        <v>23.4904</v>
      </c>
      <c r="GU153">
        <v>23.6083</v>
      </c>
      <c r="GV153">
        <v>60.7128</v>
      </c>
      <c r="GW153">
        <v>22.1605</v>
      </c>
      <c r="GX153">
        <v>68.5372</v>
      </c>
      <c r="GY153">
        <v>24.2293</v>
      </c>
      <c r="GZ153">
        <v>1109.79</v>
      </c>
      <c r="HA153">
        <v>12.863</v>
      </c>
      <c r="HB153">
        <v>101.127</v>
      </c>
      <c r="HC153">
        <v>101.086</v>
      </c>
    </row>
    <row r="154" spans="1:211">
      <c r="A154">
        <v>138</v>
      </c>
      <c r="B154">
        <v>1737668015.1</v>
      </c>
      <c r="C154">
        <v>274</v>
      </c>
      <c r="D154" t="s">
        <v>623</v>
      </c>
      <c r="E154" t="s">
        <v>624</v>
      </c>
      <c r="F154">
        <v>2</v>
      </c>
      <c r="G154">
        <v>1737668014.1</v>
      </c>
      <c r="H154">
        <f>(I154)/1000</f>
        <v>0</v>
      </c>
      <c r="I154">
        <f>IF(BD154, AL154, AF154)</f>
        <v>0</v>
      </c>
      <c r="J154">
        <f>IF(BD154, AG154, AE154)</f>
        <v>0</v>
      </c>
      <c r="K154">
        <f>BF154 - IF(AS154&gt;1, J154*AZ154*100.0/(AU154), 0)</f>
        <v>0</v>
      </c>
      <c r="L154">
        <f>((R154-H154/2)*K154-J154)/(R154+H154/2)</f>
        <v>0</v>
      </c>
      <c r="M154">
        <f>L154*(BM154+BN154)/1000.0</f>
        <v>0</v>
      </c>
      <c r="N154">
        <f>(BF154 - IF(AS154&gt;1, J154*AZ154*100.0/(AU154), 0))*(BM154+BN154)/1000.0</f>
        <v>0</v>
      </c>
      <c r="O154">
        <f>2.0/((1/Q154-1/P154)+SIGN(Q154)*SQRT((1/Q154-1/P154)*(1/Q154-1/P154) + 4*BA154/((BA154+1)*(BA154+1))*(2*1/Q154*1/P154-1/P154*1/P154)))</f>
        <v>0</v>
      </c>
      <c r="P154">
        <f>IF(LEFT(BB154,1)&lt;&gt;"0",IF(LEFT(BB154,1)="1",3.0,BC154),$D$5+$E$5*(BT154*BM154/($K$5*1000))+$F$5*(BT154*BM154/($K$5*1000))*MAX(MIN(AZ154,$J$5),$I$5)*MAX(MIN(AZ154,$J$5),$I$5)+$G$5*MAX(MIN(AZ154,$J$5),$I$5)*(BT154*BM154/($K$5*1000))+$H$5*(BT154*BM154/($K$5*1000))*(BT154*BM154/($K$5*1000)))</f>
        <v>0</v>
      </c>
      <c r="Q154">
        <f>H154*(1000-(1000*0.61365*exp(17.502*U154/(240.97+U154))/(BM154+BN154)+BH154)/2)/(1000*0.61365*exp(17.502*U154/(240.97+U154))/(BM154+BN154)-BH154)</f>
        <v>0</v>
      </c>
      <c r="R154">
        <f>1/((BA154+1)/(O154/1.6)+1/(P154/1.37)) + BA154/((BA154+1)/(O154/1.6) + BA154/(P154/1.37))</f>
        <v>0</v>
      </c>
      <c r="S154">
        <f>(AV154*AY154)</f>
        <v>0</v>
      </c>
      <c r="T154">
        <f>(BO154+(S154+2*0.95*5.67E-8*(((BO154+$B$7)+273)^4-(BO154+273)^4)-44100*H154)/(1.84*29.3*P154+8*0.95*5.67E-8*(BO154+273)^3))</f>
        <v>0</v>
      </c>
      <c r="U154">
        <f>($C$7*BP154+$D$7*BQ154+$E$7*T154)</f>
        <v>0</v>
      </c>
      <c r="V154">
        <f>0.61365*exp(17.502*U154/(240.97+U154))</f>
        <v>0</v>
      </c>
      <c r="W154">
        <f>(X154/Y154*100)</f>
        <v>0</v>
      </c>
      <c r="X154">
        <f>BH154*(BM154+BN154)/1000</f>
        <v>0</v>
      </c>
      <c r="Y154">
        <f>0.61365*exp(17.502*BO154/(240.97+BO154))</f>
        <v>0</v>
      </c>
      <c r="Z154">
        <f>(V154-BH154*(BM154+BN154)/1000)</f>
        <v>0</v>
      </c>
      <c r="AA154">
        <f>(-H154*44100)</f>
        <v>0</v>
      </c>
      <c r="AB154">
        <f>2*29.3*P154*0.92*(BO154-U154)</f>
        <v>0</v>
      </c>
      <c r="AC154">
        <f>2*0.95*5.67E-8*(((BO154+$B$7)+273)^4-(U154+273)^4)</f>
        <v>0</v>
      </c>
      <c r="AD154">
        <f>S154+AC154+AA154+AB154</f>
        <v>0</v>
      </c>
      <c r="AE154">
        <f>BL154*AS154*(BG154-BF154*(1000-AS154*BI154)/(1000-AS154*BH154))/(100*AZ154)</f>
        <v>0</v>
      </c>
      <c r="AF154">
        <f>1000*BL154*AS154*(BH154-BI154)/(100*AZ154*(1000-AS154*BH154))</f>
        <v>0</v>
      </c>
      <c r="AG154">
        <f>(AH154 - AI154 - BM154*1E3/(8.314*(BO154+273.15)) * AK154/BL154 * AJ154) * BL154/(100*AZ154) * (1000 - BI154)/1000</f>
        <v>0</v>
      </c>
      <c r="AH154">
        <v>1090.86723175</v>
      </c>
      <c r="AI154">
        <v>1040.43545454545</v>
      </c>
      <c r="AJ154">
        <v>3.40031515151514</v>
      </c>
      <c r="AK154">
        <v>84.62</v>
      </c>
      <c r="AL154">
        <f>(AN154 - AM154 + BM154*1E3/(8.314*(BO154+273.15)) * AP154/BL154 * AO154) * BL154/(100*AZ154) * 1000/(1000 - AN154)</f>
        <v>0</v>
      </c>
      <c r="AM154">
        <v>12.8622219934466</v>
      </c>
      <c r="AN154">
        <v>15.4862</v>
      </c>
      <c r="AO154">
        <v>-3.23572248464146e-07</v>
      </c>
      <c r="AP154">
        <v>106.04</v>
      </c>
      <c r="AQ154">
        <v>13</v>
      </c>
      <c r="AR154">
        <v>3</v>
      </c>
      <c r="AS154">
        <f>IF(AQ154*$H$13&gt;=AU154,1.0,(AU154/(AU154-AQ154*$H$13)))</f>
        <v>0</v>
      </c>
      <c r="AT154">
        <f>(AS154-1)*100</f>
        <v>0</v>
      </c>
      <c r="AU154">
        <f>MAX(0,($B$13+$C$13*BT154)/(1+$D$13*BT154)*BM154/(BO154+273)*$E$13)</f>
        <v>0</v>
      </c>
      <c r="AV154">
        <f>$B$11*BU154+$C$11*BV154+$D$11*CG154</f>
        <v>0</v>
      </c>
      <c r="AW154">
        <f>AV154*AX154</f>
        <v>0</v>
      </c>
      <c r="AX154">
        <f>($B$11*$D$9+$C$11*$D$9+$D$11*(CH154*$E$9+CI154*$G$9))/($B$11+$C$11+$D$11)</f>
        <v>0</v>
      </c>
      <c r="AY154">
        <f>($B$11*$K$9+$C$11*$K$9+$D$11*(CH154*$L$9+CI154*$N$9))/($B$11+$C$11+$D$11)</f>
        <v>0</v>
      </c>
      <c r="AZ154">
        <v>6</v>
      </c>
      <c r="BA154">
        <v>0.5</v>
      </c>
      <c r="BB154" t="s">
        <v>345</v>
      </c>
      <c r="BC154">
        <v>2</v>
      </c>
      <c r="BD154" t="b">
        <v>1</v>
      </c>
      <c r="BE154">
        <v>1737668014.1</v>
      </c>
      <c r="BF154">
        <v>1024.31</v>
      </c>
      <c r="BG154">
        <v>1088.48</v>
      </c>
      <c r="BH154">
        <v>15.4863</v>
      </c>
      <c r="BI154">
        <v>12.8567</v>
      </c>
      <c r="BJ154">
        <v>1022.54</v>
      </c>
      <c r="BK154">
        <v>15.375</v>
      </c>
      <c r="BL154">
        <v>499.838</v>
      </c>
      <c r="BM154">
        <v>102.603</v>
      </c>
      <c r="BN154">
        <v>0.100355</v>
      </c>
      <c r="BO154">
        <v>24.9697</v>
      </c>
      <c r="BP154">
        <v>25.4328</v>
      </c>
      <c r="BQ154">
        <v>999.9</v>
      </c>
      <c r="BR154">
        <v>0</v>
      </c>
      <c r="BS154">
        <v>0</v>
      </c>
      <c r="BT154">
        <v>9960</v>
      </c>
      <c r="BU154">
        <v>364.28</v>
      </c>
      <c r="BV154">
        <v>835.397</v>
      </c>
      <c r="BW154">
        <v>-64.1707</v>
      </c>
      <c r="BX154">
        <v>1040.42</v>
      </c>
      <c r="BY154">
        <v>1102.66</v>
      </c>
      <c r="BZ154">
        <v>2.62954</v>
      </c>
      <c r="CA154">
        <v>1088.48</v>
      </c>
      <c r="CB154">
        <v>12.8567</v>
      </c>
      <c r="CC154">
        <v>1.58894</v>
      </c>
      <c r="CD154">
        <v>1.31914</v>
      </c>
      <c r="CE154">
        <v>13.8519</v>
      </c>
      <c r="CF154">
        <v>11.0187</v>
      </c>
      <c r="CG154">
        <v>1200.01</v>
      </c>
      <c r="CH154">
        <v>0.899999</v>
      </c>
      <c r="CI154">
        <v>0.100001</v>
      </c>
      <c r="CJ154">
        <v>27</v>
      </c>
      <c r="CK154">
        <v>23456</v>
      </c>
      <c r="CL154">
        <v>1737665128.1</v>
      </c>
      <c r="CM154" t="s">
        <v>346</v>
      </c>
      <c r="CN154">
        <v>1737665128.1</v>
      </c>
      <c r="CO154">
        <v>1737665124.1</v>
      </c>
      <c r="CP154">
        <v>1</v>
      </c>
      <c r="CQ154">
        <v>0.11</v>
      </c>
      <c r="CR154">
        <v>-0.02</v>
      </c>
      <c r="CS154">
        <v>0.918</v>
      </c>
      <c r="CT154">
        <v>0.128</v>
      </c>
      <c r="CU154">
        <v>200</v>
      </c>
      <c r="CV154">
        <v>18</v>
      </c>
      <c r="CW154">
        <v>0.6</v>
      </c>
      <c r="CX154">
        <v>0.08</v>
      </c>
      <c r="CY154">
        <v>-63.562775</v>
      </c>
      <c r="CZ154">
        <v>-4.70527669172934</v>
      </c>
      <c r="DA154">
        <v>0.486880478017963</v>
      </c>
      <c r="DB154">
        <v>0</v>
      </c>
      <c r="DC154">
        <v>2.621188</v>
      </c>
      <c r="DD154">
        <v>0.0595768421052698</v>
      </c>
      <c r="DE154">
        <v>0.00815442309424767</v>
      </c>
      <c r="DF154">
        <v>1</v>
      </c>
      <c r="DG154">
        <v>1</v>
      </c>
      <c r="DH154">
        <v>2</v>
      </c>
      <c r="DI154" t="s">
        <v>347</v>
      </c>
      <c r="DJ154">
        <v>3.11928</v>
      </c>
      <c r="DK154">
        <v>2.80091</v>
      </c>
      <c r="DL154">
        <v>0.187205</v>
      </c>
      <c r="DM154">
        <v>0.196456</v>
      </c>
      <c r="DN154">
        <v>0.0864626</v>
      </c>
      <c r="DO154">
        <v>0.0763599</v>
      </c>
      <c r="DP154">
        <v>22621.9</v>
      </c>
      <c r="DQ154">
        <v>20659.2</v>
      </c>
      <c r="DR154">
        <v>26630.2</v>
      </c>
      <c r="DS154">
        <v>24059.5</v>
      </c>
      <c r="DT154">
        <v>33630.3</v>
      </c>
      <c r="DU154">
        <v>32380.7</v>
      </c>
      <c r="DV154">
        <v>40264.3</v>
      </c>
      <c r="DW154">
        <v>38046.6</v>
      </c>
      <c r="DX154">
        <v>1.9978</v>
      </c>
      <c r="DY154">
        <v>2.63475</v>
      </c>
      <c r="DZ154">
        <v>0.0358969</v>
      </c>
      <c r="EA154">
        <v>0</v>
      </c>
      <c r="EB154">
        <v>24.8413</v>
      </c>
      <c r="EC154">
        <v>999.9</v>
      </c>
      <c r="ED154">
        <v>52.088</v>
      </c>
      <c r="EE154">
        <v>25.871</v>
      </c>
      <c r="EF154">
        <v>17.0001</v>
      </c>
      <c r="EG154">
        <v>64.0356</v>
      </c>
      <c r="EH154">
        <v>20.5088</v>
      </c>
      <c r="EI154">
        <v>2</v>
      </c>
      <c r="EJ154">
        <v>-0.320666</v>
      </c>
      <c r="EK154">
        <v>-0.346329</v>
      </c>
      <c r="EL154">
        <v>20.2998</v>
      </c>
      <c r="EM154">
        <v>5.26087</v>
      </c>
      <c r="EN154">
        <v>12.0076</v>
      </c>
      <c r="EO154">
        <v>4.99905</v>
      </c>
      <c r="EP154">
        <v>3.287</v>
      </c>
      <c r="EQ154">
        <v>9999</v>
      </c>
      <c r="ER154">
        <v>9999</v>
      </c>
      <c r="ES154">
        <v>9999</v>
      </c>
      <c r="ET154">
        <v>999.9</v>
      </c>
      <c r="EU154">
        <v>1.87284</v>
      </c>
      <c r="EV154">
        <v>1.87363</v>
      </c>
      <c r="EW154">
        <v>1.86986</v>
      </c>
      <c r="EX154">
        <v>1.87562</v>
      </c>
      <c r="EY154">
        <v>1.87578</v>
      </c>
      <c r="EZ154">
        <v>1.87424</v>
      </c>
      <c r="FA154">
        <v>1.87276</v>
      </c>
      <c r="FB154">
        <v>1.87181</v>
      </c>
      <c r="FC154">
        <v>5</v>
      </c>
      <c r="FD154">
        <v>0</v>
      </c>
      <c r="FE154">
        <v>0</v>
      </c>
      <c r="FF154">
        <v>0</v>
      </c>
      <c r="FG154" t="s">
        <v>348</v>
      </c>
      <c r="FH154" t="s">
        <v>349</v>
      </c>
      <c r="FI154" t="s">
        <v>350</v>
      </c>
      <c r="FJ154" t="s">
        <v>350</v>
      </c>
      <c r="FK154" t="s">
        <v>350</v>
      </c>
      <c r="FL154" t="s">
        <v>350</v>
      </c>
      <c r="FM154">
        <v>0</v>
      </c>
      <c r="FN154">
        <v>100</v>
      </c>
      <c r="FO154">
        <v>100</v>
      </c>
      <c r="FP154">
        <v>1.77</v>
      </c>
      <c r="FQ154">
        <v>0.1113</v>
      </c>
      <c r="FR154">
        <v>0.362488883028156</v>
      </c>
      <c r="FS154">
        <v>0.00365831709837341</v>
      </c>
      <c r="FT154">
        <v>-3.09545118692409e-06</v>
      </c>
      <c r="FU154">
        <v>8.40380587856183e-10</v>
      </c>
      <c r="FV154">
        <v>-0.00191986884087034</v>
      </c>
      <c r="FW154">
        <v>0.00174507359546448</v>
      </c>
      <c r="FX154">
        <v>0.000211765233859431</v>
      </c>
      <c r="FY154">
        <v>9.99097381883647e-06</v>
      </c>
      <c r="FZ154">
        <v>2</v>
      </c>
      <c r="GA154">
        <v>1986</v>
      </c>
      <c r="GB154">
        <v>0</v>
      </c>
      <c r="GC154">
        <v>17</v>
      </c>
      <c r="GD154">
        <v>48.1</v>
      </c>
      <c r="GE154">
        <v>48.2</v>
      </c>
      <c r="GF154">
        <v>3.04443</v>
      </c>
      <c r="GG154">
        <v>2.5061</v>
      </c>
      <c r="GH154">
        <v>2.24854</v>
      </c>
      <c r="GI154">
        <v>2.67456</v>
      </c>
      <c r="GJ154">
        <v>2.44751</v>
      </c>
      <c r="GK154">
        <v>2.38281</v>
      </c>
      <c r="GL154">
        <v>30.5662</v>
      </c>
      <c r="GM154">
        <v>13.9394</v>
      </c>
      <c r="GN154">
        <v>19</v>
      </c>
      <c r="GO154">
        <v>455.526</v>
      </c>
      <c r="GP154">
        <v>1034.87</v>
      </c>
      <c r="GQ154">
        <v>24.2121</v>
      </c>
      <c r="GR154">
        <v>23.484</v>
      </c>
      <c r="GS154">
        <v>30.0005</v>
      </c>
      <c r="GT154">
        <v>23.4922</v>
      </c>
      <c r="GU154">
        <v>23.6102</v>
      </c>
      <c r="GV154">
        <v>61.0202</v>
      </c>
      <c r="GW154">
        <v>22.1605</v>
      </c>
      <c r="GX154">
        <v>68.5372</v>
      </c>
      <c r="GY154">
        <v>24.2293</v>
      </c>
      <c r="GZ154">
        <v>1116.5</v>
      </c>
      <c r="HA154">
        <v>12.863</v>
      </c>
      <c r="HB154">
        <v>101.125</v>
      </c>
      <c r="HC154">
        <v>101.085</v>
      </c>
    </row>
    <row r="155" spans="1:211">
      <c r="A155">
        <v>139</v>
      </c>
      <c r="B155">
        <v>1737668017.1</v>
      </c>
      <c r="C155">
        <v>276</v>
      </c>
      <c r="D155" t="s">
        <v>625</v>
      </c>
      <c r="E155" t="s">
        <v>626</v>
      </c>
      <c r="F155">
        <v>2</v>
      </c>
      <c r="G155">
        <v>1737668015.1</v>
      </c>
      <c r="H155">
        <f>(I155)/1000</f>
        <v>0</v>
      </c>
      <c r="I155">
        <f>IF(BD155, AL155, AF155)</f>
        <v>0</v>
      </c>
      <c r="J155">
        <f>IF(BD155, AG155, AE155)</f>
        <v>0</v>
      </c>
      <c r="K155">
        <f>BF155 - IF(AS155&gt;1, J155*AZ155*100.0/(AU155), 0)</f>
        <v>0</v>
      </c>
      <c r="L155">
        <f>((R155-H155/2)*K155-J155)/(R155+H155/2)</f>
        <v>0</v>
      </c>
      <c r="M155">
        <f>L155*(BM155+BN155)/1000.0</f>
        <v>0</v>
      </c>
      <c r="N155">
        <f>(BF155 - IF(AS155&gt;1, J155*AZ155*100.0/(AU155), 0))*(BM155+BN155)/1000.0</f>
        <v>0</v>
      </c>
      <c r="O155">
        <f>2.0/((1/Q155-1/P155)+SIGN(Q155)*SQRT((1/Q155-1/P155)*(1/Q155-1/P155) + 4*BA155/((BA155+1)*(BA155+1))*(2*1/Q155*1/P155-1/P155*1/P155)))</f>
        <v>0</v>
      </c>
      <c r="P155">
        <f>IF(LEFT(BB155,1)&lt;&gt;"0",IF(LEFT(BB155,1)="1",3.0,BC155),$D$5+$E$5*(BT155*BM155/($K$5*1000))+$F$5*(BT155*BM155/($K$5*1000))*MAX(MIN(AZ155,$J$5),$I$5)*MAX(MIN(AZ155,$J$5),$I$5)+$G$5*MAX(MIN(AZ155,$J$5),$I$5)*(BT155*BM155/($K$5*1000))+$H$5*(BT155*BM155/($K$5*1000))*(BT155*BM155/($K$5*1000)))</f>
        <v>0</v>
      </c>
      <c r="Q155">
        <f>H155*(1000-(1000*0.61365*exp(17.502*U155/(240.97+U155))/(BM155+BN155)+BH155)/2)/(1000*0.61365*exp(17.502*U155/(240.97+U155))/(BM155+BN155)-BH155)</f>
        <v>0</v>
      </c>
      <c r="R155">
        <f>1/((BA155+1)/(O155/1.6)+1/(P155/1.37)) + BA155/((BA155+1)/(O155/1.6) + BA155/(P155/1.37))</f>
        <v>0</v>
      </c>
      <c r="S155">
        <f>(AV155*AY155)</f>
        <v>0</v>
      </c>
      <c r="T155">
        <f>(BO155+(S155+2*0.95*5.67E-8*(((BO155+$B$7)+273)^4-(BO155+273)^4)-44100*H155)/(1.84*29.3*P155+8*0.95*5.67E-8*(BO155+273)^3))</f>
        <v>0</v>
      </c>
      <c r="U155">
        <f>($C$7*BP155+$D$7*BQ155+$E$7*T155)</f>
        <v>0</v>
      </c>
      <c r="V155">
        <f>0.61365*exp(17.502*U155/(240.97+U155))</f>
        <v>0</v>
      </c>
      <c r="W155">
        <f>(X155/Y155*100)</f>
        <v>0</v>
      </c>
      <c r="X155">
        <f>BH155*(BM155+BN155)/1000</f>
        <v>0</v>
      </c>
      <c r="Y155">
        <f>0.61365*exp(17.502*BO155/(240.97+BO155))</f>
        <v>0</v>
      </c>
      <c r="Z155">
        <f>(V155-BH155*(BM155+BN155)/1000)</f>
        <v>0</v>
      </c>
      <c r="AA155">
        <f>(-H155*44100)</f>
        <v>0</v>
      </c>
      <c r="AB155">
        <f>2*29.3*P155*0.92*(BO155-U155)</f>
        <v>0</v>
      </c>
      <c r="AC155">
        <f>2*0.95*5.67E-8*(((BO155+$B$7)+273)^4-(U155+273)^4)</f>
        <v>0</v>
      </c>
      <c r="AD155">
        <f>S155+AC155+AA155+AB155</f>
        <v>0</v>
      </c>
      <c r="AE155">
        <f>BL155*AS155*(BG155-BF155*(1000-AS155*BI155)/(1000-AS155*BH155))/(100*AZ155)</f>
        <v>0</v>
      </c>
      <c r="AF155">
        <f>1000*BL155*AS155*(BH155-BI155)/(100*AZ155*(1000-AS155*BH155))</f>
        <v>0</v>
      </c>
      <c r="AG155">
        <f>(AH155 - AI155 - BM155*1E3/(8.314*(BO155+273.15)) * AK155/BL155 * AJ155) * BL155/(100*AZ155) * (1000 - BI155)/1000</f>
        <v>0</v>
      </c>
      <c r="AH155">
        <v>1097.67306332143</v>
      </c>
      <c r="AI155">
        <v>1047.15181818182</v>
      </c>
      <c r="AJ155">
        <v>3.37883679653667</v>
      </c>
      <c r="AK155">
        <v>84.62</v>
      </c>
      <c r="AL155">
        <f>(AN155 - AM155 + BM155*1E3/(8.314*(BO155+273.15)) * AP155/BL155 * AO155) * BL155/(100*AZ155) * 1000/(1000 - AN155)</f>
        <v>0</v>
      </c>
      <c r="AM155">
        <v>12.856793816044</v>
      </c>
      <c r="AN155">
        <v>15.483221978022</v>
      </c>
      <c r="AO155">
        <v>-1.32730910952382e-06</v>
      </c>
      <c r="AP155">
        <v>106.04</v>
      </c>
      <c r="AQ155">
        <v>13</v>
      </c>
      <c r="AR155">
        <v>3</v>
      </c>
      <c r="AS155">
        <f>IF(AQ155*$H$13&gt;=AU155,1.0,(AU155/(AU155-AQ155*$H$13)))</f>
        <v>0</v>
      </c>
      <c r="AT155">
        <f>(AS155-1)*100</f>
        <v>0</v>
      </c>
      <c r="AU155">
        <f>MAX(0,($B$13+$C$13*BT155)/(1+$D$13*BT155)*BM155/(BO155+273)*$E$13)</f>
        <v>0</v>
      </c>
      <c r="AV155">
        <f>$B$11*BU155+$C$11*BV155+$D$11*CG155</f>
        <v>0</v>
      </c>
      <c r="AW155">
        <f>AV155*AX155</f>
        <v>0</v>
      </c>
      <c r="AX155">
        <f>($B$11*$D$9+$C$11*$D$9+$D$11*(CH155*$E$9+CI155*$G$9))/($B$11+$C$11+$D$11)</f>
        <v>0</v>
      </c>
      <c r="AY155">
        <f>($B$11*$K$9+$C$11*$K$9+$D$11*(CH155*$L$9+CI155*$N$9))/($B$11+$C$11+$D$11)</f>
        <v>0</v>
      </c>
      <c r="AZ155">
        <v>6</v>
      </c>
      <c r="BA155">
        <v>0.5</v>
      </c>
      <c r="BB155" t="s">
        <v>345</v>
      </c>
      <c r="BC155">
        <v>2</v>
      </c>
      <c r="BD155" t="b">
        <v>1</v>
      </c>
      <c r="BE155">
        <v>1737668015.1</v>
      </c>
      <c r="BF155">
        <v>1027.62</v>
      </c>
      <c r="BG155">
        <v>1091.915</v>
      </c>
      <c r="BH155">
        <v>15.485</v>
      </c>
      <c r="BI155">
        <v>12.85705</v>
      </c>
      <c r="BJ155">
        <v>1025.85</v>
      </c>
      <c r="BK155">
        <v>15.3737</v>
      </c>
      <c r="BL155">
        <v>500.1365</v>
      </c>
      <c r="BM155">
        <v>102.6035</v>
      </c>
      <c r="BN155">
        <v>0.1004355</v>
      </c>
      <c r="BO155">
        <v>24.96975</v>
      </c>
      <c r="BP155">
        <v>25.4314</v>
      </c>
      <c r="BQ155">
        <v>999.9</v>
      </c>
      <c r="BR155">
        <v>0</v>
      </c>
      <c r="BS155">
        <v>0</v>
      </c>
      <c r="BT155">
        <v>9952.5</v>
      </c>
      <c r="BU155">
        <v>364.2865</v>
      </c>
      <c r="BV155">
        <v>835.3685</v>
      </c>
      <c r="BW155">
        <v>-64.2963</v>
      </c>
      <c r="BX155">
        <v>1043.78</v>
      </c>
      <c r="BY155">
        <v>1106.135</v>
      </c>
      <c r="BZ155">
        <v>2.627905</v>
      </c>
      <c r="CA155">
        <v>1091.915</v>
      </c>
      <c r="CB155">
        <v>12.85705</v>
      </c>
      <c r="CC155">
        <v>1.58881</v>
      </c>
      <c r="CD155">
        <v>1.31918</v>
      </c>
      <c r="CE155">
        <v>13.8507</v>
      </c>
      <c r="CF155">
        <v>11.01915</v>
      </c>
      <c r="CG155">
        <v>1200.005</v>
      </c>
      <c r="CH155">
        <v>0.899999</v>
      </c>
      <c r="CI155">
        <v>0.100001</v>
      </c>
      <c r="CJ155">
        <v>27</v>
      </c>
      <c r="CK155">
        <v>23455.95</v>
      </c>
      <c r="CL155">
        <v>1737665128.1</v>
      </c>
      <c r="CM155" t="s">
        <v>346</v>
      </c>
      <c r="CN155">
        <v>1737665128.1</v>
      </c>
      <c r="CO155">
        <v>1737665124.1</v>
      </c>
      <c r="CP155">
        <v>1</v>
      </c>
      <c r="CQ155">
        <v>0.11</v>
      </c>
      <c r="CR155">
        <v>-0.02</v>
      </c>
      <c r="CS155">
        <v>0.918</v>
      </c>
      <c r="CT155">
        <v>0.128</v>
      </c>
      <c r="CU155">
        <v>200</v>
      </c>
      <c r="CV155">
        <v>18</v>
      </c>
      <c r="CW155">
        <v>0.6</v>
      </c>
      <c r="CX155">
        <v>0.08</v>
      </c>
      <c r="CY155">
        <v>-63.67122</v>
      </c>
      <c r="CZ155">
        <v>-4.91331428571442</v>
      </c>
      <c r="DA155">
        <v>0.499331835155741</v>
      </c>
      <c r="DB155">
        <v>0</v>
      </c>
      <c r="DC155">
        <v>2.622044</v>
      </c>
      <c r="DD155">
        <v>0.0691317293233151</v>
      </c>
      <c r="DE155">
        <v>0.00843452334160027</v>
      </c>
      <c r="DF155">
        <v>1</v>
      </c>
      <c r="DG155">
        <v>1</v>
      </c>
      <c r="DH155">
        <v>2</v>
      </c>
      <c r="DI155" t="s">
        <v>347</v>
      </c>
      <c r="DJ155">
        <v>3.11978</v>
      </c>
      <c r="DK155">
        <v>2.80068</v>
      </c>
      <c r="DL155">
        <v>0.187972</v>
      </c>
      <c r="DM155">
        <v>0.197234</v>
      </c>
      <c r="DN155">
        <v>0.0864581</v>
      </c>
      <c r="DO155">
        <v>0.076366</v>
      </c>
      <c r="DP155">
        <v>22600.2</v>
      </c>
      <c r="DQ155">
        <v>20639.4</v>
      </c>
      <c r="DR155">
        <v>26629.7</v>
      </c>
      <c r="DS155">
        <v>24059.8</v>
      </c>
      <c r="DT155">
        <v>33629.9</v>
      </c>
      <c r="DU155">
        <v>32380.8</v>
      </c>
      <c r="DV155">
        <v>40263.6</v>
      </c>
      <c r="DW155">
        <v>38046.9</v>
      </c>
      <c r="DX155">
        <v>1.99892</v>
      </c>
      <c r="DY155">
        <v>2.63473</v>
      </c>
      <c r="DZ155">
        <v>0.0359826</v>
      </c>
      <c r="EA155">
        <v>0</v>
      </c>
      <c r="EB155">
        <v>24.8397</v>
      </c>
      <c r="EC155">
        <v>999.9</v>
      </c>
      <c r="ED155">
        <v>52.088</v>
      </c>
      <c r="EE155">
        <v>25.871</v>
      </c>
      <c r="EF155">
        <v>17.0002</v>
      </c>
      <c r="EG155">
        <v>64.0156</v>
      </c>
      <c r="EH155">
        <v>20.3686</v>
      </c>
      <c r="EI155">
        <v>2</v>
      </c>
      <c r="EJ155">
        <v>-0.320495</v>
      </c>
      <c r="EK155">
        <v>-0.366656</v>
      </c>
      <c r="EL155">
        <v>20.2998</v>
      </c>
      <c r="EM155">
        <v>5.26102</v>
      </c>
      <c r="EN155">
        <v>12.0068</v>
      </c>
      <c r="EO155">
        <v>4.99925</v>
      </c>
      <c r="EP155">
        <v>3.28705</v>
      </c>
      <c r="EQ155">
        <v>9999</v>
      </c>
      <c r="ER155">
        <v>9999</v>
      </c>
      <c r="ES155">
        <v>9999</v>
      </c>
      <c r="ET155">
        <v>999.9</v>
      </c>
      <c r="EU155">
        <v>1.87284</v>
      </c>
      <c r="EV155">
        <v>1.87363</v>
      </c>
      <c r="EW155">
        <v>1.86988</v>
      </c>
      <c r="EX155">
        <v>1.87562</v>
      </c>
      <c r="EY155">
        <v>1.87578</v>
      </c>
      <c r="EZ155">
        <v>1.87423</v>
      </c>
      <c r="FA155">
        <v>1.87274</v>
      </c>
      <c r="FB155">
        <v>1.87181</v>
      </c>
      <c r="FC155">
        <v>5</v>
      </c>
      <c r="FD155">
        <v>0</v>
      </c>
      <c r="FE155">
        <v>0</v>
      </c>
      <c r="FF155">
        <v>0</v>
      </c>
      <c r="FG155" t="s">
        <v>348</v>
      </c>
      <c r="FH155" t="s">
        <v>349</v>
      </c>
      <c r="FI155" t="s">
        <v>350</v>
      </c>
      <c r="FJ155" t="s">
        <v>350</v>
      </c>
      <c r="FK155" t="s">
        <v>350</v>
      </c>
      <c r="FL155" t="s">
        <v>350</v>
      </c>
      <c r="FM155">
        <v>0</v>
      </c>
      <c r="FN155">
        <v>100</v>
      </c>
      <c r="FO155">
        <v>100</v>
      </c>
      <c r="FP155">
        <v>1.76</v>
      </c>
      <c r="FQ155">
        <v>0.1112</v>
      </c>
      <c r="FR155">
        <v>0.362488883028156</v>
      </c>
      <c r="FS155">
        <v>0.00365831709837341</v>
      </c>
      <c r="FT155">
        <v>-3.09545118692409e-06</v>
      </c>
      <c r="FU155">
        <v>8.40380587856183e-10</v>
      </c>
      <c r="FV155">
        <v>-0.00191986884087034</v>
      </c>
      <c r="FW155">
        <v>0.00174507359546448</v>
      </c>
      <c r="FX155">
        <v>0.000211765233859431</v>
      </c>
      <c r="FY155">
        <v>9.99097381883647e-06</v>
      </c>
      <c r="FZ155">
        <v>2</v>
      </c>
      <c r="GA155">
        <v>1986</v>
      </c>
      <c r="GB155">
        <v>0</v>
      </c>
      <c r="GC155">
        <v>17</v>
      </c>
      <c r="GD155">
        <v>48.1</v>
      </c>
      <c r="GE155">
        <v>48.2</v>
      </c>
      <c r="GF155">
        <v>3.05908</v>
      </c>
      <c r="GG155">
        <v>2.49756</v>
      </c>
      <c r="GH155">
        <v>2.24854</v>
      </c>
      <c r="GI155">
        <v>2.67456</v>
      </c>
      <c r="GJ155">
        <v>2.44751</v>
      </c>
      <c r="GK155">
        <v>2.40845</v>
      </c>
      <c r="GL155">
        <v>30.5662</v>
      </c>
      <c r="GM155">
        <v>13.9657</v>
      </c>
      <c r="GN155">
        <v>19</v>
      </c>
      <c r="GO155">
        <v>456.201</v>
      </c>
      <c r="GP155">
        <v>1034.87</v>
      </c>
      <c r="GQ155">
        <v>24.2211</v>
      </c>
      <c r="GR155">
        <v>23.4855</v>
      </c>
      <c r="GS155">
        <v>30.0005</v>
      </c>
      <c r="GT155">
        <v>23.4936</v>
      </c>
      <c r="GU155">
        <v>23.6117</v>
      </c>
      <c r="GV155">
        <v>61.3226</v>
      </c>
      <c r="GW155">
        <v>22.1605</v>
      </c>
      <c r="GX155">
        <v>68.5372</v>
      </c>
      <c r="GY155">
        <v>24.2293</v>
      </c>
      <c r="GZ155">
        <v>1123.24</v>
      </c>
      <c r="HA155">
        <v>12.863</v>
      </c>
      <c r="HB155">
        <v>101.123</v>
      </c>
      <c r="HC155">
        <v>101.086</v>
      </c>
    </row>
    <row r="156" spans="1:211">
      <c r="A156">
        <v>140</v>
      </c>
      <c r="B156">
        <v>1737668019.1</v>
      </c>
      <c r="C156">
        <v>278</v>
      </c>
      <c r="D156" t="s">
        <v>627</v>
      </c>
      <c r="E156" t="s">
        <v>628</v>
      </c>
      <c r="F156">
        <v>2</v>
      </c>
      <c r="G156">
        <v>1737668018.1</v>
      </c>
      <c r="H156">
        <f>(I156)/1000</f>
        <v>0</v>
      </c>
      <c r="I156">
        <f>IF(BD156, AL156, AF156)</f>
        <v>0</v>
      </c>
      <c r="J156">
        <f>IF(BD156, AG156, AE156)</f>
        <v>0</v>
      </c>
      <c r="K156">
        <f>BF156 - IF(AS156&gt;1, J156*AZ156*100.0/(AU156), 0)</f>
        <v>0</v>
      </c>
      <c r="L156">
        <f>((R156-H156/2)*K156-J156)/(R156+H156/2)</f>
        <v>0</v>
      </c>
      <c r="M156">
        <f>L156*(BM156+BN156)/1000.0</f>
        <v>0</v>
      </c>
      <c r="N156">
        <f>(BF156 - IF(AS156&gt;1, J156*AZ156*100.0/(AU156), 0))*(BM156+BN156)/1000.0</f>
        <v>0</v>
      </c>
      <c r="O156">
        <f>2.0/((1/Q156-1/P156)+SIGN(Q156)*SQRT((1/Q156-1/P156)*(1/Q156-1/P156) + 4*BA156/((BA156+1)*(BA156+1))*(2*1/Q156*1/P156-1/P156*1/P156)))</f>
        <v>0</v>
      </c>
      <c r="P156">
        <f>IF(LEFT(BB156,1)&lt;&gt;"0",IF(LEFT(BB156,1)="1",3.0,BC156),$D$5+$E$5*(BT156*BM156/($K$5*1000))+$F$5*(BT156*BM156/($K$5*1000))*MAX(MIN(AZ156,$J$5),$I$5)*MAX(MIN(AZ156,$J$5),$I$5)+$G$5*MAX(MIN(AZ156,$J$5),$I$5)*(BT156*BM156/($K$5*1000))+$H$5*(BT156*BM156/($K$5*1000))*(BT156*BM156/($K$5*1000)))</f>
        <v>0</v>
      </c>
      <c r="Q156">
        <f>H156*(1000-(1000*0.61365*exp(17.502*U156/(240.97+U156))/(BM156+BN156)+BH156)/2)/(1000*0.61365*exp(17.502*U156/(240.97+U156))/(BM156+BN156)-BH156)</f>
        <v>0</v>
      </c>
      <c r="R156">
        <f>1/((BA156+1)/(O156/1.6)+1/(P156/1.37)) + BA156/((BA156+1)/(O156/1.6) + BA156/(P156/1.37))</f>
        <v>0</v>
      </c>
      <c r="S156">
        <f>(AV156*AY156)</f>
        <v>0</v>
      </c>
      <c r="T156">
        <f>(BO156+(S156+2*0.95*5.67E-8*(((BO156+$B$7)+273)^4-(BO156+273)^4)-44100*H156)/(1.84*29.3*P156+8*0.95*5.67E-8*(BO156+273)^3))</f>
        <v>0</v>
      </c>
      <c r="U156">
        <f>($C$7*BP156+$D$7*BQ156+$E$7*T156)</f>
        <v>0</v>
      </c>
      <c r="V156">
        <f>0.61365*exp(17.502*U156/(240.97+U156))</f>
        <v>0</v>
      </c>
      <c r="W156">
        <f>(X156/Y156*100)</f>
        <v>0</v>
      </c>
      <c r="X156">
        <f>BH156*(BM156+BN156)/1000</f>
        <v>0</v>
      </c>
      <c r="Y156">
        <f>0.61365*exp(17.502*BO156/(240.97+BO156))</f>
        <v>0</v>
      </c>
      <c r="Z156">
        <f>(V156-BH156*(BM156+BN156)/1000)</f>
        <v>0</v>
      </c>
      <c r="AA156">
        <f>(-H156*44100)</f>
        <v>0</v>
      </c>
      <c r="AB156">
        <f>2*29.3*P156*0.92*(BO156-U156)</f>
        <v>0</v>
      </c>
      <c r="AC156">
        <f>2*0.95*5.67E-8*(((BO156+$B$7)+273)^4-(U156+273)^4)</f>
        <v>0</v>
      </c>
      <c r="AD156">
        <f>S156+AC156+AA156+AB156</f>
        <v>0</v>
      </c>
      <c r="AE156">
        <f>BL156*AS156*(BG156-BF156*(1000-AS156*BI156)/(1000-AS156*BH156))/(100*AZ156)</f>
        <v>0</v>
      </c>
      <c r="AF156">
        <f>1000*BL156*AS156*(BH156-BI156)/(100*AZ156*(1000-AS156*BH156))</f>
        <v>0</v>
      </c>
      <c r="AG156">
        <f>(AH156 - AI156 - BM156*1E3/(8.314*(BO156+273.15)) * AK156/BL156 * AJ156) * BL156/(100*AZ156) * (1000 - BI156)/1000</f>
        <v>0</v>
      </c>
      <c r="AH156">
        <v>1104.40968028572</v>
      </c>
      <c r="AI156">
        <v>1053.87854545455</v>
      </c>
      <c r="AJ156">
        <v>3.36752294372291</v>
      </c>
      <c r="AK156">
        <v>84.62</v>
      </c>
      <c r="AL156">
        <f>(AN156 - AM156 + BM156*1E3/(8.314*(BO156+273.15)) * AP156/BL156 * AO156) * BL156/(100*AZ156) * 1000/(1000 - AN156)</f>
        <v>0</v>
      </c>
      <c r="AM156">
        <v>12.8551362408392</v>
      </c>
      <c r="AN156">
        <v>15.4815604395604</v>
      </c>
      <c r="AO156">
        <v>-1.94862056372553e-06</v>
      </c>
      <c r="AP156">
        <v>106.04</v>
      </c>
      <c r="AQ156">
        <v>13</v>
      </c>
      <c r="AR156">
        <v>3</v>
      </c>
      <c r="AS156">
        <f>IF(AQ156*$H$13&gt;=AU156,1.0,(AU156/(AU156-AQ156*$H$13)))</f>
        <v>0</v>
      </c>
      <c r="AT156">
        <f>(AS156-1)*100</f>
        <v>0</v>
      </c>
      <c r="AU156">
        <f>MAX(0,($B$13+$C$13*BT156)/(1+$D$13*BT156)*BM156/(BO156+273)*$E$13)</f>
        <v>0</v>
      </c>
      <c r="AV156">
        <f>$B$11*BU156+$C$11*BV156+$D$11*CG156</f>
        <v>0</v>
      </c>
      <c r="AW156">
        <f>AV156*AX156</f>
        <v>0</v>
      </c>
      <c r="AX156">
        <f>($B$11*$D$9+$C$11*$D$9+$D$11*(CH156*$E$9+CI156*$G$9))/($B$11+$C$11+$D$11)</f>
        <v>0</v>
      </c>
      <c r="AY156">
        <f>($B$11*$K$9+$C$11*$K$9+$D$11*(CH156*$L$9+CI156*$N$9))/($B$11+$C$11+$D$11)</f>
        <v>0</v>
      </c>
      <c r="AZ156">
        <v>6</v>
      </c>
      <c r="BA156">
        <v>0.5</v>
      </c>
      <c r="BB156" t="s">
        <v>345</v>
      </c>
      <c r="BC156">
        <v>2</v>
      </c>
      <c r="BD156" t="b">
        <v>1</v>
      </c>
      <c r="BE156">
        <v>1737668018.1</v>
      </c>
      <c r="BF156">
        <v>1037.58</v>
      </c>
      <c r="BG156">
        <v>1102.3</v>
      </c>
      <c r="BH156">
        <v>15.4823</v>
      </c>
      <c r="BI156">
        <v>12.8584</v>
      </c>
      <c r="BJ156">
        <v>1035.82</v>
      </c>
      <c r="BK156">
        <v>15.3711</v>
      </c>
      <c r="BL156">
        <v>500.257</v>
      </c>
      <c r="BM156">
        <v>102.603</v>
      </c>
      <c r="BN156">
        <v>0.0996974</v>
      </c>
      <c r="BO156">
        <v>24.9699</v>
      </c>
      <c r="BP156">
        <v>25.4304</v>
      </c>
      <c r="BQ156">
        <v>999.9</v>
      </c>
      <c r="BR156">
        <v>0</v>
      </c>
      <c r="BS156">
        <v>0</v>
      </c>
      <c r="BT156">
        <v>10018.8</v>
      </c>
      <c r="BU156">
        <v>364.28</v>
      </c>
      <c r="BV156">
        <v>836.227</v>
      </c>
      <c r="BW156">
        <v>-64.7184</v>
      </c>
      <c r="BX156">
        <v>1053.9</v>
      </c>
      <c r="BY156">
        <v>1116.66</v>
      </c>
      <c r="BZ156">
        <v>2.62391</v>
      </c>
      <c r="CA156">
        <v>1102.3</v>
      </c>
      <c r="CB156">
        <v>12.8584</v>
      </c>
      <c r="CC156">
        <v>1.58853</v>
      </c>
      <c r="CD156">
        <v>1.31931</v>
      </c>
      <c r="CE156">
        <v>13.848</v>
      </c>
      <c r="CF156">
        <v>11.0207</v>
      </c>
      <c r="CG156">
        <v>1200</v>
      </c>
      <c r="CH156">
        <v>0.899998</v>
      </c>
      <c r="CI156">
        <v>0.100002</v>
      </c>
      <c r="CJ156">
        <v>27</v>
      </c>
      <c r="CK156">
        <v>23455.8</v>
      </c>
      <c r="CL156">
        <v>1737665128.1</v>
      </c>
      <c r="CM156" t="s">
        <v>346</v>
      </c>
      <c r="CN156">
        <v>1737665128.1</v>
      </c>
      <c r="CO156">
        <v>1737665124.1</v>
      </c>
      <c r="CP156">
        <v>1</v>
      </c>
      <c r="CQ156">
        <v>0.11</v>
      </c>
      <c r="CR156">
        <v>-0.02</v>
      </c>
      <c r="CS156">
        <v>0.918</v>
      </c>
      <c r="CT156">
        <v>0.128</v>
      </c>
      <c r="CU156">
        <v>200</v>
      </c>
      <c r="CV156">
        <v>18</v>
      </c>
      <c r="CW156">
        <v>0.6</v>
      </c>
      <c r="CX156">
        <v>0.08</v>
      </c>
      <c r="CY156">
        <v>-63.801285</v>
      </c>
      <c r="CZ156">
        <v>-5.28934285714273</v>
      </c>
      <c r="DA156">
        <v>0.525342202069278</v>
      </c>
      <c r="DB156">
        <v>0</v>
      </c>
      <c r="DC156">
        <v>2.6228205</v>
      </c>
      <c r="DD156">
        <v>0.0667836090225604</v>
      </c>
      <c r="DE156">
        <v>0.00837794871970459</v>
      </c>
      <c r="DF156">
        <v>1</v>
      </c>
      <c r="DG156">
        <v>1</v>
      </c>
      <c r="DH156">
        <v>2</v>
      </c>
      <c r="DI156" t="s">
        <v>347</v>
      </c>
      <c r="DJ156">
        <v>3.11925</v>
      </c>
      <c r="DK156">
        <v>2.80036</v>
      </c>
      <c r="DL156">
        <v>0.18874</v>
      </c>
      <c r="DM156">
        <v>0.198009</v>
      </c>
      <c r="DN156">
        <v>0.0864549</v>
      </c>
      <c r="DO156">
        <v>0.076369</v>
      </c>
      <c r="DP156">
        <v>22578.6</v>
      </c>
      <c r="DQ156">
        <v>20619.5</v>
      </c>
      <c r="DR156">
        <v>26629.5</v>
      </c>
      <c r="DS156">
        <v>24059.8</v>
      </c>
      <c r="DT156">
        <v>33629.8</v>
      </c>
      <c r="DU156">
        <v>32381</v>
      </c>
      <c r="DV156">
        <v>40263.2</v>
      </c>
      <c r="DW156">
        <v>38047.2</v>
      </c>
      <c r="DX156">
        <v>1.99787</v>
      </c>
      <c r="DY156">
        <v>2.63555</v>
      </c>
      <c r="DZ156">
        <v>0.0361092</v>
      </c>
      <c r="EA156">
        <v>0</v>
      </c>
      <c r="EB156">
        <v>24.8376</v>
      </c>
      <c r="EC156">
        <v>999.9</v>
      </c>
      <c r="ED156">
        <v>52.088</v>
      </c>
      <c r="EE156">
        <v>25.871</v>
      </c>
      <c r="EF156">
        <v>17</v>
      </c>
      <c r="EG156">
        <v>63.1856</v>
      </c>
      <c r="EH156">
        <v>20.4127</v>
      </c>
      <c r="EI156">
        <v>2</v>
      </c>
      <c r="EJ156">
        <v>-0.320465</v>
      </c>
      <c r="EK156">
        <v>-0.353342</v>
      </c>
      <c r="EL156">
        <v>20.2999</v>
      </c>
      <c r="EM156">
        <v>5.26087</v>
      </c>
      <c r="EN156">
        <v>12.0053</v>
      </c>
      <c r="EO156">
        <v>4.9994</v>
      </c>
      <c r="EP156">
        <v>3.28705</v>
      </c>
      <c r="EQ156">
        <v>9999</v>
      </c>
      <c r="ER156">
        <v>9999</v>
      </c>
      <c r="ES156">
        <v>9999</v>
      </c>
      <c r="ET156">
        <v>999.9</v>
      </c>
      <c r="EU156">
        <v>1.87284</v>
      </c>
      <c r="EV156">
        <v>1.87363</v>
      </c>
      <c r="EW156">
        <v>1.86988</v>
      </c>
      <c r="EX156">
        <v>1.87562</v>
      </c>
      <c r="EY156">
        <v>1.87578</v>
      </c>
      <c r="EZ156">
        <v>1.87423</v>
      </c>
      <c r="FA156">
        <v>1.87277</v>
      </c>
      <c r="FB156">
        <v>1.87182</v>
      </c>
      <c r="FC156">
        <v>5</v>
      </c>
      <c r="FD156">
        <v>0</v>
      </c>
      <c r="FE156">
        <v>0</v>
      </c>
      <c r="FF156">
        <v>0</v>
      </c>
      <c r="FG156" t="s">
        <v>348</v>
      </c>
      <c r="FH156" t="s">
        <v>349</v>
      </c>
      <c r="FI156" t="s">
        <v>350</v>
      </c>
      <c r="FJ156" t="s">
        <v>350</v>
      </c>
      <c r="FK156" t="s">
        <v>350</v>
      </c>
      <c r="FL156" t="s">
        <v>350</v>
      </c>
      <c r="FM156">
        <v>0</v>
      </c>
      <c r="FN156">
        <v>100</v>
      </c>
      <c r="FO156">
        <v>100</v>
      </c>
      <c r="FP156">
        <v>1.76</v>
      </c>
      <c r="FQ156">
        <v>0.1112</v>
      </c>
      <c r="FR156">
        <v>0.362488883028156</v>
      </c>
      <c r="FS156">
        <v>0.00365831709837341</v>
      </c>
      <c r="FT156">
        <v>-3.09545118692409e-06</v>
      </c>
      <c r="FU156">
        <v>8.40380587856183e-10</v>
      </c>
      <c r="FV156">
        <v>-0.00191986884087034</v>
      </c>
      <c r="FW156">
        <v>0.00174507359546448</v>
      </c>
      <c r="FX156">
        <v>0.000211765233859431</v>
      </c>
      <c r="FY156">
        <v>9.99097381883647e-06</v>
      </c>
      <c r="FZ156">
        <v>2</v>
      </c>
      <c r="GA156">
        <v>1986</v>
      </c>
      <c r="GB156">
        <v>0</v>
      </c>
      <c r="GC156">
        <v>17</v>
      </c>
      <c r="GD156">
        <v>48.2</v>
      </c>
      <c r="GE156">
        <v>48.2</v>
      </c>
      <c r="GF156">
        <v>3.07495</v>
      </c>
      <c r="GG156">
        <v>2.4939</v>
      </c>
      <c r="GH156">
        <v>2.24854</v>
      </c>
      <c r="GI156">
        <v>2.67456</v>
      </c>
      <c r="GJ156">
        <v>2.44751</v>
      </c>
      <c r="GK156">
        <v>2.42065</v>
      </c>
      <c r="GL156">
        <v>30.5662</v>
      </c>
      <c r="GM156">
        <v>13.9482</v>
      </c>
      <c r="GN156">
        <v>19</v>
      </c>
      <c r="GO156">
        <v>455.597</v>
      </c>
      <c r="GP156">
        <v>1035.9</v>
      </c>
      <c r="GQ156">
        <v>24.2301</v>
      </c>
      <c r="GR156">
        <v>23.4871</v>
      </c>
      <c r="GS156">
        <v>30.0003</v>
      </c>
      <c r="GT156">
        <v>23.4952</v>
      </c>
      <c r="GU156">
        <v>23.6131</v>
      </c>
      <c r="GV156">
        <v>61.6238</v>
      </c>
      <c r="GW156">
        <v>22.1605</v>
      </c>
      <c r="GX156">
        <v>68.5372</v>
      </c>
      <c r="GY156">
        <v>24.2505</v>
      </c>
      <c r="GZ156">
        <v>1129.97</v>
      </c>
      <c r="HA156">
        <v>12.863</v>
      </c>
      <c r="HB156">
        <v>101.122</v>
      </c>
      <c r="HC156">
        <v>101.087</v>
      </c>
    </row>
    <row r="157" spans="1:211">
      <c r="A157">
        <v>141</v>
      </c>
      <c r="B157">
        <v>1737668021.1</v>
      </c>
      <c r="C157">
        <v>280</v>
      </c>
      <c r="D157" t="s">
        <v>629</v>
      </c>
      <c r="E157" t="s">
        <v>630</v>
      </c>
      <c r="F157">
        <v>2</v>
      </c>
      <c r="G157">
        <v>1737668019.1</v>
      </c>
      <c r="H157">
        <f>(I157)/1000</f>
        <v>0</v>
      </c>
      <c r="I157">
        <f>IF(BD157, AL157, AF157)</f>
        <v>0</v>
      </c>
      <c r="J157">
        <f>IF(BD157, AG157, AE157)</f>
        <v>0</v>
      </c>
      <c r="K157">
        <f>BF157 - IF(AS157&gt;1, J157*AZ157*100.0/(AU157), 0)</f>
        <v>0</v>
      </c>
      <c r="L157">
        <f>((R157-H157/2)*K157-J157)/(R157+H157/2)</f>
        <v>0</v>
      </c>
      <c r="M157">
        <f>L157*(BM157+BN157)/1000.0</f>
        <v>0</v>
      </c>
      <c r="N157">
        <f>(BF157 - IF(AS157&gt;1, J157*AZ157*100.0/(AU157), 0))*(BM157+BN157)/1000.0</f>
        <v>0</v>
      </c>
      <c r="O157">
        <f>2.0/((1/Q157-1/P157)+SIGN(Q157)*SQRT((1/Q157-1/P157)*(1/Q157-1/P157) + 4*BA157/((BA157+1)*(BA157+1))*(2*1/Q157*1/P157-1/P157*1/P157)))</f>
        <v>0</v>
      </c>
      <c r="P157">
        <f>IF(LEFT(BB157,1)&lt;&gt;"0",IF(LEFT(BB157,1)="1",3.0,BC157),$D$5+$E$5*(BT157*BM157/($K$5*1000))+$F$5*(BT157*BM157/($K$5*1000))*MAX(MIN(AZ157,$J$5),$I$5)*MAX(MIN(AZ157,$J$5),$I$5)+$G$5*MAX(MIN(AZ157,$J$5),$I$5)*(BT157*BM157/($K$5*1000))+$H$5*(BT157*BM157/($K$5*1000))*(BT157*BM157/($K$5*1000)))</f>
        <v>0</v>
      </c>
      <c r="Q157">
        <f>H157*(1000-(1000*0.61365*exp(17.502*U157/(240.97+U157))/(BM157+BN157)+BH157)/2)/(1000*0.61365*exp(17.502*U157/(240.97+U157))/(BM157+BN157)-BH157)</f>
        <v>0</v>
      </c>
      <c r="R157">
        <f>1/((BA157+1)/(O157/1.6)+1/(P157/1.37)) + BA157/((BA157+1)/(O157/1.6) + BA157/(P157/1.37))</f>
        <v>0</v>
      </c>
      <c r="S157">
        <f>(AV157*AY157)</f>
        <v>0</v>
      </c>
      <c r="T157">
        <f>(BO157+(S157+2*0.95*5.67E-8*(((BO157+$B$7)+273)^4-(BO157+273)^4)-44100*H157)/(1.84*29.3*P157+8*0.95*5.67E-8*(BO157+273)^3))</f>
        <v>0</v>
      </c>
      <c r="U157">
        <f>($C$7*BP157+$D$7*BQ157+$E$7*T157)</f>
        <v>0</v>
      </c>
      <c r="V157">
        <f>0.61365*exp(17.502*U157/(240.97+U157))</f>
        <v>0</v>
      </c>
      <c r="W157">
        <f>(X157/Y157*100)</f>
        <v>0</v>
      </c>
      <c r="X157">
        <f>BH157*(BM157+BN157)/1000</f>
        <v>0</v>
      </c>
      <c r="Y157">
        <f>0.61365*exp(17.502*BO157/(240.97+BO157))</f>
        <v>0</v>
      </c>
      <c r="Z157">
        <f>(V157-BH157*(BM157+BN157)/1000)</f>
        <v>0</v>
      </c>
      <c r="AA157">
        <f>(-H157*44100)</f>
        <v>0</v>
      </c>
      <c r="AB157">
        <f>2*29.3*P157*0.92*(BO157-U157)</f>
        <v>0</v>
      </c>
      <c r="AC157">
        <f>2*0.95*5.67E-8*(((BO157+$B$7)+273)^4-(U157+273)^4)</f>
        <v>0</v>
      </c>
      <c r="AD157">
        <f>S157+AC157+AA157+AB157</f>
        <v>0</v>
      </c>
      <c r="AE157">
        <f>BL157*AS157*(BG157-BF157*(1000-AS157*BI157)/(1000-AS157*BH157))/(100*AZ157)</f>
        <v>0</v>
      </c>
      <c r="AF157">
        <f>1000*BL157*AS157*(BH157-BI157)/(100*AZ157*(1000-AS157*BH157))</f>
        <v>0</v>
      </c>
      <c r="AG157">
        <f>(AH157 - AI157 - BM157*1E3/(8.314*(BO157+273.15)) * AK157/BL157 * AJ157) * BL157/(100*AZ157) * (1000 - BI157)/1000</f>
        <v>0</v>
      </c>
      <c r="AH157">
        <v>1111.30697955952</v>
      </c>
      <c r="AI157">
        <v>1060.64527272727</v>
      </c>
      <c r="AJ157">
        <v>3.37386147186144</v>
      </c>
      <c r="AK157">
        <v>84.62</v>
      </c>
      <c r="AL157">
        <f>(AN157 - AM157 + BM157*1E3/(8.314*(BO157+273.15)) * AP157/BL157 * AO157) * BL157/(100*AZ157) * 1000/(1000 - AN157)</f>
        <v>0</v>
      </c>
      <c r="AM157">
        <v>12.8560670443556</v>
      </c>
      <c r="AN157">
        <v>15.4813450549451</v>
      </c>
      <c r="AO157">
        <v>-2.07187381115999e-06</v>
      </c>
      <c r="AP157">
        <v>106.04</v>
      </c>
      <c r="AQ157">
        <v>13</v>
      </c>
      <c r="AR157">
        <v>3</v>
      </c>
      <c r="AS157">
        <f>IF(AQ157*$H$13&gt;=AU157,1.0,(AU157/(AU157-AQ157*$H$13)))</f>
        <v>0</v>
      </c>
      <c r="AT157">
        <f>(AS157-1)*100</f>
        <v>0</v>
      </c>
      <c r="AU157">
        <f>MAX(0,($B$13+$C$13*BT157)/(1+$D$13*BT157)*BM157/(BO157+273)*$E$13)</f>
        <v>0</v>
      </c>
      <c r="AV157">
        <f>$B$11*BU157+$C$11*BV157+$D$11*CG157</f>
        <v>0</v>
      </c>
      <c r="AW157">
        <f>AV157*AX157</f>
        <v>0</v>
      </c>
      <c r="AX157">
        <f>($B$11*$D$9+$C$11*$D$9+$D$11*(CH157*$E$9+CI157*$G$9))/($B$11+$C$11+$D$11)</f>
        <v>0</v>
      </c>
      <c r="AY157">
        <f>($B$11*$K$9+$C$11*$K$9+$D$11*(CH157*$L$9+CI157*$N$9))/($B$11+$C$11+$D$11)</f>
        <v>0</v>
      </c>
      <c r="AZ157">
        <v>6</v>
      </c>
      <c r="BA157">
        <v>0.5</v>
      </c>
      <c r="BB157" t="s">
        <v>345</v>
      </c>
      <c r="BC157">
        <v>2</v>
      </c>
      <c r="BD157" t="b">
        <v>1</v>
      </c>
      <c r="BE157">
        <v>1737668019.1</v>
      </c>
      <c r="BF157">
        <v>1040.91</v>
      </c>
      <c r="BG157">
        <v>1105.7</v>
      </c>
      <c r="BH157">
        <v>15.48215</v>
      </c>
      <c r="BI157">
        <v>12.859</v>
      </c>
      <c r="BJ157">
        <v>1039.145</v>
      </c>
      <c r="BK157">
        <v>15.37095</v>
      </c>
      <c r="BL157">
        <v>500.0435</v>
      </c>
      <c r="BM157">
        <v>102.603</v>
      </c>
      <c r="BN157">
        <v>0.09961325</v>
      </c>
      <c r="BO157">
        <v>24.97</v>
      </c>
      <c r="BP157">
        <v>25.43015</v>
      </c>
      <c r="BQ157">
        <v>999.9</v>
      </c>
      <c r="BR157">
        <v>0</v>
      </c>
      <c r="BS157">
        <v>0</v>
      </c>
      <c r="BT157">
        <v>10017.5</v>
      </c>
      <c r="BU157">
        <v>364.2745</v>
      </c>
      <c r="BV157">
        <v>836.3135</v>
      </c>
      <c r="BW157">
        <v>-64.791</v>
      </c>
      <c r="BX157">
        <v>1057.28</v>
      </c>
      <c r="BY157">
        <v>1120.105</v>
      </c>
      <c r="BZ157">
        <v>2.62317</v>
      </c>
      <c r="CA157">
        <v>1105.7</v>
      </c>
      <c r="CB157">
        <v>12.859</v>
      </c>
      <c r="CC157">
        <v>1.588515</v>
      </c>
      <c r="CD157">
        <v>1.31937</v>
      </c>
      <c r="CE157">
        <v>13.84785</v>
      </c>
      <c r="CF157">
        <v>11.0214</v>
      </c>
      <c r="CG157">
        <v>1200</v>
      </c>
      <c r="CH157">
        <v>0.899998</v>
      </c>
      <c r="CI157">
        <v>0.100002</v>
      </c>
      <c r="CJ157">
        <v>27</v>
      </c>
      <c r="CK157">
        <v>23455.8</v>
      </c>
      <c r="CL157">
        <v>1737665128.1</v>
      </c>
      <c r="CM157" t="s">
        <v>346</v>
      </c>
      <c r="CN157">
        <v>1737665128.1</v>
      </c>
      <c r="CO157">
        <v>1737665124.1</v>
      </c>
      <c r="CP157">
        <v>1</v>
      </c>
      <c r="CQ157">
        <v>0.11</v>
      </c>
      <c r="CR157">
        <v>-0.02</v>
      </c>
      <c r="CS157">
        <v>0.918</v>
      </c>
      <c r="CT157">
        <v>0.128</v>
      </c>
      <c r="CU157">
        <v>200</v>
      </c>
      <c r="CV157">
        <v>18</v>
      </c>
      <c r="CW157">
        <v>0.6</v>
      </c>
      <c r="CX157">
        <v>0.08</v>
      </c>
      <c r="CY157">
        <v>-63.984185</v>
      </c>
      <c r="CZ157">
        <v>-5.13554436090222</v>
      </c>
      <c r="DA157">
        <v>0.509690249342676</v>
      </c>
      <c r="DB157">
        <v>0</v>
      </c>
      <c r="DC157">
        <v>2.6235985</v>
      </c>
      <c r="DD157">
        <v>0.0548431578947344</v>
      </c>
      <c r="DE157">
        <v>0.00805699961213847</v>
      </c>
      <c r="DF157">
        <v>1</v>
      </c>
      <c r="DG157">
        <v>1</v>
      </c>
      <c r="DH157">
        <v>2</v>
      </c>
      <c r="DI157" t="s">
        <v>347</v>
      </c>
      <c r="DJ157">
        <v>3.11903</v>
      </c>
      <c r="DK157">
        <v>2.80051</v>
      </c>
      <c r="DL157">
        <v>0.189512</v>
      </c>
      <c r="DM157">
        <v>0.198766</v>
      </c>
      <c r="DN157">
        <v>0.0864497</v>
      </c>
      <c r="DO157">
        <v>0.0763735</v>
      </c>
      <c r="DP157">
        <v>22557.4</v>
      </c>
      <c r="DQ157">
        <v>20599.8</v>
      </c>
      <c r="DR157">
        <v>26629.7</v>
      </c>
      <c r="DS157">
        <v>24059.4</v>
      </c>
      <c r="DT157">
        <v>33630.2</v>
      </c>
      <c r="DU157">
        <v>32380.5</v>
      </c>
      <c r="DV157">
        <v>40263.4</v>
      </c>
      <c r="DW157">
        <v>38046.8</v>
      </c>
      <c r="DX157">
        <v>1.99723</v>
      </c>
      <c r="DY157">
        <v>2.63585</v>
      </c>
      <c r="DZ157">
        <v>0.036303</v>
      </c>
      <c r="EA157">
        <v>0</v>
      </c>
      <c r="EB157">
        <v>24.8356</v>
      </c>
      <c r="EC157">
        <v>999.9</v>
      </c>
      <c r="ED157">
        <v>52.088</v>
      </c>
      <c r="EE157">
        <v>25.881</v>
      </c>
      <c r="EF157">
        <v>17.0097</v>
      </c>
      <c r="EG157">
        <v>64.1256</v>
      </c>
      <c r="EH157">
        <v>20.4567</v>
      </c>
      <c r="EI157">
        <v>2</v>
      </c>
      <c r="EJ157">
        <v>-0.320285</v>
      </c>
      <c r="EK157">
        <v>-0.38183</v>
      </c>
      <c r="EL157">
        <v>20.2999</v>
      </c>
      <c r="EM157">
        <v>5.26072</v>
      </c>
      <c r="EN157">
        <v>12.0053</v>
      </c>
      <c r="EO157">
        <v>4.9992</v>
      </c>
      <c r="EP157">
        <v>3.287</v>
      </c>
      <c r="EQ157">
        <v>9999</v>
      </c>
      <c r="ER157">
        <v>9999</v>
      </c>
      <c r="ES157">
        <v>9999</v>
      </c>
      <c r="ET157">
        <v>999.9</v>
      </c>
      <c r="EU157">
        <v>1.87285</v>
      </c>
      <c r="EV157">
        <v>1.87364</v>
      </c>
      <c r="EW157">
        <v>1.86988</v>
      </c>
      <c r="EX157">
        <v>1.87563</v>
      </c>
      <c r="EY157">
        <v>1.8758</v>
      </c>
      <c r="EZ157">
        <v>1.87424</v>
      </c>
      <c r="FA157">
        <v>1.8728</v>
      </c>
      <c r="FB157">
        <v>1.87183</v>
      </c>
      <c r="FC157">
        <v>5</v>
      </c>
      <c r="FD157">
        <v>0</v>
      </c>
      <c r="FE157">
        <v>0</v>
      </c>
      <c r="FF157">
        <v>0</v>
      </c>
      <c r="FG157" t="s">
        <v>348</v>
      </c>
      <c r="FH157" t="s">
        <v>349</v>
      </c>
      <c r="FI157" t="s">
        <v>350</v>
      </c>
      <c r="FJ157" t="s">
        <v>350</v>
      </c>
      <c r="FK157" t="s">
        <v>350</v>
      </c>
      <c r="FL157" t="s">
        <v>350</v>
      </c>
      <c r="FM157">
        <v>0</v>
      </c>
      <c r="FN157">
        <v>100</v>
      </c>
      <c r="FO157">
        <v>100</v>
      </c>
      <c r="FP157">
        <v>1.76</v>
      </c>
      <c r="FQ157">
        <v>0.1112</v>
      </c>
      <c r="FR157">
        <v>0.362488883028156</v>
      </c>
      <c r="FS157">
        <v>0.00365831709837341</v>
      </c>
      <c r="FT157">
        <v>-3.09545118692409e-06</v>
      </c>
      <c r="FU157">
        <v>8.40380587856183e-10</v>
      </c>
      <c r="FV157">
        <v>-0.00191986884087034</v>
      </c>
      <c r="FW157">
        <v>0.00174507359546448</v>
      </c>
      <c r="FX157">
        <v>0.000211765233859431</v>
      </c>
      <c r="FY157">
        <v>9.99097381883647e-06</v>
      </c>
      <c r="FZ157">
        <v>2</v>
      </c>
      <c r="GA157">
        <v>1986</v>
      </c>
      <c r="GB157">
        <v>0</v>
      </c>
      <c r="GC157">
        <v>17</v>
      </c>
      <c r="GD157">
        <v>48.2</v>
      </c>
      <c r="GE157">
        <v>48.3</v>
      </c>
      <c r="GF157">
        <v>3.09082</v>
      </c>
      <c r="GG157">
        <v>2.51465</v>
      </c>
      <c r="GH157">
        <v>2.24854</v>
      </c>
      <c r="GI157">
        <v>2.67456</v>
      </c>
      <c r="GJ157">
        <v>2.44751</v>
      </c>
      <c r="GK157">
        <v>2.33154</v>
      </c>
      <c r="GL157">
        <v>30.5877</v>
      </c>
      <c r="GM157">
        <v>13.9482</v>
      </c>
      <c r="GN157">
        <v>19</v>
      </c>
      <c r="GO157">
        <v>455.231</v>
      </c>
      <c r="GP157">
        <v>1036.3</v>
      </c>
      <c r="GQ157">
        <v>24.2369</v>
      </c>
      <c r="GR157">
        <v>23.4886</v>
      </c>
      <c r="GS157">
        <v>30.0004</v>
      </c>
      <c r="GT157">
        <v>23.4972</v>
      </c>
      <c r="GU157">
        <v>23.6146</v>
      </c>
      <c r="GV157">
        <v>61.9255</v>
      </c>
      <c r="GW157">
        <v>22.1605</v>
      </c>
      <c r="GX157">
        <v>68.5372</v>
      </c>
      <c r="GY157">
        <v>24.2505</v>
      </c>
      <c r="GZ157">
        <v>1136.74</v>
      </c>
      <c r="HA157">
        <v>12.863</v>
      </c>
      <c r="HB157">
        <v>101.122</v>
      </c>
      <c r="HC157">
        <v>101.085</v>
      </c>
    </row>
    <row r="158" spans="1:211">
      <c r="A158">
        <v>142</v>
      </c>
      <c r="B158">
        <v>1737668023.1</v>
      </c>
      <c r="C158">
        <v>282</v>
      </c>
      <c r="D158" t="s">
        <v>631</v>
      </c>
      <c r="E158" t="s">
        <v>632</v>
      </c>
      <c r="F158">
        <v>2</v>
      </c>
      <c r="G158">
        <v>1737668022.1</v>
      </c>
      <c r="H158">
        <f>(I158)/1000</f>
        <v>0</v>
      </c>
      <c r="I158">
        <f>IF(BD158, AL158, AF158)</f>
        <v>0</v>
      </c>
      <c r="J158">
        <f>IF(BD158, AG158, AE158)</f>
        <v>0</v>
      </c>
      <c r="K158">
        <f>BF158 - IF(AS158&gt;1, J158*AZ158*100.0/(AU158), 0)</f>
        <v>0</v>
      </c>
      <c r="L158">
        <f>((R158-H158/2)*K158-J158)/(R158+H158/2)</f>
        <v>0</v>
      </c>
      <c r="M158">
        <f>L158*(BM158+BN158)/1000.0</f>
        <v>0</v>
      </c>
      <c r="N158">
        <f>(BF158 - IF(AS158&gt;1, J158*AZ158*100.0/(AU158), 0))*(BM158+BN158)/1000.0</f>
        <v>0</v>
      </c>
      <c r="O158">
        <f>2.0/((1/Q158-1/P158)+SIGN(Q158)*SQRT((1/Q158-1/P158)*(1/Q158-1/P158) + 4*BA158/((BA158+1)*(BA158+1))*(2*1/Q158*1/P158-1/P158*1/P158)))</f>
        <v>0</v>
      </c>
      <c r="P158">
        <f>IF(LEFT(BB158,1)&lt;&gt;"0",IF(LEFT(BB158,1)="1",3.0,BC158),$D$5+$E$5*(BT158*BM158/($K$5*1000))+$F$5*(BT158*BM158/($K$5*1000))*MAX(MIN(AZ158,$J$5),$I$5)*MAX(MIN(AZ158,$J$5),$I$5)+$G$5*MAX(MIN(AZ158,$J$5),$I$5)*(BT158*BM158/($K$5*1000))+$H$5*(BT158*BM158/($K$5*1000))*(BT158*BM158/($K$5*1000)))</f>
        <v>0</v>
      </c>
      <c r="Q158">
        <f>H158*(1000-(1000*0.61365*exp(17.502*U158/(240.97+U158))/(BM158+BN158)+BH158)/2)/(1000*0.61365*exp(17.502*U158/(240.97+U158))/(BM158+BN158)-BH158)</f>
        <v>0</v>
      </c>
      <c r="R158">
        <f>1/((BA158+1)/(O158/1.6)+1/(P158/1.37)) + BA158/((BA158+1)/(O158/1.6) + BA158/(P158/1.37))</f>
        <v>0</v>
      </c>
      <c r="S158">
        <f>(AV158*AY158)</f>
        <v>0</v>
      </c>
      <c r="T158">
        <f>(BO158+(S158+2*0.95*5.67E-8*(((BO158+$B$7)+273)^4-(BO158+273)^4)-44100*H158)/(1.84*29.3*P158+8*0.95*5.67E-8*(BO158+273)^3))</f>
        <v>0</v>
      </c>
      <c r="U158">
        <f>($C$7*BP158+$D$7*BQ158+$E$7*T158)</f>
        <v>0</v>
      </c>
      <c r="V158">
        <f>0.61365*exp(17.502*U158/(240.97+U158))</f>
        <v>0</v>
      </c>
      <c r="W158">
        <f>(X158/Y158*100)</f>
        <v>0</v>
      </c>
      <c r="X158">
        <f>BH158*(BM158+BN158)/1000</f>
        <v>0</v>
      </c>
      <c r="Y158">
        <f>0.61365*exp(17.502*BO158/(240.97+BO158))</f>
        <v>0</v>
      </c>
      <c r="Z158">
        <f>(V158-BH158*(BM158+BN158)/1000)</f>
        <v>0</v>
      </c>
      <c r="AA158">
        <f>(-H158*44100)</f>
        <v>0</v>
      </c>
      <c r="AB158">
        <f>2*29.3*P158*0.92*(BO158-U158)</f>
        <v>0</v>
      </c>
      <c r="AC158">
        <f>2*0.95*5.67E-8*(((BO158+$B$7)+273)^4-(U158+273)^4)</f>
        <v>0</v>
      </c>
      <c r="AD158">
        <f>S158+AC158+AA158+AB158</f>
        <v>0</v>
      </c>
      <c r="AE158">
        <f>BL158*AS158*(BG158-BF158*(1000-AS158*BI158)/(1000-AS158*BH158))/(100*AZ158)</f>
        <v>0</v>
      </c>
      <c r="AF158">
        <f>1000*BL158*AS158*(BH158-BI158)/(100*AZ158*(1000-AS158*BH158))</f>
        <v>0</v>
      </c>
      <c r="AG158">
        <f>(AH158 - AI158 - BM158*1E3/(8.314*(BO158+273.15)) * AK158/BL158 * AJ158) * BL158/(100*AZ158) * (1000 - BI158)/1000</f>
        <v>0</v>
      </c>
      <c r="AH158">
        <v>1118.31538267857</v>
      </c>
      <c r="AI158">
        <v>1067.46436363636</v>
      </c>
      <c r="AJ158">
        <v>3.39167402597395</v>
      </c>
      <c r="AK158">
        <v>84.62</v>
      </c>
      <c r="AL158">
        <f>(AN158 - AM158 + BM158*1E3/(8.314*(BO158+273.15)) * AP158/BL158 * AO158) * BL158/(100*AZ158) * 1000/(1000 - AN158)</f>
        <v>0</v>
      </c>
      <c r="AM158">
        <v>12.8573711154845</v>
      </c>
      <c r="AN158">
        <v>15.481143956044</v>
      </c>
      <c r="AO158">
        <v>-1.90613967105698e-06</v>
      </c>
      <c r="AP158">
        <v>106.04</v>
      </c>
      <c r="AQ158">
        <v>13</v>
      </c>
      <c r="AR158">
        <v>3</v>
      </c>
      <c r="AS158">
        <f>IF(AQ158*$H$13&gt;=AU158,1.0,(AU158/(AU158-AQ158*$H$13)))</f>
        <v>0</v>
      </c>
      <c r="AT158">
        <f>(AS158-1)*100</f>
        <v>0</v>
      </c>
      <c r="AU158">
        <f>MAX(0,($B$13+$C$13*BT158)/(1+$D$13*BT158)*BM158/(BO158+273)*$E$13)</f>
        <v>0</v>
      </c>
      <c r="AV158">
        <f>$B$11*BU158+$C$11*BV158+$D$11*CG158</f>
        <v>0</v>
      </c>
      <c r="AW158">
        <f>AV158*AX158</f>
        <v>0</v>
      </c>
      <c r="AX158">
        <f>($B$11*$D$9+$C$11*$D$9+$D$11*(CH158*$E$9+CI158*$G$9))/($B$11+$C$11+$D$11)</f>
        <v>0</v>
      </c>
      <c r="AY158">
        <f>($B$11*$K$9+$C$11*$K$9+$D$11*(CH158*$L$9+CI158*$N$9))/($B$11+$C$11+$D$11)</f>
        <v>0</v>
      </c>
      <c r="AZ158">
        <v>6</v>
      </c>
      <c r="BA158">
        <v>0.5</v>
      </c>
      <c r="BB158" t="s">
        <v>345</v>
      </c>
      <c r="BC158">
        <v>2</v>
      </c>
      <c r="BD158" t="b">
        <v>1</v>
      </c>
      <c r="BE158">
        <v>1737668022.1</v>
      </c>
      <c r="BF158">
        <v>1050.93</v>
      </c>
      <c r="BG158">
        <v>1115.85</v>
      </c>
      <c r="BH158">
        <v>15.4809</v>
      </c>
      <c r="BI158">
        <v>12.8614</v>
      </c>
      <c r="BJ158">
        <v>1049.16</v>
      </c>
      <c r="BK158">
        <v>15.3697</v>
      </c>
      <c r="BL158">
        <v>499.972</v>
      </c>
      <c r="BM158">
        <v>102.603</v>
      </c>
      <c r="BN158">
        <v>0.100139</v>
      </c>
      <c r="BO158">
        <v>24.9698</v>
      </c>
      <c r="BP158">
        <v>25.4338</v>
      </c>
      <c r="BQ158">
        <v>999.9</v>
      </c>
      <c r="BR158">
        <v>0</v>
      </c>
      <c r="BS158">
        <v>0</v>
      </c>
      <c r="BT158">
        <v>9963.75</v>
      </c>
      <c r="BU158">
        <v>364.302</v>
      </c>
      <c r="BV158">
        <v>835.789</v>
      </c>
      <c r="BW158">
        <v>-64.9293</v>
      </c>
      <c r="BX158">
        <v>1067.45</v>
      </c>
      <c r="BY158">
        <v>1130.39</v>
      </c>
      <c r="BZ158">
        <v>2.61954</v>
      </c>
      <c r="CA158">
        <v>1115.85</v>
      </c>
      <c r="CB158">
        <v>12.8614</v>
      </c>
      <c r="CC158">
        <v>1.5884</v>
      </c>
      <c r="CD158">
        <v>1.31962</v>
      </c>
      <c r="CE158">
        <v>13.8467</v>
      </c>
      <c r="CF158">
        <v>11.0242</v>
      </c>
      <c r="CG158">
        <v>1200</v>
      </c>
      <c r="CH158">
        <v>0.899997</v>
      </c>
      <c r="CI158">
        <v>0.100003</v>
      </c>
      <c r="CJ158">
        <v>27</v>
      </c>
      <c r="CK158">
        <v>23455.8</v>
      </c>
      <c r="CL158">
        <v>1737665128.1</v>
      </c>
      <c r="CM158" t="s">
        <v>346</v>
      </c>
      <c r="CN158">
        <v>1737665128.1</v>
      </c>
      <c r="CO158">
        <v>1737665124.1</v>
      </c>
      <c r="CP158">
        <v>1</v>
      </c>
      <c r="CQ158">
        <v>0.11</v>
      </c>
      <c r="CR158">
        <v>-0.02</v>
      </c>
      <c r="CS158">
        <v>0.918</v>
      </c>
      <c r="CT158">
        <v>0.128</v>
      </c>
      <c r="CU158">
        <v>200</v>
      </c>
      <c r="CV158">
        <v>18</v>
      </c>
      <c r="CW158">
        <v>0.6</v>
      </c>
      <c r="CX158">
        <v>0.08</v>
      </c>
      <c r="CY158">
        <v>-64.16411</v>
      </c>
      <c r="CZ158">
        <v>-4.72719699248117</v>
      </c>
      <c r="DA158">
        <v>0.468171723729659</v>
      </c>
      <c r="DB158">
        <v>0</v>
      </c>
      <c r="DC158">
        <v>2.624427</v>
      </c>
      <c r="DD158">
        <v>0.032380150375945</v>
      </c>
      <c r="DE158">
        <v>0.00738886330906179</v>
      </c>
      <c r="DF158">
        <v>1</v>
      </c>
      <c r="DG158">
        <v>1</v>
      </c>
      <c r="DH158">
        <v>2</v>
      </c>
      <c r="DI158" t="s">
        <v>347</v>
      </c>
      <c r="DJ158">
        <v>3.11911</v>
      </c>
      <c r="DK158">
        <v>2.80072</v>
      </c>
      <c r="DL158">
        <v>0.190277</v>
      </c>
      <c r="DM158">
        <v>0.199518</v>
      </c>
      <c r="DN158">
        <v>0.0864462</v>
      </c>
      <c r="DO158">
        <v>0.0763842</v>
      </c>
      <c r="DP158">
        <v>22536.1</v>
      </c>
      <c r="DQ158">
        <v>20580.5</v>
      </c>
      <c r="DR158">
        <v>26629.6</v>
      </c>
      <c r="DS158">
        <v>24059.4</v>
      </c>
      <c r="DT158">
        <v>33630.4</v>
      </c>
      <c r="DU158">
        <v>32380</v>
      </c>
      <c r="DV158">
        <v>40263.4</v>
      </c>
      <c r="DW158">
        <v>38046.5</v>
      </c>
      <c r="DX158">
        <v>1.9975</v>
      </c>
      <c r="DY158">
        <v>2.63563</v>
      </c>
      <c r="DZ158">
        <v>0.0366569</v>
      </c>
      <c r="EA158">
        <v>0</v>
      </c>
      <c r="EB158">
        <v>24.834</v>
      </c>
      <c r="EC158">
        <v>999.9</v>
      </c>
      <c r="ED158">
        <v>52.088</v>
      </c>
      <c r="EE158">
        <v>25.881</v>
      </c>
      <c r="EF158">
        <v>17.0094</v>
      </c>
      <c r="EG158">
        <v>63.8356</v>
      </c>
      <c r="EH158">
        <v>20.4327</v>
      </c>
      <c r="EI158">
        <v>2</v>
      </c>
      <c r="EJ158">
        <v>-0.320069</v>
      </c>
      <c r="EK158">
        <v>-0.381291</v>
      </c>
      <c r="EL158">
        <v>20.2999</v>
      </c>
      <c r="EM158">
        <v>5.26102</v>
      </c>
      <c r="EN158">
        <v>12.0061</v>
      </c>
      <c r="EO158">
        <v>4.99915</v>
      </c>
      <c r="EP158">
        <v>3.28705</v>
      </c>
      <c r="EQ158">
        <v>9999</v>
      </c>
      <c r="ER158">
        <v>9999</v>
      </c>
      <c r="ES158">
        <v>9999</v>
      </c>
      <c r="ET158">
        <v>999.9</v>
      </c>
      <c r="EU158">
        <v>1.87286</v>
      </c>
      <c r="EV158">
        <v>1.87365</v>
      </c>
      <c r="EW158">
        <v>1.86992</v>
      </c>
      <c r="EX158">
        <v>1.87563</v>
      </c>
      <c r="EY158">
        <v>1.87582</v>
      </c>
      <c r="EZ158">
        <v>1.87424</v>
      </c>
      <c r="FA158">
        <v>1.8728</v>
      </c>
      <c r="FB158">
        <v>1.87184</v>
      </c>
      <c r="FC158">
        <v>5</v>
      </c>
      <c r="FD158">
        <v>0</v>
      </c>
      <c r="FE158">
        <v>0</v>
      </c>
      <c r="FF158">
        <v>0</v>
      </c>
      <c r="FG158" t="s">
        <v>348</v>
      </c>
      <c r="FH158" t="s">
        <v>349</v>
      </c>
      <c r="FI158" t="s">
        <v>350</v>
      </c>
      <c r="FJ158" t="s">
        <v>350</v>
      </c>
      <c r="FK158" t="s">
        <v>350</v>
      </c>
      <c r="FL158" t="s">
        <v>350</v>
      </c>
      <c r="FM158">
        <v>0</v>
      </c>
      <c r="FN158">
        <v>100</v>
      </c>
      <c r="FO158">
        <v>100</v>
      </c>
      <c r="FP158">
        <v>1.76</v>
      </c>
      <c r="FQ158">
        <v>0.1112</v>
      </c>
      <c r="FR158">
        <v>0.362488883028156</v>
      </c>
      <c r="FS158">
        <v>0.00365831709837341</v>
      </c>
      <c r="FT158">
        <v>-3.09545118692409e-06</v>
      </c>
      <c r="FU158">
        <v>8.40380587856183e-10</v>
      </c>
      <c r="FV158">
        <v>-0.00191986884087034</v>
      </c>
      <c r="FW158">
        <v>0.00174507359546448</v>
      </c>
      <c r="FX158">
        <v>0.000211765233859431</v>
      </c>
      <c r="FY158">
        <v>9.99097381883647e-06</v>
      </c>
      <c r="FZ158">
        <v>2</v>
      </c>
      <c r="GA158">
        <v>1986</v>
      </c>
      <c r="GB158">
        <v>0</v>
      </c>
      <c r="GC158">
        <v>17</v>
      </c>
      <c r="GD158">
        <v>48.2</v>
      </c>
      <c r="GE158">
        <v>48.3</v>
      </c>
      <c r="GF158">
        <v>3.10547</v>
      </c>
      <c r="GG158">
        <v>2.5</v>
      </c>
      <c r="GH158">
        <v>2.24854</v>
      </c>
      <c r="GI158">
        <v>2.67456</v>
      </c>
      <c r="GJ158">
        <v>2.44751</v>
      </c>
      <c r="GK158">
        <v>2.41577</v>
      </c>
      <c r="GL158">
        <v>30.5877</v>
      </c>
      <c r="GM158">
        <v>13.9657</v>
      </c>
      <c r="GN158">
        <v>19</v>
      </c>
      <c r="GO158">
        <v>455.406</v>
      </c>
      <c r="GP158">
        <v>1036.05</v>
      </c>
      <c r="GQ158">
        <v>24.2461</v>
      </c>
      <c r="GR158">
        <v>23.4901</v>
      </c>
      <c r="GS158">
        <v>30.0005</v>
      </c>
      <c r="GT158">
        <v>23.4986</v>
      </c>
      <c r="GU158">
        <v>23.6161</v>
      </c>
      <c r="GV158">
        <v>62.2288</v>
      </c>
      <c r="GW158">
        <v>22.1605</v>
      </c>
      <c r="GX158">
        <v>68.5372</v>
      </c>
      <c r="GY158">
        <v>24.2715</v>
      </c>
      <c r="GZ158">
        <v>1143.46</v>
      </c>
      <c r="HA158">
        <v>12.863</v>
      </c>
      <c r="HB158">
        <v>101.122</v>
      </c>
      <c r="HC158">
        <v>101.085</v>
      </c>
    </row>
    <row r="159" spans="1:211">
      <c r="A159">
        <v>143</v>
      </c>
      <c r="B159">
        <v>1737668025.1</v>
      </c>
      <c r="C159">
        <v>284</v>
      </c>
      <c r="D159" t="s">
        <v>633</v>
      </c>
      <c r="E159" t="s">
        <v>634</v>
      </c>
      <c r="F159">
        <v>2</v>
      </c>
      <c r="G159">
        <v>1737668023.1</v>
      </c>
      <c r="H159">
        <f>(I159)/1000</f>
        <v>0</v>
      </c>
      <c r="I159">
        <f>IF(BD159, AL159, AF159)</f>
        <v>0</v>
      </c>
      <c r="J159">
        <f>IF(BD159, AG159, AE159)</f>
        <v>0</v>
      </c>
      <c r="K159">
        <f>BF159 - IF(AS159&gt;1, J159*AZ159*100.0/(AU159), 0)</f>
        <v>0</v>
      </c>
      <c r="L159">
        <f>((R159-H159/2)*K159-J159)/(R159+H159/2)</f>
        <v>0</v>
      </c>
      <c r="M159">
        <f>L159*(BM159+BN159)/1000.0</f>
        <v>0</v>
      </c>
      <c r="N159">
        <f>(BF159 - IF(AS159&gt;1, J159*AZ159*100.0/(AU159), 0))*(BM159+BN159)/1000.0</f>
        <v>0</v>
      </c>
      <c r="O159">
        <f>2.0/((1/Q159-1/P159)+SIGN(Q159)*SQRT((1/Q159-1/P159)*(1/Q159-1/P159) + 4*BA159/((BA159+1)*(BA159+1))*(2*1/Q159*1/P159-1/P159*1/P159)))</f>
        <v>0</v>
      </c>
      <c r="P159">
        <f>IF(LEFT(BB159,1)&lt;&gt;"0",IF(LEFT(BB159,1)="1",3.0,BC159),$D$5+$E$5*(BT159*BM159/($K$5*1000))+$F$5*(BT159*BM159/($K$5*1000))*MAX(MIN(AZ159,$J$5),$I$5)*MAX(MIN(AZ159,$J$5),$I$5)+$G$5*MAX(MIN(AZ159,$J$5),$I$5)*(BT159*BM159/($K$5*1000))+$H$5*(BT159*BM159/($K$5*1000))*(BT159*BM159/($K$5*1000)))</f>
        <v>0</v>
      </c>
      <c r="Q159">
        <f>H159*(1000-(1000*0.61365*exp(17.502*U159/(240.97+U159))/(BM159+BN159)+BH159)/2)/(1000*0.61365*exp(17.502*U159/(240.97+U159))/(BM159+BN159)-BH159)</f>
        <v>0</v>
      </c>
      <c r="R159">
        <f>1/((BA159+1)/(O159/1.6)+1/(P159/1.37)) + BA159/((BA159+1)/(O159/1.6) + BA159/(P159/1.37))</f>
        <v>0</v>
      </c>
      <c r="S159">
        <f>(AV159*AY159)</f>
        <v>0</v>
      </c>
      <c r="T159">
        <f>(BO159+(S159+2*0.95*5.67E-8*(((BO159+$B$7)+273)^4-(BO159+273)^4)-44100*H159)/(1.84*29.3*P159+8*0.95*5.67E-8*(BO159+273)^3))</f>
        <v>0</v>
      </c>
      <c r="U159">
        <f>($C$7*BP159+$D$7*BQ159+$E$7*T159)</f>
        <v>0</v>
      </c>
      <c r="V159">
        <f>0.61365*exp(17.502*U159/(240.97+U159))</f>
        <v>0</v>
      </c>
      <c r="W159">
        <f>(X159/Y159*100)</f>
        <v>0</v>
      </c>
      <c r="X159">
        <f>BH159*(BM159+BN159)/1000</f>
        <v>0</v>
      </c>
      <c r="Y159">
        <f>0.61365*exp(17.502*BO159/(240.97+BO159))</f>
        <v>0</v>
      </c>
      <c r="Z159">
        <f>(V159-BH159*(BM159+BN159)/1000)</f>
        <v>0</v>
      </c>
      <c r="AA159">
        <f>(-H159*44100)</f>
        <v>0</v>
      </c>
      <c r="AB159">
        <f>2*29.3*P159*0.92*(BO159-U159)</f>
        <v>0</v>
      </c>
      <c r="AC159">
        <f>2*0.95*5.67E-8*(((BO159+$B$7)+273)^4-(U159+273)^4)</f>
        <v>0</v>
      </c>
      <c r="AD159">
        <f>S159+AC159+AA159+AB159</f>
        <v>0</v>
      </c>
      <c r="AE159">
        <f>BL159*AS159*(BG159-BF159*(1000-AS159*BI159)/(1000-AS159*BH159))/(100*AZ159)</f>
        <v>0</v>
      </c>
      <c r="AF159">
        <f>1000*BL159*AS159*(BH159-BI159)/(100*AZ159*(1000-AS159*BH159))</f>
        <v>0</v>
      </c>
      <c r="AG159">
        <f>(AH159 - AI159 - BM159*1E3/(8.314*(BO159+273.15)) * AK159/BL159 * AJ159) * BL159/(100*AZ159) * (1000 - BI159)/1000</f>
        <v>0</v>
      </c>
      <c r="AH159">
        <v>1125.23641092857</v>
      </c>
      <c r="AI159">
        <v>1074.25557575758</v>
      </c>
      <c r="AJ159">
        <v>3.39599220779211</v>
      </c>
      <c r="AK159">
        <v>84.62</v>
      </c>
      <c r="AL159">
        <f>(AN159 - AM159 + BM159*1E3/(8.314*(BO159+273.15)) * AP159/BL159 * AO159) * BL159/(100*AZ159) * 1000/(1000 - AN159)</f>
        <v>0</v>
      </c>
      <c r="AM159">
        <v>12.8585787535265</v>
      </c>
      <c r="AN159">
        <v>15.4816560439561</v>
      </c>
      <c r="AO159">
        <v>-1.28216635862357e-06</v>
      </c>
      <c r="AP159">
        <v>106.04</v>
      </c>
      <c r="AQ159">
        <v>13</v>
      </c>
      <c r="AR159">
        <v>3</v>
      </c>
      <c r="AS159">
        <f>IF(AQ159*$H$13&gt;=AU159,1.0,(AU159/(AU159-AQ159*$H$13)))</f>
        <v>0</v>
      </c>
      <c r="AT159">
        <f>(AS159-1)*100</f>
        <v>0</v>
      </c>
      <c r="AU159">
        <f>MAX(0,($B$13+$C$13*BT159)/(1+$D$13*BT159)*BM159/(BO159+273)*$E$13)</f>
        <v>0</v>
      </c>
      <c r="AV159">
        <f>$B$11*BU159+$C$11*BV159+$D$11*CG159</f>
        <v>0</v>
      </c>
      <c r="AW159">
        <f>AV159*AX159</f>
        <v>0</v>
      </c>
      <c r="AX159">
        <f>($B$11*$D$9+$C$11*$D$9+$D$11*(CH159*$E$9+CI159*$G$9))/($B$11+$C$11+$D$11)</f>
        <v>0</v>
      </c>
      <c r="AY159">
        <f>($B$11*$K$9+$C$11*$K$9+$D$11*(CH159*$L$9+CI159*$N$9))/($B$11+$C$11+$D$11)</f>
        <v>0</v>
      </c>
      <c r="AZ159">
        <v>6</v>
      </c>
      <c r="BA159">
        <v>0.5</v>
      </c>
      <c r="BB159" t="s">
        <v>345</v>
      </c>
      <c r="BC159">
        <v>2</v>
      </c>
      <c r="BD159" t="b">
        <v>1</v>
      </c>
      <c r="BE159">
        <v>1737668023.1</v>
      </c>
      <c r="BF159">
        <v>1054.27</v>
      </c>
      <c r="BG159">
        <v>1119.19</v>
      </c>
      <c r="BH159">
        <v>15.4816</v>
      </c>
      <c r="BI159">
        <v>12.86255</v>
      </c>
      <c r="BJ159">
        <v>1052.505</v>
      </c>
      <c r="BK159">
        <v>15.37035</v>
      </c>
      <c r="BL159">
        <v>499.928</v>
      </c>
      <c r="BM159">
        <v>102.603</v>
      </c>
      <c r="BN159">
        <v>0.1001465</v>
      </c>
      <c r="BO159">
        <v>24.96955</v>
      </c>
      <c r="BP159">
        <v>25.4353</v>
      </c>
      <c r="BQ159">
        <v>999.9</v>
      </c>
      <c r="BR159">
        <v>0</v>
      </c>
      <c r="BS159">
        <v>0</v>
      </c>
      <c r="BT159">
        <v>9973.125</v>
      </c>
      <c r="BU159">
        <v>364.2845</v>
      </c>
      <c r="BV159">
        <v>835.9975</v>
      </c>
      <c r="BW159">
        <v>-64.9252</v>
      </c>
      <c r="BX159">
        <v>1070.845</v>
      </c>
      <c r="BY159">
        <v>1133.775</v>
      </c>
      <c r="BZ159">
        <v>2.61903</v>
      </c>
      <c r="CA159">
        <v>1119.19</v>
      </c>
      <c r="CB159">
        <v>12.86255</v>
      </c>
      <c r="CC159">
        <v>1.58846</v>
      </c>
      <c r="CD159">
        <v>1.319735</v>
      </c>
      <c r="CE159">
        <v>13.8473</v>
      </c>
      <c r="CF159">
        <v>11.0255</v>
      </c>
      <c r="CG159">
        <v>1200</v>
      </c>
      <c r="CH159">
        <v>0.8999975</v>
      </c>
      <c r="CI159">
        <v>0.1000025</v>
      </c>
      <c r="CJ159">
        <v>27</v>
      </c>
      <c r="CK159">
        <v>23455.8</v>
      </c>
      <c r="CL159">
        <v>1737665128.1</v>
      </c>
      <c r="CM159" t="s">
        <v>346</v>
      </c>
      <c r="CN159">
        <v>1737665128.1</v>
      </c>
      <c r="CO159">
        <v>1737665124.1</v>
      </c>
      <c r="CP159">
        <v>1</v>
      </c>
      <c r="CQ159">
        <v>0.11</v>
      </c>
      <c r="CR159">
        <v>-0.02</v>
      </c>
      <c r="CS159">
        <v>0.918</v>
      </c>
      <c r="CT159">
        <v>0.128</v>
      </c>
      <c r="CU159">
        <v>200</v>
      </c>
      <c r="CV159">
        <v>18</v>
      </c>
      <c r="CW159">
        <v>0.6</v>
      </c>
      <c r="CX159">
        <v>0.08</v>
      </c>
      <c r="CY159">
        <v>-64.31842</v>
      </c>
      <c r="CZ159">
        <v>-4.43174436090239</v>
      </c>
      <c r="DA159">
        <v>0.440495582951749</v>
      </c>
      <c r="DB159">
        <v>0</v>
      </c>
      <c r="DC159">
        <v>2.6252045</v>
      </c>
      <c r="DD159">
        <v>-0.00321067669173328</v>
      </c>
      <c r="DE159">
        <v>0.00627181191921436</v>
      </c>
      <c r="DF159">
        <v>1</v>
      </c>
      <c r="DG159">
        <v>1</v>
      </c>
      <c r="DH159">
        <v>2</v>
      </c>
      <c r="DI159" t="s">
        <v>347</v>
      </c>
      <c r="DJ159">
        <v>3.11889</v>
      </c>
      <c r="DK159">
        <v>2.80067</v>
      </c>
      <c r="DL159">
        <v>0.191035</v>
      </c>
      <c r="DM159">
        <v>0.200266</v>
      </c>
      <c r="DN159">
        <v>0.0864503</v>
      </c>
      <c r="DO159">
        <v>0.0763949</v>
      </c>
      <c r="DP159">
        <v>22514.8</v>
      </c>
      <c r="DQ159">
        <v>20561.2</v>
      </c>
      <c r="DR159">
        <v>26629.4</v>
      </c>
      <c r="DS159">
        <v>24059.3</v>
      </c>
      <c r="DT159">
        <v>33630</v>
      </c>
      <c r="DU159">
        <v>32379.7</v>
      </c>
      <c r="DV159">
        <v>40263</v>
      </c>
      <c r="DW159">
        <v>38046.5</v>
      </c>
      <c r="DX159">
        <v>1.99743</v>
      </c>
      <c r="DY159">
        <v>2.63475</v>
      </c>
      <c r="DZ159">
        <v>0.0370443</v>
      </c>
      <c r="EA159">
        <v>0</v>
      </c>
      <c r="EB159">
        <v>24.8324</v>
      </c>
      <c r="EC159">
        <v>999.9</v>
      </c>
      <c r="ED159">
        <v>52.063</v>
      </c>
      <c r="EE159">
        <v>25.881</v>
      </c>
      <c r="EF159">
        <v>17.0012</v>
      </c>
      <c r="EG159">
        <v>63.8456</v>
      </c>
      <c r="EH159">
        <v>20.4808</v>
      </c>
      <c r="EI159">
        <v>2</v>
      </c>
      <c r="EJ159">
        <v>-0.319914</v>
      </c>
      <c r="EK159">
        <v>-0.400912</v>
      </c>
      <c r="EL159">
        <v>20.2999</v>
      </c>
      <c r="EM159">
        <v>5.26087</v>
      </c>
      <c r="EN159">
        <v>12.0061</v>
      </c>
      <c r="EO159">
        <v>4.99935</v>
      </c>
      <c r="EP159">
        <v>3.28713</v>
      </c>
      <c r="EQ159">
        <v>9999</v>
      </c>
      <c r="ER159">
        <v>9999</v>
      </c>
      <c r="ES159">
        <v>9999</v>
      </c>
      <c r="ET159">
        <v>999.9</v>
      </c>
      <c r="EU159">
        <v>1.87285</v>
      </c>
      <c r="EV159">
        <v>1.87363</v>
      </c>
      <c r="EW159">
        <v>1.8699</v>
      </c>
      <c r="EX159">
        <v>1.87562</v>
      </c>
      <c r="EY159">
        <v>1.8758</v>
      </c>
      <c r="EZ159">
        <v>1.87423</v>
      </c>
      <c r="FA159">
        <v>1.87278</v>
      </c>
      <c r="FB159">
        <v>1.87185</v>
      </c>
      <c r="FC159">
        <v>5</v>
      </c>
      <c r="FD159">
        <v>0</v>
      </c>
      <c r="FE159">
        <v>0</v>
      </c>
      <c r="FF159">
        <v>0</v>
      </c>
      <c r="FG159" t="s">
        <v>348</v>
      </c>
      <c r="FH159" t="s">
        <v>349</v>
      </c>
      <c r="FI159" t="s">
        <v>350</v>
      </c>
      <c r="FJ159" t="s">
        <v>350</v>
      </c>
      <c r="FK159" t="s">
        <v>350</v>
      </c>
      <c r="FL159" t="s">
        <v>350</v>
      </c>
      <c r="FM159">
        <v>0</v>
      </c>
      <c r="FN159">
        <v>100</v>
      </c>
      <c r="FO159">
        <v>100</v>
      </c>
      <c r="FP159">
        <v>1.76</v>
      </c>
      <c r="FQ159">
        <v>0.1112</v>
      </c>
      <c r="FR159">
        <v>0.362488883028156</v>
      </c>
      <c r="FS159">
        <v>0.00365831709837341</v>
      </c>
      <c r="FT159">
        <v>-3.09545118692409e-06</v>
      </c>
      <c r="FU159">
        <v>8.40380587856183e-10</v>
      </c>
      <c r="FV159">
        <v>-0.00191986884087034</v>
      </c>
      <c r="FW159">
        <v>0.00174507359546448</v>
      </c>
      <c r="FX159">
        <v>0.000211765233859431</v>
      </c>
      <c r="FY159">
        <v>9.99097381883647e-06</v>
      </c>
      <c r="FZ159">
        <v>2</v>
      </c>
      <c r="GA159">
        <v>1986</v>
      </c>
      <c r="GB159">
        <v>0</v>
      </c>
      <c r="GC159">
        <v>17</v>
      </c>
      <c r="GD159">
        <v>48.3</v>
      </c>
      <c r="GE159">
        <v>48.4</v>
      </c>
      <c r="GF159">
        <v>3.12012</v>
      </c>
      <c r="GG159">
        <v>2.5061</v>
      </c>
      <c r="GH159">
        <v>2.24854</v>
      </c>
      <c r="GI159">
        <v>2.67578</v>
      </c>
      <c r="GJ159">
        <v>2.44751</v>
      </c>
      <c r="GK159">
        <v>2.39624</v>
      </c>
      <c r="GL159">
        <v>30.6093</v>
      </c>
      <c r="GM159">
        <v>13.9482</v>
      </c>
      <c r="GN159">
        <v>19</v>
      </c>
      <c r="GO159">
        <v>455.374</v>
      </c>
      <c r="GP159">
        <v>1035.03</v>
      </c>
      <c r="GQ159">
        <v>24.2545</v>
      </c>
      <c r="GR159">
        <v>23.4919</v>
      </c>
      <c r="GS159">
        <v>30.0005</v>
      </c>
      <c r="GT159">
        <v>23.5001</v>
      </c>
      <c r="GU159">
        <v>23.6179</v>
      </c>
      <c r="GV159">
        <v>62.5277</v>
      </c>
      <c r="GW159">
        <v>22.1605</v>
      </c>
      <c r="GX159">
        <v>68.5372</v>
      </c>
      <c r="GY159">
        <v>24.2715</v>
      </c>
      <c r="GZ159">
        <v>1150.19</v>
      </c>
      <c r="HA159">
        <v>12.863</v>
      </c>
      <c r="HB159">
        <v>101.121</v>
      </c>
      <c r="HC159">
        <v>101.085</v>
      </c>
    </row>
    <row r="160" spans="1:211">
      <c r="A160">
        <v>144</v>
      </c>
      <c r="B160">
        <v>1737668027.1</v>
      </c>
      <c r="C160">
        <v>286</v>
      </c>
      <c r="D160" t="s">
        <v>635</v>
      </c>
      <c r="E160" t="s">
        <v>636</v>
      </c>
      <c r="F160">
        <v>2</v>
      </c>
      <c r="G160">
        <v>1737668026.1</v>
      </c>
      <c r="H160">
        <f>(I160)/1000</f>
        <v>0</v>
      </c>
      <c r="I160">
        <f>IF(BD160, AL160, AF160)</f>
        <v>0</v>
      </c>
      <c r="J160">
        <f>IF(BD160, AG160, AE160)</f>
        <v>0</v>
      </c>
      <c r="K160">
        <f>BF160 - IF(AS160&gt;1, J160*AZ160*100.0/(AU160), 0)</f>
        <v>0</v>
      </c>
      <c r="L160">
        <f>((R160-H160/2)*K160-J160)/(R160+H160/2)</f>
        <v>0</v>
      </c>
      <c r="M160">
        <f>L160*(BM160+BN160)/1000.0</f>
        <v>0</v>
      </c>
      <c r="N160">
        <f>(BF160 - IF(AS160&gt;1, J160*AZ160*100.0/(AU160), 0))*(BM160+BN160)/1000.0</f>
        <v>0</v>
      </c>
      <c r="O160">
        <f>2.0/((1/Q160-1/P160)+SIGN(Q160)*SQRT((1/Q160-1/P160)*(1/Q160-1/P160) + 4*BA160/((BA160+1)*(BA160+1))*(2*1/Q160*1/P160-1/P160*1/P160)))</f>
        <v>0</v>
      </c>
      <c r="P160">
        <f>IF(LEFT(BB160,1)&lt;&gt;"0",IF(LEFT(BB160,1)="1",3.0,BC160),$D$5+$E$5*(BT160*BM160/($K$5*1000))+$F$5*(BT160*BM160/($K$5*1000))*MAX(MIN(AZ160,$J$5),$I$5)*MAX(MIN(AZ160,$J$5),$I$5)+$G$5*MAX(MIN(AZ160,$J$5),$I$5)*(BT160*BM160/($K$5*1000))+$H$5*(BT160*BM160/($K$5*1000))*(BT160*BM160/($K$5*1000)))</f>
        <v>0</v>
      </c>
      <c r="Q160">
        <f>H160*(1000-(1000*0.61365*exp(17.502*U160/(240.97+U160))/(BM160+BN160)+BH160)/2)/(1000*0.61365*exp(17.502*U160/(240.97+U160))/(BM160+BN160)-BH160)</f>
        <v>0</v>
      </c>
      <c r="R160">
        <f>1/((BA160+1)/(O160/1.6)+1/(P160/1.37)) + BA160/((BA160+1)/(O160/1.6) + BA160/(P160/1.37))</f>
        <v>0</v>
      </c>
      <c r="S160">
        <f>(AV160*AY160)</f>
        <v>0</v>
      </c>
      <c r="T160">
        <f>(BO160+(S160+2*0.95*5.67E-8*(((BO160+$B$7)+273)^4-(BO160+273)^4)-44100*H160)/(1.84*29.3*P160+8*0.95*5.67E-8*(BO160+273)^3))</f>
        <v>0</v>
      </c>
      <c r="U160">
        <f>($C$7*BP160+$D$7*BQ160+$E$7*T160)</f>
        <v>0</v>
      </c>
      <c r="V160">
        <f>0.61365*exp(17.502*U160/(240.97+U160))</f>
        <v>0</v>
      </c>
      <c r="W160">
        <f>(X160/Y160*100)</f>
        <v>0</v>
      </c>
      <c r="X160">
        <f>BH160*(BM160+BN160)/1000</f>
        <v>0</v>
      </c>
      <c r="Y160">
        <f>0.61365*exp(17.502*BO160/(240.97+BO160))</f>
        <v>0</v>
      </c>
      <c r="Z160">
        <f>(V160-BH160*(BM160+BN160)/1000)</f>
        <v>0</v>
      </c>
      <c r="AA160">
        <f>(-H160*44100)</f>
        <v>0</v>
      </c>
      <c r="AB160">
        <f>2*29.3*P160*0.92*(BO160-U160)</f>
        <v>0</v>
      </c>
      <c r="AC160">
        <f>2*0.95*5.67E-8*(((BO160+$B$7)+273)^4-(U160+273)^4)</f>
        <v>0</v>
      </c>
      <c r="AD160">
        <f>S160+AC160+AA160+AB160</f>
        <v>0</v>
      </c>
      <c r="AE160">
        <f>BL160*AS160*(BG160-BF160*(1000-AS160*BI160)/(1000-AS160*BH160))/(100*AZ160)</f>
        <v>0</v>
      </c>
      <c r="AF160">
        <f>1000*BL160*AS160*(BH160-BI160)/(100*AZ160*(1000-AS160*BH160))</f>
        <v>0</v>
      </c>
      <c r="AG160">
        <f>(AH160 - AI160 - BM160*1E3/(8.314*(BO160+273.15)) * AK160/BL160 * AJ160) * BL160/(100*AZ160) * (1000 - BI160)/1000</f>
        <v>0</v>
      </c>
      <c r="AH160">
        <v>1132.06237866667</v>
      </c>
      <c r="AI160">
        <v>1081.01084848485</v>
      </c>
      <c r="AJ160">
        <v>3.38796320346313</v>
      </c>
      <c r="AK160">
        <v>84.62</v>
      </c>
      <c r="AL160">
        <f>(AN160 - AM160 + BM160*1E3/(8.314*(BO160+273.15)) * AP160/BL160 * AO160) * BL160/(100*AZ160) * 1000/(1000 - AN160)</f>
        <v>0</v>
      </c>
      <c r="AM160">
        <v>12.8598644359441</v>
      </c>
      <c r="AN160">
        <v>15.4826846153846</v>
      </c>
      <c r="AO160">
        <v>-5.8978423861021e-07</v>
      </c>
      <c r="AP160">
        <v>106.04</v>
      </c>
      <c r="AQ160">
        <v>13</v>
      </c>
      <c r="AR160">
        <v>3</v>
      </c>
      <c r="AS160">
        <f>IF(AQ160*$H$13&gt;=AU160,1.0,(AU160/(AU160-AQ160*$H$13)))</f>
        <v>0</v>
      </c>
      <c r="AT160">
        <f>(AS160-1)*100</f>
        <v>0</v>
      </c>
      <c r="AU160">
        <f>MAX(0,($B$13+$C$13*BT160)/(1+$D$13*BT160)*BM160/(BO160+273)*$E$13)</f>
        <v>0</v>
      </c>
      <c r="AV160">
        <f>$B$11*BU160+$C$11*BV160+$D$11*CG160</f>
        <v>0</v>
      </c>
      <c r="AW160">
        <f>AV160*AX160</f>
        <v>0</v>
      </c>
      <c r="AX160">
        <f>($B$11*$D$9+$C$11*$D$9+$D$11*(CH160*$E$9+CI160*$G$9))/($B$11+$C$11+$D$11)</f>
        <v>0</v>
      </c>
      <c r="AY160">
        <f>($B$11*$K$9+$C$11*$K$9+$D$11*(CH160*$L$9+CI160*$N$9))/($B$11+$C$11+$D$11)</f>
        <v>0</v>
      </c>
      <c r="AZ160">
        <v>6</v>
      </c>
      <c r="BA160">
        <v>0.5</v>
      </c>
      <c r="BB160" t="s">
        <v>345</v>
      </c>
      <c r="BC160">
        <v>2</v>
      </c>
      <c r="BD160" t="b">
        <v>1</v>
      </c>
      <c r="BE160">
        <v>1737668026.1</v>
      </c>
      <c r="BF160">
        <v>1064.28</v>
      </c>
      <c r="BG160">
        <v>1129.25</v>
      </c>
      <c r="BH160">
        <v>15.4828</v>
      </c>
      <c r="BI160">
        <v>12.8664</v>
      </c>
      <c r="BJ160">
        <v>1062.51</v>
      </c>
      <c r="BK160">
        <v>15.3716</v>
      </c>
      <c r="BL160">
        <v>499.822</v>
      </c>
      <c r="BM160">
        <v>102.603</v>
      </c>
      <c r="BN160">
        <v>0.100102</v>
      </c>
      <c r="BO160">
        <v>24.9686</v>
      </c>
      <c r="BP160">
        <v>25.4385</v>
      </c>
      <c r="BQ160">
        <v>999.9</v>
      </c>
      <c r="BR160">
        <v>0</v>
      </c>
      <c r="BS160">
        <v>0</v>
      </c>
      <c r="BT160">
        <v>9982.5</v>
      </c>
      <c r="BU160">
        <v>364.234</v>
      </c>
      <c r="BV160">
        <v>836.17</v>
      </c>
      <c r="BW160">
        <v>-64.9769</v>
      </c>
      <c r="BX160">
        <v>1081.01</v>
      </c>
      <c r="BY160">
        <v>1143.97</v>
      </c>
      <c r="BZ160">
        <v>2.61638</v>
      </c>
      <c r="CA160">
        <v>1129.25</v>
      </c>
      <c r="CB160">
        <v>12.8664</v>
      </c>
      <c r="CC160">
        <v>1.58858</v>
      </c>
      <c r="CD160">
        <v>1.32014</v>
      </c>
      <c r="CE160">
        <v>13.8485</v>
      </c>
      <c r="CF160">
        <v>11.0301</v>
      </c>
      <c r="CG160">
        <v>1200</v>
      </c>
      <c r="CH160">
        <v>0.9</v>
      </c>
      <c r="CI160">
        <v>0.1</v>
      </c>
      <c r="CJ160">
        <v>27</v>
      </c>
      <c r="CK160">
        <v>23455.9</v>
      </c>
      <c r="CL160">
        <v>1737665128.1</v>
      </c>
      <c r="CM160" t="s">
        <v>346</v>
      </c>
      <c r="CN160">
        <v>1737665128.1</v>
      </c>
      <c r="CO160">
        <v>1737665124.1</v>
      </c>
      <c r="CP160">
        <v>1</v>
      </c>
      <c r="CQ160">
        <v>0.11</v>
      </c>
      <c r="CR160">
        <v>-0.02</v>
      </c>
      <c r="CS160">
        <v>0.918</v>
      </c>
      <c r="CT160">
        <v>0.128</v>
      </c>
      <c r="CU160">
        <v>200</v>
      </c>
      <c r="CV160">
        <v>18</v>
      </c>
      <c r="CW160">
        <v>0.6</v>
      </c>
      <c r="CX160">
        <v>0.08</v>
      </c>
      <c r="CY160">
        <v>-64.46116</v>
      </c>
      <c r="CZ160">
        <v>-3.97706165413545</v>
      </c>
      <c r="DA160">
        <v>0.397627757330899</v>
      </c>
      <c r="DB160">
        <v>0</v>
      </c>
      <c r="DC160">
        <v>2.6256315</v>
      </c>
      <c r="DD160">
        <v>-0.0391042105263139</v>
      </c>
      <c r="DE160">
        <v>0.00554577070838666</v>
      </c>
      <c r="DF160">
        <v>1</v>
      </c>
      <c r="DG160">
        <v>1</v>
      </c>
      <c r="DH160">
        <v>2</v>
      </c>
      <c r="DI160" t="s">
        <v>347</v>
      </c>
      <c r="DJ160">
        <v>3.11901</v>
      </c>
      <c r="DK160">
        <v>2.80075</v>
      </c>
      <c r="DL160">
        <v>0.191793</v>
      </c>
      <c r="DM160">
        <v>0.201018</v>
      </c>
      <c r="DN160">
        <v>0.0864568</v>
      </c>
      <c r="DO160">
        <v>0.0764054</v>
      </c>
      <c r="DP160">
        <v>22493.7</v>
      </c>
      <c r="DQ160">
        <v>20541.6</v>
      </c>
      <c r="DR160">
        <v>26629.4</v>
      </c>
      <c r="DS160">
        <v>24058.9</v>
      </c>
      <c r="DT160">
        <v>33629.8</v>
      </c>
      <c r="DU160">
        <v>32378.9</v>
      </c>
      <c r="DV160">
        <v>40263</v>
      </c>
      <c r="DW160">
        <v>38045.9</v>
      </c>
      <c r="DX160">
        <v>1.99797</v>
      </c>
      <c r="DY160">
        <v>2.6345</v>
      </c>
      <c r="DZ160">
        <v>0.0370219</v>
      </c>
      <c r="EA160">
        <v>0</v>
      </c>
      <c r="EB160">
        <v>24.8303</v>
      </c>
      <c r="EC160">
        <v>999.9</v>
      </c>
      <c r="ED160">
        <v>52.063</v>
      </c>
      <c r="EE160">
        <v>25.881</v>
      </c>
      <c r="EF160">
        <v>17.0027</v>
      </c>
      <c r="EG160">
        <v>64.4856</v>
      </c>
      <c r="EH160">
        <v>20.5769</v>
      </c>
      <c r="EI160">
        <v>2</v>
      </c>
      <c r="EJ160">
        <v>-0.319736</v>
      </c>
      <c r="EK160">
        <v>-0.419322</v>
      </c>
      <c r="EL160">
        <v>20.2999</v>
      </c>
      <c r="EM160">
        <v>5.26042</v>
      </c>
      <c r="EN160">
        <v>12.0058</v>
      </c>
      <c r="EO160">
        <v>4.99935</v>
      </c>
      <c r="EP160">
        <v>3.28713</v>
      </c>
      <c r="EQ160">
        <v>9999</v>
      </c>
      <c r="ER160">
        <v>9999</v>
      </c>
      <c r="ES160">
        <v>9999</v>
      </c>
      <c r="ET160">
        <v>999.9</v>
      </c>
      <c r="EU160">
        <v>1.87284</v>
      </c>
      <c r="EV160">
        <v>1.87364</v>
      </c>
      <c r="EW160">
        <v>1.86986</v>
      </c>
      <c r="EX160">
        <v>1.87562</v>
      </c>
      <c r="EY160">
        <v>1.87578</v>
      </c>
      <c r="EZ160">
        <v>1.87422</v>
      </c>
      <c r="FA160">
        <v>1.87276</v>
      </c>
      <c r="FB160">
        <v>1.87186</v>
      </c>
      <c r="FC160">
        <v>5</v>
      </c>
      <c r="FD160">
        <v>0</v>
      </c>
      <c r="FE160">
        <v>0</v>
      </c>
      <c r="FF160">
        <v>0</v>
      </c>
      <c r="FG160" t="s">
        <v>348</v>
      </c>
      <c r="FH160" t="s">
        <v>349</v>
      </c>
      <c r="FI160" t="s">
        <v>350</v>
      </c>
      <c r="FJ160" t="s">
        <v>350</v>
      </c>
      <c r="FK160" t="s">
        <v>350</v>
      </c>
      <c r="FL160" t="s">
        <v>350</v>
      </c>
      <c r="FM160">
        <v>0</v>
      </c>
      <c r="FN160">
        <v>100</v>
      </c>
      <c r="FO160">
        <v>100</v>
      </c>
      <c r="FP160">
        <v>1.76</v>
      </c>
      <c r="FQ160">
        <v>0.1112</v>
      </c>
      <c r="FR160">
        <v>0.362488883028156</v>
      </c>
      <c r="FS160">
        <v>0.00365831709837341</v>
      </c>
      <c r="FT160">
        <v>-3.09545118692409e-06</v>
      </c>
      <c r="FU160">
        <v>8.40380587856183e-10</v>
      </c>
      <c r="FV160">
        <v>-0.00191986884087034</v>
      </c>
      <c r="FW160">
        <v>0.00174507359546448</v>
      </c>
      <c r="FX160">
        <v>0.000211765233859431</v>
      </c>
      <c r="FY160">
        <v>9.99097381883647e-06</v>
      </c>
      <c r="FZ160">
        <v>2</v>
      </c>
      <c r="GA160">
        <v>1986</v>
      </c>
      <c r="GB160">
        <v>0</v>
      </c>
      <c r="GC160">
        <v>17</v>
      </c>
      <c r="GD160">
        <v>48.3</v>
      </c>
      <c r="GE160">
        <v>48.4</v>
      </c>
      <c r="GF160">
        <v>3.13477</v>
      </c>
      <c r="GG160">
        <v>2.49512</v>
      </c>
      <c r="GH160">
        <v>2.24854</v>
      </c>
      <c r="GI160">
        <v>2.67578</v>
      </c>
      <c r="GJ160">
        <v>2.44751</v>
      </c>
      <c r="GK160">
        <v>2.42065</v>
      </c>
      <c r="GL160">
        <v>30.6309</v>
      </c>
      <c r="GM160">
        <v>13.9569</v>
      </c>
      <c r="GN160">
        <v>19</v>
      </c>
      <c r="GO160">
        <v>455.715</v>
      </c>
      <c r="GP160">
        <v>1034.75</v>
      </c>
      <c r="GQ160">
        <v>24.264</v>
      </c>
      <c r="GR160">
        <v>23.4934</v>
      </c>
      <c r="GS160">
        <v>30.0005</v>
      </c>
      <c r="GT160">
        <v>23.502</v>
      </c>
      <c r="GU160">
        <v>23.6194</v>
      </c>
      <c r="GV160">
        <v>62.8275</v>
      </c>
      <c r="GW160">
        <v>22.1605</v>
      </c>
      <c r="GX160">
        <v>68.5372</v>
      </c>
      <c r="GY160">
        <v>24.2715</v>
      </c>
      <c r="GZ160">
        <v>1156.95</v>
      </c>
      <c r="HA160">
        <v>12.863</v>
      </c>
      <c r="HB160">
        <v>101.121</v>
      </c>
      <c r="HC160">
        <v>101.083</v>
      </c>
    </row>
    <row r="161" spans="1:211">
      <c r="A161">
        <v>145</v>
      </c>
      <c r="B161">
        <v>1737668029.1</v>
      </c>
      <c r="C161">
        <v>288</v>
      </c>
      <c r="D161" t="s">
        <v>637</v>
      </c>
      <c r="E161" t="s">
        <v>638</v>
      </c>
      <c r="F161">
        <v>2</v>
      </c>
      <c r="G161">
        <v>1737668027.1</v>
      </c>
      <c r="H161">
        <f>(I161)/1000</f>
        <v>0</v>
      </c>
      <c r="I161">
        <f>IF(BD161, AL161, AF161)</f>
        <v>0</v>
      </c>
      <c r="J161">
        <f>IF(BD161, AG161, AE161)</f>
        <v>0</v>
      </c>
      <c r="K161">
        <f>BF161 - IF(AS161&gt;1, J161*AZ161*100.0/(AU161), 0)</f>
        <v>0</v>
      </c>
      <c r="L161">
        <f>((R161-H161/2)*K161-J161)/(R161+H161/2)</f>
        <v>0</v>
      </c>
      <c r="M161">
        <f>L161*(BM161+BN161)/1000.0</f>
        <v>0</v>
      </c>
      <c r="N161">
        <f>(BF161 - IF(AS161&gt;1, J161*AZ161*100.0/(AU161), 0))*(BM161+BN161)/1000.0</f>
        <v>0</v>
      </c>
      <c r="O161">
        <f>2.0/((1/Q161-1/P161)+SIGN(Q161)*SQRT((1/Q161-1/P161)*(1/Q161-1/P161) + 4*BA161/((BA161+1)*(BA161+1))*(2*1/Q161*1/P161-1/P161*1/P161)))</f>
        <v>0</v>
      </c>
      <c r="P161">
        <f>IF(LEFT(BB161,1)&lt;&gt;"0",IF(LEFT(BB161,1)="1",3.0,BC161),$D$5+$E$5*(BT161*BM161/($K$5*1000))+$F$5*(BT161*BM161/($K$5*1000))*MAX(MIN(AZ161,$J$5),$I$5)*MAX(MIN(AZ161,$J$5),$I$5)+$G$5*MAX(MIN(AZ161,$J$5),$I$5)*(BT161*BM161/($K$5*1000))+$H$5*(BT161*BM161/($K$5*1000))*(BT161*BM161/($K$5*1000)))</f>
        <v>0</v>
      </c>
      <c r="Q161">
        <f>H161*(1000-(1000*0.61365*exp(17.502*U161/(240.97+U161))/(BM161+BN161)+BH161)/2)/(1000*0.61365*exp(17.502*U161/(240.97+U161))/(BM161+BN161)-BH161)</f>
        <v>0</v>
      </c>
      <c r="R161">
        <f>1/((BA161+1)/(O161/1.6)+1/(P161/1.37)) + BA161/((BA161+1)/(O161/1.6) + BA161/(P161/1.37))</f>
        <v>0</v>
      </c>
      <c r="S161">
        <f>(AV161*AY161)</f>
        <v>0</v>
      </c>
      <c r="T161">
        <f>(BO161+(S161+2*0.95*5.67E-8*(((BO161+$B$7)+273)^4-(BO161+273)^4)-44100*H161)/(1.84*29.3*P161+8*0.95*5.67E-8*(BO161+273)^3))</f>
        <v>0</v>
      </c>
      <c r="U161">
        <f>($C$7*BP161+$D$7*BQ161+$E$7*T161)</f>
        <v>0</v>
      </c>
      <c r="V161">
        <f>0.61365*exp(17.502*U161/(240.97+U161))</f>
        <v>0</v>
      </c>
      <c r="W161">
        <f>(X161/Y161*100)</f>
        <v>0</v>
      </c>
      <c r="X161">
        <f>BH161*(BM161+BN161)/1000</f>
        <v>0</v>
      </c>
      <c r="Y161">
        <f>0.61365*exp(17.502*BO161/(240.97+BO161))</f>
        <v>0</v>
      </c>
      <c r="Z161">
        <f>(V161-BH161*(BM161+BN161)/1000)</f>
        <v>0</v>
      </c>
      <c r="AA161">
        <f>(-H161*44100)</f>
        <v>0</v>
      </c>
      <c r="AB161">
        <f>2*29.3*P161*0.92*(BO161-U161)</f>
        <v>0</v>
      </c>
      <c r="AC161">
        <f>2*0.95*5.67E-8*(((BO161+$B$7)+273)^4-(U161+273)^4)</f>
        <v>0</v>
      </c>
      <c r="AD161">
        <f>S161+AC161+AA161+AB161</f>
        <v>0</v>
      </c>
      <c r="AE161">
        <f>BL161*AS161*(BG161-BF161*(1000-AS161*BI161)/(1000-AS161*BH161))/(100*AZ161)</f>
        <v>0</v>
      </c>
      <c r="AF161">
        <f>1000*BL161*AS161*(BH161-BI161)/(100*AZ161*(1000-AS161*BH161))</f>
        <v>0</v>
      </c>
      <c r="AG161">
        <f>(AH161 - AI161 - BM161*1E3/(8.314*(BO161+273.15)) * AK161/BL161 * AJ161) * BL161/(100*AZ161) * (1000 - BI161)/1000</f>
        <v>0</v>
      </c>
      <c r="AH161">
        <v>1138.8635602619</v>
      </c>
      <c r="AI161">
        <v>1087.73896969697</v>
      </c>
      <c r="AJ161">
        <v>3.37493549783546</v>
      </c>
      <c r="AK161">
        <v>84.62</v>
      </c>
      <c r="AL161">
        <f>(AN161 - AM161 + BM161*1E3/(8.314*(BO161+273.15)) * AP161/BL161 * AO161) * BL161/(100*AZ161) * 1000/(1000 - AN161)</f>
        <v>0</v>
      </c>
      <c r="AM161">
        <v>12.8617152090509</v>
      </c>
      <c r="AN161">
        <v>15.4833186813187</v>
      </c>
      <c r="AO161">
        <v>-2.843522843122e-08</v>
      </c>
      <c r="AP161">
        <v>106.04</v>
      </c>
      <c r="AQ161">
        <v>13</v>
      </c>
      <c r="AR161">
        <v>3</v>
      </c>
      <c r="AS161">
        <f>IF(AQ161*$H$13&gt;=AU161,1.0,(AU161/(AU161-AQ161*$H$13)))</f>
        <v>0</v>
      </c>
      <c r="AT161">
        <f>(AS161-1)*100</f>
        <v>0</v>
      </c>
      <c r="AU161">
        <f>MAX(0,($B$13+$C$13*BT161)/(1+$D$13*BT161)*BM161/(BO161+273)*$E$13)</f>
        <v>0</v>
      </c>
      <c r="AV161">
        <f>$B$11*BU161+$C$11*BV161+$D$11*CG161</f>
        <v>0</v>
      </c>
      <c r="AW161">
        <f>AV161*AX161</f>
        <v>0</v>
      </c>
      <c r="AX161">
        <f>($B$11*$D$9+$C$11*$D$9+$D$11*(CH161*$E$9+CI161*$G$9))/($B$11+$C$11+$D$11)</f>
        <v>0</v>
      </c>
      <c r="AY161">
        <f>($B$11*$K$9+$C$11*$K$9+$D$11*(CH161*$L$9+CI161*$N$9))/($B$11+$C$11+$D$11)</f>
        <v>0</v>
      </c>
      <c r="AZ161">
        <v>6</v>
      </c>
      <c r="BA161">
        <v>0.5</v>
      </c>
      <c r="BB161" t="s">
        <v>345</v>
      </c>
      <c r="BC161">
        <v>2</v>
      </c>
      <c r="BD161" t="b">
        <v>1</v>
      </c>
      <c r="BE161">
        <v>1737668027.1</v>
      </c>
      <c r="BF161">
        <v>1067.59</v>
      </c>
      <c r="BG161">
        <v>1132.755</v>
      </c>
      <c r="BH161">
        <v>15.4826</v>
      </c>
      <c r="BI161">
        <v>12.86765</v>
      </c>
      <c r="BJ161">
        <v>1065.825</v>
      </c>
      <c r="BK161">
        <v>15.3714</v>
      </c>
      <c r="BL161">
        <v>499.9355</v>
      </c>
      <c r="BM161">
        <v>102.6035</v>
      </c>
      <c r="BN161">
        <v>0.100137</v>
      </c>
      <c r="BO161">
        <v>24.9685</v>
      </c>
      <c r="BP161">
        <v>25.4364</v>
      </c>
      <c r="BQ161">
        <v>999.9</v>
      </c>
      <c r="BR161">
        <v>0</v>
      </c>
      <c r="BS161">
        <v>0</v>
      </c>
      <c r="BT161">
        <v>9980.625</v>
      </c>
      <c r="BU161">
        <v>364.2455</v>
      </c>
      <c r="BV161">
        <v>835.5645</v>
      </c>
      <c r="BW161">
        <v>-65.1652</v>
      </c>
      <c r="BX161">
        <v>1084.375</v>
      </c>
      <c r="BY161">
        <v>1147.52</v>
      </c>
      <c r="BZ161">
        <v>2.614935</v>
      </c>
      <c r="CA161">
        <v>1132.755</v>
      </c>
      <c r="CB161">
        <v>12.86765</v>
      </c>
      <c r="CC161">
        <v>1.58857</v>
      </c>
      <c r="CD161">
        <v>1.32027</v>
      </c>
      <c r="CE161">
        <v>13.84835</v>
      </c>
      <c r="CF161">
        <v>11.0316</v>
      </c>
      <c r="CG161">
        <v>1200</v>
      </c>
      <c r="CH161">
        <v>0.8999995</v>
      </c>
      <c r="CI161">
        <v>0.1000005</v>
      </c>
      <c r="CJ161">
        <v>27</v>
      </c>
      <c r="CK161">
        <v>23455.8</v>
      </c>
      <c r="CL161">
        <v>1737665128.1</v>
      </c>
      <c r="CM161" t="s">
        <v>346</v>
      </c>
      <c r="CN161">
        <v>1737665128.1</v>
      </c>
      <c r="CO161">
        <v>1737665124.1</v>
      </c>
      <c r="CP161">
        <v>1</v>
      </c>
      <c r="CQ161">
        <v>0.11</v>
      </c>
      <c r="CR161">
        <v>-0.02</v>
      </c>
      <c r="CS161">
        <v>0.918</v>
      </c>
      <c r="CT161">
        <v>0.128</v>
      </c>
      <c r="CU161">
        <v>200</v>
      </c>
      <c r="CV161">
        <v>18</v>
      </c>
      <c r="CW161">
        <v>0.6</v>
      </c>
      <c r="CX161">
        <v>0.08</v>
      </c>
      <c r="CY161">
        <v>-64.595175</v>
      </c>
      <c r="CZ161">
        <v>-3.51239548872191</v>
      </c>
      <c r="DA161">
        <v>0.35129394084584</v>
      </c>
      <c r="DB161">
        <v>0</v>
      </c>
      <c r="DC161">
        <v>2.625046</v>
      </c>
      <c r="DD161">
        <v>-0.061703458646615</v>
      </c>
      <c r="DE161">
        <v>0.00613236528592351</v>
      </c>
      <c r="DF161">
        <v>1</v>
      </c>
      <c r="DG161">
        <v>1</v>
      </c>
      <c r="DH161">
        <v>2</v>
      </c>
      <c r="DI161" t="s">
        <v>347</v>
      </c>
      <c r="DJ161">
        <v>3.11925</v>
      </c>
      <c r="DK161">
        <v>2.80081</v>
      </c>
      <c r="DL161">
        <v>0.192551</v>
      </c>
      <c r="DM161">
        <v>0.201791</v>
      </c>
      <c r="DN161">
        <v>0.0864546</v>
      </c>
      <c r="DO161">
        <v>0.0764177</v>
      </c>
      <c r="DP161">
        <v>22472.8</v>
      </c>
      <c r="DQ161">
        <v>20521.6</v>
      </c>
      <c r="DR161">
        <v>26629.5</v>
      </c>
      <c r="DS161">
        <v>24058.7</v>
      </c>
      <c r="DT161">
        <v>33630</v>
      </c>
      <c r="DU161">
        <v>32378.4</v>
      </c>
      <c r="DV161">
        <v>40263</v>
      </c>
      <c r="DW161">
        <v>38045.8</v>
      </c>
      <c r="DX161">
        <v>1.9984</v>
      </c>
      <c r="DY161">
        <v>2.63563</v>
      </c>
      <c r="DZ161">
        <v>0.0367612</v>
      </c>
      <c r="EA161">
        <v>0</v>
      </c>
      <c r="EB161">
        <v>24.8282</v>
      </c>
      <c r="EC161">
        <v>999.9</v>
      </c>
      <c r="ED161">
        <v>52.063</v>
      </c>
      <c r="EE161">
        <v>25.881</v>
      </c>
      <c r="EF161">
        <v>17.0017</v>
      </c>
      <c r="EG161">
        <v>64.3456</v>
      </c>
      <c r="EH161">
        <v>20.4247</v>
      </c>
      <c r="EI161">
        <v>2</v>
      </c>
      <c r="EJ161">
        <v>-0.319619</v>
      </c>
      <c r="EK161">
        <v>-0.409363</v>
      </c>
      <c r="EL161">
        <v>20.2997</v>
      </c>
      <c r="EM161">
        <v>5.25967</v>
      </c>
      <c r="EN161">
        <v>12.0059</v>
      </c>
      <c r="EO161">
        <v>4.9989</v>
      </c>
      <c r="EP161">
        <v>3.28705</v>
      </c>
      <c r="EQ161">
        <v>9999</v>
      </c>
      <c r="ER161">
        <v>9999</v>
      </c>
      <c r="ES161">
        <v>9999</v>
      </c>
      <c r="ET161">
        <v>999.9</v>
      </c>
      <c r="EU161">
        <v>1.87285</v>
      </c>
      <c r="EV161">
        <v>1.87364</v>
      </c>
      <c r="EW161">
        <v>1.86987</v>
      </c>
      <c r="EX161">
        <v>1.87562</v>
      </c>
      <c r="EY161">
        <v>1.87578</v>
      </c>
      <c r="EZ161">
        <v>1.87423</v>
      </c>
      <c r="FA161">
        <v>1.87276</v>
      </c>
      <c r="FB161">
        <v>1.87187</v>
      </c>
      <c r="FC161">
        <v>5</v>
      </c>
      <c r="FD161">
        <v>0</v>
      </c>
      <c r="FE161">
        <v>0</v>
      </c>
      <c r="FF161">
        <v>0</v>
      </c>
      <c r="FG161" t="s">
        <v>348</v>
      </c>
      <c r="FH161" t="s">
        <v>349</v>
      </c>
      <c r="FI161" t="s">
        <v>350</v>
      </c>
      <c r="FJ161" t="s">
        <v>350</v>
      </c>
      <c r="FK161" t="s">
        <v>350</v>
      </c>
      <c r="FL161" t="s">
        <v>350</v>
      </c>
      <c r="FM161">
        <v>0</v>
      </c>
      <c r="FN161">
        <v>100</v>
      </c>
      <c r="FO161">
        <v>100</v>
      </c>
      <c r="FP161">
        <v>1.76</v>
      </c>
      <c r="FQ161">
        <v>0.1112</v>
      </c>
      <c r="FR161">
        <v>0.362488883028156</v>
      </c>
      <c r="FS161">
        <v>0.00365831709837341</v>
      </c>
      <c r="FT161">
        <v>-3.09545118692409e-06</v>
      </c>
      <c r="FU161">
        <v>8.40380587856183e-10</v>
      </c>
      <c r="FV161">
        <v>-0.00191986884087034</v>
      </c>
      <c r="FW161">
        <v>0.00174507359546448</v>
      </c>
      <c r="FX161">
        <v>0.000211765233859431</v>
      </c>
      <c r="FY161">
        <v>9.99097381883647e-06</v>
      </c>
      <c r="FZ161">
        <v>2</v>
      </c>
      <c r="GA161">
        <v>1986</v>
      </c>
      <c r="GB161">
        <v>0</v>
      </c>
      <c r="GC161">
        <v>17</v>
      </c>
      <c r="GD161">
        <v>48.4</v>
      </c>
      <c r="GE161">
        <v>48.4</v>
      </c>
      <c r="GF161">
        <v>3.14941</v>
      </c>
      <c r="GG161">
        <v>2.49756</v>
      </c>
      <c r="GH161">
        <v>2.24854</v>
      </c>
      <c r="GI161">
        <v>2.67456</v>
      </c>
      <c r="GJ161">
        <v>2.44751</v>
      </c>
      <c r="GK161">
        <v>2.43164</v>
      </c>
      <c r="GL161">
        <v>30.6309</v>
      </c>
      <c r="GM161">
        <v>13.9569</v>
      </c>
      <c r="GN161">
        <v>19</v>
      </c>
      <c r="GO161">
        <v>455.982</v>
      </c>
      <c r="GP161">
        <v>1036.15</v>
      </c>
      <c r="GQ161">
        <v>24.2731</v>
      </c>
      <c r="GR161">
        <v>23.4945</v>
      </c>
      <c r="GS161">
        <v>30.0004</v>
      </c>
      <c r="GT161">
        <v>23.5038</v>
      </c>
      <c r="GU161">
        <v>23.6208</v>
      </c>
      <c r="GV161">
        <v>63.1202</v>
      </c>
      <c r="GW161">
        <v>22.1605</v>
      </c>
      <c r="GX161">
        <v>68.5372</v>
      </c>
      <c r="GY161">
        <v>24.2934</v>
      </c>
      <c r="GZ161">
        <v>1163.75</v>
      </c>
      <c r="HA161">
        <v>12.863</v>
      </c>
      <c r="HB161">
        <v>101.122</v>
      </c>
      <c r="HC161">
        <v>101.082</v>
      </c>
    </row>
    <row r="162" spans="1:211">
      <c r="A162">
        <v>146</v>
      </c>
      <c r="B162">
        <v>1737668031.1</v>
      </c>
      <c r="C162">
        <v>290</v>
      </c>
      <c r="D162" t="s">
        <v>639</v>
      </c>
      <c r="E162" t="s">
        <v>640</v>
      </c>
      <c r="F162">
        <v>2</v>
      </c>
      <c r="G162">
        <v>1737668030.1</v>
      </c>
      <c r="H162">
        <f>(I162)/1000</f>
        <v>0</v>
      </c>
      <c r="I162">
        <f>IF(BD162, AL162, AF162)</f>
        <v>0</v>
      </c>
      <c r="J162">
        <f>IF(BD162, AG162, AE162)</f>
        <v>0</v>
      </c>
      <c r="K162">
        <f>BF162 - IF(AS162&gt;1, J162*AZ162*100.0/(AU162), 0)</f>
        <v>0</v>
      </c>
      <c r="L162">
        <f>((R162-H162/2)*K162-J162)/(R162+H162/2)</f>
        <v>0</v>
      </c>
      <c r="M162">
        <f>L162*(BM162+BN162)/1000.0</f>
        <v>0</v>
      </c>
      <c r="N162">
        <f>(BF162 - IF(AS162&gt;1, J162*AZ162*100.0/(AU162), 0))*(BM162+BN162)/1000.0</f>
        <v>0</v>
      </c>
      <c r="O162">
        <f>2.0/((1/Q162-1/P162)+SIGN(Q162)*SQRT((1/Q162-1/P162)*(1/Q162-1/P162) + 4*BA162/((BA162+1)*(BA162+1))*(2*1/Q162*1/P162-1/P162*1/P162)))</f>
        <v>0</v>
      </c>
      <c r="P162">
        <f>IF(LEFT(BB162,1)&lt;&gt;"0",IF(LEFT(BB162,1)="1",3.0,BC162),$D$5+$E$5*(BT162*BM162/($K$5*1000))+$F$5*(BT162*BM162/($K$5*1000))*MAX(MIN(AZ162,$J$5),$I$5)*MAX(MIN(AZ162,$J$5),$I$5)+$G$5*MAX(MIN(AZ162,$J$5),$I$5)*(BT162*BM162/($K$5*1000))+$H$5*(BT162*BM162/($K$5*1000))*(BT162*BM162/($K$5*1000)))</f>
        <v>0</v>
      </c>
      <c r="Q162">
        <f>H162*(1000-(1000*0.61365*exp(17.502*U162/(240.97+U162))/(BM162+BN162)+BH162)/2)/(1000*0.61365*exp(17.502*U162/(240.97+U162))/(BM162+BN162)-BH162)</f>
        <v>0</v>
      </c>
      <c r="R162">
        <f>1/((BA162+1)/(O162/1.6)+1/(P162/1.37)) + BA162/((BA162+1)/(O162/1.6) + BA162/(P162/1.37))</f>
        <v>0</v>
      </c>
      <c r="S162">
        <f>(AV162*AY162)</f>
        <v>0</v>
      </c>
      <c r="T162">
        <f>(BO162+(S162+2*0.95*5.67E-8*(((BO162+$B$7)+273)^4-(BO162+273)^4)-44100*H162)/(1.84*29.3*P162+8*0.95*5.67E-8*(BO162+273)^3))</f>
        <v>0</v>
      </c>
      <c r="U162">
        <f>($C$7*BP162+$D$7*BQ162+$E$7*T162)</f>
        <v>0</v>
      </c>
      <c r="V162">
        <f>0.61365*exp(17.502*U162/(240.97+U162))</f>
        <v>0</v>
      </c>
      <c r="W162">
        <f>(X162/Y162*100)</f>
        <v>0</v>
      </c>
      <c r="X162">
        <f>BH162*(BM162+BN162)/1000</f>
        <v>0</v>
      </c>
      <c r="Y162">
        <f>0.61365*exp(17.502*BO162/(240.97+BO162))</f>
        <v>0</v>
      </c>
      <c r="Z162">
        <f>(V162-BH162*(BM162+BN162)/1000)</f>
        <v>0</v>
      </c>
      <c r="AA162">
        <f>(-H162*44100)</f>
        <v>0</v>
      </c>
      <c r="AB162">
        <f>2*29.3*P162*0.92*(BO162-U162)</f>
        <v>0</v>
      </c>
      <c r="AC162">
        <f>2*0.95*5.67E-8*(((BO162+$B$7)+273)^4-(U162+273)^4)</f>
        <v>0</v>
      </c>
      <c r="AD162">
        <f>S162+AC162+AA162+AB162</f>
        <v>0</v>
      </c>
      <c r="AE162">
        <f>BL162*AS162*(BG162-BF162*(1000-AS162*BI162)/(1000-AS162*BH162))/(100*AZ162)</f>
        <v>0</v>
      </c>
      <c r="AF162">
        <f>1000*BL162*AS162*(BH162-BI162)/(100*AZ162*(1000-AS162*BH162))</f>
        <v>0</v>
      </c>
      <c r="AG162">
        <f>(AH162 - AI162 - BM162*1E3/(8.314*(BO162+273.15)) * AK162/BL162 * AJ162) * BL162/(100*AZ162) * (1000 - BI162)/1000</f>
        <v>0</v>
      </c>
      <c r="AH162">
        <v>1145.7463570119</v>
      </c>
      <c r="AI162">
        <v>1094.52496969697</v>
      </c>
      <c r="AJ162">
        <v>3.38170216450207</v>
      </c>
      <c r="AK162">
        <v>84.62</v>
      </c>
      <c r="AL162">
        <f>(AN162 - AM162 + BM162*1E3/(8.314*(BO162+273.15)) * AP162/BL162 * AO162) * BL162/(100*AZ162) * 1000/(1000 - AN162)</f>
        <v>0</v>
      </c>
      <c r="AM162">
        <v>12.8640367721678</v>
      </c>
      <c r="AN162">
        <v>15.4835934065934</v>
      </c>
      <c r="AO162">
        <v>3.02200498960495e-07</v>
      </c>
      <c r="AP162">
        <v>106.04</v>
      </c>
      <c r="AQ162">
        <v>13</v>
      </c>
      <c r="AR162">
        <v>3</v>
      </c>
      <c r="AS162">
        <f>IF(AQ162*$H$13&gt;=AU162,1.0,(AU162/(AU162-AQ162*$H$13)))</f>
        <v>0</v>
      </c>
      <c r="AT162">
        <f>(AS162-1)*100</f>
        <v>0</v>
      </c>
      <c r="AU162">
        <f>MAX(0,($B$13+$C$13*BT162)/(1+$D$13*BT162)*BM162/(BO162+273)*$E$13)</f>
        <v>0</v>
      </c>
      <c r="AV162">
        <f>$B$11*BU162+$C$11*BV162+$D$11*CG162</f>
        <v>0</v>
      </c>
      <c r="AW162">
        <f>AV162*AX162</f>
        <v>0</v>
      </c>
      <c r="AX162">
        <f>($B$11*$D$9+$C$11*$D$9+$D$11*(CH162*$E$9+CI162*$G$9))/($B$11+$C$11+$D$11)</f>
        <v>0</v>
      </c>
      <c r="AY162">
        <f>($B$11*$K$9+$C$11*$K$9+$D$11*(CH162*$L$9+CI162*$N$9))/($B$11+$C$11+$D$11)</f>
        <v>0</v>
      </c>
      <c r="AZ162">
        <v>6</v>
      </c>
      <c r="BA162">
        <v>0.5</v>
      </c>
      <c r="BB162" t="s">
        <v>345</v>
      </c>
      <c r="BC162">
        <v>2</v>
      </c>
      <c r="BD162" t="b">
        <v>1</v>
      </c>
      <c r="BE162">
        <v>1737668030.1</v>
      </c>
      <c r="BF162">
        <v>1077.59</v>
      </c>
      <c r="BG162">
        <v>1143.26</v>
      </c>
      <c r="BH162">
        <v>15.4833</v>
      </c>
      <c r="BI162">
        <v>12.8713</v>
      </c>
      <c r="BJ162">
        <v>1075.83</v>
      </c>
      <c r="BK162">
        <v>15.3721</v>
      </c>
      <c r="BL162">
        <v>500.078</v>
      </c>
      <c r="BM162">
        <v>102.603</v>
      </c>
      <c r="BN162">
        <v>0.100092</v>
      </c>
      <c r="BO162">
        <v>24.9696</v>
      </c>
      <c r="BP162">
        <v>25.4304</v>
      </c>
      <c r="BQ162">
        <v>999.9</v>
      </c>
      <c r="BR162">
        <v>0</v>
      </c>
      <c r="BS162">
        <v>0</v>
      </c>
      <c r="BT162">
        <v>10005.6</v>
      </c>
      <c r="BU162">
        <v>364.244</v>
      </c>
      <c r="BV162">
        <v>834.263</v>
      </c>
      <c r="BW162">
        <v>-65.667</v>
      </c>
      <c r="BX162">
        <v>1094.54</v>
      </c>
      <c r="BY162">
        <v>1158.17</v>
      </c>
      <c r="BZ162">
        <v>2.61208</v>
      </c>
      <c r="CA162">
        <v>1143.26</v>
      </c>
      <c r="CB162">
        <v>12.8713</v>
      </c>
      <c r="CC162">
        <v>1.58864</v>
      </c>
      <c r="CD162">
        <v>1.32063</v>
      </c>
      <c r="CE162">
        <v>13.849</v>
      </c>
      <c r="CF162">
        <v>11.0357</v>
      </c>
      <c r="CG162">
        <v>1199.99</v>
      </c>
      <c r="CH162">
        <v>0.899999</v>
      </c>
      <c r="CI162">
        <v>0.100001</v>
      </c>
      <c r="CJ162">
        <v>27</v>
      </c>
      <c r="CK162">
        <v>23455.7</v>
      </c>
      <c r="CL162">
        <v>1737665128.1</v>
      </c>
      <c r="CM162" t="s">
        <v>346</v>
      </c>
      <c r="CN162">
        <v>1737665128.1</v>
      </c>
      <c r="CO162">
        <v>1737665124.1</v>
      </c>
      <c r="CP162">
        <v>1</v>
      </c>
      <c r="CQ162">
        <v>0.11</v>
      </c>
      <c r="CR162">
        <v>-0.02</v>
      </c>
      <c r="CS162">
        <v>0.918</v>
      </c>
      <c r="CT162">
        <v>0.128</v>
      </c>
      <c r="CU162">
        <v>200</v>
      </c>
      <c r="CV162">
        <v>18</v>
      </c>
      <c r="CW162">
        <v>0.6</v>
      </c>
      <c r="CX162">
        <v>0.08</v>
      </c>
      <c r="CY162">
        <v>-64.731255</v>
      </c>
      <c r="CZ162">
        <v>-3.78871127819544</v>
      </c>
      <c r="DA162">
        <v>0.379849659042891</v>
      </c>
      <c r="DB162">
        <v>0</v>
      </c>
      <c r="DC162">
        <v>2.6232385</v>
      </c>
      <c r="DD162">
        <v>-0.0690320300751911</v>
      </c>
      <c r="DE162">
        <v>0.00668237628018654</v>
      </c>
      <c r="DF162">
        <v>1</v>
      </c>
      <c r="DG162">
        <v>1</v>
      </c>
      <c r="DH162">
        <v>2</v>
      </c>
      <c r="DI162" t="s">
        <v>347</v>
      </c>
      <c r="DJ162">
        <v>3.11937</v>
      </c>
      <c r="DK162">
        <v>2.80079</v>
      </c>
      <c r="DL162">
        <v>0.193307</v>
      </c>
      <c r="DM162">
        <v>0.20255</v>
      </c>
      <c r="DN162">
        <v>0.0864552</v>
      </c>
      <c r="DO162">
        <v>0.0764288</v>
      </c>
      <c r="DP162">
        <v>22451.7</v>
      </c>
      <c r="DQ162">
        <v>20501.9</v>
      </c>
      <c r="DR162">
        <v>26629.4</v>
      </c>
      <c r="DS162">
        <v>24058.5</v>
      </c>
      <c r="DT162">
        <v>33629.9</v>
      </c>
      <c r="DU162">
        <v>32378.2</v>
      </c>
      <c r="DV162">
        <v>40262.8</v>
      </c>
      <c r="DW162">
        <v>38045.9</v>
      </c>
      <c r="DX162">
        <v>1.9983</v>
      </c>
      <c r="DY162">
        <v>2.63573</v>
      </c>
      <c r="DZ162">
        <v>0.0370964</v>
      </c>
      <c r="EA162">
        <v>0</v>
      </c>
      <c r="EB162">
        <v>24.8267</v>
      </c>
      <c r="EC162">
        <v>999.9</v>
      </c>
      <c r="ED162">
        <v>52.063</v>
      </c>
      <c r="EE162">
        <v>25.881</v>
      </c>
      <c r="EF162">
        <v>17.0019</v>
      </c>
      <c r="EG162">
        <v>63.9356</v>
      </c>
      <c r="EH162">
        <v>20.4407</v>
      </c>
      <c r="EI162">
        <v>2</v>
      </c>
      <c r="EJ162">
        <v>-0.319497</v>
      </c>
      <c r="EK162">
        <v>-0.433821</v>
      </c>
      <c r="EL162">
        <v>20.2994</v>
      </c>
      <c r="EM162">
        <v>5.25922</v>
      </c>
      <c r="EN162">
        <v>12.0061</v>
      </c>
      <c r="EO162">
        <v>4.99875</v>
      </c>
      <c r="EP162">
        <v>3.28693</v>
      </c>
      <c r="EQ162">
        <v>9999</v>
      </c>
      <c r="ER162">
        <v>9999</v>
      </c>
      <c r="ES162">
        <v>9999</v>
      </c>
      <c r="ET162">
        <v>999.9</v>
      </c>
      <c r="EU162">
        <v>1.87285</v>
      </c>
      <c r="EV162">
        <v>1.87364</v>
      </c>
      <c r="EW162">
        <v>1.8699</v>
      </c>
      <c r="EX162">
        <v>1.87563</v>
      </c>
      <c r="EY162">
        <v>1.8758</v>
      </c>
      <c r="EZ162">
        <v>1.87424</v>
      </c>
      <c r="FA162">
        <v>1.87278</v>
      </c>
      <c r="FB162">
        <v>1.87185</v>
      </c>
      <c r="FC162">
        <v>5</v>
      </c>
      <c r="FD162">
        <v>0</v>
      </c>
      <c r="FE162">
        <v>0</v>
      </c>
      <c r="FF162">
        <v>0</v>
      </c>
      <c r="FG162" t="s">
        <v>348</v>
      </c>
      <c r="FH162" t="s">
        <v>349</v>
      </c>
      <c r="FI162" t="s">
        <v>350</v>
      </c>
      <c r="FJ162" t="s">
        <v>350</v>
      </c>
      <c r="FK162" t="s">
        <v>350</v>
      </c>
      <c r="FL162" t="s">
        <v>350</v>
      </c>
      <c r="FM162">
        <v>0</v>
      </c>
      <c r="FN162">
        <v>100</v>
      </c>
      <c r="FO162">
        <v>100</v>
      </c>
      <c r="FP162">
        <v>1.76</v>
      </c>
      <c r="FQ162">
        <v>0.1113</v>
      </c>
      <c r="FR162">
        <v>0.362488883028156</v>
      </c>
      <c r="FS162">
        <v>0.00365831709837341</v>
      </c>
      <c r="FT162">
        <v>-3.09545118692409e-06</v>
      </c>
      <c r="FU162">
        <v>8.40380587856183e-10</v>
      </c>
      <c r="FV162">
        <v>-0.00191986884087034</v>
      </c>
      <c r="FW162">
        <v>0.00174507359546448</v>
      </c>
      <c r="FX162">
        <v>0.000211765233859431</v>
      </c>
      <c r="FY162">
        <v>9.99097381883647e-06</v>
      </c>
      <c r="FZ162">
        <v>2</v>
      </c>
      <c r="GA162">
        <v>1986</v>
      </c>
      <c r="GB162">
        <v>0</v>
      </c>
      <c r="GC162">
        <v>17</v>
      </c>
      <c r="GD162">
        <v>48.4</v>
      </c>
      <c r="GE162">
        <v>48.5</v>
      </c>
      <c r="GF162">
        <v>3.16406</v>
      </c>
      <c r="GG162">
        <v>2.50732</v>
      </c>
      <c r="GH162">
        <v>2.24854</v>
      </c>
      <c r="GI162">
        <v>2.67456</v>
      </c>
      <c r="GJ162">
        <v>2.44751</v>
      </c>
      <c r="GK162">
        <v>2.37549</v>
      </c>
      <c r="GL162">
        <v>30.6524</v>
      </c>
      <c r="GM162">
        <v>13.9482</v>
      </c>
      <c r="GN162">
        <v>19</v>
      </c>
      <c r="GO162">
        <v>455.936</v>
      </c>
      <c r="GP162">
        <v>1036.3</v>
      </c>
      <c r="GQ162">
        <v>24.2811</v>
      </c>
      <c r="GR162">
        <v>23.4958</v>
      </c>
      <c r="GS162">
        <v>30.0004</v>
      </c>
      <c r="GT162">
        <v>23.5052</v>
      </c>
      <c r="GU162">
        <v>23.6223</v>
      </c>
      <c r="GV162">
        <v>63.4148</v>
      </c>
      <c r="GW162">
        <v>22.1605</v>
      </c>
      <c r="GX162">
        <v>68.5372</v>
      </c>
      <c r="GY162">
        <v>24.2934</v>
      </c>
      <c r="GZ162">
        <v>1170.43</v>
      </c>
      <c r="HA162">
        <v>12.863</v>
      </c>
      <c r="HB162">
        <v>101.121</v>
      </c>
      <c r="HC162">
        <v>101.082</v>
      </c>
    </row>
    <row r="163" spans="1:211">
      <c r="A163">
        <v>147</v>
      </c>
      <c r="B163">
        <v>1737668033.1</v>
      </c>
      <c r="C163">
        <v>292</v>
      </c>
      <c r="D163" t="s">
        <v>641</v>
      </c>
      <c r="E163" t="s">
        <v>642</v>
      </c>
      <c r="F163">
        <v>2</v>
      </c>
      <c r="G163">
        <v>1737668031.1</v>
      </c>
      <c r="H163">
        <f>(I163)/1000</f>
        <v>0</v>
      </c>
      <c r="I163">
        <f>IF(BD163, AL163, AF163)</f>
        <v>0</v>
      </c>
      <c r="J163">
        <f>IF(BD163, AG163, AE163)</f>
        <v>0</v>
      </c>
      <c r="K163">
        <f>BF163 - IF(AS163&gt;1, J163*AZ163*100.0/(AU163), 0)</f>
        <v>0</v>
      </c>
      <c r="L163">
        <f>((R163-H163/2)*K163-J163)/(R163+H163/2)</f>
        <v>0</v>
      </c>
      <c r="M163">
        <f>L163*(BM163+BN163)/1000.0</f>
        <v>0</v>
      </c>
      <c r="N163">
        <f>(BF163 - IF(AS163&gt;1, J163*AZ163*100.0/(AU163), 0))*(BM163+BN163)/1000.0</f>
        <v>0</v>
      </c>
      <c r="O163">
        <f>2.0/((1/Q163-1/P163)+SIGN(Q163)*SQRT((1/Q163-1/P163)*(1/Q163-1/P163) + 4*BA163/((BA163+1)*(BA163+1))*(2*1/Q163*1/P163-1/P163*1/P163)))</f>
        <v>0</v>
      </c>
      <c r="P163">
        <f>IF(LEFT(BB163,1)&lt;&gt;"0",IF(LEFT(BB163,1)="1",3.0,BC163),$D$5+$E$5*(BT163*BM163/($K$5*1000))+$F$5*(BT163*BM163/($K$5*1000))*MAX(MIN(AZ163,$J$5),$I$5)*MAX(MIN(AZ163,$J$5),$I$5)+$G$5*MAX(MIN(AZ163,$J$5),$I$5)*(BT163*BM163/($K$5*1000))+$H$5*(BT163*BM163/($K$5*1000))*(BT163*BM163/($K$5*1000)))</f>
        <v>0</v>
      </c>
      <c r="Q163">
        <f>H163*(1000-(1000*0.61365*exp(17.502*U163/(240.97+U163))/(BM163+BN163)+BH163)/2)/(1000*0.61365*exp(17.502*U163/(240.97+U163))/(BM163+BN163)-BH163)</f>
        <v>0</v>
      </c>
      <c r="R163">
        <f>1/((BA163+1)/(O163/1.6)+1/(P163/1.37)) + BA163/((BA163+1)/(O163/1.6) + BA163/(P163/1.37))</f>
        <v>0</v>
      </c>
      <c r="S163">
        <f>(AV163*AY163)</f>
        <v>0</v>
      </c>
      <c r="T163">
        <f>(BO163+(S163+2*0.95*5.67E-8*(((BO163+$B$7)+273)^4-(BO163+273)^4)-44100*H163)/(1.84*29.3*P163+8*0.95*5.67E-8*(BO163+273)^3))</f>
        <v>0</v>
      </c>
      <c r="U163">
        <f>($C$7*BP163+$D$7*BQ163+$E$7*T163)</f>
        <v>0</v>
      </c>
      <c r="V163">
        <f>0.61365*exp(17.502*U163/(240.97+U163))</f>
        <v>0</v>
      </c>
      <c r="W163">
        <f>(X163/Y163*100)</f>
        <v>0</v>
      </c>
      <c r="X163">
        <f>BH163*(BM163+BN163)/1000</f>
        <v>0</v>
      </c>
      <c r="Y163">
        <f>0.61365*exp(17.502*BO163/(240.97+BO163))</f>
        <v>0</v>
      </c>
      <c r="Z163">
        <f>(V163-BH163*(BM163+BN163)/1000)</f>
        <v>0</v>
      </c>
      <c r="AA163">
        <f>(-H163*44100)</f>
        <v>0</v>
      </c>
      <c r="AB163">
        <f>2*29.3*P163*0.92*(BO163-U163)</f>
        <v>0</v>
      </c>
      <c r="AC163">
        <f>2*0.95*5.67E-8*(((BO163+$B$7)+273)^4-(U163+273)^4)</f>
        <v>0</v>
      </c>
      <c r="AD163">
        <f>S163+AC163+AA163+AB163</f>
        <v>0</v>
      </c>
      <c r="AE163">
        <f>BL163*AS163*(BG163-BF163*(1000-AS163*BI163)/(1000-AS163*BH163))/(100*AZ163)</f>
        <v>0</v>
      </c>
      <c r="AF163">
        <f>1000*BL163*AS163*(BH163-BI163)/(100*AZ163*(1000-AS163*BH163))</f>
        <v>0</v>
      </c>
      <c r="AG163">
        <f>(AH163 - AI163 - BM163*1E3/(8.314*(BO163+273.15)) * AK163/BL163 * AJ163) * BL163/(100*AZ163) * (1000 - BI163)/1000</f>
        <v>0</v>
      </c>
      <c r="AH163">
        <v>1152.78377153572</v>
      </c>
      <c r="AI163">
        <v>1101.3836969697</v>
      </c>
      <c r="AJ163">
        <v>3.4060406926406</v>
      </c>
      <c r="AK163">
        <v>84.62</v>
      </c>
      <c r="AL163">
        <f>(AN163 - AM163 + BM163*1E3/(8.314*(BO163+273.15)) * AP163/BL163 * AO163) * BL163/(100*AZ163) * 1000/(1000 - AN163)</f>
        <v>0</v>
      </c>
      <c r="AM163">
        <v>12.8665886474525</v>
      </c>
      <c r="AN163">
        <v>15.4842956043956</v>
      </c>
      <c r="AO163">
        <v>5.87034295842155e-07</v>
      </c>
      <c r="AP163">
        <v>106.04</v>
      </c>
      <c r="AQ163">
        <v>13</v>
      </c>
      <c r="AR163">
        <v>3</v>
      </c>
      <c r="AS163">
        <f>IF(AQ163*$H$13&gt;=AU163,1.0,(AU163/(AU163-AQ163*$H$13)))</f>
        <v>0</v>
      </c>
      <c r="AT163">
        <f>(AS163-1)*100</f>
        <v>0</v>
      </c>
      <c r="AU163">
        <f>MAX(0,($B$13+$C$13*BT163)/(1+$D$13*BT163)*BM163/(BO163+273)*$E$13)</f>
        <v>0</v>
      </c>
      <c r="AV163">
        <f>$B$11*BU163+$C$11*BV163+$D$11*CG163</f>
        <v>0</v>
      </c>
      <c r="AW163">
        <f>AV163*AX163</f>
        <v>0</v>
      </c>
      <c r="AX163">
        <f>($B$11*$D$9+$C$11*$D$9+$D$11*(CH163*$E$9+CI163*$G$9))/($B$11+$C$11+$D$11)</f>
        <v>0</v>
      </c>
      <c r="AY163">
        <f>($B$11*$K$9+$C$11*$K$9+$D$11*(CH163*$L$9+CI163*$N$9))/($B$11+$C$11+$D$11)</f>
        <v>0</v>
      </c>
      <c r="AZ163">
        <v>6</v>
      </c>
      <c r="BA163">
        <v>0.5</v>
      </c>
      <c r="BB163" t="s">
        <v>345</v>
      </c>
      <c r="BC163">
        <v>2</v>
      </c>
      <c r="BD163" t="b">
        <v>1</v>
      </c>
      <c r="BE163">
        <v>1737668031.1</v>
      </c>
      <c r="BF163">
        <v>1080.97</v>
      </c>
      <c r="BG163">
        <v>1146.61</v>
      </c>
      <c r="BH163">
        <v>15.484</v>
      </c>
      <c r="BI163">
        <v>12.8728</v>
      </c>
      <c r="BJ163">
        <v>1079.21</v>
      </c>
      <c r="BK163">
        <v>15.3728</v>
      </c>
      <c r="BL163">
        <v>500.129</v>
      </c>
      <c r="BM163">
        <v>102.603</v>
      </c>
      <c r="BN163">
        <v>0.1000047</v>
      </c>
      <c r="BO163">
        <v>24.9707</v>
      </c>
      <c r="BP163">
        <v>25.43365</v>
      </c>
      <c r="BQ163">
        <v>999.9</v>
      </c>
      <c r="BR163">
        <v>0</v>
      </c>
      <c r="BS163">
        <v>0</v>
      </c>
      <c r="BT163">
        <v>10018.75</v>
      </c>
      <c r="BU163">
        <v>364.244</v>
      </c>
      <c r="BV163">
        <v>834.353</v>
      </c>
      <c r="BW163">
        <v>-65.63845</v>
      </c>
      <c r="BX163">
        <v>1097.97</v>
      </c>
      <c r="BY163">
        <v>1161.565</v>
      </c>
      <c r="BZ163">
        <v>2.611235</v>
      </c>
      <c r="CA163">
        <v>1146.61</v>
      </c>
      <c r="CB163">
        <v>12.8728</v>
      </c>
      <c r="CC163">
        <v>1.588705</v>
      </c>
      <c r="CD163">
        <v>1.320785</v>
      </c>
      <c r="CE163">
        <v>13.84965</v>
      </c>
      <c r="CF163">
        <v>11.03745</v>
      </c>
      <c r="CG163">
        <v>1199.995</v>
      </c>
      <c r="CH163">
        <v>0.899999</v>
      </c>
      <c r="CI163">
        <v>0.100001</v>
      </c>
      <c r="CJ163">
        <v>27</v>
      </c>
      <c r="CK163">
        <v>23455.75</v>
      </c>
      <c r="CL163">
        <v>1737665128.1</v>
      </c>
      <c r="CM163" t="s">
        <v>346</v>
      </c>
      <c r="CN163">
        <v>1737665128.1</v>
      </c>
      <c r="CO163">
        <v>1737665124.1</v>
      </c>
      <c r="CP163">
        <v>1</v>
      </c>
      <c r="CQ163">
        <v>0.11</v>
      </c>
      <c r="CR163">
        <v>-0.02</v>
      </c>
      <c r="CS163">
        <v>0.918</v>
      </c>
      <c r="CT163">
        <v>0.128</v>
      </c>
      <c r="CU163">
        <v>200</v>
      </c>
      <c r="CV163">
        <v>18</v>
      </c>
      <c r="CW163">
        <v>0.6</v>
      </c>
      <c r="CX163">
        <v>0.08</v>
      </c>
      <c r="CY163">
        <v>-64.869825</v>
      </c>
      <c r="CZ163">
        <v>-4.49089172932323</v>
      </c>
      <c r="DA163">
        <v>0.444915809873059</v>
      </c>
      <c r="DB163">
        <v>0</v>
      </c>
      <c r="DC163">
        <v>2.620926</v>
      </c>
      <c r="DD163">
        <v>-0.0664024060150402</v>
      </c>
      <c r="DE163">
        <v>0.00642021526118868</v>
      </c>
      <c r="DF163">
        <v>1</v>
      </c>
      <c r="DG163">
        <v>1</v>
      </c>
      <c r="DH163">
        <v>2</v>
      </c>
      <c r="DI163" t="s">
        <v>347</v>
      </c>
      <c r="DJ163">
        <v>3.11933</v>
      </c>
      <c r="DK163">
        <v>2.80073</v>
      </c>
      <c r="DL163">
        <v>0.194069</v>
      </c>
      <c r="DM163">
        <v>0.203271</v>
      </c>
      <c r="DN163">
        <v>0.0864632</v>
      </c>
      <c r="DO163">
        <v>0.0764443</v>
      </c>
      <c r="DP163">
        <v>22430.3</v>
      </c>
      <c r="DQ163">
        <v>20483.6</v>
      </c>
      <c r="DR163">
        <v>26629.2</v>
      </c>
      <c r="DS163">
        <v>24058.7</v>
      </c>
      <c r="DT163">
        <v>33629.5</v>
      </c>
      <c r="DU163">
        <v>32377.8</v>
      </c>
      <c r="DV163">
        <v>40262.6</v>
      </c>
      <c r="DW163">
        <v>38046.1</v>
      </c>
      <c r="DX163">
        <v>1.99807</v>
      </c>
      <c r="DY163">
        <v>2.63525</v>
      </c>
      <c r="DZ163">
        <v>0.0373796</v>
      </c>
      <c r="EA163">
        <v>0</v>
      </c>
      <c r="EB163">
        <v>24.8252</v>
      </c>
      <c r="EC163">
        <v>999.9</v>
      </c>
      <c r="ED163">
        <v>52.063</v>
      </c>
      <c r="EE163">
        <v>25.881</v>
      </c>
      <c r="EF163">
        <v>17.0017</v>
      </c>
      <c r="EG163">
        <v>64.2156</v>
      </c>
      <c r="EH163">
        <v>20.4447</v>
      </c>
      <c r="EI163">
        <v>2</v>
      </c>
      <c r="EJ163">
        <v>-0.319507</v>
      </c>
      <c r="EK163">
        <v>-0.423355</v>
      </c>
      <c r="EL163">
        <v>20.2995</v>
      </c>
      <c r="EM163">
        <v>5.25952</v>
      </c>
      <c r="EN163">
        <v>12.0067</v>
      </c>
      <c r="EO163">
        <v>4.9988</v>
      </c>
      <c r="EP163">
        <v>3.2869</v>
      </c>
      <c r="EQ163">
        <v>9999</v>
      </c>
      <c r="ER163">
        <v>9999</v>
      </c>
      <c r="ES163">
        <v>9999</v>
      </c>
      <c r="ET163">
        <v>999.9</v>
      </c>
      <c r="EU163">
        <v>1.87285</v>
      </c>
      <c r="EV163">
        <v>1.87366</v>
      </c>
      <c r="EW163">
        <v>1.86992</v>
      </c>
      <c r="EX163">
        <v>1.87563</v>
      </c>
      <c r="EY163">
        <v>1.87581</v>
      </c>
      <c r="EZ163">
        <v>1.87424</v>
      </c>
      <c r="FA163">
        <v>1.8728</v>
      </c>
      <c r="FB163">
        <v>1.87185</v>
      </c>
      <c r="FC163">
        <v>5</v>
      </c>
      <c r="FD163">
        <v>0</v>
      </c>
      <c r="FE163">
        <v>0</v>
      </c>
      <c r="FF163">
        <v>0</v>
      </c>
      <c r="FG163" t="s">
        <v>348</v>
      </c>
      <c r="FH163" t="s">
        <v>349</v>
      </c>
      <c r="FI163" t="s">
        <v>350</v>
      </c>
      <c r="FJ163" t="s">
        <v>350</v>
      </c>
      <c r="FK163" t="s">
        <v>350</v>
      </c>
      <c r="FL163" t="s">
        <v>350</v>
      </c>
      <c r="FM163">
        <v>0</v>
      </c>
      <c r="FN163">
        <v>100</v>
      </c>
      <c r="FO163">
        <v>100</v>
      </c>
      <c r="FP163">
        <v>1.76</v>
      </c>
      <c r="FQ163">
        <v>0.1113</v>
      </c>
      <c r="FR163">
        <v>0.362488883028156</v>
      </c>
      <c r="FS163">
        <v>0.00365831709837341</v>
      </c>
      <c r="FT163">
        <v>-3.09545118692409e-06</v>
      </c>
      <c r="FU163">
        <v>8.40380587856183e-10</v>
      </c>
      <c r="FV163">
        <v>-0.00191986884087034</v>
      </c>
      <c r="FW163">
        <v>0.00174507359546448</v>
      </c>
      <c r="FX163">
        <v>0.000211765233859431</v>
      </c>
      <c r="FY163">
        <v>9.99097381883647e-06</v>
      </c>
      <c r="FZ163">
        <v>2</v>
      </c>
      <c r="GA163">
        <v>1986</v>
      </c>
      <c r="GB163">
        <v>0</v>
      </c>
      <c r="GC163">
        <v>17</v>
      </c>
      <c r="GD163">
        <v>48.4</v>
      </c>
      <c r="GE163">
        <v>48.5</v>
      </c>
      <c r="GF163">
        <v>3.17871</v>
      </c>
      <c r="GG163">
        <v>2.49634</v>
      </c>
      <c r="GH163">
        <v>2.24854</v>
      </c>
      <c r="GI163">
        <v>2.67456</v>
      </c>
      <c r="GJ163">
        <v>2.44751</v>
      </c>
      <c r="GK163">
        <v>2.39868</v>
      </c>
      <c r="GL163">
        <v>30.6524</v>
      </c>
      <c r="GM163">
        <v>13.9569</v>
      </c>
      <c r="GN163">
        <v>19</v>
      </c>
      <c r="GO163">
        <v>455.813</v>
      </c>
      <c r="GP163">
        <v>1035.75</v>
      </c>
      <c r="GQ163">
        <v>24.2913</v>
      </c>
      <c r="GR163">
        <v>23.4973</v>
      </c>
      <c r="GS163">
        <v>30.0004</v>
      </c>
      <c r="GT163">
        <v>23.5064</v>
      </c>
      <c r="GU163">
        <v>23.6237</v>
      </c>
      <c r="GV163">
        <v>63.7144</v>
      </c>
      <c r="GW163">
        <v>22.1605</v>
      </c>
      <c r="GX163">
        <v>68.5372</v>
      </c>
      <c r="GY163">
        <v>24.3138</v>
      </c>
      <c r="GZ163">
        <v>1177.19</v>
      </c>
      <c r="HA163">
        <v>12.863</v>
      </c>
      <c r="HB163">
        <v>101.12</v>
      </c>
      <c r="HC163">
        <v>101.083</v>
      </c>
    </row>
    <row r="164" spans="1:211">
      <c r="A164">
        <v>148</v>
      </c>
      <c r="B164">
        <v>1737668035.1</v>
      </c>
      <c r="C164">
        <v>294</v>
      </c>
      <c r="D164" t="s">
        <v>643</v>
      </c>
      <c r="E164" t="s">
        <v>644</v>
      </c>
      <c r="F164">
        <v>2</v>
      </c>
      <c r="G164">
        <v>1737668034.1</v>
      </c>
      <c r="H164">
        <f>(I164)/1000</f>
        <v>0</v>
      </c>
      <c r="I164">
        <f>IF(BD164, AL164, AF164)</f>
        <v>0</v>
      </c>
      <c r="J164">
        <f>IF(BD164, AG164, AE164)</f>
        <v>0</v>
      </c>
      <c r="K164">
        <f>BF164 - IF(AS164&gt;1, J164*AZ164*100.0/(AU164), 0)</f>
        <v>0</v>
      </c>
      <c r="L164">
        <f>((R164-H164/2)*K164-J164)/(R164+H164/2)</f>
        <v>0</v>
      </c>
      <c r="M164">
        <f>L164*(BM164+BN164)/1000.0</f>
        <v>0</v>
      </c>
      <c r="N164">
        <f>(BF164 - IF(AS164&gt;1, J164*AZ164*100.0/(AU164), 0))*(BM164+BN164)/1000.0</f>
        <v>0</v>
      </c>
      <c r="O164">
        <f>2.0/((1/Q164-1/P164)+SIGN(Q164)*SQRT((1/Q164-1/P164)*(1/Q164-1/P164) + 4*BA164/((BA164+1)*(BA164+1))*(2*1/Q164*1/P164-1/P164*1/P164)))</f>
        <v>0</v>
      </c>
      <c r="P164">
        <f>IF(LEFT(BB164,1)&lt;&gt;"0",IF(LEFT(BB164,1)="1",3.0,BC164),$D$5+$E$5*(BT164*BM164/($K$5*1000))+$F$5*(BT164*BM164/($K$5*1000))*MAX(MIN(AZ164,$J$5),$I$5)*MAX(MIN(AZ164,$J$5),$I$5)+$G$5*MAX(MIN(AZ164,$J$5),$I$5)*(BT164*BM164/($K$5*1000))+$H$5*(BT164*BM164/($K$5*1000))*(BT164*BM164/($K$5*1000)))</f>
        <v>0</v>
      </c>
      <c r="Q164">
        <f>H164*(1000-(1000*0.61365*exp(17.502*U164/(240.97+U164))/(BM164+BN164)+BH164)/2)/(1000*0.61365*exp(17.502*U164/(240.97+U164))/(BM164+BN164)-BH164)</f>
        <v>0</v>
      </c>
      <c r="R164">
        <f>1/((BA164+1)/(O164/1.6)+1/(P164/1.37)) + BA164/((BA164+1)/(O164/1.6) + BA164/(P164/1.37))</f>
        <v>0</v>
      </c>
      <c r="S164">
        <f>(AV164*AY164)</f>
        <v>0</v>
      </c>
      <c r="T164">
        <f>(BO164+(S164+2*0.95*5.67E-8*(((BO164+$B$7)+273)^4-(BO164+273)^4)-44100*H164)/(1.84*29.3*P164+8*0.95*5.67E-8*(BO164+273)^3))</f>
        <v>0</v>
      </c>
      <c r="U164">
        <f>($C$7*BP164+$D$7*BQ164+$E$7*T164)</f>
        <v>0</v>
      </c>
      <c r="V164">
        <f>0.61365*exp(17.502*U164/(240.97+U164))</f>
        <v>0</v>
      </c>
      <c r="W164">
        <f>(X164/Y164*100)</f>
        <v>0</v>
      </c>
      <c r="X164">
        <f>BH164*(BM164+BN164)/1000</f>
        <v>0</v>
      </c>
      <c r="Y164">
        <f>0.61365*exp(17.502*BO164/(240.97+BO164))</f>
        <v>0</v>
      </c>
      <c r="Z164">
        <f>(V164-BH164*(BM164+BN164)/1000)</f>
        <v>0</v>
      </c>
      <c r="AA164">
        <f>(-H164*44100)</f>
        <v>0</v>
      </c>
      <c r="AB164">
        <f>2*29.3*P164*0.92*(BO164-U164)</f>
        <v>0</v>
      </c>
      <c r="AC164">
        <f>2*0.95*5.67E-8*(((BO164+$B$7)+273)^4-(U164+273)^4)</f>
        <v>0</v>
      </c>
      <c r="AD164">
        <f>S164+AC164+AA164+AB164</f>
        <v>0</v>
      </c>
      <c r="AE164">
        <f>BL164*AS164*(BG164-BF164*(1000-AS164*BI164)/(1000-AS164*BH164))/(100*AZ164)</f>
        <v>0</v>
      </c>
      <c r="AF164">
        <f>1000*BL164*AS164*(BH164-BI164)/(100*AZ164*(1000-AS164*BH164))</f>
        <v>0</v>
      </c>
      <c r="AG164">
        <f>(AH164 - AI164 - BM164*1E3/(8.314*(BO164+273.15)) * AK164/BL164 * AJ164) * BL164/(100*AZ164) * (1000 - BI164)/1000</f>
        <v>0</v>
      </c>
      <c r="AH164">
        <v>1159.81121075</v>
      </c>
      <c r="AI164">
        <v>1108.23781818182</v>
      </c>
      <c r="AJ164">
        <v>3.42065584415576</v>
      </c>
      <c r="AK164">
        <v>84.62</v>
      </c>
      <c r="AL164">
        <f>(AN164 - AM164 + BM164*1E3/(8.314*(BO164+273.15)) * AP164/BL164 * AO164) * BL164/(100*AZ164) * 1000/(1000 - AN164)</f>
        <v>0</v>
      </c>
      <c r="AM164">
        <v>12.869171860999</v>
      </c>
      <c r="AN164">
        <v>15.4854879120879</v>
      </c>
      <c r="AO164">
        <v>8.74161147054532e-07</v>
      </c>
      <c r="AP164">
        <v>106.04</v>
      </c>
      <c r="AQ164">
        <v>13</v>
      </c>
      <c r="AR164">
        <v>3</v>
      </c>
      <c r="AS164">
        <f>IF(AQ164*$H$13&gt;=AU164,1.0,(AU164/(AU164-AQ164*$H$13)))</f>
        <v>0</v>
      </c>
      <c r="AT164">
        <f>(AS164-1)*100</f>
        <v>0</v>
      </c>
      <c r="AU164">
        <f>MAX(0,($B$13+$C$13*BT164)/(1+$D$13*BT164)*BM164/(BO164+273)*$E$13)</f>
        <v>0</v>
      </c>
      <c r="AV164">
        <f>$B$11*BU164+$C$11*BV164+$D$11*CG164</f>
        <v>0</v>
      </c>
      <c r="AW164">
        <f>AV164*AX164</f>
        <v>0</v>
      </c>
      <c r="AX164">
        <f>($B$11*$D$9+$C$11*$D$9+$D$11*(CH164*$E$9+CI164*$G$9))/($B$11+$C$11+$D$11)</f>
        <v>0</v>
      </c>
      <c r="AY164">
        <f>($B$11*$K$9+$C$11*$K$9+$D$11*(CH164*$L$9+CI164*$N$9))/($B$11+$C$11+$D$11)</f>
        <v>0</v>
      </c>
      <c r="AZ164">
        <v>6</v>
      </c>
      <c r="BA164">
        <v>0.5</v>
      </c>
      <c r="BB164" t="s">
        <v>345</v>
      </c>
      <c r="BC164">
        <v>2</v>
      </c>
      <c r="BD164" t="b">
        <v>1</v>
      </c>
      <c r="BE164">
        <v>1737668034.1</v>
      </c>
      <c r="BF164">
        <v>1091.06</v>
      </c>
      <c r="BG164">
        <v>1156.55</v>
      </c>
      <c r="BH164">
        <v>15.4858</v>
      </c>
      <c r="BI164">
        <v>12.8776</v>
      </c>
      <c r="BJ164">
        <v>1089.29</v>
      </c>
      <c r="BK164">
        <v>15.3745</v>
      </c>
      <c r="BL164">
        <v>500.134</v>
      </c>
      <c r="BM164">
        <v>102.603</v>
      </c>
      <c r="BN164">
        <v>0.0998991</v>
      </c>
      <c r="BO164">
        <v>24.975</v>
      </c>
      <c r="BP164">
        <v>25.4408</v>
      </c>
      <c r="BQ164">
        <v>999.9</v>
      </c>
      <c r="BR164">
        <v>0</v>
      </c>
      <c r="BS164">
        <v>0</v>
      </c>
      <c r="BT164">
        <v>10001.2</v>
      </c>
      <c r="BU164">
        <v>364.279</v>
      </c>
      <c r="BV164">
        <v>834.31</v>
      </c>
      <c r="BW164">
        <v>-65.4987</v>
      </c>
      <c r="BX164">
        <v>1108.22</v>
      </c>
      <c r="BY164">
        <v>1171.64</v>
      </c>
      <c r="BZ164">
        <v>2.60821</v>
      </c>
      <c r="CA164">
        <v>1156.55</v>
      </c>
      <c r="CB164">
        <v>12.8776</v>
      </c>
      <c r="CC164">
        <v>1.5889</v>
      </c>
      <c r="CD164">
        <v>1.32129</v>
      </c>
      <c r="CE164">
        <v>13.8516</v>
      </c>
      <c r="CF164">
        <v>11.0432</v>
      </c>
      <c r="CG164">
        <v>1200</v>
      </c>
      <c r="CH164">
        <v>0.9</v>
      </c>
      <c r="CI164">
        <v>0.1</v>
      </c>
      <c r="CJ164">
        <v>27</v>
      </c>
      <c r="CK164">
        <v>23455.8</v>
      </c>
      <c r="CL164">
        <v>1737665128.1</v>
      </c>
      <c r="CM164" t="s">
        <v>346</v>
      </c>
      <c r="CN164">
        <v>1737665128.1</v>
      </c>
      <c r="CO164">
        <v>1737665124.1</v>
      </c>
      <c r="CP164">
        <v>1</v>
      </c>
      <c r="CQ164">
        <v>0.11</v>
      </c>
      <c r="CR164">
        <v>-0.02</v>
      </c>
      <c r="CS164">
        <v>0.918</v>
      </c>
      <c r="CT164">
        <v>0.128</v>
      </c>
      <c r="CU164">
        <v>200</v>
      </c>
      <c r="CV164">
        <v>18</v>
      </c>
      <c r="CW164">
        <v>0.6</v>
      </c>
      <c r="CX164">
        <v>0.08</v>
      </c>
      <c r="CY164">
        <v>-64.998385</v>
      </c>
      <c r="CZ164">
        <v>-4.45167969924809</v>
      </c>
      <c r="DA164">
        <v>0.442339964591715</v>
      </c>
      <c r="DB164">
        <v>0</v>
      </c>
      <c r="DC164">
        <v>2.6186705</v>
      </c>
      <c r="DD164">
        <v>-0.0623796992481214</v>
      </c>
      <c r="DE164">
        <v>0.00601619104999165</v>
      </c>
      <c r="DF164">
        <v>1</v>
      </c>
      <c r="DG164">
        <v>1</v>
      </c>
      <c r="DH164">
        <v>2</v>
      </c>
      <c r="DI164" t="s">
        <v>347</v>
      </c>
      <c r="DJ164">
        <v>3.11927</v>
      </c>
      <c r="DK164">
        <v>2.80075</v>
      </c>
      <c r="DL164">
        <v>0.194824</v>
      </c>
      <c r="DM164">
        <v>0.204004</v>
      </c>
      <c r="DN164">
        <v>0.0864649</v>
      </c>
      <c r="DO164">
        <v>0.0764549</v>
      </c>
      <c r="DP164">
        <v>22409.2</v>
      </c>
      <c r="DQ164">
        <v>20465</v>
      </c>
      <c r="DR164">
        <v>26628.9</v>
      </c>
      <c r="DS164">
        <v>24059</v>
      </c>
      <c r="DT164">
        <v>33629.2</v>
      </c>
      <c r="DU164">
        <v>32377.8</v>
      </c>
      <c r="DV164">
        <v>40262.2</v>
      </c>
      <c r="DW164">
        <v>38046.4</v>
      </c>
      <c r="DX164">
        <v>1.9979</v>
      </c>
      <c r="DY164">
        <v>2.6352</v>
      </c>
      <c r="DZ164">
        <v>0.0375137</v>
      </c>
      <c r="EA164">
        <v>0</v>
      </c>
      <c r="EB164">
        <v>24.8236</v>
      </c>
      <c r="EC164">
        <v>999.9</v>
      </c>
      <c r="ED164">
        <v>52.063</v>
      </c>
      <c r="EE164">
        <v>25.891</v>
      </c>
      <c r="EF164">
        <v>17.0099</v>
      </c>
      <c r="EG164">
        <v>63.7155</v>
      </c>
      <c r="EH164">
        <v>20.3686</v>
      </c>
      <c r="EI164">
        <v>2</v>
      </c>
      <c r="EJ164">
        <v>-0.319294</v>
      </c>
      <c r="EK164">
        <v>-0.440545</v>
      </c>
      <c r="EL164">
        <v>20.2997</v>
      </c>
      <c r="EM164">
        <v>5.26057</v>
      </c>
      <c r="EN164">
        <v>12.0074</v>
      </c>
      <c r="EO164">
        <v>4.9993</v>
      </c>
      <c r="EP164">
        <v>3.2873</v>
      </c>
      <c r="EQ164">
        <v>9999</v>
      </c>
      <c r="ER164">
        <v>9999</v>
      </c>
      <c r="ES164">
        <v>9999</v>
      </c>
      <c r="ET164">
        <v>999.9</v>
      </c>
      <c r="EU164">
        <v>1.87285</v>
      </c>
      <c r="EV164">
        <v>1.87366</v>
      </c>
      <c r="EW164">
        <v>1.86989</v>
      </c>
      <c r="EX164">
        <v>1.87562</v>
      </c>
      <c r="EY164">
        <v>1.8758</v>
      </c>
      <c r="EZ164">
        <v>1.87424</v>
      </c>
      <c r="FA164">
        <v>1.87279</v>
      </c>
      <c r="FB164">
        <v>1.87184</v>
      </c>
      <c r="FC164">
        <v>5</v>
      </c>
      <c r="FD164">
        <v>0</v>
      </c>
      <c r="FE164">
        <v>0</v>
      </c>
      <c r="FF164">
        <v>0</v>
      </c>
      <c r="FG164" t="s">
        <v>348</v>
      </c>
      <c r="FH164" t="s">
        <v>349</v>
      </c>
      <c r="FI164" t="s">
        <v>350</v>
      </c>
      <c r="FJ164" t="s">
        <v>350</v>
      </c>
      <c r="FK164" t="s">
        <v>350</v>
      </c>
      <c r="FL164" t="s">
        <v>350</v>
      </c>
      <c r="FM164">
        <v>0</v>
      </c>
      <c r="FN164">
        <v>100</v>
      </c>
      <c r="FO164">
        <v>100</v>
      </c>
      <c r="FP164">
        <v>1.76</v>
      </c>
      <c r="FQ164">
        <v>0.1112</v>
      </c>
      <c r="FR164">
        <v>0.362488883028156</v>
      </c>
      <c r="FS164">
        <v>0.00365831709837341</v>
      </c>
      <c r="FT164">
        <v>-3.09545118692409e-06</v>
      </c>
      <c r="FU164">
        <v>8.40380587856183e-10</v>
      </c>
      <c r="FV164">
        <v>-0.00191986884087034</v>
      </c>
      <c r="FW164">
        <v>0.00174507359546448</v>
      </c>
      <c r="FX164">
        <v>0.000211765233859431</v>
      </c>
      <c r="FY164">
        <v>9.99097381883647e-06</v>
      </c>
      <c r="FZ164">
        <v>2</v>
      </c>
      <c r="GA164">
        <v>1986</v>
      </c>
      <c r="GB164">
        <v>0</v>
      </c>
      <c r="GC164">
        <v>17</v>
      </c>
      <c r="GD164">
        <v>48.5</v>
      </c>
      <c r="GE164">
        <v>48.5</v>
      </c>
      <c r="GF164">
        <v>3.18726</v>
      </c>
      <c r="GG164">
        <v>2.50244</v>
      </c>
      <c r="GH164">
        <v>2.24854</v>
      </c>
      <c r="GI164">
        <v>2.67578</v>
      </c>
      <c r="GJ164">
        <v>2.44751</v>
      </c>
      <c r="GK164">
        <v>2.44751</v>
      </c>
      <c r="GL164">
        <v>30.6524</v>
      </c>
      <c r="GM164">
        <v>13.9569</v>
      </c>
      <c r="GN164">
        <v>19</v>
      </c>
      <c r="GO164">
        <v>455.722</v>
      </c>
      <c r="GP164">
        <v>1035.72</v>
      </c>
      <c r="GQ164">
        <v>24.299</v>
      </c>
      <c r="GR164">
        <v>23.4984</v>
      </c>
      <c r="GS164">
        <v>30.0004</v>
      </c>
      <c r="GT164">
        <v>23.5077</v>
      </c>
      <c r="GU164">
        <v>23.6251</v>
      </c>
      <c r="GV164">
        <v>63.9847</v>
      </c>
      <c r="GW164">
        <v>22.1605</v>
      </c>
      <c r="GX164">
        <v>68.5372</v>
      </c>
      <c r="GY164">
        <v>24.3138</v>
      </c>
      <c r="GZ164">
        <v>1183.91</v>
      </c>
      <c r="HA164">
        <v>12.863</v>
      </c>
      <c r="HB164">
        <v>101.12</v>
      </c>
      <c r="HC164">
        <v>101.084</v>
      </c>
    </row>
    <row r="165" spans="1:211">
      <c r="A165">
        <v>149</v>
      </c>
      <c r="B165">
        <v>1737668037.1</v>
      </c>
      <c r="C165">
        <v>296</v>
      </c>
      <c r="D165" t="s">
        <v>645</v>
      </c>
      <c r="E165" t="s">
        <v>646</v>
      </c>
      <c r="F165">
        <v>2</v>
      </c>
      <c r="G165">
        <v>1737668035.1</v>
      </c>
      <c r="H165">
        <f>(I165)/1000</f>
        <v>0</v>
      </c>
      <c r="I165">
        <f>IF(BD165, AL165, AF165)</f>
        <v>0</v>
      </c>
      <c r="J165">
        <f>IF(BD165, AG165, AE165)</f>
        <v>0</v>
      </c>
      <c r="K165">
        <f>BF165 - IF(AS165&gt;1, J165*AZ165*100.0/(AU165), 0)</f>
        <v>0</v>
      </c>
      <c r="L165">
        <f>((R165-H165/2)*K165-J165)/(R165+H165/2)</f>
        <v>0</v>
      </c>
      <c r="M165">
        <f>L165*(BM165+BN165)/1000.0</f>
        <v>0</v>
      </c>
      <c r="N165">
        <f>(BF165 - IF(AS165&gt;1, J165*AZ165*100.0/(AU165), 0))*(BM165+BN165)/1000.0</f>
        <v>0</v>
      </c>
      <c r="O165">
        <f>2.0/((1/Q165-1/P165)+SIGN(Q165)*SQRT((1/Q165-1/P165)*(1/Q165-1/P165) + 4*BA165/((BA165+1)*(BA165+1))*(2*1/Q165*1/P165-1/P165*1/P165)))</f>
        <v>0</v>
      </c>
      <c r="P165">
        <f>IF(LEFT(BB165,1)&lt;&gt;"0",IF(LEFT(BB165,1)="1",3.0,BC165),$D$5+$E$5*(BT165*BM165/($K$5*1000))+$F$5*(BT165*BM165/($K$5*1000))*MAX(MIN(AZ165,$J$5),$I$5)*MAX(MIN(AZ165,$J$5),$I$5)+$G$5*MAX(MIN(AZ165,$J$5),$I$5)*(BT165*BM165/($K$5*1000))+$H$5*(BT165*BM165/($K$5*1000))*(BT165*BM165/($K$5*1000)))</f>
        <v>0</v>
      </c>
      <c r="Q165">
        <f>H165*(1000-(1000*0.61365*exp(17.502*U165/(240.97+U165))/(BM165+BN165)+BH165)/2)/(1000*0.61365*exp(17.502*U165/(240.97+U165))/(BM165+BN165)-BH165)</f>
        <v>0</v>
      </c>
      <c r="R165">
        <f>1/((BA165+1)/(O165/1.6)+1/(P165/1.37)) + BA165/((BA165+1)/(O165/1.6) + BA165/(P165/1.37))</f>
        <v>0</v>
      </c>
      <c r="S165">
        <f>(AV165*AY165)</f>
        <v>0</v>
      </c>
      <c r="T165">
        <f>(BO165+(S165+2*0.95*5.67E-8*(((BO165+$B$7)+273)^4-(BO165+273)^4)-44100*H165)/(1.84*29.3*P165+8*0.95*5.67E-8*(BO165+273)^3))</f>
        <v>0</v>
      </c>
      <c r="U165">
        <f>($C$7*BP165+$D$7*BQ165+$E$7*T165)</f>
        <v>0</v>
      </c>
      <c r="V165">
        <f>0.61365*exp(17.502*U165/(240.97+U165))</f>
        <v>0</v>
      </c>
      <c r="W165">
        <f>(X165/Y165*100)</f>
        <v>0</v>
      </c>
      <c r="X165">
        <f>BH165*(BM165+BN165)/1000</f>
        <v>0</v>
      </c>
      <c r="Y165">
        <f>0.61365*exp(17.502*BO165/(240.97+BO165))</f>
        <v>0</v>
      </c>
      <c r="Z165">
        <f>(V165-BH165*(BM165+BN165)/1000)</f>
        <v>0</v>
      </c>
      <c r="AA165">
        <f>(-H165*44100)</f>
        <v>0</v>
      </c>
      <c r="AB165">
        <f>2*29.3*P165*0.92*(BO165-U165)</f>
        <v>0</v>
      </c>
      <c r="AC165">
        <f>2*0.95*5.67E-8*(((BO165+$B$7)+273)^4-(U165+273)^4)</f>
        <v>0</v>
      </c>
      <c r="AD165">
        <f>S165+AC165+AA165+AB165</f>
        <v>0</v>
      </c>
      <c r="AE165">
        <f>BL165*AS165*(BG165-BF165*(1000-AS165*BI165)/(1000-AS165*BH165))/(100*AZ165)</f>
        <v>0</v>
      </c>
      <c r="AF165">
        <f>1000*BL165*AS165*(BH165-BI165)/(100*AZ165*(1000-AS165*BH165))</f>
        <v>0</v>
      </c>
      <c r="AG165">
        <f>(AH165 - AI165 - BM165*1E3/(8.314*(BO165+273.15)) * AK165/BL165 * AJ165) * BL165/(100*AZ165) * (1000 - BI165)/1000</f>
        <v>0</v>
      </c>
      <c r="AH165">
        <v>1166.61826045238</v>
      </c>
      <c r="AI165">
        <v>1115.02078787879</v>
      </c>
      <c r="AJ165">
        <v>3.40885324675318</v>
      </c>
      <c r="AK165">
        <v>84.62</v>
      </c>
      <c r="AL165">
        <f>(AN165 - AM165 + BM165*1E3/(8.314*(BO165+273.15)) * AP165/BL165 * AO165) * BL165/(100*AZ165) * 1000/(1000 - AN165)</f>
        <v>0</v>
      </c>
      <c r="AM165">
        <v>12.8719609420579</v>
      </c>
      <c r="AN165">
        <v>15.4866021978022</v>
      </c>
      <c r="AO165">
        <v>8.8513518758683e-07</v>
      </c>
      <c r="AP165">
        <v>106.04</v>
      </c>
      <c r="AQ165">
        <v>13</v>
      </c>
      <c r="AR165">
        <v>3</v>
      </c>
      <c r="AS165">
        <f>IF(AQ165*$H$13&gt;=AU165,1.0,(AU165/(AU165-AQ165*$H$13)))</f>
        <v>0</v>
      </c>
      <c r="AT165">
        <f>(AS165-1)*100</f>
        <v>0</v>
      </c>
      <c r="AU165">
        <f>MAX(0,($B$13+$C$13*BT165)/(1+$D$13*BT165)*BM165/(BO165+273)*$E$13)</f>
        <v>0</v>
      </c>
      <c r="AV165">
        <f>$B$11*BU165+$C$11*BV165+$D$11*CG165</f>
        <v>0</v>
      </c>
      <c r="AW165">
        <f>AV165*AX165</f>
        <v>0</v>
      </c>
      <c r="AX165">
        <f>($B$11*$D$9+$C$11*$D$9+$D$11*(CH165*$E$9+CI165*$G$9))/($B$11+$C$11+$D$11)</f>
        <v>0</v>
      </c>
      <c r="AY165">
        <f>($B$11*$K$9+$C$11*$K$9+$D$11*(CH165*$L$9+CI165*$N$9))/($B$11+$C$11+$D$11)</f>
        <v>0</v>
      </c>
      <c r="AZ165">
        <v>6</v>
      </c>
      <c r="BA165">
        <v>0.5</v>
      </c>
      <c r="BB165" t="s">
        <v>345</v>
      </c>
      <c r="BC165">
        <v>2</v>
      </c>
      <c r="BD165" t="b">
        <v>1</v>
      </c>
      <c r="BE165">
        <v>1737668035.1</v>
      </c>
      <c r="BF165">
        <v>1094.395</v>
      </c>
      <c r="BG165">
        <v>1159.925</v>
      </c>
      <c r="BH165">
        <v>15.48615</v>
      </c>
      <c r="BI165">
        <v>12.87885</v>
      </c>
      <c r="BJ165">
        <v>1092.63</v>
      </c>
      <c r="BK165">
        <v>15.37485</v>
      </c>
      <c r="BL165">
        <v>500.096</v>
      </c>
      <c r="BM165">
        <v>102.6035</v>
      </c>
      <c r="BN165">
        <v>0.0999022</v>
      </c>
      <c r="BO165">
        <v>24.97685</v>
      </c>
      <c r="BP165">
        <v>25.43895</v>
      </c>
      <c r="BQ165">
        <v>999.9</v>
      </c>
      <c r="BR165">
        <v>0</v>
      </c>
      <c r="BS165">
        <v>0</v>
      </c>
      <c r="BT165">
        <v>9998.41</v>
      </c>
      <c r="BU165">
        <v>364.279</v>
      </c>
      <c r="BV165">
        <v>834.221</v>
      </c>
      <c r="BW165">
        <v>-65.5372</v>
      </c>
      <c r="BX165">
        <v>1111.61</v>
      </c>
      <c r="BY165">
        <v>1175.06</v>
      </c>
      <c r="BZ165">
        <v>2.607315</v>
      </c>
      <c r="CA165">
        <v>1159.925</v>
      </c>
      <c r="CB165">
        <v>12.87885</v>
      </c>
      <c r="CC165">
        <v>1.588935</v>
      </c>
      <c r="CD165">
        <v>1.321415</v>
      </c>
      <c r="CE165">
        <v>13.8519</v>
      </c>
      <c r="CF165">
        <v>11.04465</v>
      </c>
      <c r="CG165">
        <v>1200</v>
      </c>
      <c r="CH165">
        <v>0.8999995</v>
      </c>
      <c r="CI165">
        <v>0.1000005</v>
      </c>
      <c r="CJ165">
        <v>27</v>
      </c>
      <c r="CK165">
        <v>23455.8</v>
      </c>
      <c r="CL165">
        <v>1737665128.1</v>
      </c>
      <c r="CM165" t="s">
        <v>346</v>
      </c>
      <c r="CN165">
        <v>1737665128.1</v>
      </c>
      <c r="CO165">
        <v>1737665124.1</v>
      </c>
      <c r="CP165">
        <v>1</v>
      </c>
      <c r="CQ165">
        <v>0.11</v>
      </c>
      <c r="CR165">
        <v>-0.02</v>
      </c>
      <c r="CS165">
        <v>0.918</v>
      </c>
      <c r="CT165">
        <v>0.128</v>
      </c>
      <c r="CU165">
        <v>200</v>
      </c>
      <c r="CV165">
        <v>18</v>
      </c>
      <c r="CW165">
        <v>0.6</v>
      </c>
      <c r="CX165">
        <v>0.08</v>
      </c>
      <c r="CY165">
        <v>-65.127125</v>
      </c>
      <c r="CZ165">
        <v>-3.72114135338347</v>
      </c>
      <c r="DA165">
        <v>0.378933354133678</v>
      </c>
      <c r="DB165">
        <v>0</v>
      </c>
      <c r="DC165">
        <v>2.6165715</v>
      </c>
      <c r="DD165">
        <v>-0.0607466165413538</v>
      </c>
      <c r="DE165">
        <v>0.00585453352112698</v>
      </c>
      <c r="DF165">
        <v>1</v>
      </c>
      <c r="DG165">
        <v>1</v>
      </c>
      <c r="DH165">
        <v>2</v>
      </c>
      <c r="DI165" t="s">
        <v>347</v>
      </c>
      <c r="DJ165">
        <v>3.11921</v>
      </c>
      <c r="DK165">
        <v>2.8008</v>
      </c>
      <c r="DL165">
        <v>0.195566</v>
      </c>
      <c r="DM165">
        <v>0.204728</v>
      </c>
      <c r="DN165">
        <v>0.0864713</v>
      </c>
      <c r="DO165">
        <v>0.0764618</v>
      </c>
      <c r="DP165">
        <v>22388.3</v>
      </c>
      <c r="DQ165">
        <v>20446.5</v>
      </c>
      <c r="DR165">
        <v>26628.7</v>
      </c>
      <c r="DS165">
        <v>24059.1</v>
      </c>
      <c r="DT165">
        <v>33628.6</v>
      </c>
      <c r="DU165">
        <v>32377.8</v>
      </c>
      <c r="DV165">
        <v>40261.7</v>
      </c>
      <c r="DW165">
        <v>38046.6</v>
      </c>
      <c r="DX165">
        <v>1.998</v>
      </c>
      <c r="DY165">
        <v>2.6351</v>
      </c>
      <c r="DZ165">
        <v>0.0372529</v>
      </c>
      <c r="EA165">
        <v>0</v>
      </c>
      <c r="EB165">
        <v>24.8225</v>
      </c>
      <c r="EC165">
        <v>999.9</v>
      </c>
      <c r="ED165">
        <v>52.039</v>
      </c>
      <c r="EE165">
        <v>25.891</v>
      </c>
      <c r="EF165">
        <v>17.0032</v>
      </c>
      <c r="EG165">
        <v>64.0855</v>
      </c>
      <c r="EH165">
        <v>20.4688</v>
      </c>
      <c r="EI165">
        <v>2</v>
      </c>
      <c r="EJ165">
        <v>-0.319093</v>
      </c>
      <c r="EK165">
        <v>-0.457682</v>
      </c>
      <c r="EL165">
        <v>20.2997</v>
      </c>
      <c r="EM165">
        <v>5.26012</v>
      </c>
      <c r="EN165">
        <v>12.0064</v>
      </c>
      <c r="EO165">
        <v>4.99935</v>
      </c>
      <c r="EP165">
        <v>3.28733</v>
      </c>
      <c r="EQ165">
        <v>9999</v>
      </c>
      <c r="ER165">
        <v>9999</v>
      </c>
      <c r="ES165">
        <v>9999</v>
      </c>
      <c r="ET165">
        <v>999.9</v>
      </c>
      <c r="EU165">
        <v>1.87286</v>
      </c>
      <c r="EV165">
        <v>1.87364</v>
      </c>
      <c r="EW165">
        <v>1.86986</v>
      </c>
      <c r="EX165">
        <v>1.87561</v>
      </c>
      <c r="EY165">
        <v>1.87581</v>
      </c>
      <c r="EZ165">
        <v>1.87423</v>
      </c>
      <c r="FA165">
        <v>1.87278</v>
      </c>
      <c r="FB165">
        <v>1.87185</v>
      </c>
      <c r="FC165">
        <v>5</v>
      </c>
      <c r="FD165">
        <v>0</v>
      </c>
      <c r="FE165">
        <v>0</v>
      </c>
      <c r="FF165">
        <v>0</v>
      </c>
      <c r="FG165" t="s">
        <v>348</v>
      </c>
      <c r="FH165" t="s">
        <v>349</v>
      </c>
      <c r="FI165" t="s">
        <v>350</v>
      </c>
      <c r="FJ165" t="s">
        <v>350</v>
      </c>
      <c r="FK165" t="s">
        <v>350</v>
      </c>
      <c r="FL165" t="s">
        <v>350</v>
      </c>
      <c r="FM165">
        <v>0</v>
      </c>
      <c r="FN165">
        <v>100</v>
      </c>
      <c r="FO165">
        <v>100</v>
      </c>
      <c r="FP165">
        <v>1.76</v>
      </c>
      <c r="FQ165">
        <v>0.1113</v>
      </c>
      <c r="FR165">
        <v>0.362488883028156</v>
      </c>
      <c r="FS165">
        <v>0.00365831709837341</v>
      </c>
      <c r="FT165">
        <v>-3.09545118692409e-06</v>
      </c>
      <c r="FU165">
        <v>8.40380587856183e-10</v>
      </c>
      <c r="FV165">
        <v>-0.00191986884087034</v>
      </c>
      <c r="FW165">
        <v>0.00174507359546448</v>
      </c>
      <c r="FX165">
        <v>0.000211765233859431</v>
      </c>
      <c r="FY165">
        <v>9.99097381883647e-06</v>
      </c>
      <c r="FZ165">
        <v>2</v>
      </c>
      <c r="GA165">
        <v>1986</v>
      </c>
      <c r="GB165">
        <v>0</v>
      </c>
      <c r="GC165">
        <v>17</v>
      </c>
      <c r="GD165">
        <v>48.5</v>
      </c>
      <c r="GE165">
        <v>48.5</v>
      </c>
      <c r="GF165">
        <v>3.20068</v>
      </c>
      <c r="GG165">
        <v>2.51953</v>
      </c>
      <c r="GH165">
        <v>2.24854</v>
      </c>
      <c r="GI165">
        <v>2.67456</v>
      </c>
      <c r="GJ165">
        <v>2.44751</v>
      </c>
      <c r="GK165">
        <v>2.35718</v>
      </c>
      <c r="GL165">
        <v>30.674</v>
      </c>
      <c r="GM165">
        <v>13.9394</v>
      </c>
      <c r="GN165">
        <v>19</v>
      </c>
      <c r="GO165">
        <v>455.794</v>
      </c>
      <c r="GP165">
        <v>1035.62</v>
      </c>
      <c r="GQ165">
        <v>24.3077</v>
      </c>
      <c r="GR165">
        <v>23.4998</v>
      </c>
      <c r="GS165">
        <v>30.0004</v>
      </c>
      <c r="GT165">
        <v>23.5091</v>
      </c>
      <c r="GU165">
        <v>23.6262</v>
      </c>
      <c r="GV165">
        <v>64.2607</v>
      </c>
      <c r="GW165">
        <v>22.1605</v>
      </c>
      <c r="GX165">
        <v>68.5372</v>
      </c>
      <c r="GY165">
        <v>24.3138</v>
      </c>
      <c r="GZ165">
        <v>1190.62</v>
      </c>
      <c r="HA165">
        <v>12.8621</v>
      </c>
      <c r="HB165">
        <v>101.118</v>
      </c>
      <c r="HC165">
        <v>101.085</v>
      </c>
    </row>
    <row r="166" spans="1:211">
      <c r="A166">
        <v>150</v>
      </c>
      <c r="B166">
        <v>1737668039.1</v>
      </c>
      <c r="C166">
        <v>298</v>
      </c>
      <c r="D166" t="s">
        <v>647</v>
      </c>
      <c r="E166" t="s">
        <v>648</v>
      </c>
      <c r="F166">
        <v>2</v>
      </c>
      <c r="G166">
        <v>1737668038.1</v>
      </c>
      <c r="H166">
        <f>(I166)/1000</f>
        <v>0</v>
      </c>
      <c r="I166">
        <f>IF(BD166, AL166, AF166)</f>
        <v>0</v>
      </c>
      <c r="J166">
        <f>IF(BD166, AG166, AE166)</f>
        <v>0</v>
      </c>
      <c r="K166">
        <f>BF166 - IF(AS166&gt;1, J166*AZ166*100.0/(AU166), 0)</f>
        <v>0</v>
      </c>
      <c r="L166">
        <f>((R166-H166/2)*K166-J166)/(R166+H166/2)</f>
        <v>0</v>
      </c>
      <c r="M166">
        <f>L166*(BM166+BN166)/1000.0</f>
        <v>0</v>
      </c>
      <c r="N166">
        <f>(BF166 - IF(AS166&gt;1, J166*AZ166*100.0/(AU166), 0))*(BM166+BN166)/1000.0</f>
        <v>0</v>
      </c>
      <c r="O166">
        <f>2.0/((1/Q166-1/P166)+SIGN(Q166)*SQRT((1/Q166-1/P166)*(1/Q166-1/P166) + 4*BA166/((BA166+1)*(BA166+1))*(2*1/Q166*1/P166-1/P166*1/P166)))</f>
        <v>0</v>
      </c>
      <c r="P166">
        <f>IF(LEFT(BB166,1)&lt;&gt;"0",IF(LEFT(BB166,1)="1",3.0,BC166),$D$5+$E$5*(BT166*BM166/($K$5*1000))+$F$5*(BT166*BM166/($K$5*1000))*MAX(MIN(AZ166,$J$5),$I$5)*MAX(MIN(AZ166,$J$5),$I$5)+$G$5*MAX(MIN(AZ166,$J$5),$I$5)*(BT166*BM166/($K$5*1000))+$H$5*(BT166*BM166/($K$5*1000))*(BT166*BM166/($K$5*1000)))</f>
        <v>0</v>
      </c>
      <c r="Q166">
        <f>H166*(1000-(1000*0.61365*exp(17.502*U166/(240.97+U166))/(BM166+BN166)+BH166)/2)/(1000*0.61365*exp(17.502*U166/(240.97+U166))/(BM166+BN166)-BH166)</f>
        <v>0</v>
      </c>
      <c r="R166">
        <f>1/((BA166+1)/(O166/1.6)+1/(P166/1.37)) + BA166/((BA166+1)/(O166/1.6) + BA166/(P166/1.37))</f>
        <v>0</v>
      </c>
      <c r="S166">
        <f>(AV166*AY166)</f>
        <v>0</v>
      </c>
      <c r="T166">
        <f>(BO166+(S166+2*0.95*5.67E-8*(((BO166+$B$7)+273)^4-(BO166+273)^4)-44100*H166)/(1.84*29.3*P166+8*0.95*5.67E-8*(BO166+273)^3))</f>
        <v>0</v>
      </c>
      <c r="U166">
        <f>($C$7*BP166+$D$7*BQ166+$E$7*T166)</f>
        <v>0</v>
      </c>
      <c r="V166">
        <f>0.61365*exp(17.502*U166/(240.97+U166))</f>
        <v>0</v>
      </c>
      <c r="W166">
        <f>(X166/Y166*100)</f>
        <v>0</v>
      </c>
      <c r="X166">
        <f>BH166*(BM166+BN166)/1000</f>
        <v>0</v>
      </c>
      <c r="Y166">
        <f>0.61365*exp(17.502*BO166/(240.97+BO166))</f>
        <v>0</v>
      </c>
      <c r="Z166">
        <f>(V166-BH166*(BM166+BN166)/1000)</f>
        <v>0</v>
      </c>
      <c r="AA166">
        <f>(-H166*44100)</f>
        <v>0</v>
      </c>
      <c r="AB166">
        <f>2*29.3*P166*0.92*(BO166-U166)</f>
        <v>0</v>
      </c>
      <c r="AC166">
        <f>2*0.95*5.67E-8*(((BO166+$B$7)+273)^4-(U166+273)^4)</f>
        <v>0</v>
      </c>
      <c r="AD166">
        <f>S166+AC166+AA166+AB166</f>
        <v>0</v>
      </c>
      <c r="AE166">
        <f>BL166*AS166*(BG166-BF166*(1000-AS166*BI166)/(1000-AS166*BH166))/(100*AZ166)</f>
        <v>0</v>
      </c>
      <c r="AF166">
        <f>1000*BL166*AS166*(BH166-BI166)/(100*AZ166*(1000-AS166*BH166))</f>
        <v>0</v>
      </c>
      <c r="AG166">
        <f>(AH166 - AI166 - BM166*1E3/(8.314*(BO166+273.15)) * AK166/BL166 * AJ166) * BL166/(100*AZ166) * (1000 - BI166)/1000</f>
        <v>0</v>
      </c>
      <c r="AH166">
        <v>1173.34254257143</v>
      </c>
      <c r="AI166">
        <v>1121.7563030303</v>
      </c>
      <c r="AJ166">
        <v>3.38689740259741</v>
      </c>
      <c r="AK166">
        <v>84.62</v>
      </c>
      <c r="AL166">
        <f>(AN166 - AM166 + BM166*1E3/(8.314*(BO166+273.15)) * AP166/BL166 * AO166) * BL166/(100*AZ166) * 1000/(1000 - AN166)</f>
        <v>0</v>
      </c>
      <c r="AM166">
        <v>12.874928075005</v>
      </c>
      <c r="AN166">
        <v>15.4886043956044</v>
      </c>
      <c r="AO166">
        <v>1.18887679485088e-06</v>
      </c>
      <c r="AP166">
        <v>106.04</v>
      </c>
      <c r="AQ166">
        <v>13</v>
      </c>
      <c r="AR166">
        <v>3</v>
      </c>
      <c r="AS166">
        <f>IF(AQ166*$H$13&gt;=AU166,1.0,(AU166/(AU166-AQ166*$H$13)))</f>
        <v>0</v>
      </c>
      <c r="AT166">
        <f>(AS166-1)*100</f>
        <v>0</v>
      </c>
      <c r="AU166">
        <f>MAX(0,($B$13+$C$13*BT166)/(1+$D$13*BT166)*BM166/(BO166+273)*$E$13)</f>
        <v>0</v>
      </c>
      <c r="AV166">
        <f>$B$11*BU166+$C$11*BV166+$D$11*CG166</f>
        <v>0</v>
      </c>
      <c r="AW166">
        <f>AV166*AX166</f>
        <v>0</v>
      </c>
      <c r="AX166">
        <f>($B$11*$D$9+$C$11*$D$9+$D$11*(CH166*$E$9+CI166*$G$9))/($B$11+$C$11+$D$11)</f>
        <v>0</v>
      </c>
      <c r="AY166">
        <f>($B$11*$K$9+$C$11*$K$9+$D$11*(CH166*$L$9+CI166*$N$9))/($B$11+$C$11+$D$11)</f>
        <v>0</v>
      </c>
      <c r="AZ166">
        <v>6</v>
      </c>
      <c r="BA166">
        <v>0.5</v>
      </c>
      <c r="BB166" t="s">
        <v>345</v>
      </c>
      <c r="BC166">
        <v>2</v>
      </c>
      <c r="BD166" t="b">
        <v>1</v>
      </c>
      <c r="BE166">
        <v>1737668038.1</v>
      </c>
      <c r="BF166">
        <v>1104.38</v>
      </c>
      <c r="BG166">
        <v>1169.77</v>
      </c>
      <c r="BH166">
        <v>15.4889</v>
      </c>
      <c r="BI166">
        <v>12.8811</v>
      </c>
      <c r="BJ166">
        <v>1102.62</v>
      </c>
      <c r="BK166">
        <v>15.3776</v>
      </c>
      <c r="BL166">
        <v>500.009</v>
      </c>
      <c r="BM166">
        <v>102.603</v>
      </c>
      <c r="BN166">
        <v>0.0998838</v>
      </c>
      <c r="BO166">
        <v>24.982</v>
      </c>
      <c r="BP166">
        <v>25.4322</v>
      </c>
      <c r="BQ166">
        <v>999.9</v>
      </c>
      <c r="BR166">
        <v>0</v>
      </c>
      <c r="BS166">
        <v>0</v>
      </c>
      <c r="BT166">
        <v>10006.9</v>
      </c>
      <c r="BU166">
        <v>364.256</v>
      </c>
      <c r="BV166">
        <v>834.368</v>
      </c>
      <c r="BW166">
        <v>-65.3893</v>
      </c>
      <c r="BX166">
        <v>1121.76</v>
      </c>
      <c r="BY166">
        <v>1185.04</v>
      </c>
      <c r="BZ166">
        <v>2.60782</v>
      </c>
      <c r="CA166">
        <v>1169.77</v>
      </c>
      <c r="CB166">
        <v>12.8811</v>
      </c>
      <c r="CC166">
        <v>1.5892</v>
      </c>
      <c r="CD166">
        <v>1.32163</v>
      </c>
      <c r="CE166">
        <v>13.8545</v>
      </c>
      <c r="CF166">
        <v>11.0472</v>
      </c>
      <c r="CG166">
        <v>1200</v>
      </c>
      <c r="CH166">
        <v>0.9</v>
      </c>
      <c r="CI166">
        <v>0.1</v>
      </c>
      <c r="CJ166">
        <v>27</v>
      </c>
      <c r="CK166">
        <v>23455.7</v>
      </c>
      <c r="CL166">
        <v>1737665128.1</v>
      </c>
      <c r="CM166" t="s">
        <v>346</v>
      </c>
      <c r="CN166">
        <v>1737665128.1</v>
      </c>
      <c r="CO166">
        <v>1737665124.1</v>
      </c>
      <c r="CP166">
        <v>1</v>
      </c>
      <c r="CQ166">
        <v>0.11</v>
      </c>
      <c r="CR166">
        <v>-0.02</v>
      </c>
      <c r="CS166">
        <v>0.918</v>
      </c>
      <c r="CT166">
        <v>0.128</v>
      </c>
      <c r="CU166">
        <v>200</v>
      </c>
      <c r="CV166">
        <v>18</v>
      </c>
      <c r="CW166">
        <v>0.6</v>
      </c>
      <c r="CX166">
        <v>0.08</v>
      </c>
      <c r="CY166">
        <v>-65.23369</v>
      </c>
      <c r="CZ166">
        <v>-3.13743157894731</v>
      </c>
      <c r="DA166">
        <v>0.33045444905463</v>
      </c>
      <c r="DB166">
        <v>0</v>
      </c>
      <c r="DC166">
        <v>2.614674</v>
      </c>
      <c r="DD166">
        <v>-0.0586114285714263</v>
      </c>
      <c r="DE166">
        <v>0.00566451004059483</v>
      </c>
      <c r="DF166">
        <v>1</v>
      </c>
      <c r="DG166">
        <v>1</v>
      </c>
      <c r="DH166">
        <v>2</v>
      </c>
      <c r="DI166" t="s">
        <v>347</v>
      </c>
      <c r="DJ166">
        <v>3.11909</v>
      </c>
      <c r="DK166">
        <v>2.80058</v>
      </c>
      <c r="DL166">
        <v>0.196304</v>
      </c>
      <c r="DM166">
        <v>0.205418</v>
      </c>
      <c r="DN166">
        <v>0.0864866</v>
      </c>
      <c r="DO166">
        <v>0.0764704</v>
      </c>
      <c r="DP166">
        <v>22367.9</v>
      </c>
      <c r="DQ166">
        <v>20428.7</v>
      </c>
      <c r="DR166">
        <v>26628.8</v>
      </c>
      <c r="DS166">
        <v>24058.9</v>
      </c>
      <c r="DT166">
        <v>33628.2</v>
      </c>
      <c r="DU166">
        <v>32377.6</v>
      </c>
      <c r="DV166">
        <v>40261.8</v>
      </c>
      <c r="DW166">
        <v>38046.6</v>
      </c>
      <c r="DX166">
        <v>1.99783</v>
      </c>
      <c r="DY166">
        <v>2.63385</v>
      </c>
      <c r="DZ166">
        <v>0.0370778</v>
      </c>
      <c r="EA166">
        <v>0</v>
      </c>
      <c r="EB166">
        <v>24.822</v>
      </c>
      <c r="EC166">
        <v>999.9</v>
      </c>
      <c r="ED166">
        <v>52.039</v>
      </c>
      <c r="EE166">
        <v>25.891</v>
      </c>
      <c r="EF166">
        <v>17.0038</v>
      </c>
      <c r="EG166">
        <v>63.9156</v>
      </c>
      <c r="EH166">
        <v>20.4207</v>
      </c>
      <c r="EI166">
        <v>2</v>
      </c>
      <c r="EJ166">
        <v>-0.318996</v>
      </c>
      <c r="EK166">
        <v>-0.43808</v>
      </c>
      <c r="EL166">
        <v>20.2995</v>
      </c>
      <c r="EM166">
        <v>5.25892</v>
      </c>
      <c r="EN166">
        <v>12.0056</v>
      </c>
      <c r="EO166">
        <v>4.999</v>
      </c>
      <c r="EP166">
        <v>3.28693</v>
      </c>
      <c r="EQ166">
        <v>9999</v>
      </c>
      <c r="ER166">
        <v>9999</v>
      </c>
      <c r="ES166">
        <v>9999</v>
      </c>
      <c r="ET166">
        <v>999.9</v>
      </c>
      <c r="EU166">
        <v>1.87285</v>
      </c>
      <c r="EV166">
        <v>1.87364</v>
      </c>
      <c r="EW166">
        <v>1.86985</v>
      </c>
      <c r="EX166">
        <v>1.87561</v>
      </c>
      <c r="EY166">
        <v>1.87582</v>
      </c>
      <c r="EZ166">
        <v>1.87423</v>
      </c>
      <c r="FA166">
        <v>1.87277</v>
      </c>
      <c r="FB166">
        <v>1.87183</v>
      </c>
      <c r="FC166">
        <v>5</v>
      </c>
      <c r="FD166">
        <v>0</v>
      </c>
      <c r="FE166">
        <v>0</v>
      </c>
      <c r="FF166">
        <v>0</v>
      </c>
      <c r="FG166" t="s">
        <v>348</v>
      </c>
      <c r="FH166" t="s">
        <v>349</v>
      </c>
      <c r="FI166" t="s">
        <v>350</v>
      </c>
      <c r="FJ166" t="s">
        <v>350</v>
      </c>
      <c r="FK166" t="s">
        <v>350</v>
      </c>
      <c r="FL166" t="s">
        <v>350</v>
      </c>
      <c r="FM166">
        <v>0</v>
      </c>
      <c r="FN166">
        <v>100</v>
      </c>
      <c r="FO166">
        <v>100</v>
      </c>
      <c r="FP166">
        <v>1.76</v>
      </c>
      <c r="FQ166">
        <v>0.1113</v>
      </c>
      <c r="FR166">
        <v>0.362488883028156</v>
      </c>
      <c r="FS166">
        <v>0.00365831709837341</v>
      </c>
      <c r="FT166">
        <v>-3.09545118692409e-06</v>
      </c>
      <c r="FU166">
        <v>8.40380587856183e-10</v>
      </c>
      <c r="FV166">
        <v>-0.00191986884087034</v>
      </c>
      <c r="FW166">
        <v>0.00174507359546448</v>
      </c>
      <c r="FX166">
        <v>0.000211765233859431</v>
      </c>
      <c r="FY166">
        <v>9.99097381883647e-06</v>
      </c>
      <c r="FZ166">
        <v>2</v>
      </c>
      <c r="GA166">
        <v>1986</v>
      </c>
      <c r="GB166">
        <v>0</v>
      </c>
      <c r="GC166">
        <v>17</v>
      </c>
      <c r="GD166">
        <v>48.5</v>
      </c>
      <c r="GE166">
        <v>48.6</v>
      </c>
      <c r="GF166">
        <v>3.21533</v>
      </c>
      <c r="GG166">
        <v>2.49146</v>
      </c>
      <c r="GH166">
        <v>2.24854</v>
      </c>
      <c r="GI166">
        <v>2.67578</v>
      </c>
      <c r="GJ166">
        <v>2.44751</v>
      </c>
      <c r="GK166">
        <v>2.41699</v>
      </c>
      <c r="GL166">
        <v>30.674</v>
      </c>
      <c r="GM166">
        <v>13.9569</v>
      </c>
      <c r="GN166">
        <v>19</v>
      </c>
      <c r="GO166">
        <v>455.7</v>
      </c>
      <c r="GP166">
        <v>1034.13</v>
      </c>
      <c r="GQ166">
        <v>24.3165</v>
      </c>
      <c r="GR166">
        <v>23.5008</v>
      </c>
      <c r="GS166">
        <v>30.0004</v>
      </c>
      <c r="GT166">
        <v>23.5102</v>
      </c>
      <c r="GU166">
        <v>23.6276</v>
      </c>
      <c r="GV166">
        <v>64.5455</v>
      </c>
      <c r="GW166">
        <v>22.1605</v>
      </c>
      <c r="GX166">
        <v>68.5372</v>
      </c>
      <c r="GY166">
        <v>24.3289</v>
      </c>
      <c r="GZ166">
        <v>1197.43</v>
      </c>
      <c r="HA166">
        <v>12.8575</v>
      </c>
      <c r="HB166">
        <v>101.119</v>
      </c>
      <c r="HC166">
        <v>101.084</v>
      </c>
    </row>
    <row r="167" spans="1:211">
      <c r="A167">
        <v>151</v>
      </c>
      <c r="B167">
        <v>1737668041.1</v>
      </c>
      <c r="C167">
        <v>300</v>
      </c>
      <c r="D167" t="s">
        <v>649</v>
      </c>
      <c r="E167" t="s">
        <v>650</v>
      </c>
      <c r="F167">
        <v>2</v>
      </c>
      <c r="G167">
        <v>1737668039.1</v>
      </c>
      <c r="H167">
        <f>(I167)/1000</f>
        <v>0</v>
      </c>
      <c r="I167">
        <f>IF(BD167, AL167, AF167)</f>
        <v>0</v>
      </c>
      <c r="J167">
        <f>IF(BD167, AG167, AE167)</f>
        <v>0</v>
      </c>
      <c r="K167">
        <f>BF167 - IF(AS167&gt;1, J167*AZ167*100.0/(AU167), 0)</f>
        <v>0</v>
      </c>
      <c r="L167">
        <f>((R167-H167/2)*K167-J167)/(R167+H167/2)</f>
        <v>0</v>
      </c>
      <c r="M167">
        <f>L167*(BM167+BN167)/1000.0</f>
        <v>0</v>
      </c>
      <c r="N167">
        <f>(BF167 - IF(AS167&gt;1, J167*AZ167*100.0/(AU167), 0))*(BM167+BN167)/1000.0</f>
        <v>0</v>
      </c>
      <c r="O167">
        <f>2.0/((1/Q167-1/P167)+SIGN(Q167)*SQRT((1/Q167-1/P167)*(1/Q167-1/P167) + 4*BA167/((BA167+1)*(BA167+1))*(2*1/Q167*1/P167-1/P167*1/P167)))</f>
        <v>0</v>
      </c>
      <c r="P167">
        <f>IF(LEFT(BB167,1)&lt;&gt;"0",IF(LEFT(BB167,1)="1",3.0,BC167),$D$5+$E$5*(BT167*BM167/($K$5*1000))+$F$5*(BT167*BM167/($K$5*1000))*MAX(MIN(AZ167,$J$5),$I$5)*MAX(MIN(AZ167,$J$5),$I$5)+$G$5*MAX(MIN(AZ167,$J$5),$I$5)*(BT167*BM167/($K$5*1000))+$H$5*(BT167*BM167/($K$5*1000))*(BT167*BM167/($K$5*1000)))</f>
        <v>0</v>
      </c>
      <c r="Q167">
        <f>H167*(1000-(1000*0.61365*exp(17.502*U167/(240.97+U167))/(BM167+BN167)+BH167)/2)/(1000*0.61365*exp(17.502*U167/(240.97+U167))/(BM167+BN167)-BH167)</f>
        <v>0</v>
      </c>
      <c r="R167">
        <f>1/((BA167+1)/(O167/1.6)+1/(P167/1.37)) + BA167/((BA167+1)/(O167/1.6) + BA167/(P167/1.37))</f>
        <v>0</v>
      </c>
      <c r="S167">
        <f>(AV167*AY167)</f>
        <v>0</v>
      </c>
      <c r="T167">
        <f>(BO167+(S167+2*0.95*5.67E-8*(((BO167+$B$7)+273)^4-(BO167+273)^4)-44100*H167)/(1.84*29.3*P167+8*0.95*5.67E-8*(BO167+273)^3))</f>
        <v>0</v>
      </c>
      <c r="U167">
        <f>($C$7*BP167+$D$7*BQ167+$E$7*T167)</f>
        <v>0</v>
      </c>
      <c r="V167">
        <f>0.61365*exp(17.502*U167/(240.97+U167))</f>
        <v>0</v>
      </c>
      <c r="W167">
        <f>(X167/Y167*100)</f>
        <v>0</v>
      </c>
      <c r="X167">
        <f>BH167*(BM167+BN167)/1000</f>
        <v>0</v>
      </c>
      <c r="Y167">
        <f>0.61365*exp(17.502*BO167/(240.97+BO167))</f>
        <v>0</v>
      </c>
      <c r="Z167">
        <f>(V167-BH167*(BM167+BN167)/1000)</f>
        <v>0</v>
      </c>
      <c r="AA167">
        <f>(-H167*44100)</f>
        <v>0</v>
      </c>
      <c r="AB167">
        <f>2*29.3*P167*0.92*(BO167-U167)</f>
        <v>0</v>
      </c>
      <c r="AC167">
        <f>2*0.95*5.67E-8*(((BO167+$B$7)+273)^4-(U167+273)^4)</f>
        <v>0</v>
      </c>
      <c r="AD167">
        <f>S167+AC167+AA167+AB167</f>
        <v>0</v>
      </c>
      <c r="AE167">
        <f>BL167*AS167*(BG167-BF167*(1000-AS167*BI167)/(1000-AS167*BH167))/(100*AZ167)</f>
        <v>0</v>
      </c>
      <c r="AF167">
        <f>1000*BL167*AS167*(BH167-BI167)/(100*AZ167*(1000-AS167*BH167))</f>
        <v>0</v>
      </c>
      <c r="AG167">
        <f>(AH167 - AI167 - BM167*1E3/(8.314*(BO167+273.15)) * AK167/BL167 * AJ167) * BL167/(100*AZ167) * (1000 - BI167)/1000</f>
        <v>0</v>
      </c>
      <c r="AH167">
        <v>1180.05935809524</v>
      </c>
      <c r="AI167">
        <v>1128.43957575758</v>
      </c>
      <c r="AJ167">
        <v>3.36117792207792</v>
      </c>
      <c r="AK167">
        <v>84.62</v>
      </c>
      <c r="AL167">
        <f>(AN167 - AM167 + BM167*1E3/(8.314*(BO167+273.15)) * AP167/BL167 * AO167) * BL167/(100*AZ167) * 1000/(1000 - AN167)</f>
        <v>0</v>
      </c>
      <c r="AM167">
        <v>12.8775994063936</v>
      </c>
      <c r="AN167">
        <v>15.4919978021978</v>
      </c>
      <c r="AO167">
        <v>1.88516075457403e-06</v>
      </c>
      <c r="AP167">
        <v>106.04</v>
      </c>
      <c r="AQ167">
        <v>13</v>
      </c>
      <c r="AR167">
        <v>3</v>
      </c>
      <c r="AS167">
        <f>IF(AQ167*$H$13&gt;=AU167,1.0,(AU167/(AU167-AQ167*$H$13)))</f>
        <v>0</v>
      </c>
      <c r="AT167">
        <f>(AS167-1)*100</f>
        <v>0</v>
      </c>
      <c r="AU167">
        <f>MAX(0,($B$13+$C$13*BT167)/(1+$D$13*BT167)*BM167/(BO167+273)*$E$13)</f>
        <v>0</v>
      </c>
      <c r="AV167">
        <f>$B$11*BU167+$C$11*BV167+$D$11*CG167</f>
        <v>0</v>
      </c>
      <c r="AW167">
        <f>AV167*AX167</f>
        <v>0</v>
      </c>
      <c r="AX167">
        <f>($B$11*$D$9+$C$11*$D$9+$D$11*(CH167*$E$9+CI167*$G$9))/($B$11+$C$11+$D$11)</f>
        <v>0</v>
      </c>
      <c r="AY167">
        <f>($B$11*$K$9+$C$11*$K$9+$D$11*(CH167*$L$9+CI167*$N$9))/($B$11+$C$11+$D$11)</f>
        <v>0</v>
      </c>
      <c r="AZ167">
        <v>6</v>
      </c>
      <c r="BA167">
        <v>0.5</v>
      </c>
      <c r="BB167" t="s">
        <v>345</v>
      </c>
      <c r="BC167">
        <v>2</v>
      </c>
      <c r="BD167" t="b">
        <v>1</v>
      </c>
      <c r="BE167">
        <v>1737668039.1</v>
      </c>
      <c r="BF167">
        <v>1107.67</v>
      </c>
      <c r="BG167">
        <v>1172.965</v>
      </c>
      <c r="BH167">
        <v>15.49065</v>
      </c>
      <c r="BI167">
        <v>12.88225</v>
      </c>
      <c r="BJ167">
        <v>1105.91</v>
      </c>
      <c r="BK167">
        <v>15.3793</v>
      </c>
      <c r="BL167">
        <v>499.8735</v>
      </c>
      <c r="BM167">
        <v>102.603</v>
      </c>
      <c r="BN167">
        <v>0.0998869</v>
      </c>
      <c r="BO167">
        <v>24.9841</v>
      </c>
      <c r="BP167">
        <v>25.43195</v>
      </c>
      <c r="BQ167">
        <v>999.9</v>
      </c>
      <c r="BR167">
        <v>0</v>
      </c>
      <c r="BS167">
        <v>0</v>
      </c>
      <c r="BT167">
        <v>10004.05</v>
      </c>
      <c r="BU167">
        <v>364.2615</v>
      </c>
      <c r="BV167">
        <v>834.426</v>
      </c>
      <c r="BW167">
        <v>-65.29585</v>
      </c>
      <c r="BX167">
        <v>1125.1</v>
      </c>
      <c r="BY167">
        <v>1188.275</v>
      </c>
      <c r="BZ167">
        <v>2.60842</v>
      </c>
      <c r="CA167">
        <v>1172.965</v>
      </c>
      <c r="CB167">
        <v>12.88225</v>
      </c>
      <c r="CC167">
        <v>1.589385</v>
      </c>
      <c r="CD167">
        <v>1.321755</v>
      </c>
      <c r="CE167">
        <v>13.8563</v>
      </c>
      <c r="CF167">
        <v>11.04855</v>
      </c>
      <c r="CG167">
        <v>1200</v>
      </c>
      <c r="CH167">
        <v>0.9</v>
      </c>
      <c r="CI167">
        <v>0.1</v>
      </c>
      <c r="CJ167">
        <v>27</v>
      </c>
      <c r="CK167">
        <v>23455.75</v>
      </c>
      <c r="CL167">
        <v>1737665128.1</v>
      </c>
      <c r="CM167" t="s">
        <v>346</v>
      </c>
      <c r="CN167">
        <v>1737665128.1</v>
      </c>
      <c r="CO167">
        <v>1737665124.1</v>
      </c>
      <c r="CP167">
        <v>1</v>
      </c>
      <c r="CQ167">
        <v>0.11</v>
      </c>
      <c r="CR167">
        <v>-0.02</v>
      </c>
      <c r="CS167">
        <v>0.918</v>
      </c>
      <c r="CT167">
        <v>0.128</v>
      </c>
      <c r="CU167">
        <v>200</v>
      </c>
      <c r="CV167">
        <v>18</v>
      </c>
      <c r="CW167">
        <v>0.6</v>
      </c>
      <c r="CX167">
        <v>0.08</v>
      </c>
      <c r="CY167">
        <v>-65.29086</v>
      </c>
      <c r="CZ167">
        <v>-2.35714285714284</v>
      </c>
      <c r="DA167">
        <v>0.291321091581093</v>
      </c>
      <c r="DB167">
        <v>0</v>
      </c>
      <c r="DC167">
        <v>2.6131285</v>
      </c>
      <c r="DD167">
        <v>-0.0508263157894778</v>
      </c>
      <c r="DE167">
        <v>0.00504882290737158</v>
      </c>
      <c r="DF167">
        <v>1</v>
      </c>
      <c r="DG167">
        <v>1</v>
      </c>
      <c r="DH167">
        <v>2</v>
      </c>
      <c r="DI167" t="s">
        <v>347</v>
      </c>
      <c r="DJ167">
        <v>3.11896</v>
      </c>
      <c r="DK167">
        <v>2.80063</v>
      </c>
      <c r="DL167">
        <v>0.197031</v>
      </c>
      <c r="DM167">
        <v>0.206129</v>
      </c>
      <c r="DN167">
        <v>0.0864947</v>
      </c>
      <c r="DO167">
        <v>0.0764782</v>
      </c>
      <c r="DP167">
        <v>22347.9</v>
      </c>
      <c r="DQ167">
        <v>20410</v>
      </c>
      <c r="DR167">
        <v>26629</v>
      </c>
      <c r="DS167">
        <v>24058.4</v>
      </c>
      <c r="DT167">
        <v>33628.2</v>
      </c>
      <c r="DU167">
        <v>32376.9</v>
      </c>
      <c r="DV167">
        <v>40262.1</v>
      </c>
      <c r="DW167">
        <v>38046.1</v>
      </c>
      <c r="DX167">
        <v>1.99743</v>
      </c>
      <c r="DY167">
        <v>2.63405</v>
      </c>
      <c r="DZ167">
        <v>0.0373609</v>
      </c>
      <c r="EA167">
        <v>0</v>
      </c>
      <c r="EB167">
        <v>24.8215</v>
      </c>
      <c r="EC167">
        <v>999.9</v>
      </c>
      <c r="ED167">
        <v>52.039</v>
      </c>
      <c r="EE167">
        <v>25.911</v>
      </c>
      <c r="EF167">
        <v>17.0244</v>
      </c>
      <c r="EG167">
        <v>63.8656</v>
      </c>
      <c r="EH167">
        <v>20.4527</v>
      </c>
      <c r="EI167">
        <v>2</v>
      </c>
      <c r="EJ167">
        <v>-0.318953</v>
      </c>
      <c r="EK167">
        <v>-0.447056</v>
      </c>
      <c r="EL167">
        <v>20.2994</v>
      </c>
      <c r="EM167">
        <v>5.25892</v>
      </c>
      <c r="EN167">
        <v>12.007</v>
      </c>
      <c r="EO167">
        <v>4.999</v>
      </c>
      <c r="EP167">
        <v>3.28688</v>
      </c>
      <c r="EQ167">
        <v>9999</v>
      </c>
      <c r="ER167">
        <v>9999</v>
      </c>
      <c r="ES167">
        <v>9999</v>
      </c>
      <c r="ET167">
        <v>999.9</v>
      </c>
      <c r="EU167">
        <v>1.87285</v>
      </c>
      <c r="EV167">
        <v>1.87363</v>
      </c>
      <c r="EW167">
        <v>1.86985</v>
      </c>
      <c r="EX167">
        <v>1.87561</v>
      </c>
      <c r="EY167">
        <v>1.8758</v>
      </c>
      <c r="EZ167">
        <v>1.87424</v>
      </c>
      <c r="FA167">
        <v>1.87276</v>
      </c>
      <c r="FB167">
        <v>1.87181</v>
      </c>
      <c r="FC167">
        <v>5</v>
      </c>
      <c r="FD167">
        <v>0</v>
      </c>
      <c r="FE167">
        <v>0</v>
      </c>
      <c r="FF167">
        <v>0</v>
      </c>
      <c r="FG167" t="s">
        <v>348</v>
      </c>
      <c r="FH167" t="s">
        <v>349</v>
      </c>
      <c r="FI167" t="s">
        <v>350</v>
      </c>
      <c r="FJ167" t="s">
        <v>350</v>
      </c>
      <c r="FK167" t="s">
        <v>350</v>
      </c>
      <c r="FL167" t="s">
        <v>350</v>
      </c>
      <c r="FM167">
        <v>0</v>
      </c>
      <c r="FN167">
        <v>100</v>
      </c>
      <c r="FO167">
        <v>100</v>
      </c>
      <c r="FP167">
        <v>1.76</v>
      </c>
      <c r="FQ167">
        <v>0.1114</v>
      </c>
      <c r="FR167">
        <v>0.362488883028156</v>
      </c>
      <c r="FS167">
        <v>0.00365831709837341</v>
      </c>
      <c r="FT167">
        <v>-3.09545118692409e-06</v>
      </c>
      <c r="FU167">
        <v>8.40380587856183e-10</v>
      </c>
      <c r="FV167">
        <v>-0.00191986884087034</v>
      </c>
      <c r="FW167">
        <v>0.00174507359546448</v>
      </c>
      <c r="FX167">
        <v>0.000211765233859431</v>
      </c>
      <c r="FY167">
        <v>9.99097381883647e-06</v>
      </c>
      <c r="FZ167">
        <v>2</v>
      </c>
      <c r="GA167">
        <v>1986</v>
      </c>
      <c r="GB167">
        <v>0</v>
      </c>
      <c r="GC167">
        <v>17</v>
      </c>
      <c r="GD167">
        <v>48.5</v>
      </c>
      <c r="GE167">
        <v>48.6</v>
      </c>
      <c r="GF167">
        <v>3.22998</v>
      </c>
      <c r="GG167">
        <v>2.50977</v>
      </c>
      <c r="GH167">
        <v>2.24854</v>
      </c>
      <c r="GI167">
        <v>2.67456</v>
      </c>
      <c r="GJ167">
        <v>2.44751</v>
      </c>
      <c r="GK167">
        <v>2.41699</v>
      </c>
      <c r="GL167">
        <v>30.6956</v>
      </c>
      <c r="GM167">
        <v>13.9482</v>
      </c>
      <c r="GN167">
        <v>19</v>
      </c>
      <c r="GO167">
        <v>455.477</v>
      </c>
      <c r="GP167">
        <v>1034.4</v>
      </c>
      <c r="GQ167">
        <v>24.3228</v>
      </c>
      <c r="GR167">
        <v>23.5018</v>
      </c>
      <c r="GS167">
        <v>30.0003</v>
      </c>
      <c r="GT167">
        <v>23.5115</v>
      </c>
      <c r="GU167">
        <v>23.629</v>
      </c>
      <c r="GV167">
        <v>64.8253</v>
      </c>
      <c r="GW167">
        <v>22.1605</v>
      </c>
      <c r="GX167">
        <v>68.5372</v>
      </c>
      <c r="GY167">
        <v>24.3289</v>
      </c>
      <c r="GZ167">
        <v>1204.21</v>
      </c>
      <c r="HA167">
        <v>12.8595</v>
      </c>
      <c r="HB167">
        <v>101.119</v>
      </c>
      <c r="HC167">
        <v>101.083</v>
      </c>
    </row>
    <row r="168" spans="1:211">
      <c r="A168">
        <v>152</v>
      </c>
      <c r="B168">
        <v>1737668043.1</v>
      </c>
      <c r="C168">
        <v>302</v>
      </c>
      <c r="D168" t="s">
        <v>651</v>
      </c>
      <c r="E168" t="s">
        <v>652</v>
      </c>
      <c r="F168">
        <v>2</v>
      </c>
      <c r="G168">
        <v>1737668042.1</v>
      </c>
      <c r="H168">
        <f>(I168)/1000</f>
        <v>0</v>
      </c>
      <c r="I168">
        <f>IF(BD168, AL168, AF168)</f>
        <v>0</v>
      </c>
      <c r="J168">
        <f>IF(BD168, AG168, AE168)</f>
        <v>0</v>
      </c>
      <c r="K168">
        <f>BF168 - IF(AS168&gt;1, J168*AZ168*100.0/(AU168), 0)</f>
        <v>0</v>
      </c>
      <c r="L168">
        <f>((R168-H168/2)*K168-J168)/(R168+H168/2)</f>
        <v>0</v>
      </c>
      <c r="M168">
        <f>L168*(BM168+BN168)/1000.0</f>
        <v>0</v>
      </c>
      <c r="N168">
        <f>(BF168 - IF(AS168&gt;1, J168*AZ168*100.0/(AU168), 0))*(BM168+BN168)/1000.0</f>
        <v>0</v>
      </c>
      <c r="O168">
        <f>2.0/((1/Q168-1/P168)+SIGN(Q168)*SQRT((1/Q168-1/P168)*(1/Q168-1/P168) + 4*BA168/((BA168+1)*(BA168+1))*(2*1/Q168*1/P168-1/P168*1/P168)))</f>
        <v>0</v>
      </c>
      <c r="P168">
        <f>IF(LEFT(BB168,1)&lt;&gt;"0",IF(LEFT(BB168,1)="1",3.0,BC168),$D$5+$E$5*(BT168*BM168/($K$5*1000))+$F$5*(BT168*BM168/($K$5*1000))*MAX(MIN(AZ168,$J$5),$I$5)*MAX(MIN(AZ168,$J$5),$I$5)+$G$5*MAX(MIN(AZ168,$J$5),$I$5)*(BT168*BM168/($K$5*1000))+$H$5*(BT168*BM168/($K$5*1000))*(BT168*BM168/($K$5*1000)))</f>
        <v>0</v>
      </c>
      <c r="Q168">
        <f>H168*(1000-(1000*0.61365*exp(17.502*U168/(240.97+U168))/(BM168+BN168)+BH168)/2)/(1000*0.61365*exp(17.502*U168/(240.97+U168))/(BM168+BN168)-BH168)</f>
        <v>0</v>
      </c>
      <c r="R168">
        <f>1/((BA168+1)/(O168/1.6)+1/(P168/1.37)) + BA168/((BA168+1)/(O168/1.6) + BA168/(P168/1.37))</f>
        <v>0</v>
      </c>
      <c r="S168">
        <f>(AV168*AY168)</f>
        <v>0</v>
      </c>
      <c r="T168">
        <f>(BO168+(S168+2*0.95*5.67E-8*(((BO168+$B$7)+273)^4-(BO168+273)^4)-44100*H168)/(1.84*29.3*P168+8*0.95*5.67E-8*(BO168+273)^3))</f>
        <v>0</v>
      </c>
      <c r="U168">
        <f>($C$7*BP168+$D$7*BQ168+$E$7*T168)</f>
        <v>0</v>
      </c>
      <c r="V168">
        <f>0.61365*exp(17.502*U168/(240.97+U168))</f>
        <v>0</v>
      </c>
      <c r="W168">
        <f>(X168/Y168*100)</f>
        <v>0</v>
      </c>
      <c r="X168">
        <f>BH168*(BM168+BN168)/1000</f>
        <v>0</v>
      </c>
      <c r="Y168">
        <f>0.61365*exp(17.502*BO168/(240.97+BO168))</f>
        <v>0</v>
      </c>
      <c r="Z168">
        <f>(V168-BH168*(BM168+BN168)/1000)</f>
        <v>0</v>
      </c>
      <c r="AA168">
        <f>(-H168*44100)</f>
        <v>0</v>
      </c>
      <c r="AB168">
        <f>2*29.3*P168*0.92*(BO168-U168)</f>
        <v>0</v>
      </c>
      <c r="AC168">
        <f>2*0.95*5.67E-8*(((BO168+$B$7)+273)^4-(U168+273)^4)</f>
        <v>0</v>
      </c>
      <c r="AD168">
        <f>S168+AC168+AA168+AB168</f>
        <v>0</v>
      </c>
      <c r="AE168">
        <f>BL168*AS168*(BG168-BF168*(1000-AS168*BI168)/(1000-AS168*BH168))/(100*AZ168)</f>
        <v>0</v>
      </c>
      <c r="AF168">
        <f>1000*BL168*AS168*(BH168-BI168)/(100*AZ168*(1000-AS168*BH168))</f>
        <v>0</v>
      </c>
      <c r="AG168">
        <f>(AH168 - AI168 - BM168*1E3/(8.314*(BO168+273.15)) * AK168/BL168 * AJ168) * BL168/(100*AZ168) * (1000 - BI168)/1000</f>
        <v>0</v>
      </c>
      <c r="AH168">
        <v>1186.64958438095</v>
      </c>
      <c r="AI168">
        <v>1135.05745454545</v>
      </c>
      <c r="AJ168">
        <v>3.33128658008654</v>
      </c>
      <c r="AK168">
        <v>84.62</v>
      </c>
      <c r="AL168">
        <f>(AN168 - AM168 + BM168*1E3/(8.314*(BO168+273.15)) * AP168/BL168 * AO168) * BL168/(100*AZ168) * 1000/(1000 - AN168)</f>
        <v>0</v>
      </c>
      <c r="AM168">
        <v>12.8799297958641</v>
      </c>
      <c r="AN168">
        <v>15.4945989010989</v>
      </c>
      <c r="AO168">
        <v>2.27579210545096e-06</v>
      </c>
      <c r="AP168">
        <v>106.04</v>
      </c>
      <c r="AQ168">
        <v>13</v>
      </c>
      <c r="AR168">
        <v>3</v>
      </c>
      <c r="AS168">
        <f>IF(AQ168*$H$13&gt;=AU168,1.0,(AU168/(AU168-AQ168*$H$13)))</f>
        <v>0</v>
      </c>
      <c r="AT168">
        <f>(AS168-1)*100</f>
        <v>0</v>
      </c>
      <c r="AU168">
        <f>MAX(0,($B$13+$C$13*BT168)/(1+$D$13*BT168)*BM168/(BO168+273)*$E$13)</f>
        <v>0</v>
      </c>
      <c r="AV168">
        <f>$B$11*BU168+$C$11*BV168+$D$11*CG168</f>
        <v>0</v>
      </c>
      <c r="AW168">
        <f>AV168*AX168</f>
        <v>0</v>
      </c>
      <c r="AX168">
        <f>($B$11*$D$9+$C$11*$D$9+$D$11*(CH168*$E$9+CI168*$G$9))/($B$11+$C$11+$D$11)</f>
        <v>0</v>
      </c>
      <c r="AY168">
        <f>($B$11*$K$9+$C$11*$K$9+$D$11*(CH168*$L$9+CI168*$N$9))/($B$11+$C$11+$D$11)</f>
        <v>0</v>
      </c>
      <c r="AZ168">
        <v>6</v>
      </c>
      <c r="BA168">
        <v>0.5</v>
      </c>
      <c r="BB168" t="s">
        <v>345</v>
      </c>
      <c r="BC168">
        <v>2</v>
      </c>
      <c r="BD168" t="b">
        <v>1</v>
      </c>
      <c r="BE168">
        <v>1737668042.1</v>
      </c>
      <c r="BF168">
        <v>1117.48</v>
      </c>
      <c r="BG168">
        <v>1182.87</v>
      </c>
      <c r="BH168">
        <v>15.494</v>
      </c>
      <c r="BI168">
        <v>12.8852</v>
      </c>
      <c r="BJ168">
        <v>1115.72</v>
      </c>
      <c r="BK168">
        <v>15.3826</v>
      </c>
      <c r="BL168">
        <v>499.813</v>
      </c>
      <c r="BM168">
        <v>102.603</v>
      </c>
      <c r="BN168">
        <v>0.0999108</v>
      </c>
      <c r="BO168">
        <v>24.9907</v>
      </c>
      <c r="BP168">
        <v>25.4353</v>
      </c>
      <c r="BQ168">
        <v>999.9</v>
      </c>
      <c r="BR168">
        <v>0</v>
      </c>
      <c r="BS168">
        <v>0</v>
      </c>
      <c r="BT168">
        <v>9997.5</v>
      </c>
      <c r="BU168">
        <v>364.282</v>
      </c>
      <c r="BV168">
        <v>834.049</v>
      </c>
      <c r="BW168">
        <v>-65.3979</v>
      </c>
      <c r="BX168">
        <v>1135.06</v>
      </c>
      <c r="BY168">
        <v>1198.31</v>
      </c>
      <c r="BZ168">
        <v>2.60878</v>
      </c>
      <c r="CA168">
        <v>1182.87</v>
      </c>
      <c r="CB168">
        <v>12.8852</v>
      </c>
      <c r="CC168">
        <v>1.58974</v>
      </c>
      <c r="CD168">
        <v>1.32207</v>
      </c>
      <c r="CE168">
        <v>13.8597</v>
      </c>
      <c r="CF168">
        <v>11.0521</v>
      </c>
      <c r="CG168">
        <v>1200.01</v>
      </c>
      <c r="CH168">
        <v>0.899999</v>
      </c>
      <c r="CI168">
        <v>0.100001</v>
      </c>
      <c r="CJ168">
        <v>27</v>
      </c>
      <c r="CK168">
        <v>23455.9</v>
      </c>
      <c r="CL168">
        <v>1737665128.1</v>
      </c>
      <c r="CM168" t="s">
        <v>346</v>
      </c>
      <c r="CN168">
        <v>1737665128.1</v>
      </c>
      <c r="CO168">
        <v>1737665124.1</v>
      </c>
      <c r="CP168">
        <v>1</v>
      </c>
      <c r="CQ168">
        <v>0.11</v>
      </c>
      <c r="CR168">
        <v>-0.02</v>
      </c>
      <c r="CS168">
        <v>0.918</v>
      </c>
      <c r="CT168">
        <v>0.128</v>
      </c>
      <c r="CU168">
        <v>200</v>
      </c>
      <c r="CV168">
        <v>18</v>
      </c>
      <c r="CW168">
        <v>0.6</v>
      </c>
      <c r="CX168">
        <v>0.08</v>
      </c>
      <c r="CY168">
        <v>-65.33014</v>
      </c>
      <c r="CZ168">
        <v>-1.4541654135338</v>
      </c>
      <c r="DA168">
        <v>0.255707783221395</v>
      </c>
      <c r="DB168">
        <v>0</v>
      </c>
      <c r="DC168">
        <v>2.6118375</v>
      </c>
      <c r="DD168">
        <v>-0.0399830075188027</v>
      </c>
      <c r="DE168">
        <v>0.00421191984135499</v>
      </c>
      <c r="DF168">
        <v>1</v>
      </c>
      <c r="DG168">
        <v>1</v>
      </c>
      <c r="DH168">
        <v>2</v>
      </c>
      <c r="DI168" t="s">
        <v>347</v>
      </c>
      <c r="DJ168">
        <v>3.11902</v>
      </c>
      <c r="DK168">
        <v>2.80065</v>
      </c>
      <c r="DL168">
        <v>0.197753</v>
      </c>
      <c r="DM168">
        <v>0.20684</v>
      </c>
      <c r="DN168">
        <v>0.0864999</v>
      </c>
      <c r="DO168">
        <v>0.0764825</v>
      </c>
      <c r="DP168">
        <v>22327.7</v>
      </c>
      <c r="DQ168">
        <v>20391.6</v>
      </c>
      <c r="DR168">
        <v>26628.8</v>
      </c>
      <c r="DS168">
        <v>24058.2</v>
      </c>
      <c r="DT168">
        <v>33627.9</v>
      </c>
      <c r="DU168">
        <v>32376.4</v>
      </c>
      <c r="DV168">
        <v>40261.9</v>
      </c>
      <c r="DW168">
        <v>38045.5</v>
      </c>
      <c r="DX168">
        <v>1.99745</v>
      </c>
      <c r="DY168">
        <v>2.63535</v>
      </c>
      <c r="DZ168">
        <v>0.0374094</v>
      </c>
      <c r="EA168">
        <v>0</v>
      </c>
      <c r="EB168">
        <v>24.8215</v>
      </c>
      <c r="EC168">
        <v>999.9</v>
      </c>
      <c r="ED168">
        <v>52.039</v>
      </c>
      <c r="EE168">
        <v>25.891</v>
      </c>
      <c r="EF168">
        <v>17.0037</v>
      </c>
      <c r="EG168">
        <v>64.4456</v>
      </c>
      <c r="EH168">
        <v>20.4848</v>
      </c>
      <c r="EI168">
        <v>2</v>
      </c>
      <c r="EJ168">
        <v>-0.31877</v>
      </c>
      <c r="EK168">
        <v>-0.438333</v>
      </c>
      <c r="EL168">
        <v>20.2993</v>
      </c>
      <c r="EM168">
        <v>5.25862</v>
      </c>
      <c r="EN168">
        <v>12.0076</v>
      </c>
      <c r="EO168">
        <v>4.99895</v>
      </c>
      <c r="EP168">
        <v>3.2869</v>
      </c>
      <c r="EQ168">
        <v>9999</v>
      </c>
      <c r="ER168">
        <v>9999</v>
      </c>
      <c r="ES168">
        <v>9999</v>
      </c>
      <c r="ET168">
        <v>999.9</v>
      </c>
      <c r="EU168">
        <v>1.87286</v>
      </c>
      <c r="EV168">
        <v>1.87363</v>
      </c>
      <c r="EW168">
        <v>1.86986</v>
      </c>
      <c r="EX168">
        <v>1.87561</v>
      </c>
      <c r="EY168">
        <v>1.87578</v>
      </c>
      <c r="EZ168">
        <v>1.87423</v>
      </c>
      <c r="FA168">
        <v>1.87276</v>
      </c>
      <c r="FB168">
        <v>1.87181</v>
      </c>
      <c r="FC168">
        <v>5</v>
      </c>
      <c r="FD168">
        <v>0</v>
      </c>
      <c r="FE168">
        <v>0</v>
      </c>
      <c r="FF168">
        <v>0</v>
      </c>
      <c r="FG168" t="s">
        <v>348</v>
      </c>
      <c r="FH168" t="s">
        <v>349</v>
      </c>
      <c r="FI168" t="s">
        <v>350</v>
      </c>
      <c r="FJ168" t="s">
        <v>350</v>
      </c>
      <c r="FK168" t="s">
        <v>350</v>
      </c>
      <c r="FL168" t="s">
        <v>350</v>
      </c>
      <c r="FM168">
        <v>0</v>
      </c>
      <c r="FN168">
        <v>100</v>
      </c>
      <c r="FO168">
        <v>100</v>
      </c>
      <c r="FP168">
        <v>1.75</v>
      </c>
      <c r="FQ168">
        <v>0.1114</v>
      </c>
      <c r="FR168">
        <v>0.362488883028156</v>
      </c>
      <c r="FS168">
        <v>0.00365831709837341</v>
      </c>
      <c r="FT168">
        <v>-3.09545118692409e-06</v>
      </c>
      <c r="FU168">
        <v>8.40380587856183e-10</v>
      </c>
      <c r="FV168">
        <v>-0.00191986884087034</v>
      </c>
      <c r="FW168">
        <v>0.00174507359546448</v>
      </c>
      <c r="FX168">
        <v>0.000211765233859431</v>
      </c>
      <c r="FY168">
        <v>9.99097381883647e-06</v>
      </c>
      <c r="FZ168">
        <v>2</v>
      </c>
      <c r="GA168">
        <v>1986</v>
      </c>
      <c r="GB168">
        <v>0</v>
      </c>
      <c r="GC168">
        <v>17</v>
      </c>
      <c r="GD168">
        <v>48.6</v>
      </c>
      <c r="GE168">
        <v>48.6</v>
      </c>
      <c r="GF168">
        <v>3.24341</v>
      </c>
      <c r="GG168">
        <v>2.52075</v>
      </c>
      <c r="GH168">
        <v>2.24854</v>
      </c>
      <c r="GI168">
        <v>2.67456</v>
      </c>
      <c r="GJ168">
        <v>2.44751</v>
      </c>
      <c r="GK168">
        <v>2.34375</v>
      </c>
      <c r="GL168">
        <v>30.6956</v>
      </c>
      <c r="GM168">
        <v>13.9394</v>
      </c>
      <c r="GN168">
        <v>19</v>
      </c>
      <c r="GO168">
        <v>455.504</v>
      </c>
      <c r="GP168">
        <v>1036</v>
      </c>
      <c r="GQ168">
        <v>24.3292</v>
      </c>
      <c r="GR168">
        <v>23.5032</v>
      </c>
      <c r="GS168">
        <v>30.0004</v>
      </c>
      <c r="GT168">
        <v>23.513</v>
      </c>
      <c r="GU168">
        <v>23.63</v>
      </c>
      <c r="GV168">
        <v>65.1145</v>
      </c>
      <c r="GW168">
        <v>22.1605</v>
      </c>
      <c r="GX168">
        <v>68.5372</v>
      </c>
      <c r="GY168">
        <v>24.337</v>
      </c>
      <c r="GZ168">
        <v>1210.92</v>
      </c>
      <c r="HA168">
        <v>12.8548</v>
      </c>
      <c r="HB168">
        <v>101.119</v>
      </c>
      <c r="HC168">
        <v>101.081</v>
      </c>
    </row>
    <row r="169" spans="1:211">
      <c r="A169">
        <v>153</v>
      </c>
      <c r="B169">
        <v>1737668045.1</v>
      </c>
      <c r="C169">
        <v>304</v>
      </c>
      <c r="D169" t="s">
        <v>653</v>
      </c>
      <c r="E169" t="s">
        <v>654</v>
      </c>
      <c r="F169">
        <v>2</v>
      </c>
      <c r="G169">
        <v>1737668043.1</v>
      </c>
      <c r="H169">
        <f>(I169)/1000</f>
        <v>0</v>
      </c>
      <c r="I169">
        <f>IF(BD169, AL169, AF169)</f>
        <v>0</v>
      </c>
      <c r="J169">
        <f>IF(BD169, AG169, AE169)</f>
        <v>0</v>
      </c>
      <c r="K169">
        <f>BF169 - IF(AS169&gt;1, J169*AZ169*100.0/(AU169), 0)</f>
        <v>0</v>
      </c>
      <c r="L169">
        <f>((R169-H169/2)*K169-J169)/(R169+H169/2)</f>
        <v>0</v>
      </c>
      <c r="M169">
        <f>L169*(BM169+BN169)/1000.0</f>
        <v>0</v>
      </c>
      <c r="N169">
        <f>(BF169 - IF(AS169&gt;1, J169*AZ169*100.0/(AU169), 0))*(BM169+BN169)/1000.0</f>
        <v>0</v>
      </c>
      <c r="O169">
        <f>2.0/((1/Q169-1/P169)+SIGN(Q169)*SQRT((1/Q169-1/P169)*(1/Q169-1/P169) + 4*BA169/((BA169+1)*(BA169+1))*(2*1/Q169*1/P169-1/P169*1/P169)))</f>
        <v>0</v>
      </c>
      <c r="P169">
        <f>IF(LEFT(BB169,1)&lt;&gt;"0",IF(LEFT(BB169,1)="1",3.0,BC169),$D$5+$E$5*(BT169*BM169/($K$5*1000))+$F$5*(BT169*BM169/($K$5*1000))*MAX(MIN(AZ169,$J$5),$I$5)*MAX(MIN(AZ169,$J$5),$I$5)+$G$5*MAX(MIN(AZ169,$J$5),$I$5)*(BT169*BM169/($K$5*1000))+$H$5*(BT169*BM169/($K$5*1000))*(BT169*BM169/($K$5*1000)))</f>
        <v>0</v>
      </c>
      <c r="Q169">
        <f>H169*(1000-(1000*0.61365*exp(17.502*U169/(240.97+U169))/(BM169+BN169)+BH169)/2)/(1000*0.61365*exp(17.502*U169/(240.97+U169))/(BM169+BN169)-BH169)</f>
        <v>0</v>
      </c>
      <c r="R169">
        <f>1/((BA169+1)/(O169/1.6)+1/(P169/1.37)) + BA169/((BA169+1)/(O169/1.6) + BA169/(P169/1.37))</f>
        <v>0</v>
      </c>
      <c r="S169">
        <f>(AV169*AY169)</f>
        <v>0</v>
      </c>
      <c r="T169">
        <f>(BO169+(S169+2*0.95*5.67E-8*(((BO169+$B$7)+273)^4-(BO169+273)^4)-44100*H169)/(1.84*29.3*P169+8*0.95*5.67E-8*(BO169+273)^3))</f>
        <v>0</v>
      </c>
      <c r="U169">
        <f>($C$7*BP169+$D$7*BQ169+$E$7*T169)</f>
        <v>0</v>
      </c>
      <c r="V169">
        <f>0.61365*exp(17.502*U169/(240.97+U169))</f>
        <v>0</v>
      </c>
      <c r="W169">
        <f>(X169/Y169*100)</f>
        <v>0</v>
      </c>
      <c r="X169">
        <f>BH169*(BM169+BN169)/1000</f>
        <v>0</v>
      </c>
      <c r="Y169">
        <f>0.61365*exp(17.502*BO169/(240.97+BO169))</f>
        <v>0</v>
      </c>
      <c r="Z169">
        <f>(V169-BH169*(BM169+BN169)/1000)</f>
        <v>0</v>
      </c>
      <c r="AA169">
        <f>(-H169*44100)</f>
        <v>0</v>
      </c>
      <c r="AB169">
        <f>2*29.3*P169*0.92*(BO169-U169)</f>
        <v>0</v>
      </c>
      <c r="AC169">
        <f>2*0.95*5.67E-8*(((BO169+$B$7)+273)^4-(U169+273)^4)</f>
        <v>0</v>
      </c>
      <c r="AD169">
        <f>S169+AC169+AA169+AB169</f>
        <v>0</v>
      </c>
      <c r="AE169">
        <f>BL169*AS169*(BG169-BF169*(1000-AS169*BI169)/(1000-AS169*BH169))/(100*AZ169)</f>
        <v>0</v>
      </c>
      <c r="AF169">
        <f>1000*BL169*AS169*(BH169-BI169)/(100*AZ169*(1000-AS169*BH169))</f>
        <v>0</v>
      </c>
      <c r="AG169">
        <f>(AH169 - AI169 - BM169*1E3/(8.314*(BO169+273.15)) * AK169/BL169 * AJ169) * BL169/(100*AZ169) * (1000 - BI169)/1000</f>
        <v>0</v>
      </c>
      <c r="AH169">
        <v>1193.21655220238</v>
      </c>
      <c r="AI169">
        <v>1141.65109090909</v>
      </c>
      <c r="AJ169">
        <v>3.30886969696957</v>
      </c>
      <c r="AK169">
        <v>84.62</v>
      </c>
      <c r="AL169">
        <f>(AN169 - AM169 + BM169*1E3/(8.314*(BO169+273.15)) * AP169/BL169 * AO169) * BL169/(100*AZ169) * 1000/(1000 - AN169)</f>
        <v>0</v>
      </c>
      <c r="AM169">
        <v>12.8818863375425</v>
      </c>
      <c r="AN169">
        <v>15.4959692307692</v>
      </c>
      <c r="AO169">
        <v>2.37339578922087e-06</v>
      </c>
      <c r="AP169">
        <v>106.04</v>
      </c>
      <c r="AQ169">
        <v>13</v>
      </c>
      <c r="AR169">
        <v>3</v>
      </c>
      <c r="AS169">
        <f>IF(AQ169*$H$13&gt;=AU169,1.0,(AU169/(AU169-AQ169*$H$13)))</f>
        <v>0</v>
      </c>
      <c r="AT169">
        <f>(AS169-1)*100</f>
        <v>0</v>
      </c>
      <c r="AU169">
        <f>MAX(0,($B$13+$C$13*BT169)/(1+$D$13*BT169)*BM169/(BO169+273)*$E$13)</f>
        <v>0</v>
      </c>
      <c r="AV169">
        <f>$B$11*BU169+$C$11*BV169+$D$11*CG169</f>
        <v>0</v>
      </c>
      <c r="AW169">
        <f>AV169*AX169</f>
        <v>0</v>
      </c>
      <c r="AX169">
        <f>($B$11*$D$9+$C$11*$D$9+$D$11*(CH169*$E$9+CI169*$G$9))/($B$11+$C$11+$D$11)</f>
        <v>0</v>
      </c>
      <c r="AY169">
        <f>($B$11*$K$9+$C$11*$K$9+$D$11*(CH169*$L$9+CI169*$N$9))/($B$11+$C$11+$D$11)</f>
        <v>0</v>
      </c>
      <c r="AZ169">
        <v>6</v>
      </c>
      <c r="BA169">
        <v>0.5</v>
      </c>
      <c r="BB169" t="s">
        <v>345</v>
      </c>
      <c r="BC169">
        <v>2</v>
      </c>
      <c r="BD169" t="b">
        <v>1</v>
      </c>
      <c r="BE169">
        <v>1737668043.1</v>
      </c>
      <c r="BF169">
        <v>1120.725</v>
      </c>
      <c r="BG169">
        <v>1186.06</v>
      </c>
      <c r="BH169">
        <v>15.4945</v>
      </c>
      <c r="BI169">
        <v>12.88545</v>
      </c>
      <c r="BJ169">
        <v>1118.965</v>
      </c>
      <c r="BK169">
        <v>15.3831</v>
      </c>
      <c r="BL169">
        <v>499.847</v>
      </c>
      <c r="BM169">
        <v>102.6025</v>
      </c>
      <c r="BN169">
        <v>0.09990045</v>
      </c>
      <c r="BO169">
        <v>24.99185</v>
      </c>
      <c r="BP169">
        <v>25.4361</v>
      </c>
      <c r="BQ169">
        <v>999.9</v>
      </c>
      <c r="BR169">
        <v>0</v>
      </c>
      <c r="BS169">
        <v>0</v>
      </c>
      <c r="BT169">
        <v>10001.25</v>
      </c>
      <c r="BU169">
        <v>364.3075</v>
      </c>
      <c r="BV169">
        <v>834.0865</v>
      </c>
      <c r="BW169">
        <v>-65.33915</v>
      </c>
      <c r="BX169">
        <v>1138.36</v>
      </c>
      <c r="BY169">
        <v>1201.54</v>
      </c>
      <c r="BZ169">
        <v>2.609015</v>
      </c>
      <c r="CA169">
        <v>1186.06</v>
      </c>
      <c r="CB169">
        <v>12.88545</v>
      </c>
      <c r="CC169">
        <v>1.58978</v>
      </c>
      <c r="CD169">
        <v>1.32209</v>
      </c>
      <c r="CE169">
        <v>13.8601</v>
      </c>
      <c r="CF169">
        <v>11.05235</v>
      </c>
      <c r="CG169">
        <v>1200</v>
      </c>
      <c r="CH169">
        <v>0.8999995</v>
      </c>
      <c r="CI169">
        <v>0.1000005</v>
      </c>
      <c r="CJ169">
        <v>27</v>
      </c>
      <c r="CK169">
        <v>23455.75</v>
      </c>
      <c r="CL169">
        <v>1737665128.1</v>
      </c>
      <c r="CM169" t="s">
        <v>346</v>
      </c>
      <c r="CN169">
        <v>1737665128.1</v>
      </c>
      <c r="CO169">
        <v>1737665124.1</v>
      </c>
      <c r="CP169">
        <v>1</v>
      </c>
      <c r="CQ169">
        <v>0.11</v>
      </c>
      <c r="CR169">
        <v>-0.02</v>
      </c>
      <c r="CS169">
        <v>0.918</v>
      </c>
      <c r="CT169">
        <v>0.128</v>
      </c>
      <c r="CU169">
        <v>200</v>
      </c>
      <c r="CV169">
        <v>18</v>
      </c>
      <c r="CW169">
        <v>0.6</v>
      </c>
      <c r="CX169">
        <v>0.08</v>
      </c>
      <c r="CY169">
        <v>-65.376295</v>
      </c>
      <c r="CZ169">
        <v>-0.764593984962422</v>
      </c>
      <c r="DA169">
        <v>0.218556586437014</v>
      </c>
      <c r="DB169">
        <v>0</v>
      </c>
      <c r="DC169">
        <v>2.6108595</v>
      </c>
      <c r="DD169">
        <v>-0.0304154887218035</v>
      </c>
      <c r="DE169">
        <v>0.00354493649449465</v>
      </c>
      <c r="DF169">
        <v>1</v>
      </c>
      <c r="DG169">
        <v>1</v>
      </c>
      <c r="DH169">
        <v>2</v>
      </c>
      <c r="DI169" t="s">
        <v>347</v>
      </c>
      <c r="DJ169">
        <v>3.11901</v>
      </c>
      <c r="DK169">
        <v>2.80059</v>
      </c>
      <c r="DL169">
        <v>0.198472</v>
      </c>
      <c r="DM169">
        <v>0.207511</v>
      </c>
      <c r="DN169">
        <v>0.0865066</v>
      </c>
      <c r="DO169">
        <v>0.0764875</v>
      </c>
      <c r="DP169">
        <v>22307.7</v>
      </c>
      <c r="DQ169">
        <v>20374.5</v>
      </c>
      <c r="DR169">
        <v>26628.7</v>
      </c>
      <c r="DS169">
        <v>24058.4</v>
      </c>
      <c r="DT169">
        <v>33627.6</v>
      </c>
      <c r="DU169">
        <v>32376.4</v>
      </c>
      <c r="DV169">
        <v>40261.8</v>
      </c>
      <c r="DW169">
        <v>38045.7</v>
      </c>
      <c r="DX169">
        <v>1.99748</v>
      </c>
      <c r="DY169">
        <v>2.63468</v>
      </c>
      <c r="DZ169">
        <v>0.0375025</v>
      </c>
      <c r="EA169">
        <v>0</v>
      </c>
      <c r="EB169">
        <v>24.822</v>
      </c>
      <c r="EC169">
        <v>999.9</v>
      </c>
      <c r="ED169">
        <v>52.039</v>
      </c>
      <c r="EE169">
        <v>25.911</v>
      </c>
      <c r="EF169">
        <v>17.0236</v>
      </c>
      <c r="EG169">
        <v>64.1856</v>
      </c>
      <c r="EH169">
        <v>20.5288</v>
      </c>
      <c r="EI169">
        <v>2</v>
      </c>
      <c r="EJ169">
        <v>-0.318638</v>
      </c>
      <c r="EK169">
        <v>-0.433758</v>
      </c>
      <c r="EL169">
        <v>20.2994</v>
      </c>
      <c r="EM169">
        <v>5.25877</v>
      </c>
      <c r="EN169">
        <v>12.0067</v>
      </c>
      <c r="EO169">
        <v>4.99915</v>
      </c>
      <c r="EP169">
        <v>3.28685</v>
      </c>
      <c r="EQ169">
        <v>9999</v>
      </c>
      <c r="ER169">
        <v>9999</v>
      </c>
      <c r="ES169">
        <v>9999</v>
      </c>
      <c r="ET169">
        <v>999.9</v>
      </c>
      <c r="EU169">
        <v>1.87286</v>
      </c>
      <c r="EV169">
        <v>1.87363</v>
      </c>
      <c r="EW169">
        <v>1.86987</v>
      </c>
      <c r="EX169">
        <v>1.87561</v>
      </c>
      <c r="EY169">
        <v>1.87579</v>
      </c>
      <c r="EZ169">
        <v>1.87423</v>
      </c>
      <c r="FA169">
        <v>1.87276</v>
      </c>
      <c r="FB169">
        <v>1.87181</v>
      </c>
      <c r="FC169">
        <v>5</v>
      </c>
      <c r="FD169">
        <v>0</v>
      </c>
      <c r="FE169">
        <v>0</v>
      </c>
      <c r="FF169">
        <v>0</v>
      </c>
      <c r="FG169" t="s">
        <v>348</v>
      </c>
      <c r="FH169" t="s">
        <v>349</v>
      </c>
      <c r="FI169" t="s">
        <v>350</v>
      </c>
      <c r="FJ169" t="s">
        <v>350</v>
      </c>
      <c r="FK169" t="s">
        <v>350</v>
      </c>
      <c r="FL169" t="s">
        <v>350</v>
      </c>
      <c r="FM169">
        <v>0</v>
      </c>
      <c r="FN169">
        <v>100</v>
      </c>
      <c r="FO169">
        <v>100</v>
      </c>
      <c r="FP169">
        <v>1.76</v>
      </c>
      <c r="FQ169">
        <v>0.1114</v>
      </c>
      <c r="FR169">
        <v>0.362488883028156</v>
      </c>
      <c r="FS169">
        <v>0.00365831709837341</v>
      </c>
      <c r="FT169">
        <v>-3.09545118692409e-06</v>
      </c>
      <c r="FU169">
        <v>8.40380587856183e-10</v>
      </c>
      <c r="FV169">
        <v>-0.00191986884087034</v>
      </c>
      <c r="FW169">
        <v>0.00174507359546448</v>
      </c>
      <c r="FX169">
        <v>0.000211765233859431</v>
      </c>
      <c r="FY169">
        <v>9.99097381883647e-06</v>
      </c>
      <c r="FZ169">
        <v>2</v>
      </c>
      <c r="GA169">
        <v>1986</v>
      </c>
      <c r="GB169">
        <v>0</v>
      </c>
      <c r="GC169">
        <v>17</v>
      </c>
      <c r="GD169">
        <v>48.6</v>
      </c>
      <c r="GE169">
        <v>48.7</v>
      </c>
      <c r="GF169">
        <v>3.25806</v>
      </c>
      <c r="GG169">
        <v>2.4939</v>
      </c>
      <c r="GH169">
        <v>2.24854</v>
      </c>
      <c r="GI169">
        <v>2.67456</v>
      </c>
      <c r="GJ169">
        <v>2.44751</v>
      </c>
      <c r="GK169">
        <v>2.40723</v>
      </c>
      <c r="GL169">
        <v>30.6956</v>
      </c>
      <c r="GM169">
        <v>13.9569</v>
      </c>
      <c r="GN169">
        <v>19</v>
      </c>
      <c r="GO169">
        <v>455.529</v>
      </c>
      <c r="GP169">
        <v>1035.2</v>
      </c>
      <c r="GQ169">
        <v>24.3339</v>
      </c>
      <c r="GR169">
        <v>23.5042</v>
      </c>
      <c r="GS169">
        <v>30.0003</v>
      </c>
      <c r="GT169">
        <v>23.5141</v>
      </c>
      <c r="GU169">
        <v>23.6309</v>
      </c>
      <c r="GV169">
        <v>65.4138</v>
      </c>
      <c r="GW169">
        <v>22.1605</v>
      </c>
      <c r="GX169">
        <v>68.5372</v>
      </c>
      <c r="GY169">
        <v>24.337</v>
      </c>
      <c r="GZ169">
        <v>1217.69</v>
      </c>
      <c r="HA169">
        <v>12.8496</v>
      </c>
      <c r="HB169">
        <v>101.119</v>
      </c>
      <c r="HC169">
        <v>101.082</v>
      </c>
    </row>
    <row r="170" spans="1:211">
      <c r="A170">
        <v>154</v>
      </c>
      <c r="B170">
        <v>1737668047.1</v>
      </c>
      <c r="C170">
        <v>306</v>
      </c>
      <c r="D170" t="s">
        <v>655</v>
      </c>
      <c r="E170" t="s">
        <v>656</v>
      </c>
      <c r="F170">
        <v>2</v>
      </c>
      <c r="G170">
        <v>1737668046.1</v>
      </c>
      <c r="H170">
        <f>(I170)/1000</f>
        <v>0</v>
      </c>
      <c r="I170">
        <f>IF(BD170, AL170, AF170)</f>
        <v>0</v>
      </c>
      <c r="J170">
        <f>IF(BD170, AG170, AE170)</f>
        <v>0</v>
      </c>
      <c r="K170">
        <f>BF170 - IF(AS170&gt;1, J170*AZ170*100.0/(AU170), 0)</f>
        <v>0</v>
      </c>
      <c r="L170">
        <f>((R170-H170/2)*K170-J170)/(R170+H170/2)</f>
        <v>0</v>
      </c>
      <c r="M170">
        <f>L170*(BM170+BN170)/1000.0</f>
        <v>0</v>
      </c>
      <c r="N170">
        <f>(BF170 - IF(AS170&gt;1, J170*AZ170*100.0/(AU170), 0))*(BM170+BN170)/1000.0</f>
        <v>0</v>
      </c>
      <c r="O170">
        <f>2.0/((1/Q170-1/P170)+SIGN(Q170)*SQRT((1/Q170-1/P170)*(1/Q170-1/P170) + 4*BA170/((BA170+1)*(BA170+1))*(2*1/Q170*1/P170-1/P170*1/P170)))</f>
        <v>0</v>
      </c>
      <c r="P170">
        <f>IF(LEFT(BB170,1)&lt;&gt;"0",IF(LEFT(BB170,1)="1",3.0,BC170),$D$5+$E$5*(BT170*BM170/($K$5*1000))+$F$5*(BT170*BM170/($K$5*1000))*MAX(MIN(AZ170,$J$5),$I$5)*MAX(MIN(AZ170,$J$5),$I$5)+$G$5*MAX(MIN(AZ170,$J$5),$I$5)*(BT170*BM170/($K$5*1000))+$H$5*(BT170*BM170/($K$5*1000))*(BT170*BM170/($K$5*1000)))</f>
        <v>0</v>
      </c>
      <c r="Q170">
        <f>H170*(1000-(1000*0.61365*exp(17.502*U170/(240.97+U170))/(BM170+BN170)+BH170)/2)/(1000*0.61365*exp(17.502*U170/(240.97+U170))/(BM170+BN170)-BH170)</f>
        <v>0</v>
      </c>
      <c r="R170">
        <f>1/((BA170+1)/(O170/1.6)+1/(P170/1.37)) + BA170/((BA170+1)/(O170/1.6) + BA170/(P170/1.37))</f>
        <v>0</v>
      </c>
      <c r="S170">
        <f>(AV170*AY170)</f>
        <v>0</v>
      </c>
      <c r="T170">
        <f>(BO170+(S170+2*0.95*5.67E-8*(((BO170+$B$7)+273)^4-(BO170+273)^4)-44100*H170)/(1.84*29.3*P170+8*0.95*5.67E-8*(BO170+273)^3))</f>
        <v>0</v>
      </c>
      <c r="U170">
        <f>($C$7*BP170+$D$7*BQ170+$E$7*T170)</f>
        <v>0</v>
      </c>
      <c r="V170">
        <f>0.61365*exp(17.502*U170/(240.97+U170))</f>
        <v>0</v>
      </c>
      <c r="W170">
        <f>(X170/Y170*100)</f>
        <v>0</v>
      </c>
      <c r="X170">
        <f>BH170*(BM170+BN170)/1000</f>
        <v>0</v>
      </c>
      <c r="Y170">
        <f>0.61365*exp(17.502*BO170/(240.97+BO170))</f>
        <v>0</v>
      </c>
      <c r="Z170">
        <f>(V170-BH170*(BM170+BN170)/1000)</f>
        <v>0</v>
      </c>
      <c r="AA170">
        <f>(-H170*44100)</f>
        <v>0</v>
      </c>
      <c r="AB170">
        <f>2*29.3*P170*0.92*(BO170-U170)</f>
        <v>0</v>
      </c>
      <c r="AC170">
        <f>2*0.95*5.67E-8*(((BO170+$B$7)+273)^4-(U170+273)^4)</f>
        <v>0</v>
      </c>
      <c r="AD170">
        <f>S170+AC170+AA170+AB170</f>
        <v>0</v>
      </c>
      <c r="AE170">
        <f>BL170*AS170*(BG170-BF170*(1000-AS170*BI170)/(1000-AS170*BH170))/(100*AZ170)</f>
        <v>0</v>
      </c>
      <c r="AF170">
        <f>1000*BL170*AS170*(BH170-BI170)/(100*AZ170*(1000-AS170*BH170))</f>
        <v>0</v>
      </c>
      <c r="AG170">
        <f>(AH170 - AI170 - BM170*1E3/(8.314*(BO170+273.15)) * AK170/BL170 * AJ170) * BL170/(100*AZ170) * (1000 - BI170)/1000</f>
        <v>0</v>
      </c>
      <c r="AH170">
        <v>1199.83896866667</v>
      </c>
      <c r="AI170">
        <v>1148.31084848485</v>
      </c>
      <c r="AJ170">
        <v>3.31502510822495</v>
      </c>
      <c r="AK170">
        <v>84.62</v>
      </c>
      <c r="AL170">
        <f>(AN170 - AM170 + BM170*1E3/(8.314*(BO170+273.15)) * AP170/BL170 * AO170) * BL170/(100*AZ170) * 1000/(1000 - AN170)</f>
        <v>0</v>
      </c>
      <c r="AM170">
        <v>12.8833795266933</v>
      </c>
      <c r="AN170">
        <v>15.4975483516484</v>
      </c>
      <c r="AO170">
        <v>2.51813783364705e-06</v>
      </c>
      <c r="AP170">
        <v>106.04</v>
      </c>
      <c r="AQ170">
        <v>13</v>
      </c>
      <c r="AR170">
        <v>3</v>
      </c>
      <c r="AS170">
        <f>IF(AQ170*$H$13&gt;=AU170,1.0,(AU170/(AU170-AQ170*$H$13)))</f>
        <v>0</v>
      </c>
      <c r="AT170">
        <f>(AS170-1)*100</f>
        <v>0</v>
      </c>
      <c r="AU170">
        <f>MAX(0,($B$13+$C$13*BT170)/(1+$D$13*BT170)*BM170/(BO170+273)*$E$13)</f>
        <v>0</v>
      </c>
      <c r="AV170">
        <f>$B$11*BU170+$C$11*BV170+$D$11*CG170</f>
        <v>0</v>
      </c>
      <c r="AW170">
        <f>AV170*AX170</f>
        <v>0</v>
      </c>
      <c r="AX170">
        <f>($B$11*$D$9+$C$11*$D$9+$D$11*(CH170*$E$9+CI170*$G$9))/($B$11+$C$11+$D$11)</f>
        <v>0</v>
      </c>
      <c r="AY170">
        <f>($B$11*$K$9+$C$11*$K$9+$D$11*(CH170*$L$9+CI170*$N$9))/($B$11+$C$11+$D$11)</f>
        <v>0</v>
      </c>
      <c r="AZ170">
        <v>6</v>
      </c>
      <c r="BA170">
        <v>0.5</v>
      </c>
      <c r="BB170" t="s">
        <v>345</v>
      </c>
      <c r="BC170">
        <v>2</v>
      </c>
      <c r="BD170" t="b">
        <v>1</v>
      </c>
      <c r="BE170">
        <v>1737668046.1</v>
      </c>
      <c r="BF170">
        <v>1130.53</v>
      </c>
      <c r="BG170">
        <v>1195.57</v>
      </c>
      <c r="BH170">
        <v>15.4977</v>
      </c>
      <c r="BI170">
        <v>12.8878</v>
      </c>
      <c r="BJ170">
        <v>1128.77</v>
      </c>
      <c r="BK170">
        <v>15.3863</v>
      </c>
      <c r="BL170">
        <v>499.979</v>
      </c>
      <c r="BM170">
        <v>102.602</v>
      </c>
      <c r="BN170">
        <v>0.100008</v>
      </c>
      <c r="BO170">
        <v>24.9934</v>
      </c>
      <c r="BP170">
        <v>25.4393</v>
      </c>
      <c r="BQ170">
        <v>999.9</v>
      </c>
      <c r="BR170">
        <v>0</v>
      </c>
      <c r="BS170">
        <v>0</v>
      </c>
      <c r="BT170">
        <v>10012.5</v>
      </c>
      <c r="BU170">
        <v>364.369</v>
      </c>
      <c r="BV170">
        <v>834.553</v>
      </c>
      <c r="BW170">
        <v>-65.0397</v>
      </c>
      <c r="BX170">
        <v>1148.33</v>
      </c>
      <c r="BY170">
        <v>1211.18</v>
      </c>
      <c r="BZ170">
        <v>2.60988</v>
      </c>
      <c r="CA170">
        <v>1195.57</v>
      </c>
      <c r="CB170">
        <v>12.8878</v>
      </c>
      <c r="CC170">
        <v>1.59009</v>
      </c>
      <c r="CD170">
        <v>1.32231</v>
      </c>
      <c r="CE170">
        <v>13.8631</v>
      </c>
      <c r="CF170">
        <v>11.0549</v>
      </c>
      <c r="CG170">
        <v>1200</v>
      </c>
      <c r="CH170">
        <v>0.900001</v>
      </c>
      <c r="CI170">
        <v>0.0999994</v>
      </c>
      <c r="CJ170">
        <v>27</v>
      </c>
      <c r="CK170">
        <v>23455.8</v>
      </c>
      <c r="CL170">
        <v>1737665128.1</v>
      </c>
      <c r="CM170" t="s">
        <v>346</v>
      </c>
      <c r="CN170">
        <v>1737665128.1</v>
      </c>
      <c r="CO170">
        <v>1737665124.1</v>
      </c>
      <c r="CP170">
        <v>1</v>
      </c>
      <c r="CQ170">
        <v>0.11</v>
      </c>
      <c r="CR170">
        <v>-0.02</v>
      </c>
      <c r="CS170">
        <v>0.918</v>
      </c>
      <c r="CT170">
        <v>0.128</v>
      </c>
      <c r="CU170">
        <v>200</v>
      </c>
      <c r="CV170">
        <v>18</v>
      </c>
      <c r="CW170">
        <v>0.6</v>
      </c>
      <c r="CX170">
        <v>0.08</v>
      </c>
      <c r="CY170">
        <v>-65.398265</v>
      </c>
      <c r="CZ170">
        <v>0.331718796992509</v>
      </c>
      <c r="DA170">
        <v>0.186966783881522</v>
      </c>
      <c r="DB170">
        <v>0</v>
      </c>
      <c r="DC170">
        <v>2.6100535</v>
      </c>
      <c r="DD170">
        <v>-0.0188350375939851</v>
      </c>
      <c r="DE170">
        <v>0.00271704485608903</v>
      </c>
      <c r="DF170">
        <v>1</v>
      </c>
      <c r="DG170">
        <v>1</v>
      </c>
      <c r="DH170">
        <v>2</v>
      </c>
      <c r="DI170" t="s">
        <v>347</v>
      </c>
      <c r="DJ170">
        <v>3.11916</v>
      </c>
      <c r="DK170">
        <v>2.80074</v>
      </c>
      <c r="DL170">
        <v>0.199192</v>
      </c>
      <c r="DM170">
        <v>0.208206</v>
      </c>
      <c r="DN170">
        <v>0.0865158</v>
      </c>
      <c r="DO170">
        <v>0.0765014</v>
      </c>
      <c r="DP170">
        <v>22287.6</v>
      </c>
      <c r="DQ170">
        <v>20357</v>
      </c>
      <c r="DR170">
        <v>26628.6</v>
      </c>
      <c r="DS170">
        <v>24058.7</v>
      </c>
      <c r="DT170">
        <v>33627.2</v>
      </c>
      <c r="DU170">
        <v>32376.3</v>
      </c>
      <c r="DV170">
        <v>40261.6</v>
      </c>
      <c r="DW170">
        <v>38046.1</v>
      </c>
      <c r="DX170">
        <v>1.99752</v>
      </c>
      <c r="DY170">
        <v>2.63445</v>
      </c>
      <c r="DZ170">
        <v>0.0380762</v>
      </c>
      <c r="EA170">
        <v>0</v>
      </c>
      <c r="EB170">
        <v>24.822</v>
      </c>
      <c r="EC170">
        <v>999.9</v>
      </c>
      <c r="ED170">
        <v>52.039</v>
      </c>
      <c r="EE170">
        <v>25.911</v>
      </c>
      <c r="EF170">
        <v>17.0238</v>
      </c>
      <c r="EG170">
        <v>63.5056</v>
      </c>
      <c r="EH170">
        <v>20.4808</v>
      </c>
      <c r="EI170">
        <v>2</v>
      </c>
      <c r="EJ170">
        <v>-0.318648</v>
      </c>
      <c r="EK170">
        <v>-0.431373</v>
      </c>
      <c r="EL170">
        <v>20.2994</v>
      </c>
      <c r="EM170">
        <v>5.25892</v>
      </c>
      <c r="EN170">
        <v>12.0058</v>
      </c>
      <c r="EO170">
        <v>4.99895</v>
      </c>
      <c r="EP170">
        <v>3.28685</v>
      </c>
      <c r="EQ170">
        <v>9999</v>
      </c>
      <c r="ER170">
        <v>9999</v>
      </c>
      <c r="ES170">
        <v>9999</v>
      </c>
      <c r="ET170">
        <v>999.9</v>
      </c>
      <c r="EU170">
        <v>1.87286</v>
      </c>
      <c r="EV170">
        <v>1.87364</v>
      </c>
      <c r="EW170">
        <v>1.86989</v>
      </c>
      <c r="EX170">
        <v>1.87562</v>
      </c>
      <c r="EY170">
        <v>1.87582</v>
      </c>
      <c r="EZ170">
        <v>1.87423</v>
      </c>
      <c r="FA170">
        <v>1.87277</v>
      </c>
      <c r="FB170">
        <v>1.87183</v>
      </c>
      <c r="FC170">
        <v>5</v>
      </c>
      <c r="FD170">
        <v>0</v>
      </c>
      <c r="FE170">
        <v>0</v>
      </c>
      <c r="FF170">
        <v>0</v>
      </c>
      <c r="FG170" t="s">
        <v>348</v>
      </c>
      <c r="FH170" t="s">
        <v>349</v>
      </c>
      <c r="FI170" t="s">
        <v>350</v>
      </c>
      <c r="FJ170" t="s">
        <v>350</v>
      </c>
      <c r="FK170" t="s">
        <v>350</v>
      </c>
      <c r="FL170" t="s">
        <v>350</v>
      </c>
      <c r="FM170">
        <v>0</v>
      </c>
      <c r="FN170">
        <v>100</v>
      </c>
      <c r="FO170">
        <v>100</v>
      </c>
      <c r="FP170">
        <v>1.76</v>
      </c>
      <c r="FQ170">
        <v>0.1115</v>
      </c>
      <c r="FR170">
        <v>0.362488883028156</v>
      </c>
      <c r="FS170">
        <v>0.00365831709837341</v>
      </c>
      <c r="FT170">
        <v>-3.09545118692409e-06</v>
      </c>
      <c r="FU170">
        <v>8.40380587856183e-10</v>
      </c>
      <c r="FV170">
        <v>-0.00191986884087034</v>
      </c>
      <c r="FW170">
        <v>0.00174507359546448</v>
      </c>
      <c r="FX170">
        <v>0.000211765233859431</v>
      </c>
      <c r="FY170">
        <v>9.99097381883647e-06</v>
      </c>
      <c r="FZ170">
        <v>2</v>
      </c>
      <c r="GA170">
        <v>1986</v>
      </c>
      <c r="GB170">
        <v>0</v>
      </c>
      <c r="GC170">
        <v>17</v>
      </c>
      <c r="GD170">
        <v>48.6</v>
      </c>
      <c r="GE170">
        <v>48.7</v>
      </c>
      <c r="GF170">
        <v>3.27393</v>
      </c>
      <c r="GG170">
        <v>2.51831</v>
      </c>
      <c r="GH170">
        <v>2.24854</v>
      </c>
      <c r="GI170">
        <v>2.67578</v>
      </c>
      <c r="GJ170">
        <v>2.44751</v>
      </c>
      <c r="GK170">
        <v>2.41455</v>
      </c>
      <c r="GL170">
        <v>30.7172</v>
      </c>
      <c r="GM170">
        <v>13.9482</v>
      </c>
      <c r="GN170">
        <v>19</v>
      </c>
      <c r="GO170">
        <v>455.57</v>
      </c>
      <c r="GP170">
        <v>1034.94</v>
      </c>
      <c r="GQ170">
        <v>24.3381</v>
      </c>
      <c r="GR170">
        <v>23.5052</v>
      </c>
      <c r="GS170">
        <v>30.0002</v>
      </c>
      <c r="GT170">
        <v>23.5154</v>
      </c>
      <c r="GU170">
        <v>23.6319</v>
      </c>
      <c r="GV170">
        <v>65.7092</v>
      </c>
      <c r="GW170">
        <v>22.1605</v>
      </c>
      <c r="GX170">
        <v>68.5372</v>
      </c>
      <c r="GY170">
        <v>24.337</v>
      </c>
      <c r="GZ170">
        <v>1224.54</v>
      </c>
      <c r="HA170">
        <v>12.8491</v>
      </c>
      <c r="HB170">
        <v>101.118</v>
      </c>
      <c r="HC170">
        <v>101.083</v>
      </c>
    </row>
    <row r="171" spans="1:211">
      <c r="A171">
        <v>155</v>
      </c>
      <c r="B171">
        <v>1737668049.1</v>
      </c>
      <c r="C171">
        <v>308</v>
      </c>
      <c r="D171" t="s">
        <v>657</v>
      </c>
      <c r="E171" t="s">
        <v>658</v>
      </c>
      <c r="F171">
        <v>2</v>
      </c>
      <c r="G171">
        <v>1737668047.1</v>
      </c>
      <c r="H171">
        <f>(I171)/1000</f>
        <v>0</v>
      </c>
      <c r="I171">
        <f>IF(BD171, AL171, AF171)</f>
        <v>0</v>
      </c>
      <c r="J171">
        <f>IF(BD171, AG171, AE171)</f>
        <v>0</v>
      </c>
      <c r="K171">
        <f>BF171 - IF(AS171&gt;1, J171*AZ171*100.0/(AU171), 0)</f>
        <v>0</v>
      </c>
      <c r="L171">
        <f>((R171-H171/2)*K171-J171)/(R171+H171/2)</f>
        <v>0</v>
      </c>
      <c r="M171">
        <f>L171*(BM171+BN171)/1000.0</f>
        <v>0</v>
      </c>
      <c r="N171">
        <f>(BF171 - IF(AS171&gt;1, J171*AZ171*100.0/(AU171), 0))*(BM171+BN171)/1000.0</f>
        <v>0</v>
      </c>
      <c r="O171">
        <f>2.0/((1/Q171-1/P171)+SIGN(Q171)*SQRT((1/Q171-1/P171)*(1/Q171-1/P171) + 4*BA171/((BA171+1)*(BA171+1))*(2*1/Q171*1/P171-1/P171*1/P171)))</f>
        <v>0</v>
      </c>
      <c r="P171">
        <f>IF(LEFT(BB171,1)&lt;&gt;"0",IF(LEFT(BB171,1)="1",3.0,BC171),$D$5+$E$5*(BT171*BM171/($K$5*1000))+$F$5*(BT171*BM171/($K$5*1000))*MAX(MIN(AZ171,$J$5),$I$5)*MAX(MIN(AZ171,$J$5),$I$5)+$G$5*MAX(MIN(AZ171,$J$5),$I$5)*(BT171*BM171/($K$5*1000))+$H$5*(BT171*BM171/($K$5*1000))*(BT171*BM171/($K$5*1000)))</f>
        <v>0</v>
      </c>
      <c r="Q171">
        <f>H171*(1000-(1000*0.61365*exp(17.502*U171/(240.97+U171))/(BM171+BN171)+BH171)/2)/(1000*0.61365*exp(17.502*U171/(240.97+U171))/(BM171+BN171)-BH171)</f>
        <v>0</v>
      </c>
      <c r="R171">
        <f>1/((BA171+1)/(O171/1.6)+1/(P171/1.37)) + BA171/((BA171+1)/(O171/1.6) + BA171/(P171/1.37))</f>
        <v>0</v>
      </c>
      <c r="S171">
        <f>(AV171*AY171)</f>
        <v>0</v>
      </c>
      <c r="T171">
        <f>(BO171+(S171+2*0.95*5.67E-8*(((BO171+$B$7)+273)^4-(BO171+273)^4)-44100*H171)/(1.84*29.3*P171+8*0.95*5.67E-8*(BO171+273)^3))</f>
        <v>0</v>
      </c>
      <c r="U171">
        <f>($C$7*BP171+$D$7*BQ171+$E$7*T171)</f>
        <v>0</v>
      </c>
      <c r="V171">
        <f>0.61365*exp(17.502*U171/(240.97+U171))</f>
        <v>0</v>
      </c>
      <c r="W171">
        <f>(X171/Y171*100)</f>
        <v>0</v>
      </c>
      <c r="X171">
        <f>BH171*(BM171+BN171)/1000</f>
        <v>0</v>
      </c>
      <c r="Y171">
        <f>0.61365*exp(17.502*BO171/(240.97+BO171))</f>
        <v>0</v>
      </c>
      <c r="Z171">
        <f>(V171-BH171*(BM171+BN171)/1000)</f>
        <v>0</v>
      </c>
      <c r="AA171">
        <f>(-H171*44100)</f>
        <v>0</v>
      </c>
      <c r="AB171">
        <f>2*29.3*P171*0.92*(BO171-U171)</f>
        <v>0</v>
      </c>
      <c r="AC171">
        <f>2*0.95*5.67E-8*(((BO171+$B$7)+273)^4-(U171+273)^4)</f>
        <v>0</v>
      </c>
      <c r="AD171">
        <f>S171+AC171+AA171+AB171</f>
        <v>0</v>
      </c>
      <c r="AE171">
        <f>BL171*AS171*(BG171-BF171*(1000-AS171*BI171)/(1000-AS171*BH171))/(100*AZ171)</f>
        <v>0</v>
      </c>
      <c r="AF171">
        <f>1000*BL171*AS171*(BH171-BI171)/(100*AZ171*(1000-AS171*BH171))</f>
        <v>0</v>
      </c>
      <c r="AG171">
        <f>(AH171 - AI171 - BM171*1E3/(8.314*(BO171+273.15)) * AK171/BL171 * AJ171) * BL171/(100*AZ171) * (1000 - BI171)/1000</f>
        <v>0</v>
      </c>
      <c r="AH171">
        <v>1206.3607894881</v>
      </c>
      <c r="AI171">
        <v>1154.93963636364</v>
      </c>
      <c r="AJ171">
        <v>3.31491645021641</v>
      </c>
      <c r="AK171">
        <v>84.62</v>
      </c>
      <c r="AL171">
        <f>(AN171 - AM171 + BM171*1E3/(8.314*(BO171+273.15)) * AP171/BL171 * AO171) * BL171/(100*AZ171) * 1000/(1000 - AN171)</f>
        <v>0</v>
      </c>
      <c r="AM171">
        <v>12.8847143055944</v>
      </c>
      <c r="AN171">
        <v>15.4995494505495</v>
      </c>
      <c r="AO171">
        <v>2.54115261593045e-06</v>
      </c>
      <c r="AP171">
        <v>106.04</v>
      </c>
      <c r="AQ171">
        <v>13</v>
      </c>
      <c r="AR171">
        <v>3</v>
      </c>
      <c r="AS171">
        <f>IF(AQ171*$H$13&gt;=AU171,1.0,(AU171/(AU171-AQ171*$H$13)))</f>
        <v>0</v>
      </c>
      <c r="AT171">
        <f>(AS171-1)*100</f>
        <v>0</v>
      </c>
      <c r="AU171">
        <f>MAX(0,($B$13+$C$13*BT171)/(1+$D$13*BT171)*BM171/(BO171+273)*$E$13)</f>
        <v>0</v>
      </c>
      <c r="AV171">
        <f>$B$11*BU171+$C$11*BV171+$D$11*CG171</f>
        <v>0</v>
      </c>
      <c r="AW171">
        <f>AV171*AX171</f>
        <v>0</v>
      </c>
      <c r="AX171">
        <f>($B$11*$D$9+$C$11*$D$9+$D$11*(CH171*$E$9+CI171*$G$9))/($B$11+$C$11+$D$11)</f>
        <v>0</v>
      </c>
      <c r="AY171">
        <f>($B$11*$K$9+$C$11*$K$9+$D$11*(CH171*$L$9+CI171*$N$9))/($B$11+$C$11+$D$11)</f>
        <v>0</v>
      </c>
      <c r="AZ171">
        <v>6</v>
      </c>
      <c r="BA171">
        <v>0.5</v>
      </c>
      <c r="BB171" t="s">
        <v>345</v>
      </c>
      <c r="BC171">
        <v>2</v>
      </c>
      <c r="BD171" t="b">
        <v>1</v>
      </c>
      <c r="BE171">
        <v>1737668047.1</v>
      </c>
      <c r="BF171">
        <v>1133.775</v>
      </c>
      <c r="BG171">
        <v>1198.915</v>
      </c>
      <c r="BH171">
        <v>15.49885</v>
      </c>
      <c r="BI171">
        <v>12.88955</v>
      </c>
      <c r="BJ171">
        <v>1132.015</v>
      </c>
      <c r="BK171">
        <v>15.38745</v>
      </c>
      <c r="BL171">
        <v>500.063</v>
      </c>
      <c r="BM171">
        <v>102.6025</v>
      </c>
      <c r="BN171">
        <v>0.0999374</v>
      </c>
      <c r="BO171">
        <v>24.9934</v>
      </c>
      <c r="BP171">
        <v>25.44525</v>
      </c>
      <c r="BQ171">
        <v>999.9</v>
      </c>
      <c r="BR171">
        <v>0</v>
      </c>
      <c r="BS171">
        <v>0</v>
      </c>
      <c r="BT171">
        <v>10018.15</v>
      </c>
      <c r="BU171">
        <v>364.367</v>
      </c>
      <c r="BV171">
        <v>835.3085</v>
      </c>
      <c r="BW171">
        <v>-65.14155</v>
      </c>
      <c r="BX171">
        <v>1151.625</v>
      </c>
      <c r="BY171">
        <v>1214.57</v>
      </c>
      <c r="BZ171">
        <v>2.6093</v>
      </c>
      <c r="CA171">
        <v>1198.915</v>
      </c>
      <c r="CB171">
        <v>12.88955</v>
      </c>
      <c r="CC171">
        <v>1.590215</v>
      </c>
      <c r="CD171">
        <v>1.322495</v>
      </c>
      <c r="CE171">
        <v>13.86435</v>
      </c>
      <c r="CF171">
        <v>11.057</v>
      </c>
      <c r="CG171">
        <v>1200.005</v>
      </c>
      <c r="CH171">
        <v>0.9000005</v>
      </c>
      <c r="CI171">
        <v>0.0999996</v>
      </c>
      <c r="CJ171">
        <v>27</v>
      </c>
      <c r="CK171">
        <v>23455.95</v>
      </c>
      <c r="CL171">
        <v>1737665128.1</v>
      </c>
      <c r="CM171" t="s">
        <v>346</v>
      </c>
      <c r="CN171">
        <v>1737665128.1</v>
      </c>
      <c r="CO171">
        <v>1737665124.1</v>
      </c>
      <c r="CP171">
        <v>1</v>
      </c>
      <c r="CQ171">
        <v>0.11</v>
      </c>
      <c r="CR171">
        <v>-0.02</v>
      </c>
      <c r="CS171">
        <v>0.918</v>
      </c>
      <c r="CT171">
        <v>0.128</v>
      </c>
      <c r="CU171">
        <v>200</v>
      </c>
      <c r="CV171">
        <v>18</v>
      </c>
      <c r="CW171">
        <v>0.6</v>
      </c>
      <c r="CX171">
        <v>0.08</v>
      </c>
      <c r="CY171">
        <v>-65.39622</v>
      </c>
      <c r="CZ171">
        <v>1.5576992481202</v>
      </c>
      <c r="DA171">
        <v>0.188368979930348</v>
      </c>
      <c r="DB171">
        <v>0</v>
      </c>
      <c r="DC171">
        <v>2.6093825</v>
      </c>
      <c r="DD171">
        <v>-0.0075505263157838</v>
      </c>
      <c r="DE171">
        <v>0.00178632268921381</v>
      </c>
      <c r="DF171">
        <v>1</v>
      </c>
      <c r="DG171">
        <v>1</v>
      </c>
      <c r="DH171">
        <v>2</v>
      </c>
      <c r="DI171" t="s">
        <v>347</v>
      </c>
      <c r="DJ171">
        <v>3.11931</v>
      </c>
      <c r="DK171">
        <v>2.80073</v>
      </c>
      <c r="DL171">
        <v>0.199901</v>
      </c>
      <c r="DM171">
        <v>0.208941</v>
      </c>
      <c r="DN171">
        <v>0.0865213</v>
      </c>
      <c r="DO171">
        <v>0.0765165</v>
      </c>
      <c r="DP171">
        <v>22267.9</v>
      </c>
      <c r="DQ171">
        <v>20337.8</v>
      </c>
      <c r="DR171">
        <v>26628.6</v>
      </c>
      <c r="DS171">
        <v>24058.3</v>
      </c>
      <c r="DT171">
        <v>33627</v>
      </c>
      <c r="DU171">
        <v>32375.3</v>
      </c>
      <c r="DV171">
        <v>40261.6</v>
      </c>
      <c r="DW171">
        <v>38045.4</v>
      </c>
      <c r="DX171">
        <v>1.99762</v>
      </c>
      <c r="DY171">
        <v>2.63485</v>
      </c>
      <c r="DZ171">
        <v>0.0386387</v>
      </c>
      <c r="EA171">
        <v>0</v>
      </c>
      <c r="EB171">
        <v>24.822</v>
      </c>
      <c r="EC171">
        <v>999.9</v>
      </c>
      <c r="ED171">
        <v>52.014</v>
      </c>
      <c r="EE171">
        <v>25.911</v>
      </c>
      <c r="EF171">
        <v>17.0165</v>
      </c>
      <c r="EG171">
        <v>63.9656</v>
      </c>
      <c r="EH171">
        <v>20.5008</v>
      </c>
      <c r="EI171">
        <v>2</v>
      </c>
      <c r="EJ171">
        <v>-0.318587</v>
      </c>
      <c r="EK171">
        <v>-0.417298</v>
      </c>
      <c r="EL171">
        <v>20.2994</v>
      </c>
      <c r="EM171">
        <v>5.25952</v>
      </c>
      <c r="EN171">
        <v>12.0065</v>
      </c>
      <c r="EO171">
        <v>4.999</v>
      </c>
      <c r="EP171">
        <v>3.28702</v>
      </c>
      <c r="EQ171">
        <v>9999</v>
      </c>
      <c r="ER171">
        <v>9999</v>
      </c>
      <c r="ES171">
        <v>9999</v>
      </c>
      <c r="ET171">
        <v>999.9</v>
      </c>
      <c r="EU171">
        <v>1.87286</v>
      </c>
      <c r="EV171">
        <v>1.87364</v>
      </c>
      <c r="EW171">
        <v>1.86988</v>
      </c>
      <c r="EX171">
        <v>1.87561</v>
      </c>
      <c r="EY171">
        <v>1.8758</v>
      </c>
      <c r="EZ171">
        <v>1.87422</v>
      </c>
      <c r="FA171">
        <v>1.87274</v>
      </c>
      <c r="FB171">
        <v>1.87183</v>
      </c>
      <c r="FC171">
        <v>5</v>
      </c>
      <c r="FD171">
        <v>0</v>
      </c>
      <c r="FE171">
        <v>0</v>
      </c>
      <c r="FF171">
        <v>0</v>
      </c>
      <c r="FG171" t="s">
        <v>348</v>
      </c>
      <c r="FH171" t="s">
        <v>349</v>
      </c>
      <c r="FI171" t="s">
        <v>350</v>
      </c>
      <c r="FJ171" t="s">
        <v>350</v>
      </c>
      <c r="FK171" t="s">
        <v>350</v>
      </c>
      <c r="FL171" t="s">
        <v>350</v>
      </c>
      <c r="FM171">
        <v>0</v>
      </c>
      <c r="FN171">
        <v>100</v>
      </c>
      <c r="FO171">
        <v>100</v>
      </c>
      <c r="FP171">
        <v>1.75</v>
      </c>
      <c r="FQ171">
        <v>0.1115</v>
      </c>
      <c r="FR171">
        <v>0.362488883028156</v>
      </c>
      <c r="FS171">
        <v>0.00365831709837341</v>
      </c>
      <c r="FT171">
        <v>-3.09545118692409e-06</v>
      </c>
      <c r="FU171">
        <v>8.40380587856183e-10</v>
      </c>
      <c r="FV171">
        <v>-0.00191986884087034</v>
      </c>
      <c r="FW171">
        <v>0.00174507359546448</v>
      </c>
      <c r="FX171">
        <v>0.000211765233859431</v>
      </c>
      <c r="FY171">
        <v>9.99097381883647e-06</v>
      </c>
      <c r="FZ171">
        <v>2</v>
      </c>
      <c r="GA171">
        <v>1986</v>
      </c>
      <c r="GB171">
        <v>0</v>
      </c>
      <c r="GC171">
        <v>17</v>
      </c>
      <c r="GD171">
        <v>48.7</v>
      </c>
      <c r="GE171">
        <v>48.8</v>
      </c>
      <c r="GF171">
        <v>3.28735</v>
      </c>
      <c r="GG171">
        <v>2.50732</v>
      </c>
      <c r="GH171">
        <v>2.24854</v>
      </c>
      <c r="GI171">
        <v>2.67456</v>
      </c>
      <c r="GJ171">
        <v>2.44751</v>
      </c>
      <c r="GK171">
        <v>2.37061</v>
      </c>
      <c r="GL171">
        <v>30.7172</v>
      </c>
      <c r="GM171">
        <v>13.9482</v>
      </c>
      <c r="GN171">
        <v>19</v>
      </c>
      <c r="GO171">
        <v>455.642</v>
      </c>
      <c r="GP171">
        <v>1035.45</v>
      </c>
      <c r="GQ171">
        <v>24.3413</v>
      </c>
      <c r="GR171">
        <v>23.5064</v>
      </c>
      <c r="GS171">
        <v>30.0003</v>
      </c>
      <c r="GT171">
        <v>23.5169</v>
      </c>
      <c r="GU171">
        <v>23.6329</v>
      </c>
      <c r="GV171">
        <v>66.003</v>
      </c>
      <c r="GW171">
        <v>22.1605</v>
      </c>
      <c r="GX171">
        <v>68.5372</v>
      </c>
      <c r="GY171">
        <v>24.3417</v>
      </c>
      <c r="GZ171">
        <v>1231.28</v>
      </c>
      <c r="HA171">
        <v>12.8471</v>
      </c>
      <c r="HB171">
        <v>101.118</v>
      </c>
      <c r="HC171">
        <v>101.081</v>
      </c>
    </row>
    <row r="172" spans="1:211">
      <c r="A172">
        <v>156</v>
      </c>
      <c r="B172">
        <v>1737668051.1</v>
      </c>
      <c r="C172">
        <v>310</v>
      </c>
      <c r="D172" t="s">
        <v>659</v>
      </c>
      <c r="E172" t="s">
        <v>660</v>
      </c>
      <c r="F172">
        <v>2</v>
      </c>
      <c r="G172">
        <v>1737668050.1</v>
      </c>
      <c r="H172">
        <f>(I172)/1000</f>
        <v>0</v>
      </c>
      <c r="I172">
        <f>IF(BD172, AL172, AF172)</f>
        <v>0</v>
      </c>
      <c r="J172">
        <f>IF(BD172, AG172, AE172)</f>
        <v>0</v>
      </c>
      <c r="K172">
        <f>BF172 - IF(AS172&gt;1, J172*AZ172*100.0/(AU172), 0)</f>
        <v>0</v>
      </c>
      <c r="L172">
        <f>((R172-H172/2)*K172-J172)/(R172+H172/2)</f>
        <v>0</v>
      </c>
      <c r="M172">
        <f>L172*(BM172+BN172)/1000.0</f>
        <v>0</v>
      </c>
      <c r="N172">
        <f>(BF172 - IF(AS172&gt;1, J172*AZ172*100.0/(AU172), 0))*(BM172+BN172)/1000.0</f>
        <v>0</v>
      </c>
      <c r="O172">
        <f>2.0/((1/Q172-1/P172)+SIGN(Q172)*SQRT((1/Q172-1/P172)*(1/Q172-1/P172) + 4*BA172/((BA172+1)*(BA172+1))*(2*1/Q172*1/P172-1/P172*1/P172)))</f>
        <v>0</v>
      </c>
      <c r="P172">
        <f>IF(LEFT(BB172,1)&lt;&gt;"0",IF(LEFT(BB172,1)="1",3.0,BC172),$D$5+$E$5*(BT172*BM172/($K$5*1000))+$F$5*(BT172*BM172/($K$5*1000))*MAX(MIN(AZ172,$J$5),$I$5)*MAX(MIN(AZ172,$J$5),$I$5)+$G$5*MAX(MIN(AZ172,$J$5),$I$5)*(BT172*BM172/($K$5*1000))+$H$5*(BT172*BM172/($K$5*1000))*(BT172*BM172/($K$5*1000)))</f>
        <v>0</v>
      </c>
      <c r="Q172">
        <f>H172*(1000-(1000*0.61365*exp(17.502*U172/(240.97+U172))/(BM172+BN172)+BH172)/2)/(1000*0.61365*exp(17.502*U172/(240.97+U172))/(BM172+BN172)-BH172)</f>
        <v>0</v>
      </c>
      <c r="R172">
        <f>1/((BA172+1)/(O172/1.6)+1/(P172/1.37)) + BA172/((BA172+1)/(O172/1.6) + BA172/(P172/1.37))</f>
        <v>0</v>
      </c>
      <c r="S172">
        <f>(AV172*AY172)</f>
        <v>0</v>
      </c>
      <c r="T172">
        <f>(BO172+(S172+2*0.95*5.67E-8*(((BO172+$B$7)+273)^4-(BO172+273)^4)-44100*H172)/(1.84*29.3*P172+8*0.95*5.67E-8*(BO172+273)^3))</f>
        <v>0</v>
      </c>
      <c r="U172">
        <f>($C$7*BP172+$D$7*BQ172+$E$7*T172)</f>
        <v>0</v>
      </c>
      <c r="V172">
        <f>0.61365*exp(17.502*U172/(240.97+U172))</f>
        <v>0</v>
      </c>
      <c r="W172">
        <f>(X172/Y172*100)</f>
        <v>0</v>
      </c>
      <c r="X172">
        <f>BH172*(BM172+BN172)/1000</f>
        <v>0</v>
      </c>
      <c r="Y172">
        <f>0.61365*exp(17.502*BO172/(240.97+BO172))</f>
        <v>0</v>
      </c>
      <c r="Z172">
        <f>(V172-BH172*(BM172+BN172)/1000)</f>
        <v>0</v>
      </c>
      <c r="AA172">
        <f>(-H172*44100)</f>
        <v>0</v>
      </c>
      <c r="AB172">
        <f>2*29.3*P172*0.92*(BO172-U172)</f>
        <v>0</v>
      </c>
      <c r="AC172">
        <f>2*0.95*5.67E-8*(((BO172+$B$7)+273)^4-(U172+273)^4)</f>
        <v>0</v>
      </c>
      <c r="AD172">
        <f>S172+AC172+AA172+AB172</f>
        <v>0</v>
      </c>
      <c r="AE172">
        <f>BL172*AS172*(BG172-BF172*(1000-AS172*BI172)/(1000-AS172*BH172))/(100*AZ172)</f>
        <v>0</v>
      </c>
      <c r="AF172">
        <f>1000*BL172*AS172*(BH172-BI172)/(100*AZ172*(1000-AS172*BH172))</f>
        <v>0</v>
      </c>
      <c r="AG172">
        <f>(AH172 - AI172 - BM172*1E3/(8.314*(BO172+273.15)) * AK172/BL172 * AJ172) * BL172/(100*AZ172) * (1000 - BI172)/1000</f>
        <v>0</v>
      </c>
      <c r="AH172">
        <v>1212.85578004762</v>
      </c>
      <c r="AI172">
        <v>1161.46115151515</v>
      </c>
      <c r="AJ172">
        <v>3.28868441558429</v>
      </c>
      <c r="AK172">
        <v>84.62</v>
      </c>
      <c r="AL172">
        <f>(AN172 - AM172 + BM172*1E3/(8.314*(BO172+273.15)) * AP172/BL172 * AO172) * BL172/(100*AZ172) * 1000/(1000 - AN172)</f>
        <v>0</v>
      </c>
      <c r="AM172">
        <v>12.8864084896503</v>
      </c>
      <c r="AN172">
        <v>15.5004384615385</v>
      </c>
      <c r="AO172">
        <v>2.14328410179343e-06</v>
      </c>
      <c r="AP172">
        <v>106.04</v>
      </c>
      <c r="AQ172">
        <v>13</v>
      </c>
      <c r="AR172">
        <v>3</v>
      </c>
      <c r="AS172">
        <f>IF(AQ172*$H$13&gt;=AU172,1.0,(AU172/(AU172-AQ172*$H$13)))</f>
        <v>0</v>
      </c>
      <c r="AT172">
        <f>(AS172-1)*100</f>
        <v>0</v>
      </c>
      <c r="AU172">
        <f>MAX(0,($B$13+$C$13*BT172)/(1+$D$13*BT172)*BM172/(BO172+273)*$E$13)</f>
        <v>0</v>
      </c>
      <c r="AV172">
        <f>$B$11*BU172+$C$11*BV172+$D$11*CG172</f>
        <v>0</v>
      </c>
      <c r="AW172">
        <f>AV172*AX172</f>
        <v>0</v>
      </c>
      <c r="AX172">
        <f>($B$11*$D$9+$C$11*$D$9+$D$11*(CH172*$E$9+CI172*$G$9))/($B$11+$C$11+$D$11)</f>
        <v>0</v>
      </c>
      <c r="AY172">
        <f>($B$11*$K$9+$C$11*$K$9+$D$11*(CH172*$L$9+CI172*$N$9))/($B$11+$C$11+$D$11)</f>
        <v>0</v>
      </c>
      <c r="AZ172">
        <v>6</v>
      </c>
      <c r="BA172">
        <v>0.5</v>
      </c>
      <c r="BB172" t="s">
        <v>345</v>
      </c>
      <c r="BC172">
        <v>2</v>
      </c>
      <c r="BD172" t="b">
        <v>1</v>
      </c>
      <c r="BE172">
        <v>1737668050.1</v>
      </c>
      <c r="BF172">
        <v>1143.44</v>
      </c>
      <c r="BG172">
        <v>1209.07</v>
      </c>
      <c r="BH172">
        <v>15.4997</v>
      </c>
      <c r="BI172">
        <v>12.8948</v>
      </c>
      <c r="BJ172">
        <v>1141.69</v>
      </c>
      <c r="BK172">
        <v>15.3882</v>
      </c>
      <c r="BL172">
        <v>500.056</v>
      </c>
      <c r="BM172">
        <v>102.604</v>
      </c>
      <c r="BN172">
        <v>0.0999679</v>
      </c>
      <c r="BO172">
        <v>24.9934</v>
      </c>
      <c r="BP172">
        <v>25.4552</v>
      </c>
      <c r="BQ172">
        <v>999.9</v>
      </c>
      <c r="BR172">
        <v>0</v>
      </c>
      <c r="BS172">
        <v>0</v>
      </c>
      <c r="BT172">
        <v>9997.5</v>
      </c>
      <c r="BU172">
        <v>364.343</v>
      </c>
      <c r="BV172">
        <v>836.406</v>
      </c>
      <c r="BW172">
        <v>-65.6279</v>
      </c>
      <c r="BX172">
        <v>1161.45</v>
      </c>
      <c r="BY172">
        <v>1224.87</v>
      </c>
      <c r="BZ172">
        <v>2.60493</v>
      </c>
      <c r="CA172">
        <v>1209.07</v>
      </c>
      <c r="CB172">
        <v>12.8948</v>
      </c>
      <c r="CC172">
        <v>1.59033</v>
      </c>
      <c r="CD172">
        <v>1.32305</v>
      </c>
      <c r="CE172">
        <v>13.8654</v>
      </c>
      <c r="CF172">
        <v>11.0633</v>
      </c>
      <c r="CG172">
        <v>1200</v>
      </c>
      <c r="CH172">
        <v>0.9</v>
      </c>
      <c r="CI172">
        <v>0.1</v>
      </c>
      <c r="CJ172">
        <v>27</v>
      </c>
      <c r="CK172">
        <v>23455.8</v>
      </c>
      <c r="CL172">
        <v>1737665128.1</v>
      </c>
      <c r="CM172" t="s">
        <v>346</v>
      </c>
      <c r="CN172">
        <v>1737665128.1</v>
      </c>
      <c r="CO172">
        <v>1737665124.1</v>
      </c>
      <c r="CP172">
        <v>1</v>
      </c>
      <c r="CQ172">
        <v>0.11</v>
      </c>
      <c r="CR172">
        <v>-0.02</v>
      </c>
      <c r="CS172">
        <v>0.918</v>
      </c>
      <c r="CT172">
        <v>0.128</v>
      </c>
      <c r="CU172">
        <v>200</v>
      </c>
      <c r="CV172">
        <v>18</v>
      </c>
      <c r="CW172">
        <v>0.6</v>
      </c>
      <c r="CX172">
        <v>0.08</v>
      </c>
      <c r="CY172">
        <v>-65.39051</v>
      </c>
      <c r="CZ172">
        <v>1.5598285714286</v>
      </c>
      <c r="DA172">
        <v>0.191024977162674</v>
      </c>
      <c r="DB172">
        <v>0</v>
      </c>
      <c r="DC172">
        <v>2.6088605</v>
      </c>
      <c r="DD172">
        <v>-0.00259804511278278</v>
      </c>
      <c r="DE172">
        <v>0.00134185496608239</v>
      </c>
      <c r="DF172">
        <v>1</v>
      </c>
      <c r="DG172">
        <v>1</v>
      </c>
      <c r="DH172">
        <v>2</v>
      </c>
      <c r="DI172" t="s">
        <v>347</v>
      </c>
      <c r="DJ172">
        <v>3.11926</v>
      </c>
      <c r="DK172">
        <v>2.80076</v>
      </c>
      <c r="DL172">
        <v>0.20061</v>
      </c>
      <c r="DM172">
        <v>0.209656</v>
      </c>
      <c r="DN172">
        <v>0.0865211</v>
      </c>
      <c r="DO172">
        <v>0.0765333</v>
      </c>
      <c r="DP172">
        <v>22248.5</v>
      </c>
      <c r="DQ172">
        <v>20318.9</v>
      </c>
      <c r="DR172">
        <v>26629</v>
      </c>
      <c r="DS172">
        <v>24057.7</v>
      </c>
      <c r="DT172">
        <v>33627.5</v>
      </c>
      <c r="DU172">
        <v>32374</v>
      </c>
      <c r="DV172">
        <v>40262</v>
      </c>
      <c r="DW172">
        <v>38044.5</v>
      </c>
      <c r="DX172">
        <v>1.99755</v>
      </c>
      <c r="DY172">
        <v>2.6354</v>
      </c>
      <c r="DZ172">
        <v>0.0382364</v>
      </c>
      <c r="EA172">
        <v>0</v>
      </c>
      <c r="EB172">
        <v>24.822</v>
      </c>
      <c r="EC172">
        <v>999.9</v>
      </c>
      <c r="ED172">
        <v>52.014</v>
      </c>
      <c r="EE172">
        <v>25.911</v>
      </c>
      <c r="EF172">
        <v>17.0154</v>
      </c>
      <c r="EG172">
        <v>64.0656</v>
      </c>
      <c r="EH172">
        <v>20.3926</v>
      </c>
      <c r="EI172">
        <v>2</v>
      </c>
      <c r="EJ172">
        <v>-0.318488</v>
      </c>
      <c r="EK172">
        <v>-0.415817</v>
      </c>
      <c r="EL172">
        <v>20.2994</v>
      </c>
      <c r="EM172">
        <v>5.25952</v>
      </c>
      <c r="EN172">
        <v>12.007</v>
      </c>
      <c r="EO172">
        <v>4.99905</v>
      </c>
      <c r="EP172">
        <v>3.28698</v>
      </c>
      <c r="EQ172">
        <v>9999</v>
      </c>
      <c r="ER172">
        <v>9999</v>
      </c>
      <c r="ES172">
        <v>9999</v>
      </c>
      <c r="ET172">
        <v>999.9</v>
      </c>
      <c r="EU172">
        <v>1.87286</v>
      </c>
      <c r="EV172">
        <v>1.87363</v>
      </c>
      <c r="EW172">
        <v>1.86987</v>
      </c>
      <c r="EX172">
        <v>1.87562</v>
      </c>
      <c r="EY172">
        <v>1.87578</v>
      </c>
      <c r="EZ172">
        <v>1.87422</v>
      </c>
      <c r="FA172">
        <v>1.87274</v>
      </c>
      <c r="FB172">
        <v>1.87185</v>
      </c>
      <c r="FC172">
        <v>5</v>
      </c>
      <c r="FD172">
        <v>0</v>
      </c>
      <c r="FE172">
        <v>0</v>
      </c>
      <c r="FF172">
        <v>0</v>
      </c>
      <c r="FG172" t="s">
        <v>348</v>
      </c>
      <c r="FH172" t="s">
        <v>349</v>
      </c>
      <c r="FI172" t="s">
        <v>350</v>
      </c>
      <c r="FJ172" t="s">
        <v>350</v>
      </c>
      <c r="FK172" t="s">
        <v>350</v>
      </c>
      <c r="FL172" t="s">
        <v>350</v>
      </c>
      <c r="FM172">
        <v>0</v>
      </c>
      <c r="FN172">
        <v>100</v>
      </c>
      <c r="FO172">
        <v>100</v>
      </c>
      <c r="FP172">
        <v>1.75</v>
      </c>
      <c r="FQ172">
        <v>0.1115</v>
      </c>
      <c r="FR172">
        <v>0.362488883028156</v>
      </c>
      <c r="FS172">
        <v>0.00365831709837341</v>
      </c>
      <c r="FT172">
        <v>-3.09545118692409e-06</v>
      </c>
      <c r="FU172">
        <v>8.40380587856183e-10</v>
      </c>
      <c r="FV172">
        <v>-0.00191986884087034</v>
      </c>
      <c r="FW172">
        <v>0.00174507359546448</v>
      </c>
      <c r="FX172">
        <v>0.000211765233859431</v>
      </c>
      <c r="FY172">
        <v>9.99097381883647e-06</v>
      </c>
      <c r="FZ172">
        <v>2</v>
      </c>
      <c r="GA172">
        <v>1986</v>
      </c>
      <c r="GB172">
        <v>0</v>
      </c>
      <c r="GC172">
        <v>17</v>
      </c>
      <c r="GD172">
        <v>48.7</v>
      </c>
      <c r="GE172">
        <v>48.8</v>
      </c>
      <c r="GF172">
        <v>3.30322</v>
      </c>
      <c r="GG172">
        <v>2.5</v>
      </c>
      <c r="GH172">
        <v>2.24854</v>
      </c>
      <c r="GI172">
        <v>2.67578</v>
      </c>
      <c r="GJ172">
        <v>2.44751</v>
      </c>
      <c r="GK172">
        <v>2.41333</v>
      </c>
      <c r="GL172">
        <v>30.7388</v>
      </c>
      <c r="GM172">
        <v>13.9569</v>
      </c>
      <c r="GN172">
        <v>19</v>
      </c>
      <c r="GO172">
        <v>455.606</v>
      </c>
      <c r="GP172">
        <v>1036.14</v>
      </c>
      <c r="GQ172">
        <v>24.3427</v>
      </c>
      <c r="GR172">
        <v>23.5077</v>
      </c>
      <c r="GS172">
        <v>30.0003</v>
      </c>
      <c r="GT172">
        <v>23.5178</v>
      </c>
      <c r="GU172">
        <v>23.6339</v>
      </c>
      <c r="GV172">
        <v>66.3059</v>
      </c>
      <c r="GW172">
        <v>22.1605</v>
      </c>
      <c r="GX172">
        <v>68.1635</v>
      </c>
      <c r="GY172">
        <v>24.3417</v>
      </c>
      <c r="GZ172">
        <v>1238.08</v>
      </c>
      <c r="HA172">
        <v>12.8452</v>
      </c>
      <c r="HB172">
        <v>101.119</v>
      </c>
      <c r="HC172">
        <v>101.079</v>
      </c>
    </row>
    <row r="173" spans="1:211">
      <c r="A173">
        <v>157</v>
      </c>
      <c r="B173">
        <v>1737668053.1</v>
      </c>
      <c r="C173">
        <v>312</v>
      </c>
      <c r="D173" t="s">
        <v>661</v>
      </c>
      <c r="E173" t="s">
        <v>662</v>
      </c>
      <c r="F173">
        <v>2</v>
      </c>
      <c r="G173">
        <v>1737668051.1</v>
      </c>
      <c r="H173">
        <f>(I173)/1000</f>
        <v>0</v>
      </c>
      <c r="I173">
        <f>IF(BD173, AL173, AF173)</f>
        <v>0</v>
      </c>
      <c r="J173">
        <f>IF(BD173, AG173, AE173)</f>
        <v>0</v>
      </c>
      <c r="K173">
        <f>BF173 - IF(AS173&gt;1, J173*AZ173*100.0/(AU173), 0)</f>
        <v>0</v>
      </c>
      <c r="L173">
        <f>((R173-H173/2)*K173-J173)/(R173+H173/2)</f>
        <v>0</v>
      </c>
      <c r="M173">
        <f>L173*(BM173+BN173)/1000.0</f>
        <v>0</v>
      </c>
      <c r="N173">
        <f>(BF173 - IF(AS173&gt;1, J173*AZ173*100.0/(AU173), 0))*(BM173+BN173)/1000.0</f>
        <v>0</v>
      </c>
      <c r="O173">
        <f>2.0/((1/Q173-1/P173)+SIGN(Q173)*SQRT((1/Q173-1/P173)*(1/Q173-1/P173) + 4*BA173/((BA173+1)*(BA173+1))*(2*1/Q173*1/P173-1/P173*1/P173)))</f>
        <v>0</v>
      </c>
      <c r="P173">
        <f>IF(LEFT(BB173,1)&lt;&gt;"0",IF(LEFT(BB173,1)="1",3.0,BC173),$D$5+$E$5*(BT173*BM173/($K$5*1000))+$F$5*(BT173*BM173/($K$5*1000))*MAX(MIN(AZ173,$J$5),$I$5)*MAX(MIN(AZ173,$J$5),$I$5)+$G$5*MAX(MIN(AZ173,$J$5),$I$5)*(BT173*BM173/($K$5*1000))+$H$5*(BT173*BM173/($K$5*1000))*(BT173*BM173/($K$5*1000)))</f>
        <v>0</v>
      </c>
      <c r="Q173">
        <f>H173*(1000-(1000*0.61365*exp(17.502*U173/(240.97+U173))/(BM173+BN173)+BH173)/2)/(1000*0.61365*exp(17.502*U173/(240.97+U173))/(BM173+BN173)-BH173)</f>
        <v>0</v>
      </c>
      <c r="R173">
        <f>1/((BA173+1)/(O173/1.6)+1/(P173/1.37)) + BA173/((BA173+1)/(O173/1.6) + BA173/(P173/1.37))</f>
        <v>0</v>
      </c>
      <c r="S173">
        <f>(AV173*AY173)</f>
        <v>0</v>
      </c>
      <c r="T173">
        <f>(BO173+(S173+2*0.95*5.67E-8*(((BO173+$B$7)+273)^4-(BO173+273)^4)-44100*H173)/(1.84*29.3*P173+8*0.95*5.67E-8*(BO173+273)^3))</f>
        <v>0</v>
      </c>
      <c r="U173">
        <f>($C$7*BP173+$D$7*BQ173+$E$7*T173)</f>
        <v>0</v>
      </c>
      <c r="V173">
        <f>0.61365*exp(17.502*U173/(240.97+U173))</f>
        <v>0</v>
      </c>
      <c r="W173">
        <f>(X173/Y173*100)</f>
        <v>0</v>
      </c>
      <c r="X173">
        <f>BH173*(BM173+BN173)/1000</f>
        <v>0</v>
      </c>
      <c r="Y173">
        <f>0.61365*exp(17.502*BO173/(240.97+BO173))</f>
        <v>0</v>
      </c>
      <c r="Z173">
        <f>(V173-BH173*(BM173+BN173)/1000)</f>
        <v>0</v>
      </c>
      <c r="AA173">
        <f>(-H173*44100)</f>
        <v>0</v>
      </c>
      <c r="AB173">
        <f>2*29.3*P173*0.92*(BO173-U173)</f>
        <v>0</v>
      </c>
      <c r="AC173">
        <f>2*0.95*5.67E-8*(((BO173+$B$7)+273)^4-(U173+273)^4)</f>
        <v>0</v>
      </c>
      <c r="AD173">
        <f>S173+AC173+AA173+AB173</f>
        <v>0</v>
      </c>
      <c r="AE173">
        <f>BL173*AS173*(BG173-BF173*(1000-AS173*BI173)/(1000-AS173*BH173))/(100*AZ173)</f>
        <v>0</v>
      </c>
      <c r="AF173">
        <f>1000*BL173*AS173*(BH173-BI173)/(100*AZ173*(1000-AS173*BH173))</f>
        <v>0</v>
      </c>
      <c r="AG173">
        <f>(AH173 - AI173 - BM173*1E3/(8.314*(BO173+273.15)) * AK173/BL173 * AJ173) * BL173/(100*AZ173) * (1000 - BI173)/1000</f>
        <v>0</v>
      </c>
      <c r="AH173">
        <v>1219.6257062619</v>
      </c>
      <c r="AI173">
        <v>1168.08133333333</v>
      </c>
      <c r="AJ173">
        <v>3.2949952380951</v>
      </c>
      <c r="AK173">
        <v>84.62</v>
      </c>
      <c r="AL173">
        <f>(AN173 - AM173 + BM173*1E3/(8.314*(BO173+273.15)) * AP173/BL173 * AO173) * BL173/(100*AZ173) * 1000/(1000 - AN173)</f>
        <v>0</v>
      </c>
      <c r="AM173">
        <v>12.8885739305694</v>
      </c>
      <c r="AN173">
        <v>15.5009318681319</v>
      </c>
      <c r="AO173">
        <v>1.74586100696545e-06</v>
      </c>
      <c r="AP173">
        <v>106.04</v>
      </c>
      <c r="AQ173">
        <v>13</v>
      </c>
      <c r="AR173">
        <v>3</v>
      </c>
      <c r="AS173">
        <f>IF(AQ173*$H$13&gt;=AU173,1.0,(AU173/(AU173-AQ173*$H$13)))</f>
        <v>0</v>
      </c>
      <c r="AT173">
        <f>(AS173-1)*100</f>
        <v>0</v>
      </c>
      <c r="AU173">
        <f>MAX(0,($B$13+$C$13*BT173)/(1+$D$13*BT173)*BM173/(BO173+273)*$E$13)</f>
        <v>0</v>
      </c>
      <c r="AV173">
        <f>$B$11*BU173+$C$11*BV173+$D$11*CG173</f>
        <v>0</v>
      </c>
      <c r="AW173">
        <f>AV173*AX173</f>
        <v>0</v>
      </c>
      <c r="AX173">
        <f>($B$11*$D$9+$C$11*$D$9+$D$11*(CH173*$E$9+CI173*$G$9))/($B$11+$C$11+$D$11)</f>
        <v>0</v>
      </c>
      <c r="AY173">
        <f>($B$11*$K$9+$C$11*$K$9+$D$11*(CH173*$L$9+CI173*$N$9))/($B$11+$C$11+$D$11)</f>
        <v>0</v>
      </c>
      <c r="AZ173">
        <v>6</v>
      </c>
      <c r="BA173">
        <v>0.5</v>
      </c>
      <c r="BB173" t="s">
        <v>345</v>
      </c>
      <c r="BC173">
        <v>2</v>
      </c>
      <c r="BD173" t="b">
        <v>1</v>
      </c>
      <c r="BE173">
        <v>1737668051.1</v>
      </c>
      <c r="BF173">
        <v>1146.73</v>
      </c>
      <c r="BG173">
        <v>1212.375</v>
      </c>
      <c r="BH173">
        <v>15.5003</v>
      </c>
      <c r="BI173">
        <v>12.8964</v>
      </c>
      <c r="BJ173">
        <v>1144.975</v>
      </c>
      <c r="BK173">
        <v>15.3888</v>
      </c>
      <c r="BL173">
        <v>500.067</v>
      </c>
      <c r="BM173">
        <v>102.6035</v>
      </c>
      <c r="BN173">
        <v>0.10009895</v>
      </c>
      <c r="BO173">
        <v>24.99375</v>
      </c>
      <c r="BP173">
        <v>25.4514</v>
      </c>
      <c r="BQ173">
        <v>999.9</v>
      </c>
      <c r="BR173">
        <v>0</v>
      </c>
      <c r="BS173">
        <v>0</v>
      </c>
      <c r="BT173">
        <v>9990</v>
      </c>
      <c r="BU173">
        <v>364.357</v>
      </c>
      <c r="BV173">
        <v>835.583</v>
      </c>
      <c r="BW173">
        <v>-65.64475</v>
      </c>
      <c r="BX173">
        <v>1164.79</v>
      </c>
      <c r="BY173">
        <v>1228.22</v>
      </c>
      <c r="BZ173">
        <v>2.6039</v>
      </c>
      <c r="CA173">
        <v>1212.375</v>
      </c>
      <c r="CB173">
        <v>12.8964</v>
      </c>
      <c r="CC173">
        <v>1.590385</v>
      </c>
      <c r="CD173">
        <v>1.32321</v>
      </c>
      <c r="CE173">
        <v>13.86595</v>
      </c>
      <c r="CF173">
        <v>11.06515</v>
      </c>
      <c r="CG173">
        <v>1200</v>
      </c>
      <c r="CH173">
        <v>0.8999995</v>
      </c>
      <c r="CI173">
        <v>0.1000005</v>
      </c>
      <c r="CJ173">
        <v>27</v>
      </c>
      <c r="CK173">
        <v>23455.8</v>
      </c>
      <c r="CL173">
        <v>1737665128.1</v>
      </c>
      <c r="CM173" t="s">
        <v>346</v>
      </c>
      <c r="CN173">
        <v>1737665128.1</v>
      </c>
      <c r="CO173">
        <v>1737665124.1</v>
      </c>
      <c r="CP173">
        <v>1</v>
      </c>
      <c r="CQ173">
        <v>0.11</v>
      </c>
      <c r="CR173">
        <v>-0.02</v>
      </c>
      <c r="CS173">
        <v>0.918</v>
      </c>
      <c r="CT173">
        <v>0.128</v>
      </c>
      <c r="CU173">
        <v>200</v>
      </c>
      <c r="CV173">
        <v>18</v>
      </c>
      <c r="CW173">
        <v>0.6</v>
      </c>
      <c r="CX173">
        <v>0.08</v>
      </c>
      <c r="CY173">
        <v>-65.388545</v>
      </c>
      <c r="CZ173">
        <v>0.519947368421</v>
      </c>
      <c r="DA173">
        <v>0.188349986660472</v>
      </c>
      <c r="DB173">
        <v>0</v>
      </c>
      <c r="DC173">
        <v>2.6081415</v>
      </c>
      <c r="DD173">
        <v>-0.00556466165413827</v>
      </c>
      <c r="DE173">
        <v>0.00172851750063457</v>
      </c>
      <c r="DF173">
        <v>1</v>
      </c>
      <c r="DG173">
        <v>1</v>
      </c>
      <c r="DH173">
        <v>2</v>
      </c>
      <c r="DI173" t="s">
        <v>347</v>
      </c>
      <c r="DJ173">
        <v>3.11933</v>
      </c>
      <c r="DK173">
        <v>2.80069</v>
      </c>
      <c r="DL173">
        <v>0.201332</v>
      </c>
      <c r="DM173">
        <v>0.210351</v>
      </c>
      <c r="DN173">
        <v>0.0865292</v>
      </c>
      <c r="DO173">
        <v>0.0765353</v>
      </c>
      <c r="DP173">
        <v>22228.3</v>
      </c>
      <c r="DQ173">
        <v>20301.2</v>
      </c>
      <c r="DR173">
        <v>26628.8</v>
      </c>
      <c r="DS173">
        <v>24057.9</v>
      </c>
      <c r="DT173">
        <v>33627.1</v>
      </c>
      <c r="DU173">
        <v>32374.3</v>
      </c>
      <c r="DV173">
        <v>40261.8</v>
      </c>
      <c r="DW173">
        <v>38044.9</v>
      </c>
      <c r="DX173">
        <v>1.99785</v>
      </c>
      <c r="DY173">
        <v>2.63567</v>
      </c>
      <c r="DZ173">
        <v>0.0380129</v>
      </c>
      <c r="EA173">
        <v>0</v>
      </c>
      <c r="EB173">
        <v>24.822</v>
      </c>
      <c r="EC173">
        <v>999.9</v>
      </c>
      <c r="ED173">
        <v>52.014</v>
      </c>
      <c r="EE173">
        <v>25.921</v>
      </c>
      <c r="EF173">
        <v>17.0268</v>
      </c>
      <c r="EG173">
        <v>64.0756</v>
      </c>
      <c r="EH173">
        <v>20.4367</v>
      </c>
      <c r="EI173">
        <v>2</v>
      </c>
      <c r="EJ173">
        <v>-0.31845</v>
      </c>
      <c r="EK173">
        <v>-0.410899</v>
      </c>
      <c r="EL173">
        <v>20.2994</v>
      </c>
      <c r="EM173">
        <v>5.25907</v>
      </c>
      <c r="EN173">
        <v>12.0067</v>
      </c>
      <c r="EO173">
        <v>4.9989</v>
      </c>
      <c r="EP173">
        <v>3.28688</v>
      </c>
      <c r="EQ173">
        <v>9999</v>
      </c>
      <c r="ER173">
        <v>9999</v>
      </c>
      <c r="ES173">
        <v>9999</v>
      </c>
      <c r="ET173">
        <v>999.9</v>
      </c>
      <c r="EU173">
        <v>1.87286</v>
      </c>
      <c r="EV173">
        <v>1.87363</v>
      </c>
      <c r="EW173">
        <v>1.86989</v>
      </c>
      <c r="EX173">
        <v>1.87563</v>
      </c>
      <c r="EY173">
        <v>1.87578</v>
      </c>
      <c r="EZ173">
        <v>1.87422</v>
      </c>
      <c r="FA173">
        <v>1.87274</v>
      </c>
      <c r="FB173">
        <v>1.87185</v>
      </c>
      <c r="FC173">
        <v>5</v>
      </c>
      <c r="FD173">
        <v>0</v>
      </c>
      <c r="FE173">
        <v>0</v>
      </c>
      <c r="FF173">
        <v>0</v>
      </c>
      <c r="FG173" t="s">
        <v>348</v>
      </c>
      <c r="FH173" t="s">
        <v>349</v>
      </c>
      <c r="FI173" t="s">
        <v>350</v>
      </c>
      <c r="FJ173" t="s">
        <v>350</v>
      </c>
      <c r="FK173" t="s">
        <v>350</v>
      </c>
      <c r="FL173" t="s">
        <v>350</v>
      </c>
      <c r="FM173">
        <v>0</v>
      </c>
      <c r="FN173">
        <v>100</v>
      </c>
      <c r="FO173">
        <v>100</v>
      </c>
      <c r="FP173">
        <v>1.76</v>
      </c>
      <c r="FQ173">
        <v>0.1115</v>
      </c>
      <c r="FR173">
        <v>0.362488883028156</v>
      </c>
      <c r="FS173">
        <v>0.00365831709837341</v>
      </c>
      <c r="FT173">
        <v>-3.09545118692409e-06</v>
      </c>
      <c r="FU173">
        <v>8.40380587856183e-10</v>
      </c>
      <c r="FV173">
        <v>-0.00191986884087034</v>
      </c>
      <c r="FW173">
        <v>0.00174507359546448</v>
      </c>
      <c r="FX173">
        <v>0.000211765233859431</v>
      </c>
      <c r="FY173">
        <v>9.99097381883647e-06</v>
      </c>
      <c r="FZ173">
        <v>2</v>
      </c>
      <c r="GA173">
        <v>1986</v>
      </c>
      <c r="GB173">
        <v>0</v>
      </c>
      <c r="GC173">
        <v>17</v>
      </c>
      <c r="GD173">
        <v>48.8</v>
      </c>
      <c r="GE173">
        <v>48.8</v>
      </c>
      <c r="GF173">
        <v>3.31787</v>
      </c>
      <c r="GG173">
        <v>2.52075</v>
      </c>
      <c r="GH173">
        <v>2.24854</v>
      </c>
      <c r="GI173">
        <v>2.67456</v>
      </c>
      <c r="GJ173">
        <v>2.44751</v>
      </c>
      <c r="GK173">
        <v>2.37793</v>
      </c>
      <c r="GL173">
        <v>30.7604</v>
      </c>
      <c r="GM173">
        <v>13.9394</v>
      </c>
      <c r="GN173">
        <v>19</v>
      </c>
      <c r="GO173">
        <v>455.792</v>
      </c>
      <c r="GP173">
        <v>1036.51</v>
      </c>
      <c r="GQ173">
        <v>24.3441</v>
      </c>
      <c r="GR173">
        <v>23.5087</v>
      </c>
      <c r="GS173">
        <v>30.0003</v>
      </c>
      <c r="GT173">
        <v>23.5188</v>
      </c>
      <c r="GU173">
        <v>23.6353</v>
      </c>
      <c r="GV173">
        <v>66.6057</v>
      </c>
      <c r="GW173">
        <v>22.1605</v>
      </c>
      <c r="GX173">
        <v>68.1635</v>
      </c>
      <c r="GY173">
        <v>24.346</v>
      </c>
      <c r="GZ173">
        <v>1244.84</v>
      </c>
      <c r="HA173">
        <v>12.8399</v>
      </c>
      <c r="HB173">
        <v>101.119</v>
      </c>
      <c r="HC173">
        <v>101.08</v>
      </c>
    </row>
    <row r="174" spans="1:211">
      <c r="A174">
        <v>158</v>
      </c>
      <c r="B174">
        <v>1737668055.1</v>
      </c>
      <c r="C174">
        <v>314</v>
      </c>
      <c r="D174" t="s">
        <v>663</v>
      </c>
      <c r="E174" t="s">
        <v>664</v>
      </c>
      <c r="F174">
        <v>2</v>
      </c>
      <c r="G174">
        <v>1737668054.1</v>
      </c>
      <c r="H174">
        <f>(I174)/1000</f>
        <v>0</v>
      </c>
      <c r="I174">
        <f>IF(BD174, AL174, AF174)</f>
        <v>0</v>
      </c>
      <c r="J174">
        <f>IF(BD174, AG174, AE174)</f>
        <v>0</v>
      </c>
      <c r="K174">
        <f>BF174 - IF(AS174&gt;1, J174*AZ174*100.0/(AU174), 0)</f>
        <v>0</v>
      </c>
      <c r="L174">
        <f>((R174-H174/2)*K174-J174)/(R174+H174/2)</f>
        <v>0</v>
      </c>
      <c r="M174">
        <f>L174*(BM174+BN174)/1000.0</f>
        <v>0</v>
      </c>
      <c r="N174">
        <f>(BF174 - IF(AS174&gt;1, J174*AZ174*100.0/(AU174), 0))*(BM174+BN174)/1000.0</f>
        <v>0</v>
      </c>
      <c r="O174">
        <f>2.0/((1/Q174-1/P174)+SIGN(Q174)*SQRT((1/Q174-1/P174)*(1/Q174-1/P174) + 4*BA174/((BA174+1)*(BA174+1))*(2*1/Q174*1/P174-1/P174*1/P174)))</f>
        <v>0</v>
      </c>
      <c r="P174">
        <f>IF(LEFT(BB174,1)&lt;&gt;"0",IF(LEFT(BB174,1)="1",3.0,BC174),$D$5+$E$5*(BT174*BM174/($K$5*1000))+$F$5*(BT174*BM174/($K$5*1000))*MAX(MIN(AZ174,$J$5),$I$5)*MAX(MIN(AZ174,$J$5),$I$5)+$G$5*MAX(MIN(AZ174,$J$5),$I$5)*(BT174*BM174/($K$5*1000))+$H$5*(BT174*BM174/($K$5*1000))*(BT174*BM174/($K$5*1000)))</f>
        <v>0</v>
      </c>
      <c r="Q174">
        <f>H174*(1000-(1000*0.61365*exp(17.502*U174/(240.97+U174))/(BM174+BN174)+BH174)/2)/(1000*0.61365*exp(17.502*U174/(240.97+U174))/(BM174+BN174)-BH174)</f>
        <v>0</v>
      </c>
      <c r="R174">
        <f>1/((BA174+1)/(O174/1.6)+1/(P174/1.37)) + BA174/((BA174+1)/(O174/1.6) + BA174/(P174/1.37))</f>
        <v>0</v>
      </c>
      <c r="S174">
        <f>(AV174*AY174)</f>
        <v>0</v>
      </c>
      <c r="T174">
        <f>(BO174+(S174+2*0.95*5.67E-8*(((BO174+$B$7)+273)^4-(BO174+273)^4)-44100*H174)/(1.84*29.3*P174+8*0.95*5.67E-8*(BO174+273)^3))</f>
        <v>0</v>
      </c>
      <c r="U174">
        <f>($C$7*BP174+$D$7*BQ174+$E$7*T174)</f>
        <v>0</v>
      </c>
      <c r="V174">
        <f>0.61365*exp(17.502*U174/(240.97+U174))</f>
        <v>0</v>
      </c>
      <c r="W174">
        <f>(X174/Y174*100)</f>
        <v>0</v>
      </c>
      <c r="X174">
        <f>BH174*(BM174+BN174)/1000</f>
        <v>0</v>
      </c>
      <c r="Y174">
        <f>0.61365*exp(17.502*BO174/(240.97+BO174))</f>
        <v>0</v>
      </c>
      <c r="Z174">
        <f>(V174-BH174*(BM174+BN174)/1000)</f>
        <v>0</v>
      </c>
      <c r="AA174">
        <f>(-H174*44100)</f>
        <v>0</v>
      </c>
      <c r="AB174">
        <f>2*29.3*P174*0.92*(BO174-U174)</f>
        <v>0</v>
      </c>
      <c r="AC174">
        <f>2*0.95*5.67E-8*(((BO174+$B$7)+273)^4-(U174+273)^4)</f>
        <v>0</v>
      </c>
      <c r="AD174">
        <f>S174+AC174+AA174+AB174</f>
        <v>0</v>
      </c>
      <c r="AE174">
        <f>BL174*AS174*(BG174-BF174*(1000-AS174*BI174)/(1000-AS174*BH174))/(100*AZ174)</f>
        <v>0</v>
      </c>
      <c r="AF174">
        <f>1000*BL174*AS174*(BH174-BI174)/(100*AZ174*(1000-AS174*BH174))</f>
        <v>0</v>
      </c>
      <c r="AG174">
        <f>(AH174 - AI174 - BM174*1E3/(8.314*(BO174+273.15)) * AK174/BL174 * AJ174) * BL174/(100*AZ174) * (1000 - BI174)/1000</f>
        <v>0</v>
      </c>
      <c r="AH174">
        <v>1226.48867245238</v>
      </c>
      <c r="AI174">
        <v>1174.81321212121</v>
      </c>
      <c r="AJ174">
        <v>3.33013722943705</v>
      </c>
      <c r="AK174">
        <v>84.62</v>
      </c>
      <c r="AL174">
        <f>(AN174 - AM174 + BM174*1E3/(8.314*(BO174+273.15)) * AP174/BL174 * AO174) * BL174/(100*AZ174) * 1000/(1000 - AN174)</f>
        <v>0</v>
      </c>
      <c r="AM174">
        <v>12.8920706924875</v>
      </c>
      <c r="AN174">
        <v>15.502889010989</v>
      </c>
      <c r="AO174">
        <v>1.76211724408442e-06</v>
      </c>
      <c r="AP174">
        <v>106.04</v>
      </c>
      <c r="AQ174">
        <v>13</v>
      </c>
      <c r="AR174">
        <v>3</v>
      </c>
      <c r="AS174">
        <f>IF(AQ174*$H$13&gt;=AU174,1.0,(AU174/(AU174-AQ174*$H$13)))</f>
        <v>0</v>
      </c>
      <c r="AT174">
        <f>(AS174-1)*100</f>
        <v>0</v>
      </c>
      <c r="AU174">
        <f>MAX(0,($B$13+$C$13*BT174)/(1+$D$13*BT174)*BM174/(BO174+273)*$E$13)</f>
        <v>0</v>
      </c>
      <c r="AV174">
        <f>$B$11*BU174+$C$11*BV174+$D$11*CG174</f>
        <v>0</v>
      </c>
      <c r="AW174">
        <f>AV174*AX174</f>
        <v>0</v>
      </c>
      <c r="AX174">
        <f>($B$11*$D$9+$C$11*$D$9+$D$11*(CH174*$E$9+CI174*$G$9))/($B$11+$C$11+$D$11)</f>
        <v>0</v>
      </c>
      <c r="AY174">
        <f>($B$11*$K$9+$C$11*$K$9+$D$11*(CH174*$L$9+CI174*$N$9))/($B$11+$C$11+$D$11)</f>
        <v>0</v>
      </c>
      <c r="AZ174">
        <v>6</v>
      </c>
      <c r="BA174">
        <v>0.5</v>
      </c>
      <c r="BB174" t="s">
        <v>345</v>
      </c>
      <c r="BC174">
        <v>2</v>
      </c>
      <c r="BD174" t="b">
        <v>1</v>
      </c>
      <c r="BE174">
        <v>1737668054.1</v>
      </c>
      <c r="BF174">
        <v>1156.59</v>
      </c>
      <c r="BG174">
        <v>1222.38</v>
      </c>
      <c r="BH174">
        <v>15.504</v>
      </c>
      <c r="BI174">
        <v>12.8933</v>
      </c>
      <c r="BJ174">
        <v>1154.83</v>
      </c>
      <c r="BK174">
        <v>15.3924</v>
      </c>
      <c r="BL174">
        <v>500.094</v>
      </c>
      <c r="BM174">
        <v>102.602</v>
      </c>
      <c r="BN174">
        <v>0.100084</v>
      </c>
      <c r="BO174">
        <v>24.9953</v>
      </c>
      <c r="BP174">
        <v>25.4465</v>
      </c>
      <c r="BQ174">
        <v>999.9</v>
      </c>
      <c r="BR174">
        <v>0</v>
      </c>
      <c r="BS174">
        <v>0</v>
      </c>
      <c r="BT174">
        <v>9981.88</v>
      </c>
      <c r="BU174">
        <v>364.406</v>
      </c>
      <c r="BV174">
        <v>834.217</v>
      </c>
      <c r="BW174">
        <v>-65.7938</v>
      </c>
      <c r="BX174">
        <v>1174.8</v>
      </c>
      <c r="BY174">
        <v>1238.35</v>
      </c>
      <c r="BZ174">
        <v>2.61065</v>
      </c>
      <c r="CA174">
        <v>1222.38</v>
      </c>
      <c r="CB174">
        <v>12.8933</v>
      </c>
      <c r="CC174">
        <v>1.59074</v>
      </c>
      <c r="CD174">
        <v>1.32288</v>
      </c>
      <c r="CE174">
        <v>13.8694</v>
      </c>
      <c r="CF174">
        <v>11.0613</v>
      </c>
      <c r="CG174">
        <v>1200</v>
      </c>
      <c r="CH174">
        <v>0.899999</v>
      </c>
      <c r="CI174">
        <v>0.100001</v>
      </c>
      <c r="CJ174">
        <v>27</v>
      </c>
      <c r="CK174">
        <v>23455.8</v>
      </c>
      <c r="CL174">
        <v>1737665128.1</v>
      </c>
      <c r="CM174" t="s">
        <v>346</v>
      </c>
      <c r="CN174">
        <v>1737665128.1</v>
      </c>
      <c r="CO174">
        <v>1737665124.1</v>
      </c>
      <c r="CP174">
        <v>1</v>
      </c>
      <c r="CQ174">
        <v>0.11</v>
      </c>
      <c r="CR174">
        <v>-0.02</v>
      </c>
      <c r="CS174">
        <v>0.918</v>
      </c>
      <c r="CT174">
        <v>0.128</v>
      </c>
      <c r="CU174">
        <v>200</v>
      </c>
      <c r="CV174">
        <v>18</v>
      </c>
      <c r="CW174">
        <v>0.6</v>
      </c>
      <c r="CX174">
        <v>0.08</v>
      </c>
      <c r="CY174">
        <v>-65.396475</v>
      </c>
      <c r="CZ174">
        <v>-0.256642105263065</v>
      </c>
      <c r="DA174">
        <v>0.196771006184855</v>
      </c>
      <c r="DB174">
        <v>0</v>
      </c>
      <c r="DC174">
        <v>2.60756</v>
      </c>
      <c r="DD174">
        <v>-0.00944661654135413</v>
      </c>
      <c r="DE174">
        <v>0.00207924265058219</v>
      </c>
      <c r="DF174">
        <v>1</v>
      </c>
      <c r="DG174">
        <v>1</v>
      </c>
      <c r="DH174">
        <v>2</v>
      </c>
      <c r="DI174" t="s">
        <v>347</v>
      </c>
      <c r="DJ174">
        <v>3.11916</v>
      </c>
      <c r="DK174">
        <v>2.80065</v>
      </c>
      <c r="DL174">
        <v>0.202041</v>
      </c>
      <c r="DM174">
        <v>0.211083</v>
      </c>
      <c r="DN174">
        <v>0.0865415</v>
      </c>
      <c r="DO174">
        <v>0.0764907</v>
      </c>
      <c r="DP174">
        <v>22208.4</v>
      </c>
      <c r="DQ174">
        <v>20282.8</v>
      </c>
      <c r="DR174">
        <v>26628.5</v>
      </c>
      <c r="DS174">
        <v>24058.3</v>
      </c>
      <c r="DT174">
        <v>33626.4</v>
      </c>
      <c r="DU174">
        <v>32376.3</v>
      </c>
      <c r="DV174">
        <v>40261.4</v>
      </c>
      <c r="DW174">
        <v>38045.3</v>
      </c>
      <c r="DX174">
        <v>1.99783</v>
      </c>
      <c r="DY174">
        <v>2.63495</v>
      </c>
      <c r="DZ174">
        <v>0.0382662</v>
      </c>
      <c r="EA174">
        <v>0</v>
      </c>
      <c r="EB174">
        <v>24.8215</v>
      </c>
      <c r="EC174">
        <v>999.9</v>
      </c>
      <c r="ED174">
        <v>51.99</v>
      </c>
      <c r="EE174">
        <v>25.921</v>
      </c>
      <c r="EF174">
        <v>17.0176</v>
      </c>
      <c r="EG174">
        <v>63.9656</v>
      </c>
      <c r="EH174">
        <v>20.4327</v>
      </c>
      <c r="EI174">
        <v>2</v>
      </c>
      <c r="EJ174">
        <v>-0.318463</v>
      </c>
      <c r="EK174">
        <v>-0.414145</v>
      </c>
      <c r="EL174">
        <v>20.2996</v>
      </c>
      <c r="EM174">
        <v>5.25952</v>
      </c>
      <c r="EN174">
        <v>12.0067</v>
      </c>
      <c r="EO174">
        <v>4.9993</v>
      </c>
      <c r="EP174">
        <v>3.28702</v>
      </c>
      <c r="EQ174">
        <v>9999</v>
      </c>
      <c r="ER174">
        <v>9999</v>
      </c>
      <c r="ES174">
        <v>9999</v>
      </c>
      <c r="ET174">
        <v>999.9</v>
      </c>
      <c r="EU174">
        <v>1.87286</v>
      </c>
      <c r="EV174">
        <v>1.87364</v>
      </c>
      <c r="EW174">
        <v>1.86991</v>
      </c>
      <c r="EX174">
        <v>1.87562</v>
      </c>
      <c r="EY174">
        <v>1.87578</v>
      </c>
      <c r="EZ174">
        <v>1.87422</v>
      </c>
      <c r="FA174">
        <v>1.87274</v>
      </c>
      <c r="FB174">
        <v>1.87184</v>
      </c>
      <c r="FC174">
        <v>5</v>
      </c>
      <c r="FD174">
        <v>0</v>
      </c>
      <c r="FE174">
        <v>0</v>
      </c>
      <c r="FF174">
        <v>0</v>
      </c>
      <c r="FG174" t="s">
        <v>348</v>
      </c>
      <c r="FH174" t="s">
        <v>349</v>
      </c>
      <c r="FI174" t="s">
        <v>350</v>
      </c>
      <c r="FJ174" t="s">
        <v>350</v>
      </c>
      <c r="FK174" t="s">
        <v>350</v>
      </c>
      <c r="FL174" t="s">
        <v>350</v>
      </c>
      <c r="FM174">
        <v>0</v>
      </c>
      <c r="FN174">
        <v>100</v>
      </c>
      <c r="FO174">
        <v>100</v>
      </c>
      <c r="FP174">
        <v>1.75</v>
      </c>
      <c r="FQ174">
        <v>0.1115</v>
      </c>
      <c r="FR174">
        <v>0.362488883028156</v>
      </c>
      <c r="FS174">
        <v>0.00365831709837341</v>
      </c>
      <c r="FT174">
        <v>-3.09545118692409e-06</v>
      </c>
      <c r="FU174">
        <v>8.40380587856183e-10</v>
      </c>
      <c r="FV174">
        <v>-0.00191986884087034</v>
      </c>
      <c r="FW174">
        <v>0.00174507359546448</v>
      </c>
      <c r="FX174">
        <v>0.000211765233859431</v>
      </c>
      <c r="FY174">
        <v>9.99097381883647e-06</v>
      </c>
      <c r="FZ174">
        <v>2</v>
      </c>
      <c r="GA174">
        <v>1986</v>
      </c>
      <c r="GB174">
        <v>0</v>
      </c>
      <c r="GC174">
        <v>17</v>
      </c>
      <c r="GD174">
        <v>48.8</v>
      </c>
      <c r="GE174">
        <v>48.9</v>
      </c>
      <c r="GF174">
        <v>3.33252</v>
      </c>
      <c r="GG174">
        <v>2.5</v>
      </c>
      <c r="GH174">
        <v>2.24854</v>
      </c>
      <c r="GI174">
        <v>2.67456</v>
      </c>
      <c r="GJ174">
        <v>2.44751</v>
      </c>
      <c r="GK174">
        <v>2.40723</v>
      </c>
      <c r="GL174">
        <v>30.7604</v>
      </c>
      <c r="GM174">
        <v>13.9482</v>
      </c>
      <c r="GN174">
        <v>19</v>
      </c>
      <c r="GO174">
        <v>455.787</v>
      </c>
      <c r="GP174">
        <v>1035.65</v>
      </c>
      <c r="GQ174">
        <v>24.3448</v>
      </c>
      <c r="GR174">
        <v>23.5096</v>
      </c>
      <c r="GS174">
        <v>30.0003</v>
      </c>
      <c r="GT174">
        <v>23.5199</v>
      </c>
      <c r="GU174">
        <v>23.6367</v>
      </c>
      <c r="GV174">
        <v>66.8965</v>
      </c>
      <c r="GW174">
        <v>22.1605</v>
      </c>
      <c r="GX174">
        <v>68.1635</v>
      </c>
      <c r="GY174">
        <v>24.346</v>
      </c>
      <c r="GZ174">
        <v>1251.61</v>
      </c>
      <c r="HA174">
        <v>12.8388</v>
      </c>
      <c r="HB174">
        <v>101.118</v>
      </c>
      <c r="HC174">
        <v>101.081</v>
      </c>
    </row>
    <row r="175" spans="1:211">
      <c r="A175">
        <v>159</v>
      </c>
      <c r="B175">
        <v>1737668057.1</v>
      </c>
      <c r="C175">
        <v>316</v>
      </c>
      <c r="D175" t="s">
        <v>665</v>
      </c>
      <c r="E175" t="s">
        <v>666</v>
      </c>
      <c r="F175">
        <v>2</v>
      </c>
      <c r="G175">
        <v>1737668055.1</v>
      </c>
      <c r="H175">
        <f>(I175)/1000</f>
        <v>0</v>
      </c>
      <c r="I175">
        <f>IF(BD175, AL175, AF175)</f>
        <v>0</v>
      </c>
      <c r="J175">
        <f>IF(BD175, AG175, AE175)</f>
        <v>0</v>
      </c>
      <c r="K175">
        <f>BF175 - IF(AS175&gt;1, J175*AZ175*100.0/(AU175), 0)</f>
        <v>0</v>
      </c>
      <c r="L175">
        <f>((R175-H175/2)*K175-J175)/(R175+H175/2)</f>
        <v>0</v>
      </c>
      <c r="M175">
        <f>L175*(BM175+BN175)/1000.0</f>
        <v>0</v>
      </c>
      <c r="N175">
        <f>(BF175 - IF(AS175&gt;1, J175*AZ175*100.0/(AU175), 0))*(BM175+BN175)/1000.0</f>
        <v>0</v>
      </c>
      <c r="O175">
        <f>2.0/((1/Q175-1/P175)+SIGN(Q175)*SQRT((1/Q175-1/P175)*(1/Q175-1/P175) + 4*BA175/((BA175+1)*(BA175+1))*(2*1/Q175*1/P175-1/P175*1/P175)))</f>
        <v>0</v>
      </c>
      <c r="P175">
        <f>IF(LEFT(BB175,1)&lt;&gt;"0",IF(LEFT(BB175,1)="1",3.0,BC175),$D$5+$E$5*(BT175*BM175/($K$5*1000))+$F$5*(BT175*BM175/($K$5*1000))*MAX(MIN(AZ175,$J$5),$I$5)*MAX(MIN(AZ175,$J$5),$I$5)+$G$5*MAX(MIN(AZ175,$J$5),$I$5)*(BT175*BM175/($K$5*1000))+$H$5*(BT175*BM175/($K$5*1000))*(BT175*BM175/($K$5*1000)))</f>
        <v>0</v>
      </c>
      <c r="Q175">
        <f>H175*(1000-(1000*0.61365*exp(17.502*U175/(240.97+U175))/(BM175+BN175)+BH175)/2)/(1000*0.61365*exp(17.502*U175/(240.97+U175))/(BM175+BN175)-BH175)</f>
        <v>0</v>
      </c>
      <c r="R175">
        <f>1/((BA175+1)/(O175/1.6)+1/(P175/1.37)) + BA175/((BA175+1)/(O175/1.6) + BA175/(P175/1.37))</f>
        <v>0</v>
      </c>
      <c r="S175">
        <f>(AV175*AY175)</f>
        <v>0</v>
      </c>
      <c r="T175">
        <f>(BO175+(S175+2*0.95*5.67E-8*(((BO175+$B$7)+273)^4-(BO175+273)^4)-44100*H175)/(1.84*29.3*P175+8*0.95*5.67E-8*(BO175+273)^3))</f>
        <v>0</v>
      </c>
      <c r="U175">
        <f>($C$7*BP175+$D$7*BQ175+$E$7*T175)</f>
        <v>0</v>
      </c>
      <c r="V175">
        <f>0.61365*exp(17.502*U175/(240.97+U175))</f>
        <v>0</v>
      </c>
      <c r="W175">
        <f>(X175/Y175*100)</f>
        <v>0</v>
      </c>
      <c r="X175">
        <f>BH175*(BM175+BN175)/1000</f>
        <v>0</v>
      </c>
      <c r="Y175">
        <f>0.61365*exp(17.502*BO175/(240.97+BO175))</f>
        <v>0</v>
      </c>
      <c r="Z175">
        <f>(V175-BH175*(BM175+BN175)/1000)</f>
        <v>0</v>
      </c>
      <c r="AA175">
        <f>(-H175*44100)</f>
        <v>0</v>
      </c>
      <c r="AB175">
        <f>2*29.3*P175*0.92*(BO175-U175)</f>
        <v>0</v>
      </c>
      <c r="AC175">
        <f>2*0.95*5.67E-8*(((BO175+$B$7)+273)^4-(U175+273)^4)</f>
        <v>0</v>
      </c>
      <c r="AD175">
        <f>S175+AC175+AA175+AB175</f>
        <v>0</v>
      </c>
      <c r="AE175">
        <f>BL175*AS175*(BG175-BF175*(1000-AS175*BI175)/(1000-AS175*BH175))/(100*AZ175)</f>
        <v>0</v>
      </c>
      <c r="AF175">
        <f>1000*BL175*AS175*(BH175-BI175)/(100*AZ175*(1000-AS175*BH175))</f>
        <v>0</v>
      </c>
      <c r="AG175">
        <f>(AH175 - AI175 - BM175*1E3/(8.314*(BO175+273.15)) * AK175/BL175 * AJ175) * BL175/(100*AZ175) * (1000 - BI175)/1000</f>
        <v>0</v>
      </c>
      <c r="AH175">
        <v>1233.25022769048</v>
      </c>
      <c r="AI175">
        <v>1181.43642424242</v>
      </c>
      <c r="AJ175">
        <v>3.32677922077925</v>
      </c>
      <c r="AK175">
        <v>84.62</v>
      </c>
      <c r="AL175">
        <f>(AN175 - AM175 + BM175*1E3/(8.314*(BO175+273.15)) * AP175/BL175 * AO175) * BL175/(100*AZ175) * 1000/(1000 - AN175)</f>
        <v>0</v>
      </c>
      <c r="AM175">
        <v>12.8957326044955</v>
      </c>
      <c r="AN175">
        <v>15.5055417582418</v>
      </c>
      <c r="AO175">
        <v>1.89392651058857e-06</v>
      </c>
      <c r="AP175">
        <v>106.04</v>
      </c>
      <c r="AQ175">
        <v>13</v>
      </c>
      <c r="AR175">
        <v>3</v>
      </c>
      <c r="AS175">
        <f>IF(AQ175*$H$13&gt;=AU175,1.0,(AU175/(AU175-AQ175*$H$13)))</f>
        <v>0</v>
      </c>
      <c r="AT175">
        <f>(AS175-1)*100</f>
        <v>0</v>
      </c>
      <c r="AU175">
        <f>MAX(0,($B$13+$C$13*BT175)/(1+$D$13*BT175)*BM175/(BO175+273)*$E$13)</f>
        <v>0</v>
      </c>
      <c r="AV175">
        <f>$B$11*BU175+$C$11*BV175+$D$11*CG175</f>
        <v>0</v>
      </c>
      <c r="AW175">
        <f>AV175*AX175</f>
        <v>0</v>
      </c>
      <c r="AX175">
        <f>($B$11*$D$9+$C$11*$D$9+$D$11*(CH175*$E$9+CI175*$G$9))/($B$11+$C$11+$D$11)</f>
        <v>0</v>
      </c>
      <c r="AY175">
        <f>($B$11*$K$9+$C$11*$K$9+$D$11*(CH175*$L$9+CI175*$N$9))/($B$11+$C$11+$D$11)</f>
        <v>0</v>
      </c>
      <c r="AZ175">
        <v>6</v>
      </c>
      <c r="BA175">
        <v>0.5</v>
      </c>
      <c r="BB175" t="s">
        <v>345</v>
      </c>
      <c r="BC175">
        <v>2</v>
      </c>
      <c r="BD175" t="b">
        <v>1</v>
      </c>
      <c r="BE175">
        <v>1737668055.1</v>
      </c>
      <c r="BF175">
        <v>1159.83</v>
      </c>
      <c r="BG175">
        <v>1225.87</v>
      </c>
      <c r="BH175">
        <v>15.5049</v>
      </c>
      <c r="BI175">
        <v>12.8872</v>
      </c>
      <c r="BJ175">
        <v>1158.075</v>
      </c>
      <c r="BK175">
        <v>15.3933</v>
      </c>
      <c r="BL175">
        <v>500.0415</v>
      </c>
      <c r="BM175">
        <v>102.603</v>
      </c>
      <c r="BN175">
        <v>0.10002995</v>
      </c>
      <c r="BO175">
        <v>24.99635</v>
      </c>
      <c r="BP175">
        <v>25.44675</v>
      </c>
      <c r="BQ175">
        <v>999.9</v>
      </c>
      <c r="BR175">
        <v>0</v>
      </c>
      <c r="BS175">
        <v>0</v>
      </c>
      <c r="BT175">
        <v>9991.54</v>
      </c>
      <c r="BU175">
        <v>364.399</v>
      </c>
      <c r="BV175">
        <v>833.9415</v>
      </c>
      <c r="BW175">
        <v>-66.041</v>
      </c>
      <c r="BX175">
        <v>1178.095</v>
      </c>
      <c r="BY175">
        <v>1241.875</v>
      </c>
      <c r="BZ175">
        <v>2.617655</v>
      </c>
      <c r="CA175">
        <v>1225.87</v>
      </c>
      <c r="CB175">
        <v>12.8872</v>
      </c>
      <c r="CC175">
        <v>1.590845</v>
      </c>
      <c r="CD175">
        <v>1.322265</v>
      </c>
      <c r="CE175">
        <v>13.8704</v>
      </c>
      <c r="CF175">
        <v>11.05435</v>
      </c>
      <c r="CG175">
        <v>1199.995</v>
      </c>
      <c r="CH175">
        <v>0.8999995</v>
      </c>
      <c r="CI175">
        <v>0.10000045</v>
      </c>
      <c r="CJ175">
        <v>27</v>
      </c>
      <c r="CK175">
        <v>23455.75</v>
      </c>
      <c r="CL175">
        <v>1737665128.1</v>
      </c>
      <c r="CM175" t="s">
        <v>346</v>
      </c>
      <c r="CN175">
        <v>1737665128.1</v>
      </c>
      <c r="CO175">
        <v>1737665124.1</v>
      </c>
      <c r="CP175">
        <v>1</v>
      </c>
      <c r="CQ175">
        <v>0.11</v>
      </c>
      <c r="CR175">
        <v>-0.02</v>
      </c>
      <c r="CS175">
        <v>0.918</v>
      </c>
      <c r="CT175">
        <v>0.128</v>
      </c>
      <c r="CU175">
        <v>200</v>
      </c>
      <c r="CV175">
        <v>18</v>
      </c>
      <c r="CW175">
        <v>0.6</v>
      </c>
      <c r="CX175">
        <v>0.08</v>
      </c>
      <c r="CY175">
        <v>-65.437515</v>
      </c>
      <c r="CZ175">
        <v>-1.32540902255646</v>
      </c>
      <c r="DA175">
        <v>0.253505501468903</v>
      </c>
      <c r="DB175">
        <v>0</v>
      </c>
      <c r="DC175">
        <v>2.608226</v>
      </c>
      <c r="DD175">
        <v>0.00178646616541693</v>
      </c>
      <c r="DE175">
        <v>0.00309342108352551</v>
      </c>
      <c r="DF175">
        <v>1</v>
      </c>
      <c r="DG175">
        <v>1</v>
      </c>
      <c r="DH175">
        <v>2</v>
      </c>
      <c r="DI175" t="s">
        <v>347</v>
      </c>
      <c r="DJ175">
        <v>3.1191</v>
      </c>
      <c r="DK175">
        <v>2.8007</v>
      </c>
      <c r="DL175">
        <v>0.202739</v>
      </c>
      <c r="DM175">
        <v>0.211824</v>
      </c>
      <c r="DN175">
        <v>0.0865432</v>
      </c>
      <c r="DO175">
        <v>0.0764443</v>
      </c>
      <c r="DP175">
        <v>22189</v>
      </c>
      <c r="DQ175">
        <v>20263.8</v>
      </c>
      <c r="DR175">
        <v>26628.6</v>
      </c>
      <c r="DS175">
        <v>24058.3</v>
      </c>
      <c r="DT175">
        <v>33626.3</v>
      </c>
      <c r="DU175">
        <v>32377.9</v>
      </c>
      <c r="DV175">
        <v>40261.4</v>
      </c>
      <c r="DW175">
        <v>38045.2</v>
      </c>
      <c r="DX175">
        <v>1.99748</v>
      </c>
      <c r="DY175">
        <v>2.63522</v>
      </c>
      <c r="DZ175">
        <v>0.0382848</v>
      </c>
      <c r="EA175">
        <v>0</v>
      </c>
      <c r="EB175">
        <v>24.8204</v>
      </c>
      <c r="EC175">
        <v>999.9</v>
      </c>
      <c r="ED175">
        <v>51.99</v>
      </c>
      <c r="EE175">
        <v>25.942</v>
      </c>
      <c r="EF175">
        <v>17.0383</v>
      </c>
      <c r="EG175">
        <v>64.5156</v>
      </c>
      <c r="EH175">
        <v>20.4167</v>
      </c>
      <c r="EI175">
        <v>2</v>
      </c>
      <c r="EJ175">
        <v>-0.318178</v>
      </c>
      <c r="EK175">
        <v>-0.417838</v>
      </c>
      <c r="EL175">
        <v>20.2996</v>
      </c>
      <c r="EM175">
        <v>5.25967</v>
      </c>
      <c r="EN175">
        <v>12.0064</v>
      </c>
      <c r="EO175">
        <v>4.99935</v>
      </c>
      <c r="EP175">
        <v>3.28708</v>
      </c>
      <c r="EQ175">
        <v>9999</v>
      </c>
      <c r="ER175">
        <v>9999</v>
      </c>
      <c r="ES175">
        <v>9999</v>
      </c>
      <c r="ET175">
        <v>999.9</v>
      </c>
      <c r="EU175">
        <v>1.87286</v>
      </c>
      <c r="EV175">
        <v>1.87364</v>
      </c>
      <c r="EW175">
        <v>1.86988</v>
      </c>
      <c r="EX175">
        <v>1.87561</v>
      </c>
      <c r="EY175">
        <v>1.87578</v>
      </c>
      <c r="EZ175">
        <v>1.87422</v>
      </c>
      <c r="FA175">
        <v>1.87277</v>
      </c>
      <c r="FB175">
        <v>1.87183</v>
      </c>
      <c r="FC175">
        <v>5</v>
      </c>
      <c r="FD175">
        <v>0</v>
      </c>
      <c r="FE175">
        <v>0</v>
      </c>
      <c r="FF175">
        <v>0</v>
      </c>
      <c r="FG175" t="s">
        <v>348</v>
      </c>
      <c r="FH175" t="s">
        <v>349</v>
      </c>
      <c r="FI175" t="s">
        <v>350</v>
      </c>
      <c r="FJ175" t="s">
        <v>350</v>
      </c>
      <c r="FK175" t="s">
        <v>350</v>
      </c>
      <c r="FL175" t="s">
        <v>350</v>
      </c>
      <c r="FM175">
        <v>0</v>
      </c>
      <c r="FN175">
        <v>100</v>
      </c>
      <c r="FO175">
        <v>100</v>
      </c>
      <c r="FP175">
        <v>1.75</v>
      </c>
      <c r="FQ175">
        <v>0.1116</v>
      </c>
      <c r="FR175">
        <v>0.362488883028156</v>
      </c>
      <c r="FS175">
        <v>0.00365831709837341</v>
      </c>
      <c r="FT175">
        <v>-3.09545118692409e-06</v>
      </c>
      <c r="FU175">
        <v>8.40380587856183e-10</v>
      </c>
      <c r="FV175">
        <v>-0.00191986884087034</v>
      </c>
      <c r="FW175">
        <v>0.00174507359546448</v>
      </c>
      <c r="FX175">
        <v>0.000211765233859431</v>
      </c>
      <c r="FY175">
        <v>9.99097381883647e-06</v>
      </c>
      <c r="FZ175">
        <v>2</v>
      </c>
      <c r="GA175">
        <v>1986</v>
      </c>
      <c r="GB175">
        <v>0</v>
      </c>
      <c r="GC175">
        <v>17</v>
      </c>
      <c r="GD175">
        <v>48.8</v>
      </c>
      <c r="GE175">
        <v>48.9</v>
      </c>
      <c r="GF175">
        <v>3.34839</v>
      </c>
      <c r="GG175">
        <v>2.50244</v>
      </c>
      <c r="GH175">
        <v>2.24854</v>
      </c>
      <c r="GI175">
        <v>2.67578</v>
      </c>
      <c r="GJ175">
        <v>2.44751</v>
      </c>
      <c r="GK175">
        <v>2.44751</v>
      </c>
      <c r="GL175">
        <v>30.7604</v>
      </c>
      <c r="GM175">
        <v>13.9569</v>
      </c>
      <c r="GN175">
        <v>19</v>
      </c>
      <c r="GO175">
        <v>455.593</v>
      </c>
      <c r="GP175">
        <v>1036.01</v>
      </c>
      <c r="GQ175">
        <v>24.346</v>
      </c>
      <c r="GR175">
        <v>23.5105</v>
      </c>
      <c r="GS175">
        <v>30.0004</v>
      </c>
      <c r="GT175">
        <v>23.5212</v>
      </c>
      <c r="GU175">
        <v>23.6377</v>
      </c>
      <c r="GV175">
        <v>67.1929</v>
      </c>
      <c r="GW175">
        <v>22.1605</v>
      </c>
      <c r="GX175">
        <v>68.1635</v>
      </c>
      <c r="GY175">
        <v>24.346</v>
      </c>
      <c r="GZ175">
        <v>1258.35</v>
      </c>
      <c r="HA175">
        <v>12.8389</v>
      </c>
      <c r="HB175">
        <v>101.118</v>
      </c>
      <c r="HC175">
        <v>101.081</v>
      </c>
    </row>
    <row r="176" spans="1:211">
      <c r="A176">
        <v>160</v>
      </c>
      <c r="B176">
        <v>1737668059.1</v>
      </c>
      <c r="C176">
        <v>318</v>
      </c>
      <c r="D176" t="s">
        <v>667</v>
      </c>
      <c r="E176" t="s">
        <v>668</v>
      </c>
      <c r="F176">
        <v>2</v>
      </c>
      <c r="G176">
        <v>1737668058.1</v>
      </c>
      <c r="H176">
        <f>(I176)/1000</f>
        <v>0</v>
      </c>
      <c r="I176">
        <f>IF(BD176, AL176, AF176)</f>
        <v>0</v>
      </c>
      <c r="J176">
        <f>IF(BD176, AG176, AE176)</f>
        <v>0</v>
      </c>
      <c r="K176">
        <f>BF176 - IF(AS176&gt;1, J176*AZ176*100.0/(AU176), 0)</f>
        <v>0</v>
      </c>
      <c r="L176">
        <f>((R176-H176/2)*K176-J176)/(R176+H176/2)</f>
        <v>0</v>
      </c>
      <c r="M176">
        <f>L176*(BM176+BN176)/1000.0</f>
        <v>0</v>
      </c>
      <c r="N176">
        <f>(BF176 - IF(AS176&gt;1, J176*AZ176*100.0/(AU176), 0))*(BM176+BN176)/1000.0</f>
        <v>0</v>
      </c>
      <c r="O176">
        <f>2.0/((1/Q176-1/P176)+SIGN(Q176)*SQRT((1/Q176-1/P176)*(1/Q176-1/P176) + 4*BA176/((BA176+1)*(BA176+1))*(2*1/Q176*1/P176-1/P176*1/P176)))</f>
        <v>0</v>
      </c>
      <c r="P176">
        <f>IF(LEFT(BB176,1)&lt;&gt;"0",IF(LEFT(BB176,1)="1",3.0,BC176),$D$5+$E$5*(BT176*BM176/($K$5*1000))+$F$5*(BT176*BM176/($K$5*1000))*MAX(MIN(AZ176,$J$5),$I$5)*MAX(MIN(AZ176,$J$5),$I$5)+$G$5*MAX(MIN(AZ176,$J$5),$I$5)*(BT176*BM176/($K$5*1000))+$H$5*(BT176*BM176/($K$5*1000))*(BT176*BM176/($K$5*1000)))</f>
        <v>0</v>
      </c>
      <c r="Q176">
        <f>H176*(1000-(1000*0.61365*exp(17.502*U176/(240.97+U176))/(BM176+BN176)+BH176)/2)/(1000*0.61365*exp(17.502*U176/(240.97+U176))/(BM176+BN176)-BH176)</f>
        <v>0</v>
      </c>
      <c r="R176">
        <f>1/((BA176+1)/(O176/1.6)+1/(P176/1.37)) + BA176/((BA176+1)/(O176/1.6) + BA176/(P176/1.37))</f>
        <v>0</v>
      </c>
      <c r="S176">
        <f>(AV176*AY176)</f>
        <v>0</v>
      </c>
      <c r="T176">
        <f>(BO176+(S176+2*0.95*5.67E-8*(((BO176+$B$7)+273)^4-(BO176+273)^4)-44100*H176)/(1.84*29.3*P176+8*0.95*5.67E-8*(BO176+273)^3))</f>
        <v>0</v>
      </c>
      <c r="U176">
        <f>($C$7*BP176+$D$7*BQ176+$E$7*T176)</f>
        <v>0</v>
      </c>
      <c r="V176">
        <f>0.61365*exp(17.502*U176/(240.97+U176))</f>
        <v>0</v>
      </c>
      <c r="W176">
        <f>(X176/Y176*100)</f>
        <v>0</v>
      </c>
      <c r="X176">
        <f>BH176*(BM176+BN176)/1000</f>
        <v>0</v>
      </c>
      <c r="Y176">
        <f>0.61365*exp(17.502*BO176/(240.97+BO176))</f>
        <v>0</v>
      </c>
      <c r="Z176">
        <f>(V176-BH176*(BM176+BN176)/1000)</f>
        <v>0</v>
      </c>
      <c r="AA176">
        <f>(-H176*44100)</f>
        <v>0</v>
      </c>
      <c r="AB176">
        <f>2*29.3*P176*0.92*(BO176-U176)</f>
        <v>0</v>
      </c>
      <c r="AC176">
        <f>2*0.95*5.67E-8*(((BO176+$B$7)+273)^4-(U176+273)^4)</f>
        <v>0</v>
      </c>
      <c r="AD176">
        <f>S176+AC176+AA176+AB176</f>
        <v>0</v>
      </c>
      <c r="AE176">
        <f>BL176*AS176*(BG176-BF176*(1000-AS176*BI176)/(1000-AS176*BH176))/(100*AZ176)</f>
        <v>0</v>
      </c>
      <c r="AF176">
        <f>1000*BL176*AS176*(BH176-BI176)/(100*AZ176*(1000-AS176*BH176))</f>
        <v>0</v>
      </c>
      <c r="AG176">
        <f>(AH176 - AI176 - BM176*1E3/(8.314*(BO176+273.15)) * AK176/BL176 * AJ176) * BL176/(100*AZ176) * (1000 - BI176)/1000</f>
        <v>0</v>
      </c>
      <c r="AH176">
        <v>1240.09207520238</v>
      </c>
      <c r="AI176">
        <v>1187.96478787879</v>
      </c>
      <c r="AJ176">
        <v>3.29598658008645</v>
      </c>
      <c r="AK176">
        <v>84.62</v>
      </c>
      <c r="AL176">
        <f>(AN176 - AM176 + BM176*1E3/(8.314*(BO176+273.15)) * AP176/BL176 * AO176) * BL176/(100*AZ176) * 1000/(1000 - AN176)</f>
        <v>0</v>
      </c>
      <c r="AM176">
        <v>12.8955154276324</v>
      </c>
      <c r="AN176">
        <v>15.5061571428572</v>
      </c>
      <c r="AO176">
        <v>1.62578896030449e-06</v>
      </c>
      <c r="AP176">
        <v>106.04</v>
      </c>
      <c r="AQ176">
        <v>13</v>
      </c>
      <c r="AR176">
        <v>3</v>
      </c>
      <c r="AS176">
        <f>IF(AQ176*$H$13&gt;=AU176,1.0,(AU176/(AU176-AQ176*$H$13)))</f>
        <v>0</v>
      </c>
      <c r="AT176">
        <f>(AS176-1)*100</f>
        <v>0</v>
      </c>
      <c r="AU176">
        <f>MAX(0,($B$13+$C$13*BT176)/(1+$D$13*BT176)*BM176/(BO176+273)*$E$13)</f>
        <v>0</v>
      </c>
      <c r="AV176">
        <f>$B$11*BU176+$C$11*BV176+$D$11*CG176</f>
        <v>0</v>
      </c>
      <c r="AW176">
        <f>AV176*AX176</f>
        <v>0</v>
      </c>
      <c r="AX176">
        <f>($B$11*$D$9+$C$11*$D$9+$D$11*(CH176*$E$9+CI176*$G$9))/($B$11+$C$11+$D$11)</f>
        <v>0</v>
      </c>
      <c r="AY176">
        <f>($B$11*$K$9+$C$11*$K$9+$D$11*(CH176*$L$9+CI176*$N$9))/($B$11+$C$11+$D$11)</f>
        <v>0</v>
      </c>
      <c r="AZ176">
        <v>6</v>
      </c>
      <c r="BA176">
        <v>0.5</v>
      </c>
      <c r="BB176" t="s">
        <v>345</v>
      </c>
      <c r="BC176">
        <v>2</v>
      </c>
      <c r="BD176" t="b">
        <v>1</v>
      </c>
      <c r="BE176">
        <v>1737668058.1</v>
      </c>
      <c r="BF176">
        <v>1169.57</v>
      </c>
      <c r="BG176">
        <v>1236.25</v>
      </c>
      <c r="BH176">
        <v>15.5049</v>
      </c>
      <c r="BI176">
        <v>12.8749</v>
      </c>
      <c r="BJ176">
        <v>1167.82</v>
      </c>
      <c r="BK176">
        <v>15.3933</v>
      </c>
      <c r="BL176">
        <v>499.831</v>
      </c>
      <c r="BM176">
        <v>102.604</v>
      </c>
      <c r="BN176">
        <v>0.100081</v>
      </c>
      <c r="BO176">
        <v>25</v>
      </c>
      <c r="BP176">
        <v>25.4472</v>
      </c>
      <c r="BQ176">
        <v>999.9</v>
      </c>
      <c r="BR176">
        <v>0</v>
      </c>
      <c r="BS176">
        <v>0</v>
      </c>
      <c r="BT176">
        <v>9997.5</v>
      </c>
      <c r="BU176">
        <v>364.401</v>
      </c>
      <c r="BV176">
        <v>833.292</v>
      </c>
      <c r="BW176">
        <v>-66.6757</v>
      </c>
      <c r="BX176">
        <v>1187.99</v>
      </c>
      <c r="BY176">
        <v>1252.37</v>
      </c>
      <c r="BZ176">
        <v>2.62996</v>
      </c>
      <c r="CA176">
        <v>1236.25</v>
      </c>
      <c r="CB176">
        <v>12.8749</v>
      </c>
      <c r="CC176">
        <v>1.59086</v>
      </c>
      <c r="CD176">
        <v>1.32102</v>
      </c>
      <c r="CE176">
        <v>13.8706</v>
      </c>
      <c r="CF176">
        <v>11.0401</v>
      </c>
      <c r="CG176">
        <v>1200</v>
      </c>
      <c r="CH176">
        <v>0.9</v>
      </c>
      <c r="CI176">
        <v>0.0999996</v>
      </c>
      <c r="CJ176">
        <v>27</v>
      </c>
      <c r="CK176">
        <v>23455.8</v>
      </c>
      <c r="CL176">
        <v>1737665128.1</v>
      </c>
      <c r="CM176" t="s">
        <v>346</v>
      </c>
      <c r="CN176">
        <v>1737665128.1</v>
      </c>
      <c r="CO176">
        <v>1737665124.1</v>
      </c>
      <c r="CP176">
        <v>1</v>
      </c>
      <c r="CQ176">
        <v>0.11</v>
      </c>
      <c r="CR176">
        <v>-0.02</v>
      </c>
      <c r="CS176">
        <v>0.918</v>
      </c>
      <c r="CT176">
        <v>0.128</v>
      </c>
      <c r="CU176">
        <v>200</v>
      </c>
      <c r="CV176">
        <v>18</v>
      </c>
      <c r="CW176">
        <v>0.6</v>
      </c>
      <c r="CX176">
        <v>0.08</v>
      </c>
      <c r="CY176">
        <v>-65.527025</v>
      </c>
      <c r="CZ176">
        <v>-3.21489473684211</v>
      </c>
      <c r="DA176">
        <v>0.399629421933621</v>
      </c>
      <c r="DB176">
        <v>0</v>
      </c>
      <c r="DC176">
        <v>2.61022</v>
      </c>
      <c r="DD176">
        <v>0.028834285714288</v>
      </c>
      <c r="DE176">
        <v>0.00629870859780002</v>
      </c>
      <c r="DF176">
        <v>1</v>
      </c>
      <c r="DG176">
        <v>1</v>
      </c>
      <c r="DH176">
        <v>2</v>
      </c>
      <c r="DI176" t="s">
        <v>347</v>
      </c>
      <c r="DJ176">
        <v>3.11899</v>
      </c>
      <c r="DK176">
        <v>2.80068</v>
      </c>
      <c r="DL176">
        <v>0.203449</v>
      </c>
      <c r="DM176">
        <v>0.21253</v>
      </c>
      <c r="DN176">
        <v>0.0865389</v>
      </c>
      <c r="DO176">
        <v>0.0764336</v>
      </c>
      <c r="DP176">
        <v>22169.2</v>
      </c>
      <c r="DQ176">
        <v>20245.4</v>
      </c>
      <c r="DR176">
        <v>26628.4</v>
      </c>
      <c r="DS176">
        <v>24058</v>
      </c>
      <c r="DT176">
        <v>33626.5</v>
      </c>
      <c r="DU176">
        <v>32378.4</v>
      </c>
      <c r="DV176">
        <v>40261.3</v>
      </c>
      <c r="DW176">
        <v>38045.2</v>
      </c>
      <c r="DX176">
        <v>1.99727</v>
      </c>
      <c r="DY176">
        <v>2.63525</v>
      </c>
      <c r="DZ176">
        <v>0.0383407</v>
      </c>
      <c r="EA176">
        <v>0</v>
      </c>
      <c r="EB176">
        <v>24.82</v>
      </c>
      <c r="EC176">
        <v>999.9</v>
      </c>
      <c r="ED176">
        <v>51.972</v>
      </c>
      <c r="EE176">
        <v>25.921</v>
      </c>
      <c r="EF176">
        <v>17.0109</v>
      </c>
      <c r="EG176">
        <v>63.8656</v>
      </c>
      <c r="EH176">
        <v>20.5288</v>
      </c>
      <c r="EI176">
        <v>2</v>
      </c>
      <c r="EJ176">
        <v>-0.318082</v>
      </c>
      <c r="EK176">
        <v>-0.412712</v>
      </c>
      <c r="EL176">
        <v>20.2995</v>
      </c>
      <c r="EM176">
        <v>5.25922</v>
      </c>
      <c r="EN176">
        <v>12.0065</v>
      </c>
      <c r="EO176">
        <v>4.999</v>
      </c>
      <c r="EP176">
        <v>3.28702</v>
      </c>
      <c r="EQ176">
        <v>9999</v>
      </c>
      <c r="ER176">
        <v>9999</v>
      </c>
      <c r="ES176">
        <v>9999</v>
      </c>
      <c r="ET176">
        <v>999.9</v>
      </c>
      <c r="EU176">
        <v>1.87285</v>
      </c>
      <c r="EV176">
        <v>1.87363</v>
      </c>
      <c r="EW176">
        <v>1.86989</v>
      </c>
      <c r="EX176">
        <v>1.87562</v>
      </c>
      <c r="EY176">
        <v>1.87579</v>
      </c>
      <c r="EZ176">
        <v>1.87422</v>
      </c>
      <c r="FA176">
        <v>1.87277</v>
      </c>
      <c r="FB176">
        <v>1.87183</v>
      </c>
      <c r="FC176">
        <v>5</v>
      </c>
      <c r="FD176">
        <v>0</v>
      </c>
      <c r="FE176">
        <v>0</v>
      </c>
      <c r="FF176">
        <v>0</v>
      </c>
      <c r="FG176" t="s">
        <v>348</v>
      </c>
      <c r="FH176" t="s">
        <v>349</v>
      </c>
      <c r="FI176" t="s">
        <v>350</v>
      </c>
      <c r="FJ176" t="s">
        <v>350</v>
      </c>
      <c r="FK176" t="s">
        <v>350</v>
      </c>
      <c r="FL176" t="s">
        <v>350</v>
      </c>
      <c r="FM176">
        <v>0</v>
      </c>
      <c r="FN176">
        <v>100</v>
      </c>
      <c r="FO176">
        <v>100</v>
      </c>
      <c r="FP176">
        <v>1.75</v>
      </c>
      <c r="FQ176">
        <v>0.1115</v>
      </c>
      <c r="FR176">
        <v>0.362488883028156</v>
      </c>
      <c r="FS176">
        <v>0.00365831709837341</v>
      </c>
      <c r="FT176">
        <v>-3.09545118692409e-06</v>
      </c>
      <c r="FU176">
        <v>8.40380587856183e-10</v>
      </c>
      <c r="FV176">
        <v>-0.00191986884087034</v>
      </c>
      <c r="FW176">
        <v>0.00174507359546448</v>
      </c>
      <c r="FX176">
        <v>0.000211765233859431</v>
      </c>
      <c r="FY176">
        <v>9.99097381883647e-06</v>
      </c>
      <c r="FZ176">
        <v>2</v>
      </c>
      <c r="GA176">
        <v>1986</v>
      </c>
      <c r="GB176">
        <v>0</v>
      </c>
      <c r="GC176">
        <v>17</v>
      </c>
      <c r="GD176">
        <v>48.9</v>
      </c>
      <c r="GE176">
        <v>48.9</v>
      </c>
      <c r="GF176">
        <v>3.36182</v>
      </c>
      <c r="GG176">
        <v>2.52075</v>
      </c>
      <c r="GH176">
        <v>2.24854</v>
      </c>
      <c r="GI176">
        <v>2.67578</v>
      </c>
      <c r="GJ176">
        <v>2.44751</v>
      </c>
      <c r="GK176">
        <v>2.33887</v>
      </c>
      <c r="GL176">
        <v>30.782</v>
      </c>
      <c r="GM176">
        <v>13.9394</v>
      </c>
      <c r="GN176">
        <v>19</v>
      </c>
      <c r="GO176">
        <v>455.483</v>
      </c>
      <c r="GP176">
        <v>1036.05</v>
      </c>
      <c r="GQ176">
        <v>24.3473</v>
      </c>
      <c r="GR176">
        <v>23.5106</v>
      </c>
      <c r="GS176">
        <v>30.0002</v>
      </c>
      <c r="GT176">
        <v>23.5222</v>
      </c>
      <c r="GU176">
        <v>23.6382</v>
      </c>
      <c r="GV176">
        <v>67.4867</v>
      </c>
      <c r="GW176">
        <v>22.1605</v>
      </c>
      <c r="GX176">
        <v>68.1635</v>
      </c>
      <c r="GY176">
        <v>24.3477</v>
      </c>
      <c r="GZ176">
        <v>1265.08</v>
      </c>
      <c r="HA176">
        <v>12.8362</v>
      </c>
      <c r="HB176">
        <v>101.117</v>
      </c>
      <c r="HC176">
        <v>101.08</v>
      </c>
    </row>
    <row r="177" spans="1:211">
      <c r="A177">
        <v>161</v>
      </c>
      <c r="B177">
        <v>1737668061.1</v>
      </c>
      <c r="C177">
        <v>320</v>
      </c>
      <c r="D177" t="s">
        <v>669</v>
      </c>
      <c r="E177" t="s">
        <v>670</v>
      </c>
      <c r="F177">
        <v>2</v>
      </c>
      <c r="G177">
        <v>1737668059.1</v>
      </c>
      <c r="H177">
        <f>(I177)/1000</f>
        <v>0</v>
      </c>
      <c r="I177">
        <f>IF(BD177, AL177, AF177)</f>
        <v>0</v>
      </c>
      <c r="J177">
        <f>IF(BD177, AG177, AE177)</f>
        <v>0</v>
      </c>
      <c r="K177">
        <f>BF177 - IF(AS177&gt;1, J177*AZ177*100.0/(AU177), 0)</f>
        <v>0</v>
      </c>
      <c r="L177">
        <f>((R177-H177/2)*K177-J177)/(R177+H177/2)</f>
        <v>0</v>
      </c>
      <c r="M177">
        <f>L177*(BM177+BN177)/1000.0</f>
        <v>0</v>
      </c>
      <c r="N177">
        <f>(BF177 - IF(AS177&gt;1, J177*AZ177*100.0/(AU177), 0))*(BM177+BN177)/1000.0</f>
        <v>0</v>
      </c>
      <c r="O177">
        <f>2.0/((1/Q177-1/P177)+SIGN(Q177)*SQRT((1/Q177-1/P177)*(1/Q177-1/P177) + 4*BA177/((BA177+1)*(BA177+1))*(2*1/Q177*1/P177-1/P177*1/P177)))</f>
        <v>0</v>
      </c>
      <c r="P177">
        <f>IF(LEFT(BB177,1)&lt;&gt;"0",IF(LEFT(BB177,1)="1",3.0,BC177),$D$5+$E$5*(BT177*BM177/($K$5*1000))+$F$5*(BT177*BM177/($K$5*1000))*MAX(MIN(AZ177,$J$5),$I$5)*MAX(MIN(AZ177,$J$5),$I$5)+$G$5*MAX(MIN(AZ177,$J$5),$I$5)*(BT177*BM177/($K$5*1000))+$H$5*(BT177*BM177/($K$5*1000))*(BT177*BM177/($K$5*1000)))</f>
        <v>0</v>
      </c>
      <c r="Q177">
        <f>H177*(1000-(1000*0.61365*exp(17.502*U177/(240.97+U177))/(BM177+BN177)+BH177)/2)/(1000*0.61365*exp(17.502*U177/(240.97+U177))/(BM177+BN177)-BH177)</f>
        <v>0</v>
      </c>
      <c r="R177">
        <f>1/((BA177+1)/(O177/1.6)+1/(P177/1.37)) + BA177/((BA177+1)/(O177/1.6) + BA177/(P177/1.37))</f>
        <v>0</v>
      </c>
      <c r="S177">
        <f>(AV177*AY177)</f>
        <v>0</v>
      </c>
      <c r="T177">
        <f>(BO177+(S177+2*0.95*5.67E-8*(((BO177+$B$7)+273)^4-(BO177+273)^4)-44100*H177)/(1.84*29.3*P177+8*0.95*5.67E-8*(BO177+273)^3))</f>
        <v>0</v>
      </c>
      <c r="U177">
        <f>($C$7*BP177+$D$7*BQ177+$E$7*T177)</f>
        <v>0</v>
      </c>
      <c r="V177">
        <f>0.61365*exp(17.502*U177/(240.97+U177))</f>
        <v>0</v>
      </c>
      <c r="W177">
        <f>(X177/Y177*100)</f>
        <v>0</v>
      </c>
      <c r="X177">
        <f>BH177*(BM177+BN177)/1000</f>
        <v>0</v>
      </c>
      <c r="Y177">
        <f>0.61365*exp(17.502*BO177/(240.97+BO177))</f>
        <v>0</v>
      </c>
      <c r="Z177">
        <f>(V177-BH177*(BM177+BN177)/1000)</f>
        <v>0</v>
      </c>
      <c r="AA177">
        <f>(-H177*44100)</f>
        <v>0</v>
      </c>
      <c r="AB177">
        <f>2*29.3*P177*0.92*(BO177-U177)</f>
        <v>0</v>
      </c>
      <c r="AC177">
        <f>2*0.95*5.67E-8*(((BO177+$B$7)+273)^4-(U177+273)^4)</f>
        <v>0</v>
      </c>
      <c r="AD177">
        <f>S177+AC177+AA177+AB177</f>
        <v>0</v>
      </c>
      <c r="AE177">
        <f>BL177*AS177*(BG177-BF177*(1000-AS177*BI177)/(1000-AS177*BH177))/(100*AZ177)</f>
        <v>0</v>
      </c>
      <c r="AF177">
        <f>1000*BL177*AS177*(BH177-BI177)/(100*AZ177*(1000-AS177*BH177))</f>
        <v>0</v>
      </c>
      <c r="AG177">
        <f>(AH177 - AI177 - BM177*1E3/(8.314*(BO177+273.15)) * AK177/BL177 * AJ177) * BL177/(100*AZ177) * (1000 - BI177)/1000</f>
        <v>0</v>
      </c>
      <c r="AH177">
        <v>1247.09501655952</v>
      </c>
      <c r="AI177">
        <v>1194.67436363636</v>
      </c>
      <c r="AJ177">
        <v>3.32009307359296</v>
      </c>
      <c r="AK177">
        <v>84.62</v>
      </c>
      <c r="AL177">
        <f>(AN177 - AM177 + BM177*1E3/(8.314*(BO177+273.15)) * AP177/BL177 * AO177) * BL177/(100*AZ177) * 1000/(1000 - AN177)</f>
        <v>0</v>
      </c>
      <c r="AM177">
        <v>12.8904157034565</v>
      </c>
      <c r="AN177">
        <v>15.5052043956044</v>
      </c>
      <c r="AO177">
        <v>1.24530743269811e-06</v>
      </c>
      <c r="AP177">
        <v>106.04</v>
      </c>
      <c r="AQ177">
        <v>13</v>
      </c>
      <c r="AR177">
        <v>3</v>
      </c>
      <c r="AS177">
        <f>IF(AQ177*$H$13&gt;=AU177,1.0,(AU177/(AU177-AQ177*$H$13)))</f>
        <v>0</v>
      </c>
      <c r="AT177">
        <f>(AS177-1)*100</f>
        <v>0</v>
      </c>
      <c r="AU177">
        <f>MAX(0,($B$13+$C$13*BT177)/(1+$D$13*BT177)*BM177/(BO177+273)*$E$13)</f>
        <v>0</v>
      </c>
      <c r="AV177">
        <f>$B$11*BU177+$C$11*BV177+$D$11*CG177</f>
        <v>0</v>
      </c>
      <c r="AW177">
        <f>AV177*AX177</f>
        <v>0</v>
      </c>
      <c r="AX177">
        <f>($B$11*$D$9+$C$11*$D$9+$D$11*(CH177*$E$9+CI177*$G$9))/($B$11+$C$11+$D$11)</f>
        <v>0</v>
      </c>
      <c r="AY177">
        <f>($B$11*$K$9+$C$11*$K$9+$D$11*(CH177*$L$9+CI177*$N$9))/($B$11+$C$11+$D$11)</f>
        <v>0</v>
      </c>
      <c r="AZ177">
        <v>6</v>
      </c>
      <c r="BA177">
        <v>0.5</v>
      </c>
      <c r="BB177" t="s">
        <v>345</v>
      </c>
      <c r="BC177">
        <v>2</v>
      </c>
      <c r="BD177" t="b">
        <v>1</v>
      </c>
      <c r="BE177">
        <v>1737668059.1</v>
      </c>
      <c r="BF177">
        <v>1172.875</v>
      </c>
      <c r="BG177">
        <v>1239.66</v>
      </c>
      <c r="BH177">
        <v>15.5047</v>
      </c>
      <c r="BI177">
        <v>12.87455</v>
      </c>
      <c r="BJ177">
        <v>1171.125</v>
      </c>
      <c r="BK177">
        <v>15.3931</v>
      </c>
      <c r="BL177">
        <v>499.834</v>
      </c>
      <c r="BM177">
        <v>102.6035</v>
      </c>
      <c r="BN177">
        <v>0.0999989</v>
      </c>
      <c r="BO177">
        <v>25.00105</v>
      </c>
      <c r="BP177">
        <v>25.45115</v>
      </c>
      <c r="BQ177">
        <v>999.9</v>
      </c>
      <c r="BR177">
        <v>0</v>
      </c>
      <c r="BS177">
        <v>0</v>
      </c>
      <c r="BT177">
        <v>9991.875</v>
      </c>
      <c r="BU177">
        <v>364.3915</v>
      </c>
      <c r="BV177">
        <v>833.413</v>
      </c>
      <c r="BW177">
        <v>-66.7815</v>
      </c>
      <c r="BX177">
        <v>1191.35</v>
      </c>
      <c r="BY177">
        <v>1255.825</v>
      </c>
      <c r="BZ177">
        <v>2.630115</v>
      </c>
      <c r="CA177">
        <v>1239.66</v>
      </c>
      <c r="CB177">
        <v>12.87455</v>
      </c>
      <c r="CC177">
        <v>1.590835</v>
      </c>
      <c r="CD177">
        <v>1.320975</v>
      </c>
      <c r="CE177">
        <v>13.8703</v>
      </c>
      <c r="CF177">
        <v>11.03965</v>
      </c>
      <c r="CG177">
        <v>1200</v>
      </c>
      <c r="CH177">
        <v>0.9000005</v>
      </c>
      <c r="CI177">
        <v>0.0999995</v>
      </c>
      <c r="CJ177">
        <v>27</v>
      </c>
      <c r="CK177">
        <v>23455.75</v>
      </c>
      <c r="CL177">
        <v>1737665128.1</v>
      </c>
      <c r="CM177" t="s">
        <v>346</v>
      </c>
      <c r="CN177">
        <v>1737665128.1</v>
      </c>
      <c r="CO177">
        <v>1737665124.1</v>
      </c>
      <c r="CP177">
        <v>1</v>
      </c>
      <c r="CQ177">
        <v>0.11</v>
      </c>
      <c r="CR177">
        <v>-0.02</v>
      </c>
      <c r="CS177">
        <v>0.918</v>
      </c>
      <c r="CT177">
        <v>0.128</v>
      </c>
      <c r="CU177">
        <v>200</v>
      </c>
      <c r="CV177">
        <v>18</v>
      </c>
      <c r="CW177">
        <v>0.6</v>
      </c>
      <c r="CX177">
        <v>0.08</v>
      </c>
      <c r="CY177">
        <v>-65.665065</v>
      </c>
      <c r="CZ177">
        <v>-4.77004060150378</v>
      </c>
      <c r="DA177">
        <v>0.527134346514246</v>
      </c>
      <c r="DB177">
        <v>0</v>
      </c>
      <c r="DC177">
        <v>2.6123895</v>
      </c>
      <c r="DD177">
        <v>0.0571529323308228</v>
      </c>
      <c r="DE177">
        <v>0.00858744751075661</v>
      </c>
      <c r="DF177">
        <v>1</v>
      </c>
      <c r="DG177">
        <v>1</v>
      </c>
      <c r="DH177">
        <v>2</v>
      </c>
      <c r="DI177" t="s">
        <v>347</v>
      </c>
      <c r="DJ177">
        <v>3.1191</v>
      </c>
      <c r="DK177">
        <v>2.8007</v>
      </c>
      <c r="DL177">
        <v>0.20417</v>
      </c>
      <c r="DM177">
        <v>0.213245</v>
      </c>
      <c r="DN177">
        <v>0.0865406</v>
      </c>
      <c r="DO177">
        <v>0.0764306</v>
      </c>
      <c r="DP177">
        <v>22149.2</v>
      </c>
      <c r="DQ177">
        <v>20227.1</v>
      </c>
      <c r="DR177">
        <v>26628.5</v>
      </c>
      <c r="DS177">
        <v>24058</v>
      </c>
      <c r="DT177">
        <v>33626.6</v>
      </c>
      <c r="DU177">
        <v>32378.6</v>
      </c>
      <c r="DV177">
        <v>40261.4</v>
      </c>
      <c r="DW177">
        <v>38045.3</v>
      </c>
      <c r="DX177">
        <v>1.9975</v>
      </c>
      <c r="DY177">
        <v>2.63435</v>
      </c>
      <c r="DZ177">
        <v>0.0387765</v>
      </c>
      <c r="EA177">
        <v>0</v>
      </c>
      <c r="EB177">
        <v>24.82</v>
      </c>
      <c r="EC177">
        <v>999.9</v>
      </c>
      <c r="ED177">
        <v>51.972</v>
      </c>
      <c r="EE177">
        <v>25.921</v>
      </c>
      <c r="EF177">
        <v>17.0116</v>
      </c>
      <c r="EG177">
        <v>64.4456</v>
      </c>
      <c r="EH177">
        <v>20.4207</v>
      </c>
      <c r="EI177">
        <v>2</v>
      </c>
      <c r="EJ177">
        <v>-0.318133</v>
      </c>
      <c r="EK177">
        <v>-0.412282</v>
      </c>
      <c r="EL177">
        <v>20.2996</v>
      </c>
      <c r="EM177">
        <v>5.25967</v>
      </c>
      <c r="EN177">
        <v>12.0071</v>
      </c>
      <c r="EO177">
        <v>4.9992</v>
      </c>
      <c r="EP177">
        <v>3.28705</v>
      </c>
      <c r="EQ177">
        <v>9999</v>
      </c>
      <c r="ER177">
        <v>9999</v>
      </c>
      <c r="ES177">
        <v>9999</v>
      </c>
      <c r="ET177">
        <v>999.9</v>
      </c>
      <c r="EU177">
        <v>1.87285</v>
      </c>
      <c r="EV177">
        <v>1.87363</v>
      </c>
      <c r="EW177">
        <v>1.8699</v>
      </c>
      <c r="EX177">
        <v>1.87562</v>
      </c>
      <c r="EY177">
        <v>1.8758</v>
      </c>
      <c r="EZ177">
        <v>1.87422</v>
      </c>
      <c r="FA177">
        <v>1.87278</v>
      </c>
      <c r="FB177">
        <v>1.87182</v>
      </c>
      <c r="FC177">
        <v>5</v>
      </c>
      <c r="FD177">
        <v>0</v>
      </c>
      <c r="FE177">
        <v>0</v>
      </c>
      <c r="FF177">
        <v>0</v>
      </c>
      <c r="FG177" t="s">
        <v>348</v>
      </c>
      <c r="FH177" t="s">
        <v>349</v>
      </c>
      <c r="FI177" t="s">
        <v>350</v>
      </c>
      <c r="FJ177" t="s">
        <v>350</v>
      </c>
      <c r="FK177" t="s">
        <v>350</v>
      </c>
      <c r="FL177" t="s">
        <v>350</v>
      </c>
      <c r="FM177">
        <v>0</v>
      </c>
      <c r="FN177">
        <v>100</v>
      </c>
      <c r="FO177">
        <v>100</v>
      </c>
      <c r="FP177">
        <v>1.75</v>
      </c>
      <c r="FQ177">
        <v>0.1115</v>
      </c>
      <c r="FR177">
        <v>0.362488883028156</v>
      </c>
      <c r="FS177">
        <v>0.00365831709837341</v>
      </c>
      <c r="FT177">
        <v>-3.09545118692409e-06</v>
      </c>
      <c r="FU177">
        <v>8.40380587856183e-10</v>
      </c>
      <c r="FV177">
        <v>-0.00191986884087034</v>
      </c>
      <c r="FW177">
        <v>0.00174507359546448</v>
      </c>
      <c r="FX177">
        <v>0.000211765233859431</v>
      </c>
      <c r="FY177">
        <v>9.99097381883647e-06</v>
      </c>
      <c r="FZ177">
        <v>2</v>
      </c>
      <c r="GA177">
        <v>1986</v>
      </c>
      <c r="GB177">
        <v>0</v>
      </c>
      <c r="GC177">
        <v>17</v>
      </c>
      <c r="GD177">
        <v>48.9</v>
      </c>
      <c r="GE177">
        <v>49</v>
      </c>
      <c r="GF177">
        <v>3.37646</v>
      </c>
      <c r="GG177">
        <v>2.48901</v>
      </c>
      <c r="GH177">
        <v>2.24854</v>
      </c>
      <c r="GI177">
        <v>2.67456</v>
      </c>
      <c r="GJ177">
        <v>2.44751</v>
      </c>
      <c r="GK177">
        <v>2.40723</v>
      </c>
      <c r="GL177">
        <v>30.8037</v>
      </c>
      <c r="GM177">
        <v>13.9569</v>
      </c>
      <c r="GN177">
        <v>19</v>
      </c>
      <c r="GO177">
        <v>455.625</v>
      </c>
      <c r="GP177">
        <v>1034.97</v>
      </c>
      <c r="GQ177">
        <v>24.348</v>
      </c>
      <c r="GR177">
        <v>23.5116</v>
      </c>
      <c r="GS177">
        <v>30.0001</v>
      </c>
      <c r="GT177">
        <v>23.5232</v>
      </c>
      <c r="GU177">
        <v>23.6391</v>
      </c>
      <c r="GV177">
        <v>67.7777</v>
      </c>
      <c r="GW177">
        <v>22.1605</v>
      </c>
      <c r="GX177">
        <v>68.1635</v>
      </c>
      <c r="GY177">
        <v>24.3477</v>
      </c>
      <c r="GZ177">
        <v>1271.85</v>
      </c>
      <c r="HA177">
        <v>12.8335</v>
      </c>
      <c r="HB177">
        <v>101.118</v>
      </c>
      <c r="HC177">
        <v>101.081</v>
      </c>
    </row>
    <row r="178" spans="1:211">
      <c r="A178">
        <v>162</v>
      </c>
      <c r="B178">
        <v>1737668063.1</v>
      </c>
      <c r="C178">
        <v>322</v>
      </c>
      <c r="D178" t="s">
        <v>671</v>
      </c>
      <c r="E178" t="s">
        <v>672</v>
      </c>
      <c r="F178">
        <v>2</v>
      </c>
      <c r="G178">
        <v>1737668062.1</v>
      </c>
      <c r="H178">
        <f>(I178)/1000</f>
        <v>0</v>
      </c>
      <c r="I178">
        <f>IF(BD178, AL178, AF178)</f>
        <v>0</v>
      </c>
      <c r="J178">
        <f>IF(BD178, AG178, AE178)</f>
        <v>0</v>
      </c>
      <c r="K178">
        <f>BF178 - IF(AS178&gt;1, J178*AZ178*100.0/(AU178), 0)</f>
        <v>0</v>
      </c>
      <c r="L178">
        <f>((R178-H178/2)*K178-J178)/(R178+H178/2)</f>
        <v>0</v>
      </c>
      <c r="M178">
        <f>L178*(BM178+BN178)/1000.0</f>
        <v>0</v>
      </c>
      <c r="N178">
        <f>(BF178 - IF(AS178&gt;1, J178*AZ178*100.0/(AU178), 0))*(BM178+BN178)/1000.0</f>
        <v>0</v>
      </c>
      <c r="O178">
        <f>2.0/((1/Q178-1/P178)+SIGN(Q178)*SQRT((1/Q178-1/P178)*(1/Q178-1/P178) + 4*BA178/((BA178+1)*(BA178+1))*(2*1/Q178*1/P178-1/P178*1/P178)))</f>
        <v>0</v>
      </c>
      <c r="P178">
        <f>IF(LEFT(BB178,1)&lt;&gt;"0",IF(LEFT(BB178,1)="1",3.0,BC178),$D$5+$E$5*(BT178*BM178/($K$5*1000))+$F$5*(BT178*BM178/($K$5*1000))*MAX(MIN(AZ178,$J$5),$I$5)*MAX(MIN(AZ178,$J$5),$I$5)+$G$5*MAX(MIN(AZ178,$J$5),$I$5)*(BT178*BM178/($K$5*1000))+$H$5*(BT178*BM178/($K$5*1000))*(BT178*BM178/($K$5*1000)))</f>
        <v>0</v>
      </c>
      <c r="Q178">
        <f>H178*(1000-(1000*0.61365*exp(17.502*U178/(240.97+U178))/(BM178+BN178)+BH178)/2)/(1000*0.61365*exp(17.502*U178/(240.97+U178))/(BM178+BN178)-BH178)</f>
        <v>0</v>
      </c>
      <c r="R178">
        <f>1/((BA178+1)/(O178/1.6)+1/(P178/1.37)) + BA178/((BA178+1)/(O178/1.6) + BA178/(P178/1.37))</f>
        <v>0</v>
      </c>
      <c r="S178">
        <f>(AV178*AY178)</f>
        <v>0</v>
      </c>
      <c r="T178">
        <f>(BO178+(S178+2*0.95*5.67E-8*(((BO178+$B$7)+273)^4-(BO178+273)^4)-44100*H178)/(1.84*29.3*P178+8*0.95*5.67E-8*(BO178+273)^3))</f>
        <v>0</v>
      </c>
      <c r="U178">
        <f>($C$7*BP178+$D$7*BQ178+$E$7*T178)</f>
        <v>0</v>
      </c>
      <c r="V178">
        <f>0.61365*exp(17.502*U178/(240.97+U178))</f>
        <v>0</v>
      </c>
      <c r="W178">
        <f>(X178/Y178*100)</f>
        <v>0</v>
      </c>
      <c r="X178">
        <f>BH178*(BM178+BN178)/1000</f>
        <v>0</v>
      </c>
      <c r="Y178">
        <f>0.61365*exp(17.502*BO178/(240.97+BO178))</f>
        <v>0</v>
      </c>
      <c r="Z178">
        <f>(V178-BH178*(BM178+BN178)/1000)</f>
        <v>0</v>
      </c>
      <c r="AA178">
        <f>(-H178*44100)</f>
        <v>0</v>
      </c>
      <c r="AB178">
        <f>2*29.3*P178*0.92*(BO178-U178)</f>
        <v>0</v>
      </c>
      <c r="AC178">
        <f>2*0.95*5.67E-8*(((BO178+$B$7)+273)^4-(U178+273)^4)</f>
        <v>0</v>
      </c>
      <c r="AD178">
        <f>S178+AC178+AA178+AB178</f>
        <v>0</v>
      </c>
      <c r="AE178">
        <f>BL178*AS178*(BG178-BF178*(1000-AS178*BI178)/(1000-AS178*BH178))/(100*AZ178)</f>
        <v>0</v>
      </c>
      <c r="AF178">
        <f>1000*BL178*AS178*(BH178-BI178)/(100*AZ178*(1000-AS178*BH178))</f>
        <v>0</v>
      </c>
      <c r="AG178">
        <f>(AH178 - AI178 - BM178*1E3/(8.314*(BO178+273.15)) * AK178/BL178 * AJ178) * BL178/(100*AZ178) * (1000 - BI178)/1000</f>
        <v>0</v>
      </c>
      <c r="AH178">
        <v>1254.07263341667</v>
      </c>
      <c r="AI178">
        <v>1201.52903030303</v>
      </c>
      <c r="AJ178">
        <v>3.37612640692616</v>
      </c>
      <c r="AK178">
        <v>84.62</v>
      </c>
      <c r="AL178">
        <f>(AN178 - AM178 + BM178*1E3/(8.314*(BO178+273.15)) * AP178/BL178 * AO178) * BL178/(100*AZ178) * 1000/(1000 - AN178)</f>
        <v>0</v>
      </c>
      <c r="AM178">
        <v>12.8828519855944</v>
      </c>
      <c r="AN178">
        <v>15.5040802197802</v>
      </c>
      <c r="AO178">
        <v>9.05733466063448e-07</v>
      </c>
      <c r="AP178">
        <v>106.04</v>
      </c>
      <c r="AQ178">
        <v>13</v>
      </c>
      <c r="AR178">
        <v>3</v>
      </c>
      <c r="AS178">
        <f>IF(AQ178*$H$13&gt;=AU178,1.0,(AU178/(AU178-AQ178*$H$13)))</f>
        <v>0</v>
      </c>
      <c r="AT178">
        <f>(AS178-1)*100</f>
        <v>0</v>
      </c>
      <c r="AU178">
        <f>MAX(0,($B$13+$C$13*BT178)/(1+$D$13*BT178)*BM178/(BO178+273)*$E$13)</f>
        <v>0</v>
      </c>
      <c r="AV178">
        <f>$B$11*BU178+$C$11*BV178+$D$11*CG178</f>
        <v>0</v>
      </c>
      <c r="AW178">
        <f>AV178*AX178</f>
        <v>0</v>
      </c>
      <c r="AX178">
        <f>($B$11*$D$9+$C$11*$D$9+$D$11*(CH178*$E$9+CI178*$G$9))/($B$11+$C$11+$D$11)</f>
        <v>0</v>
      </c>
      <c r="AY178">
        <f>($B$11*$K$9+$C$11*$K$9+$D$11*(CH178*$L$9+CI178*$N$9))/($B$11+$C$11+$D$11)</f>
        <v>0</v>
      </c>
      <c r="AZ178">
        <v>6</v>
      </c>
      <c r="BA178">
        <v>0.5</v>
      </c>
      <c r="BB178" t="s">
        <v>345</v>
      </c>
      <c r="BC178">
        <v>2</v>
      </c>
      <c r="BD178" t="b">
        <v>1</v>
      </c>
      <c r="BE178">
        <v>1737668062.1</v>
      </c>
      <c r="BF178">
        <v>1182.89</v>
      </c>
      <c r="BG178">
        <v>1249.9</v>
      </c>
      <c r="BH178">
        <v>15.5044</v>
      </c>
      <c r="BI178">
        <v>12.8745</v>
      </c>
      <c r="BJ178">
        <v>1181.14</v>
      </c>
      <c r="BK178">
        <v>15.3928</v>
      </c>
      <c r="BL178">
        <v>500.096</v>
      </c>
      <c r="BM178">
        <v>102.604</v>
      </c>
      <c r="BN178">
        <v>0.100007</v>
      </c>
      <c r="BO178">
        <v>25.0036</v>
      </c>
      <c r="BP178">
        <v>25.458</v>
      </c>
      <c r="BQ178">
        <v>999.9</v>
      </c>
      <c r="BR178">
        <v>0</v>
      </c>
      <c r="BS178">
        <v>0</v>
      </c>
      <c r="BT178">
        <v>9993.75</v>
      </c>
      <c r="BU178">
        <v>364.421</v>
      </c>
      <c r="BV178">
        <v>833.996</v>
      </c>
      <c r="BW178">
        <v>-67.0092</v>
      </c>
      <c r="BX178">
        <v>1201.52</v>
      </c>
      <c r="BY178">
        <v>1266.2</v>
      </c>
      <c r="BZ178">
        <v>2.62994</v>
      </c>
      <c r="CA178">
        <v>1249.9</v>
      </c>
      <c r="CB178">
        <v>12.8745</v>
      </c>
      <c r="CC178">
        <v>1.59082</v>
      </c>
      <c r="CD178">
        <v>1.32097</v>
      </c>
      <c r="CE178">
        <v>13.8701</v>
      </c>
      <c r="CF178">
        <v>11.0396</v>
      </c>
      <c r="CG178">
        <v>1200</v>
      </c>
      <c r="CH178">
        <v>0.9</v>
      </c>
      <c r="CI178">
        <v>0.0999996</v>
      </c>
      <c r="CJ178">
        <v>27</v>
      </c>
      <c r="CK178">
        <v>23455.8</v>
      </c>
      <c r="CL178">
        <v>1737665128.1</v>
      </c>
      <c r="CM178" t="s">
        <v>346</v>
      </c>
      <c r="CN178">
        <v>1737665128.1</v>
      </c>
      <c r="CO178">
        <v>1737665124.1</v>
      </c>
      <c r="CP178">
        <v>1</v>
      </c>
      <c r="CQ178">
        <v>0.11</v>
      </c>
      <c r="CR178">
        <v>-0.02</v>
      </c>
      <c r="CS178">
        <v>0.918</v>
      </c>
      <c r="CT178">
        <v>0.128</v>
      </c>
      <c r="CU178">
        <v>200</v>
      </c>
      <c r="CV178">
        <v>18</v>
      </c>
      <c r="CW178">
        <v>0.6</v>
      </c>
      <c r="CX178">
        <v>0.08</v>
      </c>
      <c r="CY178">
        <v>-65.827665</v>
      </c>
      <c r="CZ178">
        <v>-5.92677744360903</v>
      </c>
      <c r="DA178">
        <v>0.618306809985949</v>
      </c>
      <c r="DB178">
        <v>0</v>
      </c>
      <c r="DC178">
        <v>2.614558</v>
      </c>
      <c r="DD178">
        <v>0.0802493233082706</v>
      </c>
      <c r="DE178">
        <v>0.0100732907234925</v>
      </c>
      <c r="DF178">
        <v>1</v>
      </c>
      <c r="DG178">
        <v>1</v>
      </c>
      <c r="DH178">
        <v>2</v>
      </c>
      <c r="DI178" t="s">
        <v>347</v>
      </c>
      <c r="DJ178">
        <v>3.11936</v>
      </c>
      <c r="DK178">
        <v>2.80074</v>
      </c>
      <c r="DL178">
        <v>0.204889</v>
      </c>
      <c r="DM178">
        <v>0.213964</v>
      </c>
      <c r="DN178">
        <v>0.0865379</v>
      </c>
      <c r="DO178">
        <v>0.0764375</v>
      </c>
      <c r="DP178">
        <v>22129.6</v>
      </c>
      <c r="DQ178">
        <v>20208.9</v>
      </c>
      <c r="DR178">
        <v>26628.9</v>
      </c>
      <c r="DS178">
        <v>24058.3</v>
      </c>
      <c r="DT178">
        <v>33627.2</v>
      </c>
      <c r="DU178">
        <v>32378.8</v>
      </c>
      <c r="DV178">
        <v>40262</v>
      </c>
      <c r="DW178">
        <v>38045.7</v>
      </c>
      <c r="DX178">
        <v>1.99795</v>
      </c>
      <c r="DY178">
        <v>2.63405</v>
      </c>
      <c r="DZ178">
        <v>0.0389032</v>
      </c>
      <c r="EA178">
        <v>0</v>
      </c>
      <c r="EB178">
        <v>24.8194</v>
      </c>
      <c r="EC178">
        <v>999.9</v>
      </c>
      <c r="ED178">
        <v>51.947</v>
      </c>
      <c r="EE178">
        <v>25.942</v>
      </c>
      <c r="EF178">
        <v>17.0247</v>
      </c>
      <c r="EG178">
        <v>64.3356</v>
      </c>
      <c r="EH178">
        <v>20.4527</v>
      </c>
      <c r="EI178">
        <v>2</v>
      </c>
      <c r="EJ178">
        <v>-0.318122</v>
      </c>
      <c r="EK178">
        <v>-0.409518</v>
      </c>
      <c r="EL178">
        <v>20.2996</v>
      </c>
      <c r="EM178">
        <v>5.25967</v>
      </c>
      <c r="EN178">
        <v>12.0067</v>
      </c>
      <c r="EO178">
        <v>4.9994</v>
      </c>
      <c r="EP178">
        <v>3.28702</v>
      </c>
      <c r="EQ178">
        <v>9999</v>
      </c>
      <c r="ER178">
        <v>9999</v>
      </c>
      <c r="ES178">
        <v>9999</v>
      </c>
      <c r="ET178">
        <v>999.9</v>
      </c>
      <c r="EU178">
        <v>1.87286</v>
      </c>
      <c r="EV178">
        <v>1.87363</v>
      </c>
      <c r="EW178">
        <v>1.8699</v>
      </c>
      <c r="EX178">
        <v>1.87562</v>
      </c>
      <c r="EY178">
        <v>1.87578</v>
      </c>
      <c r="EZ178">
        <v>1.87421</v>
      </c>
      <c r="FA178">
        <v>1.87278</v>
      </c>
      <c r="FB178">
        <v>1.87181</v>
      </c>
      <c r="FC178">
        <v>5</v>
      </c>
      <c r="FD178">
        <v>0</v>
      </c>
      <c r="FE178">
        <v>0</v>
      </c>
      <c r="FF178">
        <v>0</v>
      </c>
      <c r="FG178" t="s">
        <v>348</v>
      </c>
      <c r="FH178" t="s">
        <v>349</v>
      </c>
      <c r="FI178" t="s">
        <v>350</v>
      </c>
      <c r="FJ178" t="s">
        <v>350</v>
      </c>
      <c r="FK178" t="s">
        <v>350</v>
      </c>
      <c r="FL178" t="s">
        <v>350</v>
      </c>
      <c r="FM178">
        <v>0</v>
      </c>
      <c r="FN178">
        <v>100</v>
      </c>
      <c r="FO178">
        <v>100</v>
      </c>
      <c r="FP178">
        <v>1.75</v>
      </c>
      <c r="FQ178">
        <v>0.1116</v>
      </c>
      <c r="FR178">
        <v>0.362488883028156</v>
      </c>
      <c r="FS178">
        <v>0.00365831709837341</v>
      </c>
      <c r="FT178">
        <v>-3.09545118692409e-06</v>
      </c>
      <c r="FU178">
        <v>8.40380587856183e-10</v>
      </c>
      <c r="FV178">
        <v>-0.00191986884087034</v>
      </c>
      <c r="FW178">
        <v>0.00174507359546448</v>
      </c>
      <c r="FX178">
        <v>0.000211765233859431</v>
      </c>
      <c r="FY178">
        <v>9.99097381883647e-06</v>
      </c>
      <c r="FZ178">
        <v>2</v>
      </c>
      <c r="GA178">
        <v>1986</v>
      </c>
      <c r="GB178">
        <v>0</v>
      </c>
      <c r="GC178">
        <v>17</v>
      </c>
      <c r="GD178">
        <v>48.9</v>
      </c>
      <c r="GE178">
        <v>49</v>
      </c>
      <c r="GF178">
        <v>3.39111</v>
      </c>
      <c r="GG178">
        <v>2.50732</v>
      </c>
      <c r="GH178">
        <v>2.24854</v>
      </c>
      <c r="GI178">
        <v>2.67578</v>
      </c>
      <c r="GJ178">
        <v>2.44751</v>
      </c>
      <c r="GK178">
        <v>2.41577</v>
      </c>
      <c r="GL178">
        <v>30.8037</v>
      </c>
      <c r="GM178">
        <v>13.9482</v>
      </c>
      <c r="GN178">
        <v>19</v>
      </c>
      <c r="GO178">
        <v>455.898</v>
      </c>
      <c r="GP178">
        <v>1034.63</v>
      </c>
      <c r="GQ178">
        <v>24.3487</v>
      </c>
      <c r="GR178">
        <v>23.5125</v>
      </c>
      <c r="GS178">
        <v>30.0001</v>
      </c>
      <c r="GT178">
        <v>23.5241</v>
      </c>
      <c r="GU178">
        <v>23.64</v>
      </c>
      <c r="GV178">
        <v>68.0665</v>
      </c>
      <c r="GW178">
        <v>22.1605</v>
      </c>
      <c r="GX178">
        <v>68.1635</v>
      </c>
      <c r="GY178">
        <v>24.2489</v>
      </c>
      <c r="GZ178">
        <v>1278.55</v>
      </c>
      <c r="HA178">
        <v>12.831</v>
      </c>
      <c r="HB178">
        <v>101.119</v>
      </c>
      <c r="HC178">
        <v>101.082</v>
      </c>
    </row>
    <row r="179" spans="1:211">
      <c r="A179">
        <v>163</v>
      </c>
      <c r="B179">
        <v>1737668065.1</v>
      </c>
      <c r="C179">
        <v>324</v>
      </c>
      <c r="D179" t="s">
        <v>673</v>
      </c>
      <c r="E179" t="s">
        <v>674</v>
      </c>
      <c r="F179">
        <v>2</v>
      </c>
      <c r="G179">
        <v>1737668063.1</v>
      </c>
      <c r="H179">
        <f>(I179)/1000</f>
        <v>0</v>
      </c>
      <c r="I179">
        <f>IF(BD179, AL179, AF179)</f>
        <v>0</v>
      </c>
      <c r="J179">
        <f>IF(BD179, AG179, AE179)</f>
        <v>0</v>
      </c>
      <c r="K179">
        <f>BF179 - IF(AS179&gt;1, J179*AZ179*100.0/(AU179), 0)</f>
        <v>0</v>
      </c>
      <c r="L179">
        <f>((R179-H179/2)*K179-J179)/(R179+H179/2)</f>
        <v>0</v>
      </c>
      <c r="M179">
        <f>L179*(BM179+BN179)/1000.0</f>
        <v>0</v>
      </c>
      <c r="N179">
        <f>(BF179 - IF(AS179&gt;1, J179*AZ179*100.0/(AU179), 0))*(BM179+BN179)/1000.0</f>
        <v>0</v>
      </c>
      <c r="O179">
        <f>2.0/((1/Q179-1/P179)+SIGN(Q179)*SQRT((1/Q179-1/P179)*(1/Q179-1/P179) + 4*BA179/((BA179+1)*(BA179+1))*(2*1/Q179*1/P179-1/P179*1/P179)))</f>
        <v>0</v>
      </c>
      <c r="P179">
        <f>IF(LEFT(BB179,1)&lt;&gt;"0",IF(LEFT(BB179,1)="1",3.0,BC179),$D$5+$E$5*(BT179*BM179/($K$5*1000))+$F$5*(BT179*BM179/($K$5*1000))*MAX(MIN(AZ179,$J$5),$I$5)*MAX(MIN(AZ179,$J$5),$I$5)+$G$5*MAX(MIN(AZ179,$J$5),$I$5)*(BT179*BM179/($K$5*1000))+$H$5*(BT179*BM179/($K$5*1000))*(BT179*BM179/($K$5*1000)))</f>
        <v>0</v>
      </c>
      <c r="Q179">
        <f>H179*(1000-(1000*0.61365*exp(17.502*U179/(240.97+U179))/(BM179+BN179)+BH179)/2)/(1000*0.61365*exp(17.502*U179/(240.97+U179))/(BM179+BN179)-BH179)</f>
        <v>0</v>
      </c>
      <c r="R179">
        <f>1/((BA179+1)/(O179/1.6)+1/(P179/1.37)) + BA179/((BA179+1)/(O179/1.6) + BA179/(P179/1.37))</f>
        <v>0</v>
      </c>
      <c r="S179">
        <f>(AV179*AY179)</f>
        <v>0</v>
      </c>
      <c r="T179">
        <f>(BO179+(S179+2*0.95*5.67E-8*(((BO179+$B$7)+273)^4-(BO179+273)^4)-44100*H179)/(1.84*29.3*P179+8*0.95*5.67E-8*(BO179+273)^3))</f>
        <v>0</v>
      </c>
      <c r="U179">
        <f>($C$7*BP179+$D$7*BQ179+$E$7*T179)</f>
        <v>0</v>
      </c>
      <c r="V179">
        <f>0.61365*exp(17.502*U179/(240.97+U179))</f>
        <v>0</v>
      </c>
      <c r="W179">
        <f>(X179/Y179*100)</f>
        <v>0</v>
      </c>
      <c r="X179">
        <f>BH179*(BM179+BN179)/1000</f>
        <v>0</v>
      </c>
      <c r="Y179">
        <f>0.61365*exp(17.502*BO179/(240.97+BO179))</f>
        <v>0</v>
      </c>
      <c r="Z179">
        <f>(V179-BH179*(BM179+BN179)/1000)</f>
        <v>0</v>
      </c>
      <c r="AA179">
        <f>(-H179*44100)</f>
        <v>0</v>
      </c>
      <c r="AB179">
        <f>2*29.3*P179*0.92*(BO179-U179)</f>
        <v>0</v>
      </c>
      <c r="AC179">
        <f>2*0.95*5.67E-8*(((BO179+$B$7)+273)^4-(U179+273)^4)</f>
        <v>0</v>
      </c>
      <c r="AD179">
        <f>S179+AC179+AA179+AB179</f>
        <v>0</v>
      </c>
      <c r="AE179">
        <f>BL179*AS179*(BG179-BF179*(1000-AS179*BI179)/(1000-AS179*BH179))/(100*AZ179)</f>
        <v>0</v>
      </c>
      <c r="AF179">
        <f>1000*BL179*AS179*(BH179-BI179)/(100*AZ179*(1000-AS179*BH179))</f>
        <v>0</v>
      </c>
      <c r="AG179">
        <f>(AH179 - AI179 - BM179*1E3/(8.314*(BO179+273.15)) * AK179/BL179 * AJ179) * BL179/(100*AZ179) * (1000 - BI179)/1000</f>
        <v>0</v>
      </c>
      <c r="AH179">
        <v>1260.96534011905</v>
      </c>
      <c r="AI179">
        <v>1208.33666666667</v>
      </c>
      <c r="AJ179">
        <v>3.3991190476191</v>
      </c>
      <c r="AK179">
        <v>84.62</v>
      </c>
      <c r="AL179">
        <f>(AN179 - AM179 + BM179*1E3/(8.314*(BO179+273.15)) * AP179/BL179 * AO179) * BL179/(100*AZ179) * 1000/(1000 - AN179)</f>
        <v>0</v>
      </c>
      <c r="AM179">
        <v>12.8759499506094</v>
      </c>
      <c r="AN179">
        <v>15.5031967032967</v>
      </c>
      <c r="AO179">
        <v>2.38341317709649e-07</v>
      </c>
      <c r="AP179">
        <v>106.04</v>
      </c>
      <c r="AQ179">
        <v>13</v>
      </c>
      <c r="AR179">
        <v>3</v>
      </c>
      <c r="AS179">
        <f>IF(AQ179*$H$13&gt;=AU179,1.0,(AU179/(AU179-AQ179*$H$13)))</f>
        <v>0</v>
      </c>
      <c r="AT179">
        <f>(AS179-1)*100</f>
        <v>0</v>
      </c>
      <c r="AU179">
        <f>MAX(0,($B$13+$C$13*BT179)/(1+$D$13*BT179)*BM179/(BO179+273)*$E$13)</f>
        <v>0</v>
      </c>
      <c r="AV179">
        <f>$B$11*BU179+$C$11*BV179+$D$11*CG179</f>
        <v>0</v>
      </c>
      <c r="AW179">
        <f>AV179*AX179</f>
        <v>0</v>
      </c>
      <c r="AX179">
        <f>($B$11*$D$9+$C$11*$D$9+$D$11*(CH179*$E$9+CI179*$G$9))/($B$11+$C$11+$D$11)</f>
        <v>0</v>
      </c>
      <c r="AY179">
        <f>($B$11*$K$9+$C$11*$K$9+$D$11*(CH179*$L$9+CI179*$N$9))/($B$11+$C$11+$D$11)</f>
        <v>0</v>
      </c>
      <c r="AZ179">
        <v>6</v>
      </c>
      <c r="BA179">
        <v>0.5</v>
      </c>
      <c r="BB179" t="s">
        <v>345</v>
      </c>
      <c r="BC179">
        <v>2</v>
      </c>
      <c r="BD179" t="b">
        <v>1</v>
      </c>
      <c r="BE179">
        <v>1737668063.1</v>
      </c>
      <c r="BF179">
        <v>1186.235</v>
      </c>
      <c r="BG179">
        <v>1253.305</v>
      </c>
      <c r="BH179">
        <v>15.504</v>
      </c>
      <c r="BI179">
        <v>12.8758</v>
      </c>
      <c r="BJ179">
        <v>1184.485</v>
      </c>
      <c r="BK179">
        <v>15.3924</v>
      </c>
      <c r="BL179">
        <v>500.161</v>
      </c>
      <c r="BM179">
        <v>102.6035</v>
      </c>
      <c r="BN179">
        <v>0.100097</v>
      </c>
      <c r="BO179">
        <v>25.0041</v>
      </c>
      <c r="BP179">
        <v>25.45505</v>
      </c>
      <c r="BQ179">
        <v>999.9</v>
      </c>
      <c r="BR179">
        <v>0</v>
      </c>
      <c r="BS179">
        <v>0</v>
      </c>
      <c r="BT179">
        <v>9990.315</v>
      </c>
      <c r="BU179">
        <v>364.4575</v>
      </c>
      <c r="BV179">
        <v>834.203</v>
      </c>
      <c r="BW179">
        <v>-67.06985</v>
      </c>
      <c r="BX179">
        <v>1204.915</v>
      </c>
      <c r="BY179">
        <v>1269.655</v>
      </c>
      <c r="BZ179">
        <v>2.62818</v>
      </c>
      <c r="CA179">
        <v>1253.305</v>
      </c>
      <c r="CB179">
        <v>12.8758</v>
      </c>
      <c r="CC179">
        <v>1.590765</v>
      </c>
      <c r="CD179">
        <v>1.3211</v>
      </c>
      <c r="CE179">
        <v>13.8696</v>
      </c>
      <c r="CF179">
        <v>11.0411</v>
      </c>
      <c r="CG179">
        <v>1200</v>
      </c>
      <c r="CH179">
        <v>0.9</v>
      </c>
      <c r="CI179">
        <v>0.0999998</v>
      </c>
      <c r="CJ179">
        <v>27</v>
      </c>
      <c r="CK179">
        <v>23455.85</v>
      </c>
      <c r="CL179">
        <v>1737665128.1</v>
      </c>
      <c r="CM179" t="s">
        <v>346</v>
      </c>
      <c r="CN179">
        <v>1737665128.1</v>
      </c>
      <c r="CO179">
        <v>1737665124.1</v>
      </c>
      <c r="CP179">
        <v>1</v>
      </c>
      <c r="CQ179">
        <v>0.11</v>
      </c>
      <c r="CR179">
        <v>-0.02</v>
      </c>
      <c r="CS179">
        <v>0.918</v>
      </c>
      <c r="CT179">
        <v>0.128</v>
      </c>
      <c r="CU179">
        <v>200</v>
      </c>
      <c r="CV179">
        <v>18</v>
      </c>
      <c r="CW179">
        <v>0.6</v>
      </c>
      <c r="CX179">
        <v>0.08</v>
      </c>
      <c r="CY179">
        <v>-65.99192</v>
      </c>
      <c r="CZ179">
        <v>-7.02884210526318</v>
      </c>
      <c r="DA179">
        <v>0.694571353138036</v>
      </c>
      <c r="DB179">
        <v>0</v>
      </c>
      <c r="DC179">
        <v>2.616592</v>
      </c>
      <c r="DD179">
        <v>0.0934565413533877</v>
      </c>
      <c r="DE179">
        <v>0.0107916007153712</v>
      </c>
      <c r="DF179">
        <v>1</v>
      </c>
      <c r="DG179">
        <v>1</v>
      </c>
      <c r="DH179">
        <v>2</v>
      </c>
      <c r="DI179" t="s">
        <v>347</v>
      </c>
      <c r="DJ179">
        <v>3.11927</v>
      </c>
      <c r="DK179">
        <v>2.80075</v>
      </c>
      <c r="DL179">
        <v>0.205598</v>
      </c>
      <c r="DM179">
        <v>0.214666</v>
      </c>
      <c r="DN179">
        <v>0.0865287</v>
      </c>
      <c r="DO179">
        <v>0.0764518</v>
      </c>
      <c r="DP179">
        <v>22110.1</v>
      </c>
      <c r="DQ179">
        <v>20190.7</v>
      </c>
      <c r="DR179">
        <v>26629.1</v>
      </c>
      <c r="DS179">
        <v>24058</v>
      </c>
      <c r="DT179">
        <v>33628.1</v>
      </c>
      <c r="DU179">
        <v>32377.9</v>
      </c>
      <c r="DV179">
        <v>40262.5</v>
      </c>
      <c r="DW179">
        <v>38045.2</v>
      </c>
      <c r="DX179">
        <v>1.99787</v>
      </c>
      <c r="DY179">
        <v>2.63438</v>
      </c>
      <c r="DZ179">
        <v>0.038445</v>
      </c>
      <c r="EA179">
        <v>0</v>
      </c>
      <c r="EB179">
        <v>24.8183</v>
      </c>
      <c r="EC179">
        <v>999.9</v>
      </c>
      <c r="ED179">
        <v>51.947</v>
      </c>
      <c r="EE179">
        <v>25.921</v>
      </c>
      <c r="EF179">
        <v>17.0026</v>
      </c>
      <c r="EG179">
        <v>64.4056</v>
      </c>
      <c r="EH179">
        <v>20.4006</v>
      </c>
      <c r="EI179">
        <v>2</v>
      </c>
      <c r="EJ179">
        <v>-0.318115</v>
      </c>
      <c r="EK179">
        <v>-0.161993</v>
      </c>
      <c r="EL179">
        <v>20.2996</v>
      </c>
      <c r="EM179">
        <v>5.25922</v>
      </c>
      <c r="EN179">
        <v>12.0059</v>
      </c>
      <c r="EO179">
        <v>4.9991</v>
      </c>
      <c r="EP179">
        <v>3.28695</v>
      </c>
      <c r="EQ179">
        <v>9999</v>
      </c>
      <c r="ER179">
        <v>9999</v>
      </c>
      <c r="ES179">
        <v>9999</v>
      </c>
      <c r="ET179">
        <v>999.9</v>
      </c>
      <c r="EU179">
        <v>1.87285</v>
      </c>
      <c r="EV179">
        <v>1.87365</v>
      </c>
      <c r="EW179">
        <v>1.86989</v>
      </c>
      <c r="EX179">
        <v>1.87562</v>
      </c>
      <c r="EY179">
        <v>1.8758</v>
      </c>
      <c r="EZ179">
        <v>1.87422</v>
      </c>
      <c r="FA179">
        <v>1.87277</v>
      </c>
      <c r="FB179">
        <v>1.87181</v>
      </c>
      <c r="FC179">
        <v>5</v>
      </c>
      <c r="FD179">
        <v>0</v>
      </c>
      <c r="FE179">
        <v>0</v>
      </c>
      <c r="FF179">
        <v>0</v>
      </c>
      <c r="FG179" t="s">
        <v>348</v>
      </c>
      <c r="FH179" t="s">
        <v>349</v>
      </c>
      <c r="FI179" t="s">
        <v>350</v>
      </c>
      <c r="FJ179" t="s">
        <v>350</v>
      </c>
      <c r="FK179" t="s">
        <v>350</v>
      </c>
      <c r="FL179" t="s">
        <v>350</v>
      </c>
      <c r="FM179">
        <v>0</v>
      </c>
      <c r="FN179">
        <v>100</v>
      </c>
      <c r="FO179">
        <v>100</v>
      </c>
      <c r="FP179">
        <v>1.75</v>
      </c>
      <c r="FQ179">
        <v>0.1115</v>
      </c>
      <c r="FR179">
        <v>0.362488883028156</v>
      </c>
      <c r="FS179">
        <v>0.00365831709837341</v>
      </c>
      <c r="FT179">
        <v>-3.09545118692409e-06</v>
      </c>
      <c r="FU179">
        <v>8.40380587856183e-10</v>
      </c>
      <c r="FV179">
        <v>-0.00191986884087034</v>
      </c>
      <c r="FW179">
        <v>0.00174507359546448</v>
      </c>
      <c r="FX179">
        <v>0.000211765233859431</v>
      </c>
      <c r="FY179">
        <v>9.99097381883647e-06</v>
      </c>
      <c r="FZ179">
        <v>2</v>
      </c>
      <c r="GA179">
        <v>1986</v>
      </c>
      <c r="GB179">
        <v>0</v>
      </c>
      <c r="GC179">
        <v>17</v>
      </c>
      <c r="GD179">
        <v>49</v>
      </c>
      <c r="GE179">
        <v>49</v>
      </c>
      <c r="GF179">
        <v>3.40576</v>
      </c>
      <c r="GG179">
        <v>2.50977</v>
      </c>
      <c r="GH179">
        <v>2.24854</v>
      </c>
      <c r="GI179">
        <v>2.67578</v>
      </c>
      <c r="GJ179">
        <v>2.44751</v>
      </c>
      <c r="GK179">
        <v>2.39258</v>
      </c>
      <c r="GL179">
        <v>30.8253</v>
      </c>
      <c r="GM179">
        <v>13.9482</v>
      </c>
      <c r="GN179">
        <v>19</v>
      </c>
      <c r="GO179">
        <v>455.863</v>
      </c>
      <c r="GP179">
        <v>1035.03</v>
      </c>
      <c r="GQ179">
        <v>24.3425</v>
      </c>
      <c r="GR179">
        <v>23.5131</v>
      </c>
      <c r="GS179">
        <v>30.0001</v>
      </c>
      <c r="GT179">
        <v>23.5251</v>
      </c>
      <c r="GU179">
        <v>23.6406</v>
      </c>
      <c r="GV179">
        <v>68.3585</v>
      </c>
      <c r="GW179">
        <v>22.1605</v>
      </c>
      <c r="GX179">
        <v>68.1635</v>
      </c>
      <c r="GY179">
        <v>24.2489</v>
      </c>
      <c r="GZ179">
        <v>1285.28</v>
      </c>
      <c r="HA179">
        <v>12.8311</v>
      </c>
      <c r="HB179">
        <v>101.12</v>
      </c>
      <c r="HC179">
        <v>101.08</v>
      </c>
    </row>
    <row r="180" spans="1:211">
      <c r="A180">
        <v>164</v>
      </c>
      <c r="B180">
        <v>1737668067.1</v>
      </c>
      <c r="C180">
        <v>326</v>
      </c>
      <c r="D180" t="s">
        <v>675</v>
      </c>
      <c r="E180" t="s">
        <v>676</v>
      </c>
      <c r="F180">
        <v>2</v>
      </c>
      <c r="G180">
        <v>1737668066.1</v>
      </c>
      <c r="H180">
        <f>(I180)/1000</f>
        <v>0</v>
      </c>
      <c r="I180">
        <f>IF(BD180, AL180, AF180)</f>
        <v>0</v>
      </c>
      <c r="J180">
        <f>IF(BD180, AG180, AE180)</f>
        <v>0</v>
      </c>
      <c r="K180">
        <f>BF180 - IF(AS180&gt;1, J180*AZ180*100.0/(AU180), 0)</f>
        <v>0</v>
      </c>
      <c r="L180">
        <f>((R180-H180/2)*K180-J180)/(R180+H180/2)</f>
        <v>0</v>
      </c>
      <c r="M180">
        <f>L180*(BM180+BN180)/1000.0</f>
        <v>0</v>
      </c>
      <c r="N180">
        <f>(BF180 - IF(AS180&gt;1, J180*AZ180*100.0/(AU180), 0))*(BM180+BN180)/1000.0</f>
        <v>0</v>
      </c>
      <c r="O180">
        <f>2.0/((1/Q180-1/P180)+SIGN(Q180)*SQRT((1/Q180-1/P180)*(1/Q180-1/P180) + 4*BA180/((BA180+1)*(BA180+1))*(2*1/Q180*1/P180-1/P180*1/P180)))</f>
        <v>0</v>
      </c>
      <c r="P180">
        <f>IF(LEFT(BB180,1)&lt;&gt;"0",IF(LEFT(BB180,1)="1",3.0,BC180),$D$5+$E$5*(BT180*BM180/($K$5*1000))+$F$5*(BT180*BM180/($K$5*1000))*MAX(MIN(AZ180,$J$5),$I$5)*MAX(MIN(AZ180,$J$5),$I$5)+$G$5*MAX(MIN(AZ180,$J$5),$I$5)*(BT180*BM180/($K$5*1000))+$H$5*(BT180*BM180/($K$5*1000))*(BT180*BM180/($K$5*1000)))</f>
        <v>0</v>
      </c>
      <c r="Q180">
        <f>H180*(1000-(1000*0.61365*exp(17.502*U180/(240.97+U180))/(BM180+BN180)+BH180)/2)/(1000*0.61365*exp(17.502*U180/(240.97+U180))/(BM180+BN180)-BH180)</f>
        <v>0</v>
      </c>
      <c r="R180">
        <f>1/((BA180+1)/(O180/1.6)+1/(P180/1.37)) + BA180/((BA180+1)/(O180/1.6) + BA180/(P180/1.37))</f>
        <v>0</v>
      </c>
      <c r="S180">
        <f>(AV180*AY180)</f>
        <v>0</v>
      </c>
      <c r="T180">
        <f>(BO180+(S180+2*0.95*5.67E-8*(((BO180+$B$7)+273)^4-(BO180+273)^4)-44100*H180)/(1.84*29.3*P180+8*0.95*5.67E-8*(BO180+273)^3))</f>
        <v>0</v>
      </c>
      <c r="U180">
        <f>($C$7*BP180+$D$7*BQ180+$E$7*T180)</f>
        <v>0</v>
      </c>
      <c r="V180">
        <f>0.61365*exp(17.502*U180/(240.97+U180))</f>
        <v>0</v>
      </c>
      <c r="W180">
        <f>(X180/Y180*100)</f>
        <v>0</v>
      </c>
      <c r="X180">
        <f>BH180*(BM180+BN180)/1000</f>
        <v>0</v>
      </c>
      <c r="Y180">
        <f>0.61365*exp(17.502*BO180/(240.97+BO180))</f>
        <v>0</v>
      </c>
      <c r="Z180">
        <f>(V180-BH180*(BM180+BN180)/1000)</f>
        <v>0</v>
      </c>
      <c r="AA180">
        <f>(-H180*44100)</f>
        <v>0</v>
      </c>
      <c r="AB180">
        <f>2*29.3*P180*0.92*(BO180-U180)</f>
        <v>0</v>
      </c>
      <c r="AC180">
        <f>2*0.95*5.67E-8*(((BO180+$B$7)+273)^4-(U180+273)^4)</f>
        <v>0</v>
      </c>
      <c r="AD180">
        <f>S180+AC180+AA180+AB180</f>
        <v>0</v>
      </c>
      <c r="AE180">
        <f>BL180*AS180*(BG180-BF180*(1000-AS180*BI180)/(1000-AS180*BH180))/(100*AZ180)</f>
        <v>0</v>
      </c>
      <c r="AF180">
        <f>1000*BL180*AS180*(BH180-BI180)/(100*AZ180*(1000-AS180*BH180))</f>
        <v>0</v>
      </c>
      <c r="AG180">
        <f>(AH180 - AI180 - BM180*1E3/(8.314*(BO180+273.15)) * AK180/BL180 * AJ180) * BL180/(100*AZ180) * (1000 - BI180)/1000</f>
        <v>0</v>
      </c>
      <c r="AH180">
        <v>1267.87924429762</v>
      </c>
      <c r="AI180">
        <v>1215.09412121212</v>
      </c>
      <c r="AJ180">
        <v>3.39373896103891</v>
      </c>
      <c r="AK180">
        <v>84.62</v>
      </c>
      <c r="AL180">
        <f>(AN180 - AM180 + BM180*1E3/(8.314*(BO180+273.15)) * AP180/BL180 * AO180) * BL180/(100*AZ180) * 1000/(1000 - AN180)</f>
        <v>0</v>
      </c>
      <c r="AM180">
        <v>12.8733363234366</v>
      </c>
      <c r="AN180">
        <v>15.502254945055</v>
      </c>
      <c r="AO180">
        <v>-5.02067515571934e-07</v>
      </c>
      <c r="AP180">
        <v>106.04</v>
      </c>
      <c r="AQ180">
        <v>13</v>
      </c>
      <c r="AR180">
        <v>3</v>
      </c>
      <c r="AS180">
        <f>IF(AQ180*$H$13&gt;=AU180,1.0,(AU180/(AU180-AQ180*$H$13)))</f>
        <v>0</v>
      </c>
      <c r="AT180">
        <f>(AS180-1)*100</f>
        <v>0</v>
      </c>
      <c r="AU180">
        <f>MAX(0,($B$13+$C$13*BT180)/(1+$D$13*BT180)*BM180/(BO180+273)*$E$13)</f>
        <v>0</v>
      </c>
      <c r="AV180">
        <f>$B$11*BU180+$C$11*BV180+$D$11*CG180</f>
        <v>0</v>
      </c>
      <c r="AW180">
        <f>AV180*AX180</f>
        <v>0</v>
      </c>
      <c r="AX180">
        <f>($B$11*$D$9+$C$11*$D$9+$D$11*(CH180*$E$9+CI180*$G$9))/($B$11+$C$11+$D$11)</f>
        <v>0</v>
      </c>
      <c r="AY180">
        <f>($B$11*$K$9+$C$11*$K$9+$D$11*(CH180*$L$9+CI180*$N$9))/($B$11+$C$11+$D$11)</f>
        <v>0</v>
      </c>
      <c r="AZ180">
        <v>6</v>
      </c>
      <c r="BA180">
        <v>0.5</v>
      </c>
      <c r="BB180" t="s">
        <v>345</v>
      </c>
      <c r="BC180">
        <v>2</v>
      </c>
      <c r="BD180" t="b">
        <v>1</v>
      </c>
      <c r="BE180">
        <v>1737668066.1</v>
      </c>
      <c r="BF180">
        <v>1196.25</v>
      </c>
      <c r="BG180">
        <v>1263.42</v>
      </c>
      <c r="BH180">
        <v>15.5025</v>
      </c>
      <c r="BI180">
        <v>12.8796</v>
      </c>
      <c r="BJ180">
        <v>1194.51</v>
      </c>
      <c r="BK180">
        <v>15.391</v>
      </c>
      <c r="BL180">
        <v>500.058</v>
      </c>
      <c r="BM180">
        <v>102.601</v>
      </c>
      <c r="BN180">
        <v>0.0999327</v>
      </c>
      <c r="BO180">
        <v>25.0056</v>
      </c>
      <c r="BP180">
        <v>25.4491</v>
      </c>
      <c r="BQ180">
        <v>999.9</v>
      </c>
      <c r="BR180">
        <v>0</v>
      </c>
      <c r="BS180">
        <v>0</v>
      </c>
      <c r="BT180">
        <v>9998.12</v>
      </c>
      <c r="BU180">
        <v>364.518</v>
      </c>
      <c r="BV180">
        <v>834.33</v>
      </c>
      <c r="BW180">
        <v>-67.1659</v>
      </c>
      <c r="BX180">
        <v>1215.09</v>
      </c>
      <c r="BY180">
        <v>1279.91</v>
      </c>
      <c r="BZ180">
        <v>2.62295</v>
      </c>
      <c r="CA180">
        <v>1263.42</v>
      </c>
      <c r="CB180">
        <v>12.8796</v>
      </c>
      <c r="CC180">
        <v>1.59057</v>
      </c>
      <c r="CD180">
        <v>1.32146</v>
      </c>
      <c r="CE180">
        <v>13.8678</v>
      </c>
      <c r="CF180">
        <v>11.0451</v>
      </c>
      <c r="CG180">
        <v>1200.01</v>
      </c>
      <c r="CH180">
        <v>0.899999</v>
      </c>
      <c r="CI180">
        <v>0.100001</v>
      </c>
      <c r="CJ180">
        <v>27</v>
      </c>
      <c r="CK180">
        <v>23455.9</v>
      </c>
      <c r="CL180">
        <v>1737665128.1</v>
      </c>
      <c r="CM180" t="s">
        <v>346</v>
      </c>
      <c r="CN180">
        <v>1737665128.1</v>
      </c>
      <c r="CO180">
        <v>1737665124.1</v>
      </c>
      <c r="CP180">
        <v>1</v>
      </c>
      <c r="CQ180">
        <v>0.11</v>
      </c>
      <c r="CR180">
        <v>-0.02</v>
      </c>
      <c r="CS180">
        <v>0.918</v>
      </c>
      <c r="CT180">
        <v>0.128</v>
      </c>
      <c r="CU180">
        <v>200</v>
      </c>
      <c r="CV180">
        <v>18</v>
      </c>
      <c r="CW180">
        <v>0.6</v>
      </c>
      <c r="CX180">
        <v>0.08</v>
      </c>
      <c r="CY180">
        <v>-66.187405</v>
      </c>
      <c r="CZ180">
        <v>-7.3436616541354</v>
      </c>
      <c r="DA180">
        <v>0.717535502588549</v>
      </c>
      <c r="DB180">
        <v>0</v>
      </c>
      <c r="DC180">
        <v>2.61813</v>
      </c>
      <c r="DD180">
        <v>0.0930568421052633</v>
      </c>
      <c r="DE180">
        <v>0.0107911514677535</v>
      </c>
      <c r="DF180">
        <v>1</v>
      </c>
      <c r="DG180">
        <v>1</v>
      </c>
      <c r="DH180">
        <v>2</v>
      </c>
      <c r="DI180" t="s">
        <v>347</v>
      </c>
      <c r="DJ180">
        <v>3.11907</v>
      </c>
      <c r="DK180">
        <v>2.80075</v>
      </c>
      <c r="DL180">
        <v>0.20631</v>
      </c>
      <c r="DM180">
        <v>0.215362</v>
      </c>
      <c r="DN180">
        <v>0.0865239</v>
      </c>
      <c r="DO180">
        <v>0.0764603</v>
      </c>
      <c r="DP180">
        <v>22090.1</v>
      </c>
      <c r="DQ180">
        <v>20172.8</v>
      </c>
      <c r="DR180">
        <v>26628.9</v>
      </c>
      <c r="DS180">
        <v>24058</v>
      </c>
      <c r="DT180">
        <v>33628</v>
      </c>
      <c r="DU180">
        <v>32377.3</v>
      </c>
      <c r="DV180">
        <v>40262.1</v>
      </c>
      <c r="DW180">
        <v>38044.7</v>
      </c>
      <c r="DX180">
        <v>1.9976</v>
      </c>
      <c r="DY180">
        <v>2.6356</v>
      </c>
      <c r="DZ180">
        <v>0.0386126</v>
      </c>
      <c r="EA180">
        <v>0</v>
      </c>
      <c r="EB180">
        <v>24.8178</v>
      </c>
      <c r="EC180">
        <v>999.9</v>
      </c>
      <c r="ED180">
        <v>51.947</v>
      </c>
      <c r="EE180">
        <v>25.942</v>
      </c>
      <c r="EF180">
        <v>17.0255</v>
      </c>
      <c r="EG180">
        <v>64.2056</v>
      </c>
      <c r="EH180">
        <v>20.4087</v>
      </c>
      <c r="EI180">
        <v>2</v>
      </c>
      <c r="EJ180">
        <v>-0.318039</v>
      </c>
      <c r="EK180">
        <v>0.00701797</v>
      </c>
      <c r="EL180">
        <v>20.3</v>
      </c>
      <c r="EM180">
        <v>5.26012</v>
      </c>
      <c r="EN180">
        <v>12.0062</v>
      </c>
      <c r="EO180">
        <v>4.99915</v>
      </c>
      <c r="EP180">
        <v>3.28708</v>
      </c>
      <c r="EQ180">
        <v>9999</v>
      </c>
      <c r="ER180">
        <v>9999</v>
      </c>
      <c r="ES180">
        <v>9999</v>
      </c>
      <c r="ET180">
        <v>999.9</v>
      </c>
      <c r="EU180">
        <v>1.87284</v>
      </c>
      <c r="EV180">
        <v>1.87365</v>
      </c>
      <c r="EW180">
        <v>1.86989</v>
      </c>
      <c r="EX180">
        <v>1.87561</v>
      </c>
      <c r="EY180">
        <v>1.87582</v>
      </c>
      <c r="EZ180">
        <v>1.87423</v>
      </c>
      <c r="FA180">
        <v>1.87276</v>
      </c>
      <c r="FB180">
        <v>1.87181</v>
      </c>
      <c r="FC180">
        <v>5</v>
      </c>
      <c r="FD180">
        <v>0</v>
      </c>
      <c r="FE180">
        <v>0</v>
      </c>
      <c r="FF180">
        <v>0</v>
      </c>
      <c r="FG180" t="s">
        <v>348</v>
      </c>
      <c r="FH180" t="s">
        <v>349</v>
      </c>
      <c r="FI180" t="s">
        <v>350</v>
      </c>
      <c r="FJ180" t="s">
        <v>350</v>
      </c>
      <c r="FK180" t="s">
        <v>350</v>
      </c>
      <c r="FL180" t="s">
        <v>350</v>
      </c>
      <c r="FM180">
        <v>0</v>
      </c>
      <c r="FN180">
        <v>100</v>
      </c>
      <c r="FO180">
        <v>100</v>
      </c>
      <c r="FP180">
        <v>1.75</v>
      </c>
      <c r="FQ180">
        <v>0.1115</v>
      </c>
      <c r="FR180">
        <v>0.362488883028156</v>
      </c>
      <c r="FS180">
        <v>0.00365831709837341</v>
      </c>
      <c r="FT180">
        <v>-3.09545118692409e-06</v>
      </c>
      <c r="FU180">
        <v>8.40380587856183e-10</v>
      </c>
      <c r="FV180">
        <v>-0.00191986884087034</v>
      </c>
      <c r="FW180">
        <v>0.00174507359546448</v>
      </c>
      <c r="FX180">
        <v>0.000211765233859431</v>
      </c>
      <c r="FY180">
        <v>9.99097381883647e-06</v>
      </c>
      <c r="FZ180">
        <v>2</v>
      </c>
      <c r="GA180">
        <v>1986</v>
      </c>
      <c r="GB180">
        <v>0</v>
      </c>
      <c r="GC180">
        <v>17</v>
      </c>
      <c r="GD180">
        <v>49</v>
      </c>
      <c r="GE180">
        <v>49</v>
      </c>
      <c r="GF180">
        <v>3.42041</v>
      </c>
      <c r="GG180">
        <v>2.50488</v>
      </c>
      <c r="GH180">
        <v>2.24854</v>
      </c>
      <c r="GI180">
        <v>2.67456</v>
      </c>
      <c r="GJ180">
        <v>2.44751</v>
      </c>
      <c r="GK180">
        <v>2.44141</v>
      </c>
      <c r="GL180">
        <v>30.8253</v>
      </c>
      <c r="GM180">
        <v>13.9569</v>
      </c>
      <c r="GN180">
        <v>19</v>
      </c>
      <c r="GO180">
        <v>455.708</v>
      </c>
      <c r="GP180">
        <v>1036.54</v>
      </c>
      <c r="GQ180">
        <v>24.3076</v>
      </c>
      <c r="GR180">
        <v>23.5141</v>
      </c>
      <c r="GS180">
        <v>30.0002</v>
      </c>
      <c r="GT180">
        <v>23.5259</v>
      </c>
      <c r="GU180">
        <v>23.6415</v>
      </c>
      <c r="GV180">
        <v>68.6463</v>
      </c>
      <c r="GW180">
        <v>22.1605</v>
      </c>
      <c r="GX180">
        <v>68.1635</v>
      </c>
      <c r="GY180">
        <v>24.2489</v>
      </c>
      <c r="GZ180">
        <v>1291.98</v>
      </c>
      <c r="HA180">
        <v>12.8305</v>
      </c>
      <c r="HB180">
        <v>101.119</v>
      </c>
      <c r="HC180">
        <v>101.08</v>
      </c>
    </row>
    <row r="181" spans="1:211">
      <c r="A181">
        <v>165</v>
      </c>
      <c r="B181">
        <v>1737668069.1</v>
      </c>
      <c r="C181">
        <v>328</v>
      </c>
      <c r="D181" t="s">
        <v>677</v>
      </c>
      <c r="E181" t="s">
        <v>678</v>
      </c>
      <c r="F181">
        <v>2</v>
      </c>
      <c r="G181">
        <v>1737668067.1</v>
      </c>
      <c r="H181">
        <f>(I181)/1000</f>
        <v>0</v>
      </c>
      <c r="I181">
        <f>IF(BD181, AL181, AF181)</f>
        <v>0</v>
      </c>
      <c r="J181">
        <f>IF(BD181, AG181, AE181)</f>
        <v>0</v>
      </c>
      <c r="K181">
        <f>BF181 - IF(AS181&gt;1, J181*AZ181*100.0/(AU181), 0)</f>
        <v>0</v>
      </c>
      <c r="L181">
        <f>((R181-H181/2)*K181-J181)/(R181+H181/2)</f>
        <v>0</v>
      </c>
      <c r="M181">
        <f>L181*(BM181+BN181)/1000.0</f>
        <v>0</v>
      </c>
      <c r="N181">
        <f>(BF181 - IF(AS181&gt;1, J181*AZ181*100.0/(AU181), 0))*(BM181+BN181)/1000.0</f>
        <v>0</v>
      </c>
      <c r="O181">
        <f>2.0/((1/Q181-1/P181)+SIGN(Q181)*SQRT((1/Q181-1/P181)*(1/Q181-1/P181) + 4*BA181/((BA181+1)*(BA181+1))*(2*1/Q181*1/P181-1/P181*1/P181)))</f>
        <v>0</v>
      </c>
      <c r="P181">
        <f>IF(LEFT(BB181,1)&lt;&gt;"0",IF(LEFT(BB181,1)="1",3.0,BC181),$D$5+$E$5*(BT181*BM181/($K$5*1000))+$F$5*(BT181*BM181/($K$5*1000))*MAX(MIN(AZ181,$J$5),$I$5)*MAX(MIN(AZ181,$J$5),$I$5)+$G$5*MAX(MIN(AZ181,$J$5),$I$5)*(BT181*BM181/($K$5*1000))+$H$5*(BT181*BM181/($K$5*1000))*(BT181*BM181/($K$5*1000)))</f>
        <v>0</v>
      </c>
      <c r="Q181">
        <f>H181*(1000-(1000*0.61365*exp(17.502*U181/(240.97+U181))/(BM181+BN181)+BH181)/2)/(1000*0.61365*exp(17.502*U181/(240.97+U181))/(BM181+BN181)-BH181)</f>
        <v>0</v>
      </c>
      <c r="R181">
        <f>1/((BA181+1)/(O181/1.6)+1/(P181/1.37)) + BA181/((BA181+1)/(O181/1.6) + BA181/(P181/1.37))</f>
        <v>0</v>
      </c>
      <c r="S181">
        <f>(AV181*AY181)</f>
        <v>0</v>
      </c>
      <c r="T181">
        <f>(BO181+(S181+2*0.95*5.67E-8*(((BO181+$B$7)+273)^4-(BO181+273)^4)-44100*H181)/(1.84*29.3*P181+8*0.95*5.67E-8*(BO181+273)^3))</f>
        <v>0</v>
      </c>
      <c r="U181">
        <f>($C$7*BP181+$D$7*BQ181+$E$7*T181)</f>
        <v>0</v>
      </c>
      <c r="V181">
        <f>0.61365*exp(17.502*U181/(240.97+U181))</f>
        <v>0</v>
      </c>
      <c r="W181">
        <f>(X181/Y181*100)</f>
        <v>0</v>
      </c>
      <c r="X181">
        <f>BH181*(BM181+BN181)/1000</f>
        <v>0</v>
      </c>
      <c r="Y181">
        <f>0.61365*exp(17.502*BO181/(240.97+BO181))</f>
        <v>0</v>
      </c>
      <c r="Z181">
        <f>(V181-BH181*(BM181+BN181)/1000)</f>
        <v>0</v>
      </c>
      <c r="AA181">
        <f>(-H181*44100)</f>
        <v>0</v>
      </c>
      <c r="AB181">
        <f>2*29.3*P181*0.92*(BO181-U181)</f>
        <v>0</v>
      </c>
      <c r="AC181">
        <f>2*0.95*5.67E-8*(((BO181+$B$7)+273)^4-(U181+273)^4)</f>
        <v>0</v>
      </c>
      <c r="AD181">
        <f>S181+AC181+AA181+AB181</f>
        <v>0</v>
      </c>
      <c r="AE181">
        <f>BL181*AS181*(BG181-BF181*(1000-AS181*BI181)/(1000-AS181*BH181))/(100*AZ181)</f>
        <v>0</v>
      </c>
      <c r="AF181">
        <f>1000*BL181*AS181*(BH181-BI181)/(100*AZ181*(1000-AS181*BH181))</f>
        <v>0</v>
      </c>
      <c r="AG181">
        <f>(AH181 - AI181 - BM181*1E3/(8.314*(BO181+273.15)) * AK181/BL181 * AJ181) * BL181/(100*AZ181) * (1000 - BI181)/1000</f>
        <v>0</v>
      </c>
      <c r="AH181">
        <v>1274.76972146429</v>
      </c>
      <c r="AI181">
        <v>1221.85648484848</v>
      </c>
      <c r="AJ181">
        <v>3.38693679653652</v>
      </c>
      <c r="AK181">
        <v>84.62</v>
      </c>
      <c r="AL181">
        <f>(AN181 - AM181 + BM181*1E3/(8.314*(BO181+273.15)) * AP181/BL181 * AO181) * BL181/(100*AZ181) * 1000/(1000 - AN181)</f>
        <v>0</v>
      </c>
      <c r="AM181">
        <v>12.8747725434166</v>
      </c>
      <c r="AN181">
        <v>15.5008868131868</v>
      </c>
      <c r="AO181">
        <v>-9.09931124592913e-07</v>
      </c>
      <c r="AP181">
        <v>106.04</v>
      </c>
      <c r="AQ181">
        <v>13</v>
      </c>
      <c r="AR181">
        <v>3</v>
      </c>
      <c r="AS181">
        <f>IF(AQ181*$H$13&gt;=AU181,1.0,(AU181/(AU181-AQ181*$H$13)))</f>
        <v>0</v>
      </c>
      <c r="AT181">
        <f>(AS181-1)*100</f>
        <v>0</v>
      </c>
      <c r="AU181">
        <f>MAX(0,($B$13+$C$13*BT181)/(1+$D$13*BT181)*BM181/(BO181+273)*$E$13)</f>
        <v>0</v>
      </c>
      <c r="AV181">
        <f>$B$11*BU181+$C$11*BV181+$D$11*CG181</f>
        <v>0</v>
      </c>
      <c r="AW181">
        <f>AV181*AX181</f>
        <v>0</v>
      </c>
      <c r="AX181">
        <f>($B$11*$D$9+$C$11*$D$9+$D$11*(CH181*$E$9+CI181*$G$9))/($B$11+$C$11+$D$11)</f>
        <v>0</v>
      </c>
      <c r="AY181">
        <f>($B$11*$K$9+$C$11*$K$9+$D$11*(CH181*$L$9+CI181*$N$9))/($B$11+$C$11+$D$11)</f>
        <v>0</v>
      </c>
      <c r="AZ181">
        <v>6</v>
      </c>
      <c r="BA181">
        <v>0.5</v>
      </c>
      <c r="BB181" t="s">
        <v>345</v>
      </c>
      <c r="BC181">
        <v>2</v>
      </c>
      <c r="BD181" t="b">
        <v>1</v>
      </c>
      <c r="BE181">
        <v>1737668067.1</v>
      </c>
      <c r="BF181">
        <v>1199.58</v>
      </c>
      <c r="BG181">
        <v>1266.77</v>
      </c>
      <c r="BH181">
        <v>15.50165</v>
      </c>
      <c r="BI181">
        <v>12.8807</v>
      </c>
      <c r="BJ181">
        <v>1197.84</v>
      </c>
      <c r="BK181">
        <v>15.39015</v>
      </c>
      <c r="BL181">
        <v>499.962</v>
      </c>
      <c r="BM181">
        <v>102.6015</v>
      </c>
      <c r="BN181">
        <v>0.099898</v>
      </c>
      <c r="BO181">
        <v>25.00575</v>
      </c>
      <c r="BP181">
        <v>25.45215</v>
      </c>
      <c r="BQ181">
        <v>999.9</v>
      </c>
      <c r="BR181">
        <v>0</v>
      </c>
      <c r="BS181">
        <v>0</v>
      </c>
      <c r="BT181">
        <v>10005.31</v>
      </c>
      <c r="BU181">
        <v>364.5085</v>
      </c>
      <c r="BV181">
        <v>834.407</v>
      </c>
      <c r="BW181">
        <v>-67.18535</v>
      </c>
      <c r="BX181">
        <v>1218.47</v>
      </c>
      <c r="BY181">
        <v>1283.3</v>
      </c>
      <c r="BZ181">
        <v>2.620965</v>
      </c>
      <c r="CA181">
        <v>1266.77</v>
      </c>
      <c r="CB181">
        <v>12.8807</v>
      </c>
      <c r="CC181">
        <v>1.590485</v>
      </c>
      <c r="CD181">
        <v>1.321575</v>
      </c>
      <c r="CE181">
        <v>13.86695</v>
      </c>
      <c r="CF181">
        <v>11.04645</v>
      </c>
      <c r="CG181">
        <v>1200.01</v>
      </c>
      <c r="CH181">
        <v>0.8999985</v>
      </c>
      <c r="CI181">
        <v>0.1000015</v>
      </c>
      <c r="CJ181">
        <v>27</v>
      </c>
      <c r="CK181">
        <v>23455.9</v>
      </c>
      <c r="CL181">
        <v>1737665128.1</v>
      </c>
      <c r="CM181" t="s">
        <v>346</v>
      </c>
      <c r="CN181">
        <v>1737665128.1</v>
      </c>
      <c r="CO181">
        <v>1737665124.1</v>
      </c>
      <c r="CP181">
        <v>1</v>
      </c>
      <c r="CQ181">
        <v>0.11</v>
      </c>
      <c r="CR181">
        <v>-0.02</v>
      </c>
      <c r="CS181">
        <v>0.918</v>
      </c>
      <c r="CT181">
        <v>0.128</v>
      </c>
      <c r="CU181">
        <v>200</v>
      </c>
      <c r="CV181">
        <v>18</v>
      </c>
      <c r="CW181">
        <v>0.6</v>
      </c>
      <c r="CX181">
        <v>0.08</v>
      </c>
      <c r="CY181">
        <v>-66.40066</v>
      </c>
      <c r="CZ181">
        <v>-6.70053834586462</v>
      </c>
      <c r="DA181">
        <v>0.662421536032759</v>
      </c>
      <c r="DB181">
        <v>0</v>
      </c>
      <c r="DC181">
        <v>2.6193525</v>
      </c>
      <c r="DD181">
        <v>0.0816708270676711</v>
      </c>
      <c r="DE181">
        <v>0.0104366373296191</v>
      </c>
      <c r="DF181">
        <v>1</v>
      </c>
      <c r="DG181">
        <v>1</v>
      </c>
      <c r="DH181">
        <v>2</v>
      </c>
      <c r="DI181" t="s">
        <v>347</v>
      </c>
      <c r="DJ181">
        <v>3.11897</v>
      </c>
      <c r="DK181">
        <v>2.80064</v>
      </c>
      <c r="DL181">
        <v>0.207018</v>
      </c>
      <c r="DM181">
        <v>0.216047</v>
      </c>
      <c r="DN181">
        <v>0.0865196</v>
      </c>
      <c r="DO181">
        <v>0.0764683</v>
      </c>
      <c r="DP181">
        <v>22070.5</v>
      </c>
      <c r="DQ181">
        <v>20155.2</v>
      </c>
      <c r="DR181">
        <v>26628.9</v>
      </c>
      <c r="DS181">
        <v>24058</v>
      </c>
      <c r="DT181">
        <v>33628.1</v>
      </c>
      <c r="DU181">
        <v>32377</v>
      </c>
      <c r="DV181">
        <v>40262</v>
      </c>
      <c r="DW181">
        <v>38044.6</v>
      </c>
      <c r="DX181">
        <v>1.99725</v>
      </c>
      <c r="DY181">
        <v>2.63517</v>
      </c>
      <c r="DZ181">
        <v>0.0392944</v>
      </c>
      <c r="EA181">
        <v>0</v>
      </c>
      <c r="EB181">
        <v>24.8168</v>
      </c>
      <c r="EC181">
        <v>999.9</v>
      </c>
      <c r="ED181">
        <v>51.947</v>
      </c>
      <c r="EE181">
        <v>25.942</v>
      </c>
      <c r="EF181">
        <v>17.0259</v>
      </c>
      <c r="EG181">
        <v>63.9756</v>
      </c>
      <c r="EH181">
        <v>20.5128</v>
      </c>
      <c r="EI181">
        <v>2</v>
      </c>
      <c r="EJ181">
        <v>-0.318013</v>
      </c>
      <c r="EK181">
        <v>-0.116029</v>
      </c>
      <c r="EL181">
        <v>20.3002</v>
      </c>
      <c r="EM181">
        <v>5.26012</v>
      </c>
      <c r="EN181">
        <v>12.0059</v>
      </c>
      <c r="EO181">
        <v>4.99925</v>
      </c>
      <c r="EP181">
        <v>3.28705</v>
      </c>
      <c r="EQ181">
        <v>9999</v>
      </c>
      <c r="ER181">
        <v>9999</v>
      </c>
      <c r="ES181">
        <v>9999</v>
      </c>
      <c r="ET181">
        <v>999.9</v>
      </c>
      <c r="EU181">
        <v>1.87285</v>
      </c>
      <c r="EV181">
        <v>1.87365</v>
      </c>
      <c r="EW181">
        <v>1.86992</v>
      </c>
      <c r="EX181">
        <v>1.87563</v>
      </c>
      <c r="EY181">
        <v>1.87584</v>
      </c>
      <c r="EZ181">
        <v>1.87423</v>
      </c>
      <c r="FA181">
        <v>1.87276</v>
      </c>
      <c r="FB181">
        <v>1.87182</v>
      </c>
      <c r="FC181">
        <v>5</v>
      </c>
      <c r="FD181">
        <v>0</v>
      </c>
      <c r="FE181">
        <v>0</v>
      </c>
      <c r="FF181">
        <v>0</v>
      </c>
      <c r="FG181" t="s">
        <v>348</v>
      </c>
      <c r="FH181" t="s">
        <v>349</v>
      </c>
      <c r="FI181" t="s">
        <v>350</v>
      </c>
      <c r="FJ181" t="s">
        <v>350</v>
      </c>
      <c r="FK181" t="s">
        <v>350</v>
      </c>
      <c r="FL181" t="s">
        <v>350</v>
      </c>
      <c r="FM181">
        <v>0</v>
      </c>
      <c r="FN181">
        <v>100</v>
      </c>
      <c r="FO181">
        <v>100</v>
      </c>
      <c r="FP181">
        <v>1.75</v>
      </c>
      <c r="FQ181">
        <v>0.1115</v>
      </c>
      <c r="FR181">
        <v>0.362488883028156</v>
      </c>
      <c r="FS181">
        <v>0.00365831709837341</v>
      </c>
      <c r="FT181">
        <v>-3.09545118692409e-06</v>
      </c>
      <c r="FU181">
        <v>8.40380587856183e-10</v>
      </c>
      <c r="FV181">
        <v>-0.00191986884087034</v>
      </c>
      <c r="FW181">
        <v>0.00174507359546448</v>
      </c>
      <c r="FX181">
        <v>0.000211765233859431</v>
      </c>
      <c r="FY181">
        <v>9.99097381883647e-06</v>
      </c>
      <c r="FZ181">
        <v>2</v>
      </c>
      <c r="GA181">
        <v>1986</v>
      </c>
      <c r="GB181">
        <v>0</v>
      </c>
      <c r="GC181">
        <v>17</v>
      </c>
      <c r="GD181">
        <v>49</v>
      </c>
      <c r="GE181">
        <v>49.1</v>
      </c>
      <c r="GF181">
        <v>3.43506</v>
      </c>
      <c r="GG181">
        <v>2.50732</v>
      </c>
      <c r="GH181">
        <v>2.24854</v>
      </c>
      <c r="GI181">
        <v>2.67456</v>
      </c>
      <c r="GJ181">
        <v>2.44751</v>
      </c>
      <c r="GK181">
        <v>2.38403</v>
      </c>
      <c r="GL181">
        <v>30.8469</v>
      </c>
      <c r="GM181">
        <v>13.9394</v>
      </c>
      <c r="GN181">
        <v>19</v>
      </c>
      <c r="GO181">
        <v>455.507</v>
      </c>
      <c r="GP181">
        <v>1036.05</v>
      </c>
      <c r="GQ181">
        <v>24.2652</v>
      </c>
      <c r="GR181">
        <v>23.5144</v>
      </c>
      <c r="GS181">
        <v>30.0002</v>
      </c>
      <c r="GT181">
        <v>23.5265</v>
      </c>
      <c r="GU181">
        <v>23.6425</v>
      </c>
      <c r="GV181">
        <v>68.9441</v>
      </c>
      <c r="GW181">
        <v>22.1605</v>
      </c>
      <c r="GX181">
        <v>68.1635</v>
      </c>
      <c r="GY181">
        <v>24.2434</v>
      </c>
      <c r="GZ181">
        <v>1298.72</v>
      </c>
      <c r="HA181">
        <v>12.8307</v>
      </c>
      <c r="HB181">
        <v>101.119</v>
      </c>
      <c r="HC181">
        <v>101.079</v>
      </c>
    </row>
    <row r="182" spans="1:211">
      <c r="A182">
        <v>166</v>
      </c>
      <c r="B182">
        <v>1737668071.1</v>
      </c>
      <c r="C182">
        <v>330</v>
      </c>
      <c r="D182" t="s">
        <v>679</v>
      </c>
      <c r="E182" t="s">
        <v>680</v>
      </c>
      <c r="F182">
        <v>2</v>
      </c>
      <c r="G182">
        <v>1737668070.1</v>
      </c>
      <c r="H182">
        <f>(I182)/1000</f>
        <v>0</v>
      </c>
      <c r="I182">
        <f>IF(BD182, AL182, AF182)</f>
        <v>0</v>
      </c>
      <c r="J182">
        <f>IF(BD182, AG182, AE182)</f>
        <v>0</v>
      </c>
      <c r="K182">
        <f>BF182 - IF(AS182&gt;1, J182*AZ182*100.0/(AU182), 0)</f>
        <v>0</v>
      </c>
      <c r="L182">
        <f>((R182-H182/2)*K182-J182)/(R182+H182/2)</f>
        <v>0</v>
      </c>
      <c r="M182">
        <f>L182*(BM182+BN182)/1000.0</f>
        <v>0</v>
      </c>
      <c r="N182">
        <f>(BF182 - IF(AS182&gt;1, J182*AZ182*100.0/(AU182), 0))*(BM182+BN182)/1000.0</f>
        <v>0</v>
      </c>
      <c r="O182">
        <f>2.0/((1/Q182-1/P182)+SIGN(Q182)*SQRT((1/Q182-1/P182)*(1/Q182-1/P182) + 4*BA182/((BA182+1)*(BA182+1))*(2*1/Q182*1/P182-1/P182*1/P182)))</f>
        <v>0</v>
      </c>
      <c r="P182">
        <f>IF(LEFT(BB182,1)&lt;&gt;"0",IF(LEFT(BB182,1)="1",3.0,BC182),$D$5+$E$5*(BT182*BM182/($K$5*1000))+$F$5*(BT182*BM182/($K$5*1000))*MAX(MIN(AZ182,$J$5),$I$5)*MAX(MIN(AZ182,$J$5),$I$5)+$G$5*MAX(MIN(AZ182,$J$5),$I$5)*(BT182*BM182/($K$5*1000))+$H$5*(BT182*BM182/($K$5*1000))*(BT182*BM182/($K$5*1000)))</f>
        <v>0</v>
      </c>
      <c r="Q182">
        <f>H182*(1000-(1000*0.61365*exp(17.502*U182/(240.97+U182))/(BM182+BN182)+BH182)/2)/(1000*0.61365*exp(17.502*U182/(240.97+U182))/(BM182+BN182)-BH182)</f>
        <v>0</v>
      </c>
      <c r="R182">
        <f>1/((BA182+1)/(O182/1.6)+1/(P182/1.37)) + BA182/((BA182+1)/(O182/1.6) + BA182/(P182/1.37))</f>
        <v>0</v>
      </c>
      <c r="S182">
        <f>(AV182*AY182)</f>
        <v>0</v>
      </c>
      <c r="T182">
        <f>(BO182+(S182+2*0.95*5.67E-8*(((BO182+$B$7)+273)^4-(BO182+273)^4)-44100*H182)/(1.84*29.3*P182+8*0.95*5.67E-8*(BO182+273)^3))</f>
        <v>0</v>
      </c>
      <c r="U182">
        <f>($C$7*BP182+$D$7*BQ182+$E$7*T182)</f>
        <v>0</v>
      </c>
      <c r="V182">
        <f>0.61365*exp(17.502*U182/(240.97+U182))</f>
        <v>0</v>
      </c>
      <c r="W182">
        <f>(X182/Y182*100)</f>
        <v>0</v>
      </c>
      <c r="X182">
        <f>BH182*(BM182+BN182)/1000</f>
        <v>0</v>
      </c>
      <c r="Y182">
        <f>0.61365*exp(17.502*BO182/(240.97+BO182))</f>
        <v>0</v>
      </c>
      <c r="Z182">
        <f>(V182-BH182*(BM182+BN182)/1000)</f>
        <v>0</v>
      </c>
      <c r="AA182">
        <f>(-H182*44100)</f>
        <v>0</v>
      </c>
      <c r="AB182">
        <f>2*29.3*P182*0.92*(BO182-U182)</f>
        <v>0</v>
      </c>
      <c r="AC182">
        <f>2*0.95*5.67E-8*(((BO182+$B$7)+273)^4-(U182+273)^4)</f>
        <v>0</v>
      </c>
      <c r="AD182">
        <f>S182+AC182+AA182+AB182</f>
        <v>0</v>
      </c>
      <c r="AE182">
        <f>BL182*AS182*(BG182-BF182*(1000-AS182*BI182)/(1000-AS182*BH182))/(100*AZ182)</f>
        <v>0</v>
      </c>
      <c r="AF182">
        <f>1000*BL182*AS182*(BH182-BI182)/(100*AZ182*(1000-AS182*BH182))</f>
        <v>0</v>
      </c>
      <c r="AG182">
        <f>(AH182 - AI182 - BM182*1E3/(8.314*(BO182+273.15)) * AK182/BL182 * AJ182) * BL182/(100*AZ182) * (1000 - BI182)/1000</f>
        <v>0</v>
      </c>
      <c r="AH182">
        <v>1281.58388325</v>
      </c>
      <c r="AI182">
        <v>1228.61272727273</v>
      </c>
      <c r="AJ182">
        <v>3.38152900432893</v>
      </c>
      <c r="AK182">
        <v>84.62</v>
      </c>
      <c r="AL182">
        <f>(AN182 - AM182 + BM182*1E3/(8.314*(BO182+273.15)) * AP182/BL182 * AO182) * BL182/(100*AZ182) * 1000/(1000 - AN182)</f>
        <v>0</v>
      </c>
      <c r="AM182">
        <v>12.8771337881119</v>
      </c>
      <c r="AN182">
        <v>15.4994175824176</v>
      </c>
      <c r="AO182">
        <v>-1.10854113665776e-06</v>
      </c>
      <c r="AP182">
        <v>106.04</v>
      </c>
      <c r="AQ182">
        <v>13</v>
      </c>
      <c r="AR182">
        <v>3</v>
      </c>
      <c r="AS182">
        <f>IF(AQ182*$H$13&gt;=AU182,1.0,(AU182/(AU182-AQ182*$H$13)))</f>
        <v>0</v>
      </c>
      <c r="AT182">
        <f>(AS182-1)*100</f>
        <v>0</v>
      </c>
      <c r="AU182">
        <f>MAX(0,($B$13+$C$13*BT182)/(1+$D$13*BT182)*BM182/(BO182+273)*$E$13)</f>
        <v>0</v>
      </c>
      <c r="AV182">
        <f>$B$11*BU182+$C$11*BV182+$D$11*CG182</f>
        <v>0</v>
      </c>
      <c r="AW182">
        <f>AV182*AX182</f>
        <v>0</v>
      </c>
      <c r="AX182">
        <f>($B$11*$D$9+$C$11*$D$9+$D$11*(CH182*$E$9+CI182*$G$9))/($B$11+$C$11+$D$11)</f>
        <v>0</v>
      </c>
      <c r="AY182">
        <f>($B$11*$K$9+$C$11*$K$9+$D$11*(CH182*$L$9+CI182*$N$9))/($B$11+$C$11+$D$11)</f>
        <v>0</v>
      </c>
      <c r="AZ182">
        <v>6</v>
      </c>
      <c r="BA182">
        <v>0.5</v>
      </c>
      <c r="BB182" t="s">
        <v>345</v>
      </c>
      <c r="BC182">
        <v>2</v>
      </c>
      <c r="BD182" t="b">
        <v>1</v>
      </c>
      <c r="BE182">
        <v>1737668070.1</v>
      </c>
      <c r="BF182">
        <v>1209.57</v>
      </c>
      <c r="BG182">
        <v>1276.83</v>
      </c>
      <c r="BH182">
        <v>15.4996</v>
      </c>
      <c r="BI182">
        <v>12.8845</v>
      </c>
      <c r="BJ182">
        <v>1207.82</v>
      </c>
      <c r="BK182">
        <v>15.3882</v>
      </c>
      <c r="BL182">
        <v>499.9</v>
      </c>
      <c r="BM182">
        <v>102.602</v>
      </c>
      <c r="BN182">
        <v>0.0999464</v>
      </c>
      <c r="BO182">
        <v>25.0038</v>
      </c>
      <c r="BP182">
        <v>25.4628</v>
      </c>
      <c r="BQ182">
        <v>999.9</v>
      </c>
      <c r="BR182">
        <v>0</v>
      </c>
      <c r="BS182">
        <v>0</v>
      </c>
      <c r="BT182">
        <v>10012.5</v>
      </c>
      <c r="BU182">
        <v>364.494</v>
      </c>
      <c r="BV182">
        <v>834.47</v>
      </c>
      <c r="BW182">
        <v>-67.2589</v>
      </c>
      <c r="BX182">
        <v>1228.61</v>
      </c>
      <c r="BY182">
        <v>1293.49</v>
      </c>
      <c r="BZ182">
        <v>2.61513</v>
      </c>
      <c r="CA182">
        <v>1276.83</v>
      </c>
      <c r="CB182">
        <v>12.8845</v>
      </c>
      <c r="CC182">
        <v>1.59029</v>
      </c>
      <c r="CD182">
        <v>1.32198</v>
      </c>
      <c r="CE182">
        <v>13.8651</v>
      </c>
      <c r="CF182">
        <v>11.0511</v>
      </c>
      <c r="CG182">
        <v>1200</v>
      </c>
      <c r="CH182">
        <v>0.899999</v>
      </c>
      <c r="CI182">
        <v>0.100001</v>
      </c>
      <c r="CJ182">
        <v>27</v>
      </c>
      <c r="CK182">
        <v>23455.8</v>
      </c>
      <c r="CL182">
        <v>1737665128.1</v>
      </c>
      <c r="CM182" t="s">
        <v>346</v>
      </c>
      <c r="CN182">
        <v>1737665128.1</v>
      </c>
      <c r="CO182">
        <v>1737665124.1</v>
      </c>
      <c r="CP182">
        <v>1</v>
      </c>
      <c r="CQ182">
        <v>0.11</v>
      </c>
      <c r="CR182">
        <v>-0.02</v>
      </c>
      <c r="CS182">
        <v>0.918</v>
      </c>
      <c r="CT182">
        <v>0.128</v>
      </c>
      <c r="CU182">
        <v>200</v>
      </c>
      <c r="CV182">
        <v>18</v>
      </c>
      <c r="CW182">
        <v>0.6</v>
      </c>
      <c r="CX182">
        <v>0.08</v>
      </c>
      <c r="CY182">
        <v>-66.582575</v>
      </c>
      <c r="CZ182">
        <v>-5.89681353383461</v>
      </c>
      <c r="DA182">
        <v>0.598076422269763</v>
      </c>
      <c r="DB182">
        <v>0</v>
      </c>
      <c r="DC182">
        <v>2.620394</v>
      </c>
      <c r="DD182">
        <v>0.0572490225563958</v>
      </c>
      <c r="DE182">
        <v>0.00973636246243943</v>
      </c>
      <c r="DF182">
        <v>1</v>
      </c>
      <c r="DG182">
        <v>1</v>
      </c>
      <c r="DH182">
        <v>2</v>
      </c>
      <c r="DI182" t="s">
        <v>347</v>
      </c>
      <c r="DJ182">
        <v>3.11914</v>
      </c>
      <c r="DK182">
        <v>2.80068</v>
      </c>
      <c r="DL182">
        <v>0.207716</v>
      </c>
      <c r="DM182">
        <v>0.216742</v>
      </c>
      <c r="DN182">
        <v>0.0865174</v>
      </c>
      <c r="DO182">
        <v>0.0764776</v>
      </c>
      <c r="DP182">
        <v>22050.9</v>
      </c>
      <c r="DQ182">
        <v>20137.2</v>
      </c>
      <c r="DR182">
        <v>26628.7</v>
      </c>
      <c r="DS182">
        <v>24057.8</v>
      </c>
      <c r="DT182">
        <v>33628.1</v>
      </c>
      <c r="DU182">
        <v>32376.4</v>
      </c>
      <c r="DV182">
        <v>40261.8</v>
      </c>
      <c r="DW182">
        <v>38044.2</v>
      </c>
      <c r="DX182">
        <v>1.9975</v>
      </c>
      <c r="DY182">
        <v>2.6347</v>
      </c>
      <c r="DZ182">
        <v>0.0394396</v>
      </c>
      <c r="EA182">
        <v>0</v>
      </c>
      <c r="EB182">
        <v>24.8157</v>
      </c>
      <c r="EC182">
        <v>999.9</v>
      </c>
      <c r="ED182">
        <v>51.923</v>
      </c>
      <c r="EE182">
        <v>25.942</v>
      </c>
      <c r="EF182">
        <v>17.0163</v>
      </c>
      <c r="EG182">
        <v>64.1656</v>
      </c>
      <c r="EH182">
        <v>20.4247</v>
      </c>
      <c r="EI182">
        <v>2</v>
      </c>
      <c r="EJ182">
        <v>-0.318016</v>
      </c>
      <c r="EK182">
        <v>-0.177533</v>
      </c>
      <c r="EL182">
        <v>20.3001</v>
      </c>
      <c r="EM182">
        <v>5.26042</v>
      </c>
      <c r="EN182">
        <v>12.0053</v>
      </c>
      <c r="EO182">
        <v>4.9991</v>
      </c>
      <c r="EP182">
        <v>3.28698</v>
      </c>
      <c r="EQ182">
        <v>9999</v>
      </c>
      <c r="ER182">
        <v>9999</v>
      </c>
      <c r="ES182">
        <v>9999</v>
      </c>
      <c r="ET182">
        <v>999.9</v>
      </c>
      <c r="EU182">
        <v>1.87286</v>
      </c>
      <c r="EV182">
        <v>1.87365</v>
      </c>
      <c r="EW182">
        <v>1.86994</v>
      </c>
      <c r="EX182">
        <v>1.87563</v>
      </c>
      <c r="EY182">
        <v>1.87583</v>
      </c>
      <c r="EZ182">
        <v>1.87423</v>
      </c>
      <c r="FA182">
        <v>1.87278</v>
      </c>
      <c r="FB182">
        <v>1.87182</v>
      </c>
      <c r="FC182">
        <v>5</v>
      </c>
      <c r="FD182">
        <v>0</v>
      </c>
      <c r="FE182">
        <v>0</v>
      </c>
      <c r="FF182">
        <v>0</v>
      </c>
      <c r="FG182" t="s">
        <v>348</v>
      </c>
      <c r="FH182" t="s">
        <v>349</v>
      </c>
      <c r="FI182" t="s">
        <v>350</v>
      </c>
      <c r="FJ182" t="s">
        <v>350</v>
      </c>
      <c r="FK182" t="s">
        <v>350</v>
      </c>
      <c r="FL182" t="s">
        <v>350</v>
      </c>
      <c r="FM182">
        <v>0</v>
      </c>
      <c r="FN182">
        <v>100</v>
      </c>
      <c r="FO182">
        <v>100</v>
      </c>
      <c r="FP182">
        <v>1.75</v>
      </c>
      <c r="FQ182">
        <v>0.1115</v>
      </c>
      <c r="FR182">
        <v>0.362488883028156</v>
      </c>
      <c r="FS182">
        <v>0.00365831709837341</v>
      </c>
      <c r="FT182">
        <v>-3.09545118692409e-06</v>
      </c>
      <c r="FU182">
        <v>8.40380587856183e-10</v>
      </c>
      <c r="FV182">
        <v>-0.00191986884087034</v>
      </c>
      <c r="FW182">
        <v>0.00174507359546448</v>
      </c>
      <c r="FX182">
        <v>0.000211765233859431</v>
      </c>
      <c r="FY182">
        <v>9.99097381883647e-06</v>
      </c>
      <c r="FZ182">
        <v>2</v>
      </c>
      <c r="GA182">
        <v>1986</v>
      </c>
      <c r="GB182">
        <v>0</v>
      </c>
      <c r="GC182">
        <v>17</v>
      </c>
      <c r="GD182">
        <v>49</v>
      </c>
      <c r="GE182">
        <v>49.1</v>
      </c>
      <c r="GF182">
        <v>3.44849</v>
      </c>
      <c r="GG182">
        <v>2.50854</v>
      </c>
      <c r="GH182">
        <v>2.24854</v>
      </c>
      <c r="GI182">
        <v>2.67456</v>
      </c>
      <c r="GJ182">
        <v>2.44751</v>
      </c>
      <c r="GK182">
        <v>2.39868</v>
      </c>
      <c r="GL182">
        <v>30.8469</v>
      </c>
      <c r="GM182">
        <v>13.9569</v>
      </c>
      <c r="GN182">
        <v>19</v>
      </c>
      <c r="GO182">
        <v>455.665</v>
      </c>
      <c r="GP182">
        <v>1035.5</v>
      </c>
      <c r="GQ182">
        <v>24.2463</v>
      </c>
      <c r="GR182">
        <v>23.5151</v>
      </c>
      <c r="GS182">
        <v>30.0002</v>
      </c>
      <c r="GT182">
        <v>23.5277</v>
      </c>
      <c r="GU182">
        <v>23.644</v>
      </c>
      <c r="GV182">
        <v>69.2312</v>
      </c>
      <c r="GW182">
        <v>22.1605</v>
      </c>
      <c r="GX182">
        <v>68.1635</v>
      </c>
      <c r="GY182">
        <v>24.2434</v>
      </c>
      <c r="GZ182">
        <v>1305.4</v>
      </c>
      <c r="HA182">
        <v>12.8292</v>
      </c>
      <c r="HB182">
        <v>101.118</v>
      </c>
      <c r="HC182">
        <v>101.078</v>
      </c>
    </row>
    <row r="183" spans="1:211">
      <c r="A183">
        <v>167</v>
      </c>
      <c r="B183">
        <v>1737668073.1</v>
      </c>
      <c r="C183">
        <v>332</v>
      </c>
      <c r="D183" t="s">
        <v>681</v>
      </c>
      <c r="E183" t="s">
        <v>682</v>
      </c>
      <c r="F183">
        <v>2</v>
      </c>
      <c r="G183">
        <v>1737668071.1</v>
      </c>
      <c r="H183">
        <f>(I183)/1000</f>
        <v>0</v>
      </c>
      <c r="I183">
        <f>IF(BD183, AL183, AF183)</f>
        <v>0</v>
      </c>
      <c r="J183">
        <f>IF(BD183, AG183, AE183)</f>
        <v>0</v>
      </c>
      <c r="K183">
        <f>BF183 - IF(AS183&gt;1, J183*AZ183*100.0/(AU183), 0)</f>
        <v>0</v>
      </c>
      <c r="L183">
        <f>((R183-H183/2)*K183-J183)/(R183+H183/2)</f>
        <v>0</v>
      </c>
      <c r="M183">
        <f>L183*(BM183+BN183)/1000.0</f>
        <v>0</v>
      </c>
      <c r="N183">
        <f>(BF183 - IF(AS183&gt;1, J183*AZ183*100.0/(AU183), 0))*(BM183+BN183)/1000.0</f>
        <v>0</v>
      </c>
      <c r="O183">
        <f>2.0/((1/Q183-1/P183)+SIGN(Q183)*SQRT((1/Q183-1/P183)*(1/Q183-1/P183) + 4*BA183/((BA183+1)*(BA183+1))*(2*1/Q183*1/P183-1/P183*1/P183)))</f>
        <v>0</v>
      </c>
      <c r="P183">
        <f>IF(LEFT(BB183,1)&lt;&gt;"0",IF(LEFT(BB183,1)="1",3.0,BC183),$D$5+$E$5*(BT183*BM183/($K$5*1000))+$F$5*(BT183*BM183/($K$5*1000))*MAX(MIN(AZ183,$J$5),$I$5)*MAX(MIN(AZ183,$J$5),$I$5)+$G$5*MAX(MIN(AZ183,$J$5),$I$5)*(BT183*BM183/($K$5*1000))+$H$5*(BT183*BM183/($K$5*1000))*(BT183*BM183/($K$5*1000)))</f>
        <v>0</v>
      </c>
      <c r="Q183">
        <f>H183*(1000-(1000*0.61365*exp(17.502*U183/(240.97+U183))/(BM183+BN183)+BH183)/2)/(1000*0.61365*exp(17.502*U183/(240.97+U183))/(BM183+BN183)-BH183)</f>
        <v>0</v>
      </c>
      <c r="R183">
        <f>1/((BA183+1)/(O183/1.6)+1/(P183/1.37)) + BA183/((BA183+1)/(O183/1.6) + BA183/(P183/1.37))</f>
        <v>0</v>
      </c>
      <c r="S183">
        <f>(AV183*AY183)</f>
        <v>0</v>
      </c>
      <c r="T183">
        <f>(BO183+(S183+2*0.95*5.67E-8*(((BO183+$B$7)+273)^4-(BO183+273)^4)-44100*H183)/(1.84*29.3*P183+8*0.95*5.67E-8*(BO183+273)^3))</f>
        <v>0</v>
      </c>
      <c r="U183">
        <f>($C$7*BP183+$D$7*BQ183+$E$7*T183)</f>
        <v>0</v>
      </c>
      <c r="V183">
        <f>0.61365*exp(17.502*U183/(240.97+U183))</f>
        <v>0</v>
      </c>
      <c r="W183">
        <f>(X183/Y183*100)</f>
        <v>0</v>
      </c>
      <c r="X183">
        <f>BH183*(BM183+BN183)/1000</f>
        <v>0</v>
      </c>
      <c r="Y183">
        <f>0.61365*exp(17.502*BO183/(240.97+BO183))</f>
        <v>0</v>
      </c>
      <c r="Z183">
        <f>(V183-BH183*(BM183+BN183)/1000)</f>
        <v>0</v>
      </c>
      <c r="AA183">
        <f>(-H183*44100)</f>
        <v>0</v>
      </c>
      <c r="AB183">
        <f>2*29.3*P183*0.92*(BO183-U183)</f>
        <v>0</v>
      </c>
      <c r="AC183">
        <f>2*0.95*5.67E-8*(((BO183+$B$7)+273)^4-(U183+273)^4)</f>
        <v>0</v>
      </c>
      <c r="AD183">
        <f>S183+AC183+AA183+AB183</f>
        <v>0</v>
      </c>
      <c r="AE183">
        <f>BL183*AS183*(BG183-BF183*(1000-AS183*BI183)/(1000-AS183*BH183))/(100*AZ183)</f>
        <v>0</v>
      </c>
      <c r="AF183">
        <f>1000*BL183*AS183*(BH183-BI183)/(100*AZ183*(1000-AS183*BH183))</f>
        <v>0</v>
      </c>
      <c r="AG183">
        <f>(AH183 - AI183 - BM183*1E3/(8.314*(BO183+273.15)) * AK183/BL183 * AJ183) * BL183/(100*AZ183) * (1000 - BI183)/1000</f>
        <v>0</v>
      </c>
      <c r="AH183">
        <v>1288.34857990476</v>
      </c>
      <c r="AI183">
        <v>1235.28575757576</v>
      </c>
      <c r="AJ183">
        <v>3.35866493506493</v>
      </c>
      <c r="AK183">
        <v>84.62</v>
      </c>
      <c r="AL183">
        <f>(AN183 - AM183 + BM183*1E3/(8.314*(BO183+273.15)) * AP183/BL183 * AO183) * BL183/(100*AZ183) * 1000/(1000 - AN183)</f>
        <v>0</v>
      </c>
      <c r="AM183">
        <v>12.8797819424376</v>
      </c>
      <c r="AN183">
        <v>15.4989582417582</v>
      </c>
      <c r="AO183">
        <v>-1.21728008679538e-06</v>
      </c>
      <c r="AP183">
        <v>106.04</v>
      </c>
      <c r="AQ183">
        <v>13</v>
      </c>
      <c r="AR183">
        <v>3</v>
      </c>
      <c r="AS183">
        <f>IF(AQ183*$H$13&gt;=AU183,1.0,(AU183/(AU183-AQ183*$H$13)))</f>
        <v>0</v>
      </c>
      <c r="AT183">
        <f>(AS183-1)*100</f>
        <v>0</v>
      </c>
      <c r="AU183">
        <f>MAX(0,($B$13+$C$13*BT183)/(1+$D$13*BT183)*BM183/(BO183+273)*$E$13)</f>
        <v>0</v>
      </c>
      <c r="AV183">
        <f>$B$11*BU183+$C$11*BV183+$D$11*CG183</f>
        <v>0</v>
      </c>
      <c r="AW183">
        <f>AV183*AX183</f>
        <v>0</v>
      </c>
      <c r="AX183">
        <f>($B$11*$D$9+$C$11*$D$9+$D$11*(CH183*$E$9+CI183*$G$9))/($B$11+$C$11+$D$11)</f>
        <v>0</v>
      </c>
      <c r="AY183">
        <f>($B$11*$K$9+$C$11*$K$9+$D$11*(CH183*$L$9+CI183*$N$9))/($B$11+$C$11+$D$11)</f>
        <v>0</v>
      </c>
      <c r="AZ183">
        <v>6</v>
      </c>
      <c r="BA183">
        <v>0.5</v>
      </c>
      <c r="BB183" t="s">
        <v>345</v>
      </c>
      <c r="BC183">
        <v>2</v>
      </c>
      <c r="BD183" t="b">
        <v>1</v>
      </c>
      <c r="BE183">
        <v>1737668071.1</v>
      </c>
      <c r="BF183">
        <v>1212.86</v>
      </c>
      <c r="BG183">
        <v>1280.175</v>
      </c>
      <c r="BH183">
        <v>15.49945</v>
      </c>
      <c r="BI183">
        <v>12.88515</v>
      </c>
      <c r="BJ183">
        <v>1211.11</v>
      </c>
      <c r="BK183">
        <v>15.388</v>
      </c>
      <c r="BL183">
        <v>499.8725</v>
      </c>
      <c r="BM183">
        <v>102.602</v>
      </c>
      <c r="BN183">
        <v>0.0999599</v>
      </c>
      <c r="BO183">
        <v>25.00135</v>
      </c>
      <c r="BP183">
        <v>25.46385</v>
      </c>
      <c r="BQ183">
        <v>999.9</v>
      </c>
      <c r="BR183">
        <v>0</v>
      </c>
      <c r="BS183">
        <v>0</v>
      </c>
      <c r="BT183">
        <v>10008.75</v>
      </c>
      <c r="BU183">
        <v>364.526</v>
      </c>
      <c r="BV183">
        <v>834.4385</v>
      </c>
      <c r="BW183">
        <v>-67.3177</v>
      </c>
      <c r="BX183">
        <v>1231.95</v>
      </c>
      <c r="BY183">
        <v>1296.885</v>
      </c>
      <c r="BZ183">
        <v>2.61431</v>
      </c>
      <c r="CA183">
        <v>1280.175</v>
      </c>
      <c r="CB183">
        <v>12.88515</v>
      </c>
      <c r="CC183">
        <v>1.590275</v>
      </c>
      <c r="CD183">
        <v>1.322045</v>
      </c>
      <c r="CE183">
        <v>13.86495</v>
      </c>
      <c r="CF183">
        <v>11.05185</v>
      </c>
      <c r="CG183">
        <v>1200</v>
      </c>
      <c r="CH183">
        <v>0.9</v>
      </c>
      <c r="CI183">
        <v>0.0999998</v>
      </c>
      <c r="CJ183">
        <v>27</v>
      </c>
      <c r="CK183">
        <v>23455.8</v>
      </c>
      <c r="CL183">
        <v>1737665128.1</v>
      </c>
      <c r="CM183" t="s">
        <v>346</v>
      </c>
      <c r="CN183">
        <v>1737665128.1</v>
      </c>
      <c r="CO183">
        <v>1737665124.1</v>
      </c>
      <c r="CP183">
        <v>1</v>
      </c>
      <c r="CQ183">
        <v>0.11</v>
      </c>
      <c r="CR183">
        <v>-0.02</v>
      </c>
      <c r="CS183">
        <v>0.918</v>
      </c>
      <c r="CT183">
        <v>0.128</v>
      </c>
      <c r="CU183">
        <v>200</v>
      </c>
      <c r="CV183">
        <v>18</v>
      </c>
      <c r="CW183">
        <v>0.6</v>
      </c>
      <c r="CX183">
        <v>0.08</v>
      </c>
      <c r="CY183">
        <v>-66.7438</v>
      </c>
      <c r="CZ183">
        <v>-5.21044511278194</v>
      </c>
      <c r="DA183">
        <v>0.544435331329625</v>
      </c>
      <c r="DB183">
        <v>0</v>
      </c>
      <c r="DC183">
        <v>2.6214905</v>
      </c>
      <c r="DD183">
        <v>0.0162663157894754</v>
      </c>
      <c r="DE183">
        <v>0.00835351212065916</v>
      </c>
      <c r="DF183">
        <v>1</v>
      </c>
      <c r="DG183">
        <v>1</v>
      </c>
      <c r="DH183">
        <v>2</v>
      </c>
      <c r="DI183" t="s">
        <v>347</v>
      </c>
      <c r="DJ183">
        <v>3.11908</v>
      </c>
      <c r="DK183">
        <v>2.80075</v>
      </c>
      <c r="DL183">
        <v>0.208415</v>
      </c>
      <c r="DM183">
        <v>0.217436</v>
      </c>
      <c r="DN183">
        <v>0.0865151</v>
      </c>
      <c r="DO183">
        <v>0.0764827</v>
      </c>
      <c r="DP183">
        <v>22031.2</v>
      </c>
      <c r="DQ183">
        <v>20119.4</v>
      </c>
      <c r="DR183">
        <v>26628.3</v>
      </c>
      <c r="DS183">
        <v>24057.8</v>
      </c>
      <c r="DT183">
        <v>33627.7</v>
      </c>
      <c r="DU183">
        <v>32376.2</v>
      </c>
      <c r="DV183">
        <v>40261.1</v>
      </c>
      <c r="DW183">
        <v>38044.1</v>
      </c>
      <c r="DX183">
        <v>1.99743</v>
      </c>
      <c r="DY183">
        <v>2.63558</v>
      </c>
      <c r="DZ183">
        <v>0.0395179</v>
      </c>
      <c r="EA183">
        <v>0</v>
      </c>
      <c r="EB183">
        <v>24.8147</v>
      </c>
      <c r="EC183">
        <v>999.9</v>
      </c>
      <c r="ED183">
        <v>51.923</v>
      </c>
      <c r="EE183">
        <v>25.942</v>
      </c>
      <c r="EF183">
        <v>17.0166</v>
      </c>
      <c r="EG183">
        <v>63.2756</v>
      </c>
      <c r="EH183">
        <v>20.5048</v>
      </c>
      <c r="EI183">
        <v>2</v>
      </c>
      <c r="EJ183">
        <v>-0.317919</v>
      </c>
      <c r="EK183">
        <v>-0.210586</v>
      </c>
      <c r="EL183">
        <v>20.3001</v>
      </c>
      <c r="EM183">
        <v>5.26072</v>
      </c>
      <c r="EN183">
        <v>12.0053</v>
      </c>
      <c r="EO183">
        <v>4.999</v>
      </c>
      <c r="EP183">
        <v>3.287</v>
      </c>
      <c r="EQ183">
        <v>9999</v>
      </c>
      <c r="ER183">
        <v>9999</v>
      </c>
      <c r="ES183">
        <v>9999</v>
      </c>
      <c r="ET183">
        <v>999.9</v>
      </c>
      <c r="EU183">
        <v>1.87286</v>
      </c>
      <c r="EV183">
        <v>1.87364</v>
      </c>
      <c r="EW183">
        <v>1.86994</v>
      </c>
      <c r="EX183">
        <v>1.87563</v>
      </c>
      <c r="EY183">
        <v>1.87582</v>
      </c>
      <c r="EZ183">
        <v>1.87424</v>
      </c>
      <c r="FA183">
        <v>1.8728</v>
      </c>
      <c r="FB183">
        <v>1.87181</v>
      </c>
      <c r="FC183">
        <v>5</v>
      </c>
      <c r="FD183">
        <v>0</v>
      </c>
      <c r="FE183">
        <v>0</v>
      </c>
      <c r="FF183">
        <v>0</v>
      </c>
      <c r="FG183" t="s">
        <v>348</v>
      </c>
      <c r="FH183" t="s">
        <v>349</v>
      </c>
      <c r="FI183" t="s">
        <v>350</v>
      </c>
      <c r="FJ183" t="s">
        <v>350</v>
      </c>
      <c r="FK183" t="s">
        <v>350</v>
      </c>
      <c r="FL183" t="s">
        <v>350</v>
      </c>
      <c r="FM183">
        <v>0</v>
      </c>
      <c r="FN183">
        <v>100</v>
      </c>
      <c r="FO183">
        <v>100</v>
      </c>
      <c r="FP183">
        <v>1.75</v>
      </c>
      <c r="FQ183">
        <v>0.1115</v>
      </c>
      <c r="FR183">
        <v>0.362488883028156</v>
      </c>
      <c r="FS183">
        <v>0.00365831709837341</v>
      </c>
      <c r="FT183">
        <v>-3.09545118692409e-06</v>
      </c>
      <c r="FU183">
        <v>8.40380587856183e-10</v>
      </c>
      <c r="FV183">
        <v>-0.00191986884087034</v>
      </c>
      <c r="FW183">
        <v>0.00174507359546448</v>
      </c>
      <c r="FX183">
        <v>0.000211765233859431</v>
      </c>
      <c r="FY183">
        <v>9.99097381883647e-06</v>
      </c>
      <c r="FZ183">
        <v>2</v>
      </c>
      <c r="GA183">
        <v>1986</v>
      </c>
      <c r="GB183">
        <v>0</v>
      </c>
      <c r="GC183">
        <v>17</v>
      </c>
      <c r="GD183">
        <v>49.1</v>
      </c>
      <c r="GE183">
        <v>49.1</v>
      </c>
      <c r="GF183">
        <v>3.46436</v>
      </c>
      <c r="GG183">
        <v>2.50854</v>
      </c>
      <c r="GH183">
        <v>2.24854</v>
      </c>
      <c r="GI183">
        <v>2.67578</v>
      </c>
      <c r="GJ183">
        <v>2.44751</v>
      </c>
      <c r="GK183">
        <v>2.41577</v>
      </c>
      <c r="GL183">
        <v>30.8686</v>
      </c>
      <c r="GM183">
        <v>13.9482</v>
      </c>
      <c r="GN183">
        <v>19</v>
      </c>
      <c r="GO183">
        <v>455.632</v>
      </c>
      <c r="GP183">
        <v>1036.59</v>
      </c>
      <c r="GQ183">
        <v>24.2386</v>
      </c>
      <c r="GR183">
        <v>23.5161</v>
      </c>
      <c r="GS183">
        <v>30.0003</v>
      </c>
      <c r="GT183">
        <v>23.529</v>
      </c>
      <c r="GU183">
        <v>23.6454</v>
      </c>
      <c r="GV183">
        <v>69.5266</v>
      </c>
      <c r="GW183">
        <v>22.1605</v>
      </c>
      <c r="GX183">
        <v>68.1635</v>
      </c>
      <c r="GY183">
        <v>24.2423</v>
      </c>
      <c r="GZ183">
        <v>1312.1</v>
      </c>
      <c r="HA183">
        <v>12.8285</v>
      </c>
      <c r="HB183">
        <v>101.117</v>
      </c>
      <c r="HC183">
        <v>101.078</v>
      </c>
    </row>
    <row r="184" spans="1:211">
      <c r="A184">
        <v>168</v>
      </c>
      <c r="B184">
        <v>1737668075.1</v>
      </c>
      <c r="C184">
        <v>334</v>
      </c>
      <c r="D184" t="s">
        <v>683</v>
      </c>
      <c r="E184" t="s">
        <v>684</v>
      </c>
      <c r="F184">
        <v>2</v>
      </c>
      <c r="G184">
        <v>1737668074.1</v>
      </c>
      <c r="H184">
        <f>(I184)/1000</f>
        <v>0</v>
      </c>
      <c r="I184">
        <f>IF(BD184, AL184, AF184)</f>
        <v>0</v>
      </c>
      <c r="J184">
        <f>IF(BD184, AG184, AE184)</f>
        <v>0</v>
      </c>
      <c r="K184">
        <f>BF184 - IF(AS184&gt;1, J184*AZ184*100.0/(AU184), 0)</f>
        <v>0</v>
      </c>
      <c r="L184">
        <f>((R184-H184/2)*K184-J184)/(R184+H184/2)</f>
        <v>0</v>
      </c>
      <c r="M184">
        <f>L184*(BM184+BN184)/1000.0</f>
        <v>0</v>
      </c>
      <c r="N184">
        <f>(BF184 - IF(AS184&gt;1, J184*AZ184*100.0/(AU184), 0))*(BM184+BN184)/1000.0</f>
        <v>0</v>
      </c>
      <c r="O184">
        <f>2.0/((1/Q184-1/P184)+SIGN(Q184)*SQRT((1/Q184-1/P184)*(1/Q184-1/P184) + 4*BA184/((BA184+1)*(BA184+1))*(2*1/Q184*1/P184-1/P184*1/P184)))</f>
        <v>0</v>
      </c>
      <c r="P184">
        <f>IF(LEFT(BB184,1)&lt;&gt;"0",IF(LEFT(BB184,1)="1",3.0,BC184),$D$5+$E$5*(BT184*BM184/($K$5*1000))+$F$5*(BT184*BM184/($K$5*1000))*MAX(MIN(AZ184,$J$5),$I$5)*MAX(MIN(AZ184,$J$5),$I$5)+$G$5*MAX(MIN(AZ184,$J$5),$I$5)*(BT184*BM184/($K$5*1000))+$H$5*(BT184*BM184/($K$5*1000))*(BT184*BM184/($K$5*1000)))</f>
        <v>0</v>
      </c>
      <c r="Q184">
        <f>H184*(1000-(1000*0.61365*exp(17.502*U184/(240.97+U184))/(BM184+BN184)+BH184)/2)/(1000*0.61365*exp(17.502*U184/(240.97+U184))/(BM184+BN184)-BH184)</f>
        <v>0</v>
      </c>
      <c r="R184">
        <f>1/((BA184+1)/(O184/1.6)+1/(P184/1.37)) + BA184/((BA184+1)/(O184/1.6) + BA184/(P184/1.37))</f>
        <v>0</v>
      </c>
      <c r="S184">
        <f>(AV184*AY184)</f>
        <v>0</v>
      </c>
      <c r="T184">
        <f>(BO184+(S184+2*0.95*5.67E-8*(((BO184+$B$7)+273)^4-(BO184+273)^4)-44100*H184)/(1.84*29.3*P184+8*0.95*5.67E-8*(BO184+273)^3))</f>
        <v>0</v>
      </c>
      <c r="U184">
        <f>($C$7*BP184+$D$7*BQ184+$E$7*T184)</f>
        <v>0</v>
      </c>
      <c r="V184">
        <f>0.61365*exp(17.502*U184/(240.97+U184))</f>
        <v>0</v>
      </c>
      <c r="W184">
        <f>(X184/Y184*100)</f>
        <v>0</v>
      </c>
      <c r="X184">
        <f>BH184*(BM184+BN184)/1000</f>
        <v>0</v>
      </c>
      <c r="Y184">
        <f>0.61365*exp(17.502*BO184/(240.97+BO184))</f>
        <v>0</v>
      </c>
      <c r="Z184">
        <f>(V184-BH184*(BM184+BN184)/1000)</f>
        <v>0</v>
      </c>
      <c r="AA184">
        <f>(-H184*44100)</f>
        <v>0</v>
      </c>
      <c r="AB184">
        <f>2*29.3*P184*0.92*(BO184-U184)</f>
        <v>0</v>
      </c>
      <c r="AC184">
        <f>2*0.95*5.67E-8*(((BO184+$B$7)+273)^4-(U184+273)^4)</f>
        <v>0</v>
      </c>
      <c r="AD184">
        <f>S184+AC184+AA184+AB184</f>
        <v>0</v>
      </c>
      <c r="AE184">
        <f>BL184*AS184*(BG184-BF184*(1000-AS184*BI184)/(1000-AS184*BH184))/(100*AZ184)</f>
        <v>0</v>
      </c>
      <c r="AF184">
        <f>1000*BL184*AS184*(BH184-BI184)/(100*AZ184*(1000-AS184*BH184))</f>
        <v>0</v>
      </c>
      <c r="AG184">
        <f>(AH184 - AI184 - BM184*1E3/(8.314*(BO184+273.15)) * AK184/BL184 * AJ184) * BL184/(100*AZ184) * (1000 - BI184)/1000</f>
        <v>0</v>
      </c>
      <c r="AH184">
        <v>1295.12734419048</v>
      </c>
      <c r="AI184">
        <v>1242.00678787879</v>
      </c>
      <c r="AJ184">
        <v>3.35624372294368</v>
      </c>
      <c r="AK184">
        <v>84.62</v>
      </c>
      <c r="AL184">
        <f>(AN184 - AM184 + BM184*1E3/(8.314*(BO184+273.15)) * AP184/BL184 * AO184) * BL184/(100*AZ184) * 1000/(1000 - AN184)</f>
        <v>0</v>
      </c>
      <c r="AM184">
        <v>12.8823115068332</v>
      </c>
      <c r="AN184">
        <v>15.499067032967</v>
      </c>
      <c r="AO184">
        <v>-1.09623865322008e-06</v>
      </c>
      <c r="AP184">
        <v>106.04</v>
      </c>
      <c r="AQ184">
        <v>13</v>
      </c>
      <c r="AR184">
        <v>3</v>
      </c>
      <c r="AS184">
        <f>IF(AQ184*$H$13&gt;=AU184,1.0,(AU184/(AU184-AQ184*$H$13)))</f>
        <v>0</v>
      </c>
      <c r="AT184">
        <f>(AS184-1)*100</f>
        <v>0</v>
      </c>
      <c r="AU184">
        <f>MAX(0,($B$13+$C$13*BT184)/(1+$D$13*BT184)*BM184/(BO184+273)*$E$13)</f>
        <v>0</v>
      </c>
      <c r="AV184">
        <f>$B$11*BU184+$C$11*BV184+$D$11*CG184</f>
        <v>0</v>
      </c>
      <c r="AW184">
        <f>AV184*AX184</f>
        <v>0</v>
      </c>
      <c r="AX184">
        <f>($B$11*$D$9+$C$11*$D$9+$D$11*(CH184*$E$9+CI184*$G$9))/($B$11+$C$11+$D$11)</f>
        <v>0</v>
      </c>
      <c r="AY184">
        <f>($B$11*$K$9+$C$11*$K$9+$D$11*(CH184*$L$9+CI184*$N$9))/($B$11+$C$11+$D$11)</f>
        <v>0</v>
      </c>
      <c r="AZ184">
        <v>6</v>
      </c>
      <c r="BA184">
        <v>0.5</v>
      </c>
      <c r="BB184" t="s">
        <v>345</v>
      </c>
      <c r="BC184">
        <v>2</v>
      </c>
      <c r="BD184" t="b">
        <v>1</v>
      </c>
      <c r="BE184">
        <v>1737668074.1</v>
      </c>
      <c r="BF184">
        <v>1222.78</v>
      </c>
      <c r="BG184">
        <v>1290.25</v>
      </c>
      <c r="BH184">
        <v>15.4992</v>
      </c>
      <c r="BI184">
        <v>12.8872</v>
      </c>
      <c r="BJ184">
        <v>1221.03</v>
      </c>
      <c r="BK184">
        <v>15.3877</v>
      </c>
      <c r="BL184">
        <v>500.12</v>
      </c>
      <c r="BM184">
        <v>102.603</v>
      </c>
      <c r="BN184">
        <v>0.100029</v>
      </c>
      <c r="BO184">
        <v>24.9932</v>
      </c>
      <c r="BP184">
        <v>25.465</v>
      </c>
      <c r="BQ184">
        <v>999.9</v>
      </c>
      <c r="BR184">
        <v>0</v>
      </c>
      <c r="BS184">
        <v>0</v>
      </c>
      <c r="BT184">
        <v>10020</v>
      </c>
      <c r="BU184">
        <v>364.579</v>
      </c>
      <c r="BV184">
        <v>834.456</v>
      </c>
      <c r="BW184">
        <v>-67.4713</v>
      </c>
      <c r="BX184">
        <v>1242.03</v>
      </c>
      <c r="BY184">
        <v>1307.09</v>
      </c>
      <c r="BZ184">
        <v>2.61197</v>
      </c>
      <c r="CA184">
        <v>1290.25</v>
      </c>
      <c r="CB184">
        <v>12.8872</v>
      </c>
      <c r="CC184">
        <v>1.59026</v>
      </c>
      <c r="CD184">
        <v>1.32227</v>
      </c>
      <c r="CE184">
        <v>13.8648</v>
      </c>
      <c r="CF184">
        <v>11.0544</v>
      </c>
      <c r="CG184">
        <v>1200</v>
      </c>
      <c r="CH184">
        <v>0.899999</v>
      </c>
      <c r="CI184">
        <v>0.100001</v>
      </c>
      <c r="CJ184">
        <v>27</v>
      </c>
      <c r="CK184">
        <v>23455.8</v>
      </c>
      <c r="CL184">
        <v>1737665128.1</v>
      </c>
      <c r="CM184" t="s">
        <v>346</v>
      </c>
      <c r="CN184">
        <v>1737665128.1</v>
      </c>
      <c r="CO184">
        <v>1737665124.1</v>
      </c>
      <c r="CP184">
        <v>1</v>
      </c>
      <c r="CQ184">
        <v>0.11</v>
      </c>
      <c r="CR184">
        <v>-0.02</v>
      </c>
      <c r="CS184">
        <v>0.918</v>
      </c>
      <c r="CT184">
        <v>0.128</v>
      </c>
      <c r="CU184">
        <v>200</v>
      </c>
      <c r="CV184">
        <v>18</v>
      </c>
      <c r="CW184">
        <v>0.6</v>
      </c>
      <c r="CX184">
        <v>0.08</v>
      </c>
      <c r="CY184">
        <v>-66.91977</v>
      </c>
      <c r="CZ184">
        <v>-4.11270676691727</v>
      </c>
      <c r="DA184">
        <v>0.434781070310103</v>
      </c>
      <c r="DB184">
        <v>0</v>
      </c>
      <c r="DC184">
        <v>2.622446</v>
      </c>
      <c r="DD184">
        <v>-0.0320670676691764</v>
      </c>
      <c r="DE184">
        <v>0.00664448824214468</v>
      </c>
      <c r="DF184">
        <v>1</v>
      </c>
      <c r="DG184">
        <v>1</v>
      </c>
      <c r="DH184">
        <v>2</v>
      </c>
      <c r="DI184" t="s">
        <v>347</v>
      </c>
      <c r="DJ184">
        <v>3.11944</v>
      </c>
      <c r="DK184">
        <v>2.8008</v>
      </c>
      <c r="DL184">
        <v>0.209121</v>
      </c>
      <c r="DM184">
        <v>0.218135</v>
      </c>
      <c r="DN184">
        <v>0.0865085</v>
      </c>
      <c r="DO184">
        <v>0.0764871</v>
      </c>
      <c r="DP184">
        <v>22011.7</v>
      </c>
      <c r="DQ184">
        <v>20101.3</v>
      </c>
      <c r="DR184">
        <v>26628.4</v>
      </c>
      <c r="DS184">
        <v>24057.5</v>
      </c>
      <c r="DT184">
        <v>33628</v>
      </c>
      <c r="DU184">
        <v>32375.7</v>
      </c>
      <c r="DV184">
        <v>40261.2</v>
      </c>
      <c r="DW184">
        <v>38043.7</v>
      </c>
      <c r="DX184">
        <v>1.99767</v>
      </c>
      <c r="DY184">
        <v>2.63493</v>
      </c>
      <c r="DZ184">
        <v>0.0398196</v>
      </c>
      <c r="EA184">
        <v>0</v>
      </c>
      <c r="EB184">
        <v>24.8126</v>
      </c>
      <c r="EC184">
        <v>999.9</v>
      </c>
      <c r="ED184">
        <v>51.935</v>
      </c>
      <c r="EE184">
        <v>25.952</v>
      </c>
      <c r="EF184">
        <v>17.0303</v>
      </c>
      <c r="EG184">
        <v>63.8856</v>
      </c>
      <c r="EH184">
        <v>20.2925</v>
      </c>
      <c r="EI184">
        <v>2</v>
      </c>
      <c r="EJ184">
        <v>-0.317815</v>
      </c>
      <c r="EK184">
        <v>-0.242541</v>
      </c>
      <c r="EL184">
        <v>20.3002</v>
      </c>
      <c r="EM184">
        <v>5.26102</v>
      </c>
      <c r="EN184">
        <v>12.0052</v>
      </c>
      <c r="EO184">
        <v>4.99905</v>
      </c>
      <c r="EP184">
        <v>3.28715</v>
      </c>
      <c r="EQ184">
        <v>9999</v>
      </c>
      <c r="ER184">
        <v>9999</v>
      </c>
      <c r="ES184">
        <v>9999</v>
      </c>
      <c r="ET184">
        <v>999.9</v>
      </c>
      <c r="EU184">
        <v>1.87286</v>
      </c>
      <c r="EV184">
        <v>1.87366</v>
      </c>
      <c r="EW184">
        <v>1.86995</v>
      </c>
      <c r="EX184">
        <v>1.87564</v>
      </c>
      <c r="EY184">
        <v>1.87583</v>
      </c>
      <c r="EZ184">
        <v>1.87424</v>
      </c>
      <c r="FA184">
        <v>1.8728</v>
      </c>
      <c r="FB184">
        <v>1.87183</v>
      </c>
      <c r="FC184">
        <v>5</v>
      </c>
      <c r="FD184">
        <v>0</v>
      </c>
      <c r="FE184">
        <v>0</v>
      </c>
      <c r="FF184">
        <v>0</v>
      </c>
      <c r="FG184" t="s">
        <v>348</v>
      </c>
      <c r="FH184" t="s">
        <v>349</v>
      </c>
      <c r="FI184" t="s">
        <v>350</v>
      </c>
      <c r="FJ184" t="s">
        <v>350</v>
      </c>
      <c r="FK184" t="s">
        <v>350</v>
      </c>
      <c r="FL184" t="s">
        <v>350</v>
      </c>
      <c r="FM184">
        <v>0</v>
      </c>
      <c r="FN184">
        <v>100</v>
      </c>
      <c r="FO184">
        <v>100</v>
      </c>
      <c r="FP184">
        <v>1.75</v>
      </c>
      <c r="FQ184">
        <v>0.1115</v>
      </c>
      <c r="FR184">
        <v>0.362488883028156</v>
      </c>
      <c r="FS184">
        <v>0.00365831709837341</v>
      </c>
      <c r="FT184">
        <v>-3.09545118692409e-06</v>
      </c>
      <c r="FU184">
        <v>8.40380587856183e-10</v>
      </c>
      <c r="FV184">
        <v>-0.00191986884087034</v>
      </c>
      <c r="FW184">
        <v>0.00174507359546448</v>
      </c>
      <c r="FX184">
        <v>0.000211765233859431</v>
      </c>
      <c r="FY184">
        <v>9.99097381883647e-06</v>
      </c>
      <c r="FZ184">
        <v>2</v>
      </c>
      <c r="GA184">
        <v>1986</v>
      </c>
      <c r="GB184">
        <v>0</v>
      </c>
      <c r="GC184">
        <v>17</v>
      </c>
      <c r="GD184">
        <v>49.1</v>
      </c>
      <c r="GE184">
        <v>49.2</v>
      </c>
      <c r="GF184">
        <v>3.48022</v>
      </c>
      <c r="GG184">
        <v>2.51099</v>
      </c>
      <c r="GH184">
        <v>2.24854</v>
      </c>
      <c r="GI184">
        <v>2.67456</v>
      </c>
      <c r="GJ184">
        <v>2.44751</v>
      </c>
      <c r="GK184">
        <v>2.34253</v>
      </c>
      <c r="GL184">
        <v>30.8686</v>
      </c>
      <c r="GM184">
        <v>13.9394</v>
      </c>
      <c r="GN184">
        <v>19</v>
      </c>
      <c r="GO184">
        <v>455.793</v>
      </c>
      <c r="GP184">
        <v>1035.83</v>
      </c>
      <c r="GQ184">
        <v>24.234</v>
      </c>
      <c r="GR184">
        <v>23.5164</v>
      </c>
      <c r="GS184">
        <v>30.0003</v>
      </c>
      <c r="GT184">
        <v>23.5304</v>
      </c>
      <c r="GU184">
        <v>23.6468</v>
      </c>
      <c r="GV184">
        <v>69.7282</v>
      </c>
      <c r="GW184">
        <v>22.1605</v>
      </c>
      <c r="GX184">
        <v>68.1635</v>
      </c>
      <c r="GY184">
        <v>24.2423</v>
      </c>
      <c r="GZ184">
        <v>1318.88</v>
      </c>
      <c r="HA184">
        <v>12.8293</v>
      </c>
      <c r="HB184">
        <v>101.117</v>
      </c>
      <c r="HC184">
        <v>101.077</v>
      </c>
    </row>
    <row r="185" spans="1:211">
      <c r="A185">
        <v>169</v>
      </c>
      <c r="B185">
        <v>1737668077.1</v>
      </c>
      <c r="C185">
        <v>336</v>
      </c>
      <c r="D185" t="s">
        <v>685</v>
      </c>
      <c r="E185" t="s">
        <v>686</v>
      </c>
      <c r="F185">
        <v>2</v>
      </c>
      <c r="G185">
        <v>1737668075.1</v>
      </c>
      <c r="H185">
        <f>(I185)/1000</f>
        <v>0</v>
      </c>
      <c r="I185">
        <f>IF(BD185, AL185, AF185)</f>
        <v>0</v>
      </c>
      <c r="J185">
        <f>IF(BD185, AG185, AE185)</f>
        <v>0</v>
      </c>
      <c r="K185">
        <f>BF185 - IF(AS185&gt;1, J185*AZ185*100.0/(AU185), 0)</f>
        <v>0</v>
      </c>
      <c r="L185">
        <f>((R185-H185/2)*K185-J185)/(R185+H185/2)</f>
        <v>0</v>
      </c>
      <c r="M185">
        <f>L185*(BM185+BN185)/1000.0</f>
        <v>0</v>
      </c>
      <c r="N185">
        <f>(BF185 - IF(AS185&gt;1, J185*AZ185*100.0/(AU185), 0))*(BM185+BN185)/1000.0</f>
        <v>0</v>
      </c>
      <c r="O185">
        <f>2.0/((1/Q185-1/P185)+SIGN(Q185)*SQRT((1/Q185-1/P185)*(1/Q185-1/P185) + 4*BA185/((BA185+1)*(BA185+1))*(2*1/Q185*1/P185-1/P185*1/P185)))</f>
        <v>0</v>
      </c>
      <c r="P185">
        <f>IF(LEFT(BB185,1)&lt;&gt;"0",IF(LEFT(BB185,1)="1",3.0,BC185),$D$5+$E$5*(BT185*BM185/($K$5*1000))+$F$5*(BT185*BM185/($K$5*1000))*MAX(MIN(AZ185,$J$5),$I$5)*MAX(MIN(AZ185,$J$5),$I$5)+$G$5*MAX(MIN(AZ185,$J$5),$I$5)*(BT185*BM185/($K$5*1000))+$H$5*(BT185*BM185/($K$5*1000))*(BT185*BM185/($K$5*1000)))</f>
        <v>0</v>
      </c>
      <c r="Q185">
        <f>H185*(1000-(1000*0.61365*exp(17.502*U185/(240.97+U185))/(BM185+BN185)+BH185)/2)/(1000*0.61365*exp(17.502*U185/(240.97+U185))/(BM185+BN185)-BH185)</f>
        <v>0</v>
      </c>
      <c r="R185">
        <f>1/((BA185+1)/(O185/1.6)+1/(P185/1.37)) + BA185/((BA185+1)/(O185/1.6) + BA185/(P185/1.37))</f>
        <v>0</v>
      </c>
      <c r="S185">
        <f>(AV185*AY185)</f>
        <v>0</v>
      </c>
      <c r="T185">
        <f>(BO185+(S185+2*0.95*5.67E-8*(((BO185+$B$7)+273)^4-(BO185+273)^4)-44100*H185)/(1.84*29.3*P185+8*0.95*5.67E-8*(BO185+273)^3))</f>
        <v>0</v>
      </c>
      <c r="U185">
        <f>($C$7*BP185+$D$7*BQ185+$E$7*T185)</f>
        <v>0</v>
      </c>
      <c r="V185">
        <f>0.61365*exp(17.502*U185/(240.97+U185))</f>
        <v>0</v>
      </c>
      <c r="W185">
        <f>(X185/Y185*100)</f>
        <v>0</v>
      </c>
      <c r="X185">
        <f>BH185*(BM185+BN185)/1000</f>
        <v>0</v>
      </c>
      <c r="Y185">
        <f>0.61365*exp(17.502*BO185/(240.97+BO185))</f>
        <v>0</v>
      </c>
      <c r="Z185">
        <f>(V185-BH185*(BM185+BN185)/1000)</f>
        <v>0</v>
      </c>
      <c r="AA185">
        <f>(-H185*44100)</f>
        <v>0</v>
      </c>
      <c r="AB185">
        <f>2*29.3*P185*0.92*(BO185-U185)</f>
        <v>0</v>
      </c>
      <c r="AC185">
        <f>2*0.95*5.67E-8*(((BO185+$B$7)+273)^4-(U185+273)^4)</f>
        <v>0</v>
      </c>
      <c r="AD185">
        <f>S185+AC185+AA185+AB185</f>
        <v>0</v>
      </c>
      <c r="AE185">
        <f>BL185*AS185*(BG185-BF185*(1000-AS185*BI185)/(1000-AS185*BH185))/(100*AZ185)</f>
        <v>0</v>
      </c>
      <c r="AF185">
        <f>1000*BL185*AS185*(BH185-BI185)/(100*AZ185*(1000-AS185*BH185))</f>
        <v>0</v>
      </c>
      <c r="AG185">
        <f>(AH185 - AI185 - BM185*1E3/(8.314*(BO185+273.15)) * AK185/BL185 * AJ185) * BL185/(100*AZ185) * (1000 - BI185)/1000</f>
        <v>0</v>
      </c>
      <c r="AH185">
        <v>1301.93898567857</v>
      </c>
      <c r="AI185">
        <v>1248.82260606061</v>
      </c>
      <c r="AJ185">
        <v>3.38050909090894</v>
      </c>
      <c r="AK185">
        <v>84.62</v>
      </c>
      <c r="AL185">
        <f>(AN185 - AM185 + BM185*1E3/(8.314*(BO185+273.15)) * AP185/BL185 * AO185) * BL185/(100*AZ185) * 1000/(1000 - AN185)</f>
        <v>0</v>
      </c>
      <c r="AM185">
        <v>12.8842665778821</v>
      </c>
      <c r="AN185">
        <v>15.4975615384615</v>
      </c>
      <c r="AO185">
        <v>-1.10043138414183e-06</v>
      </c>
      <c r="AP185">
        <v>106.04</v>
      </c>
      <c r="AQ185">
        <v>13</v>
      </c>
      <c r="AR185">
        <v>3</v>
      </c>
      <c r="AS185">
        <f>IF(AQ185*$H$13&gt;=AU185,1.0,(AU185/(AU185-AQ185*$H$13)))</f>
        <v>0</v>
      </c>
      <c r="AT185">
        <f>(AS185-1)*100</f>
        <v>0</v>
      </c>
      <c r="AU185">
        <f>MAX(0,($B$13+$C$13*BT185)/(1+$D$13*BT185)*BM185/(BO185+273)*$E$13)</f>
        <v>0</v>
      </c>
      <c r="AV185">
        <f>$B$11*BU185+$C$11*BV185+$D$11*CG185</f>
        <v>0</v>
      </c>
      <c r="AW185">
        <f>AV185*AX185</f>
        <v>0</v>
      </c>
      <c r="AX185">
        <f>($B$11*$D$9+$C$11*$D$9+$D$11*(CH185*$E$9+CI185*$G$9))/($B$11+$C$11+$D$11)</f>
        <v>0</v>
      </c>
      <c r="AY185">
        <f>($B$11*$K$9+$C$11*$K$9+$D$11*(CH185*$L$9+CI185*$N$9))/($B$11+$C$11+$D$11)</f>
        <v>0</v>
      </c>
      <c r="AZ185">
        <v>6</v>
      </c>
      <c r="BA185">
        <v>0.5</v>
      </c>
      <c r="BB185" t="s">
        <v>345</v>
      </c>
      <c r="BC185">
        <v>2</v>
      </c>
      <c r="BD185" t="b">
        <v>1</v>
      </c>
      <c r="BE185">
        <v>1737668075.1</v>
      </c>
      <c r="BF185">
        <v>1226.13</v>
      </c>
      <c r="BG185">
        <v>1293.67</v>
      </c>
      <c r="BH185">
        <v>15.4981</v>
      </c>
      <c r="BI185">
        <v>12.8875</v>
      </c>
      <c r="BJ185">
        <v>1224.38</v>
      </c>
      <c r="BK185">
        <v>15.38665</v>
      </c>
      <c r="BL185">
        <v>500.2405</v>
      </c>
      <c r="BM185">
        <v>102.6035</v>
      </c>
      <c r="BN185">
        <v>0.1000855</v>
      </c>
      <c r="BO185">
        <v>24.99055</v>
      </c>
      <c r="BP185">
        <v>25.4655</v>
      </c>
      <c r="BQ185">
        <v>999.9</v>
      </c>
      <c r="BR185">
        <v>0</v>
      </c>
      <c r="BS185">
        <v>0</v>
      </c>
      <c r="BT185">
        <v>9999.375</v>
      </c>
      <c r="BU185">
        <v>364.568</v>
      </c>
      <c r="BV185">
        <v>834.495</v>
      </c>
      <c r="BW185">
        <v>-67.54125</v>
      </c>
      <c r="BX185">
        <v>1245.43</v>
      </c>
      <c r="BY185">
        <v>1310.555</v>
      </c>
      <c r="BZ185">
        <v>2.610615</v>
      </c>
      <c r="CA185">
        <v>1293.67</v>
      </c>
      <c r="CB185">
        <v>12.8875</v>
      </c>
      <c r="CC185">
        <v>1.59016</v>
      </c>
      <c r="CD185">
        <v>1.322305</v>
      </c>
      <c r="CE185">
        <v>13.8638</v>
      </c>
      <c r="CF185">
        <v>11.0548</v>
      </c>
      <c r="CG185">
        <v>1200</v>
      </c>
      <c r="CH185">
        <v>0.899998</v>
      </c>
      <c r="CI185">
        <v>0.100002</v>
      </c>
      <c r="CJ185">
        <v>27</v>
      </c>
      <c r="CK185">
        <v>23455.8</v>
      </c>
      <c r="CL185">
        <v>1737665128.1</v>
      </c>
      <c r="CM185" t="s">
        <v>346</v>
      </c>
      <c r="CN185">
        <v>1737665128.1</v>
      </c>
      <c r="CO185">
        <v>1737665124.1</v>
      </c>
      <c r="CP185">
        <v>1</v>
      </c>
      <c r="CQ185">
        <v>0.11</v>
      </c>
      <c r="CR185">
        <v>-0.02</v>
      </c>
      <c r="CS185">
        <v>0.918</v>
      </c>
      <c r="CT185">
        <v>0.128</v>
      </c>
      <c r="CU185">
        <v>200</v>
      </c>
      <c r="CV185">
        <v>18</v>
      </c>
      <c r="CW185">
        <v>0.6</v>
      </c>
      <c r="CX185">
        <v>0.08</v>
      </c>
      <c r="CY185">
        <v>-67.0793</v>
      </c>
      <c r="CZ185">
        <v>-3.07153984962419</v>
      </c>
      <c r="DA185">
        <v>0.310355257728944</v>
      </c>
      <c r="DB185">
        <v>0</v>
      </c>
      <c r="DC185">
        <v>2.6221545</v>
      </c>
      <c r="DD185">
        <v>-0.0668350375939842</v>
      </c>
      <c r="DE185">
        <v>0.00696169266414418</v>
      </c>
      <c r="DF185">
        <v>1</v>
      </c>
      <c r="DG185">
        <v>1</v>
      </c>
      <c r="DH185">
        <v>2</v>
      </c>
      <c r="DI185" t="s">
        <v>347</v>
      </c>
      <c r="DJ185">
        <v>3.11966</v>
      </c>
      <c r="DK185">
        <v>2.80081</v>
      </c>
      <c r="DL185">
        <v>0.209828</v>
      </c>
      <c r="DM185">
        <v>0.218828</v>
      </c>
      <c r="DN185">
        <v>0.0865004</v>
      </c>
      <c r="DO185">
        <v>0.0764925</v>
      </c>
      <c r="DP185">
        <v>21992.1</v>
      </c>
      <c r="DQ185">
        <v>20083.3</v>
      </c>
      <c r="DR185">
        <v>26628.4</v>
      </c>
      <c r="DS185">
        <v>24057.3</v>
      </c>
      <c r="DT185">
        <v>33628.5</v>
      </c>
      <c r="DU185">
        <v>32375.3</v>
      </c>
      <c r="DV185">
        <v>40261.3</v>
      </c>
      <c r="DW185">
        <v>38043.3</v>
      </c>
      <c r="DX185">
        <v>1.99825</v>
      </c>
      <c r="DY185">
        <v>2.6339</v>
      </c>
      <c r="DZ185">
        <v>0.0398643</v>
      </c>
      <c r="EA185">
        <v>0</v>
      </c>
      <c r="EB185">
        <v>24.8105</v>
      </c>
      <c r="EC185">
        <v>999.9</v>
      </c>
      <c r="ED185">
        <v>51.935</v>
      </c>
      <c r="EE185">
        <v>25.952</v>
      </c>
      <c r="EF185">
        <v>17.0317</v>
      </c>
      <c r="EG185">
        <v>64.0756</v>
      </c>
      <c r="EH185">
        <v>20.2724</v>
      </c>
      <c r="EI185">
        <v>2</v>
      </c>
      <c r="EJ185">
        <v>-0.317805</v>
      </c>
      <c r="EK185">
        <v>-0.267497</v>
      </c>
      <c r="EL185">
        <v>20.3003</v>
      </c>
      <c r="EM185">
        <v>5.26132</v>
      </c>
      <c r="EN185">
        <v>12.005</v>
      </c>
      <c r="EO185">
        <v>4.9991</v>
      </c>
      <c r="EP185">
        <v>3.28718</v>
      </c>
      <c r="EQ185">
        <v>9999</v>
      </c>
      <c r="ER185">
        <v>9999</v>
      </c>
      <c r="ES185">
        <v>9999</v>
      </c>
      <c r="ET185">
        <v>999.9</v>
      </c>
      <c r="EU185">
        <v>1.87286</v>
      </c>
      <c r="EV185">
        <v>1.87366</v>
      </c>
      <c r="EW185">
        <v>1.86993</v>
      </c>
      <c r="EX185">
        <v>1.87564</v>
      </c>
      <c r="EY185">
        <v>1.87582</v>
      </c>
      <c r="EZ185">
        <v>1.87424</v>
      </c>
      <c r="FA185">
        <v>1.8728</v>
      </c>
      <c r="FB185">
        <v>1.87183</v>
      </c>
      <c r="FC185">
        <v>5</v>
      </c>
      <c r="FD185">
        <v>0</v>
      </c>
      <c r="FE185">
        <v>0</v>
      </c>
      <c r="FF185">
        <v>0</v>
      </c>
      <c r="FG185" t="s">
        <v>348</v>
      </c>
      <c r="FH185" t="s">
        <v>349</v>
      </c>
      <c r="FI185" t="s">
        <v>350</v>
      </c>
      <c r="FJ185" t="s">
        <v>350</v>
      </c>
      <c r="FK185" t="s">
        <v>350</v>
      </c>
      <c r="FL185" t="s">
        <v>350</v>
      </c>
      <c r="FM185">
        <v>0</v>
      </c>
      <c r="FN185">
        <v>100</v>
      </c>
      <c r="FO185">
        <v>100</v>
      </c>
      <c r="FP185">
        <v>1.74</v>
      </c>
      <c r="FQ185">
        <v>0.1114</v>
      </c>
      <c r="FR185">
        <v>0.362488883028156</v>
      </c>
      <c r="FS185">
        <v>0.00365831709837341</v>
      </c>
      <c r="FT185">
        <v>-3.09545118692409e-06</v>
      </c>
      <c r="FU185">
        <v>8.40380587856183e-10</v>
      </c>
      <c r="FV185">
        <v>-0.00191986884087034</v>
      </c>
      <c r="FW185">
        <v>0.00174507359546448</v>
      </c>
      <c r="FX185">
        <v>0.000211765233859431</v>
      </c>
      <c r="FY185">
        <v>9.99097381883647e-06</v>
      </c>
      <c r="FZ185">
        <v>2</v>
      </c>
      <c r="GA185">
        <v>1986</v>
      </c>
      <c r="GB185">
        <v>0</v>
      </c>
      <c r="GC185">
        <v>17</v>
      </c>
      <c r="GD185">
        <v>49.1</v>
      </c>
      <c r="GE185">
        <v>49.2</v>
      </c>
      <c r="GF185">
        <v>3.49243</v>
      </c>
      <c r="GG185">
        <v>2.49634</v>
      </c>
      <c r="GH185">
        <v>2.24854</v>
      </c>
      <c r="GI185">
        <v>2.67456</v>
      </c>
      <c r="GJ185">
        <v>2.44751</v>
      </c>
      <c r="GK185">
        <v>2.41577</v>
      </c>
      <c r="GL185">
        <v>30.8902</v>
      </c>
      <c r="GM185">
        <v>13.9569</v>
      </c>
      <c r="GN185">
        <v>19</v>
      </c>
      <c r="GO185">
        <v>456.14</v>
      </c>
      <c r="GP185">
        <v>1034.61</v>
      </c>
      <c r="GQ185">
        <v>24.2321</v>
      </c>
      <c r="GR185">
        <v>23.5171</v>
      </c>
      <c r="GS185">
        <v>30.0003</v>
      </c>
      <c r="GT185">
        <v>23.5314</v>
      </c>
      <c r="GU185">
        <v>23.6483</v>
      </c>
      <c r="GV185">
        <v>69.9962</v>
      </c>
      <c r="GW185">
        <v>22.1605</v>
      </c>
      <c r="GX185">
        <v>68.1635</v>
      </c>
      <c r="GY185">
        <v>24.2423</v>
      </c>
      <c r="GZ185">
        <v>1325.66</v>
      </c>
      <c r="HA185">
        <v>12.8302</v>
      </c>
      <c r="HB185">
        <v>101.117</v>
      </c>
      <c r="HC185">
        <v>101.076</v>
      </c>
    </row>
    <row r="186" spans="1:211">
      <c r="A186">
        <v>170</v>
      </c>
      <c r="B186">
        <v>1737668079.1</v>
      </c>
      <c r="C186">
        <v>338</v>
      </c>
      <c r="D186" t="s">
        <v>687</v>
      </c>
      <c r="E186" t="s">
        <v>688</v>
      </c>
      <c r="F186">
        <v>2</v>
      </c>
      <c r="G186">
        <v>1737668078.1</v>
      </c>
      <c r="H186">
        <f>(I186)/1000</f>
        <v>0</v>
      </c>
      <c r="I186">
        <f>IF(BD186, AL186, AF186)</f>
        <v>0</v>
      </c>
      <c r="J186">
        <f>IF(BD186, AG186, AE186)</f>
        <v>0</v>
      </c>
      <c r="K186">
        <f>BF186 - IF(AS186&gt;1, J186*AZ186*100.0/(AU186), 0)</f>
        <v>0</v>
      </c>
      <c r="L186">
        <f>((R186-H186/2)*K186-J186)/(R186+H186/2)</f>
        <v>0</v>
      </c>
      <c r="M186">
        <f>L186*(BM186+BN186)/1000.0</f>
        <v>0</v>
      </c>
      <c r="N186">
        <f>(BF186 - IF(AS186&gt;1, J186*AZ186*100.0/(AU186), 0))*(BM186+BN186)/1000.0</f>
        <v>0</v>
      </c>
      <c r="O186">
        <f>2.0/((1/Q186-1/P186)+SIGN(Q186)*SQRT((1/Q186-1/P186)*(1/Q186-1/P186) + 4*BA186/((BA186+1)*(BA186+1))*(2*1/Q186*1/P186-1/P186*1/P186)))</f>
        <v>0</v>
      </c>
      <c r="P186">
        <f>IF(LEFT(BB186,1)&lt;&gt;"0",IF(LEFT(BB186,1)="1",3.0,BC186),$D$5+$E$5*(BT186*BM186/($K$5*1000))+$F$5*(BT186*BM186/($K$5*1000))*MAX(MIN(AZ186,$J$5),$I$5)*MAX(MIN(AZ186,$J$5),$I$5)+$G$5*MAX(MIN(AZ186,$J$5),$I$5)*(BT186*BM186/($K$5*1000))+$H$5*(BT186*BM186/($K$5*1000))*(BT186*BM186/($K$5*1000)))</f>
        <v>0</v>
      </c>
      <c r="Q186">
        <f>H186*(1000-(1000*0.61365*exp(17.502*U186/(240.97+U186))/(BM186+BN186)+BH186)/2)/(1000*0.61365*exp(17.502*U186/(240.97+U186))/(BM186+BN186)-BH186)</f>
        <v>0</v>
      </c>
      <c r="R186">
        <f>1/((BA186+1)/(O186/1.6)+1/(P186/1.37)) + BA186/((BA186+1)/(O186/1.6) + BA186/(P186/1.37))</f>
        <v>0</v>
      </c>
      <c r="S186">
        <f>(AV186*AY186)</f>
        <v>0</v>
      </c>
      <c r="T186">
        <f>(BO186+(S186+2*0.95*5.67E-8*(((BO186+$B$7)+273)^4-(BO186+273)^4)-44100*H186)/(1.84*29.3*P186+8*0.95*5.67E-8*(BO186+273)^3))</f>
        <v>0</v>
      </c>
      <c r="U186">
        <f>($C$7*BP186+$D$7*BQ186+$E$7*T186)</f>
        <v>0</v>
      </c>
      <c r="V186">
        <f>0.61365*exp(17.502*U186/(240.97+U186))</f>
        <v>0</v>
      </c>
      <c r="W186">
        <f>(X186/Y186*100)</f>
        <v>0</v>
      </c>
      <c r="X186">
        <f>BH186*(BM186+BN186)/1000</f>
        <v>0</v>
      </c>
      <c r="Y186">
        <f>0.61365*exp(17.502*BO186/(240.97+BO186))</f>
        <v>0</v>
      </c>
      <c r="Z186">
        <f>(V186-BH186*(BM186+BN186)/1000)</f>
        <v>0</v>
      </c>
      <c r="AA186">
        <f>(-H186*44100)</f>
        <v>0</v>
      </c>
      <c r="AB186">
        <f>2*29.3*P186*0.92*(BO186-U186)</f>
        <v>0</v>
      </c>
      <c r="AC186">
        <f>2*0.95*5.67E-8*(((BO186+$B$7)+273)^4-(U186+273)^4)</f>
        <v>0</v>
      </c>
      <c r="AD186">
        <f>S186+AC186+AA186+AB186</f>
        <v>0</v>
      </c>
      <c r="AE186">
        <f>BL186*AS186*(BG186-BF186*(1000-AS186*BI186)/(1000-AS186*BH186))/(100*AZ186)</f>
        <v>0</v>
      </c>
      <c r="AF186">
        <f>1000*BL186*AS186*(BH186-BI186)/(100*AZ186*(1000-AS186*BH186))</f>
        <v>0</v>
      </c>
      <c r="AG186">
        <f>(AH186 - AI186 - BM186*1E3/(8.314*(BO186+273.15)) * AK186/BL186 * AJ186) * BL186/(100*AZ186) * (1000 - BI186)/1000</f>
        <v>0</v>
      </c>
      <c r="AH186">
        <v>1308.80722510714</v>
      </c>
      <c r="AI186">
        <v>1255.66575757576</v>
      </c>
      <c r="AJ186">
        <v>3.40430779220775</v>
      </c>
      <c r="AK186">
        <v>84.62</v>
      </c>
      <c r="AL186">
        <f>(AN186 - AM186 + BM186*1E3/(8.314*(BO186+273.15)) * AP186/BL186 * AO186) * BL186/(100*AZ186) * 1000/(1000 - AN186)</f>
        <v>0</v>
      </c>
      <c r="AM186">
        <v>12.8858026221379</v>
      </c>
      <c r="AN186">
        <v>15.495332967033</v>
      </c>
      <c r="AO186">
        <v>-1.28134955423534e-06</v>
      </c>
      <c r="AP186">
        <v>106.04</v>
      </c>
      <c r="AQ186">
        <v>13</v>
      </c>
      <c r="AR186">
        <v>3</v>
      </c>
      <c r="AS186">
        <f>IF(AQ186*$H$13&gt;=AU186,1.0,(AU186/(AU186-AQ186*$H$13)))</f>
        <v>0</v>
      </c>
      <c r="AT186">
        <f>(AS186-1)*100</f>
        <v>0</v>
      </c>
      <c r="AU186">
        <f>MAX(0,($B$13+$C$13*BT186)/(1+$D$13*BT186)*BM186/(BO186+273)*$E$13)</f>
        <v>0</v>
      </c>
      <c r="AV186">
        <f>$B$11*BU186+$C$11*BV186+$D$11*CG186</f>
        <v>0</v>
      </c>
      <c r="AW186">
        <f>AV186*AX186</f>
        <v>0</v>
      </c>
      <c r="AX186">
        <f>($B$11*$D$9+$C$11*$D$9+$D$11*(CH186*$E$9+CI186*$G$9))/($B$11+$C$11+$D$11)</f>
        <v>0</v>
      </c>
      <c r="AY186">
        <f>($B$11*$K$9+$C$11*$K$9+$D$11*(CH186*$L$9+CI186*$N$9))/($B$11+$C$11+$D$11)</f>
        <v>0</v>
      </c>
      <c r="AZ186">
        <v>6</v>
      </c>
      <c r="BA186">
        <v>0.5</v>
      </c>
      <c r="BB186" t="s">
        <v>345</v>
      </c>
      <c r="BC186">
        <v>2</v>
      </c>
      <c r="BD186" t="b">
        <v>1</v>
      </c>
      <c r="BE186">
        <v>1737668078.1</v>
      </c>
      <c r="BF186">
        <v>1236.19</v>
      </c>
      <c r="BG186">
        <v>1303.68</v>
      </c>
      <c r="BH186">
        <v>15.4951</v>
      </c>
      <c r="BI186">
        <v>12.889</v>
      </c>
      <c r="BJ186">
        <v>1234.44</v>
      </c>
      <c r="BK186">
        <v>15.3837</v>
      </c>
      <c r="BL186">
        <v>500.236</v>
      </c>
      <c r="BM186">
        <v>102.603</v>
      </c>
      <c r="BN186">
        <v>0.0999989</v>
      </c>
      <c r="BO186">
        <v>24.9835</v>
      </c>
      <c r="BP186">
        <v>25.4607</v>
      </c>
      <c r="BQ186">
        <v>999.9</v>
      </c>
      <c r="BR186">
        <v>0</v>
      </c>
      <c r="BS186">
        <v>0</v>
      </c>
      <c r="BT186">
        <v>9971.25</v>
      </c>
      <c r="BU186">
        <v>364.565</v>
      </c>
      <c r="BV186">
        <v>834.775</v>
      </c>
      <c r="BW186">
        <v>-67.4939</v>
      </c>
      <c r="BX186">
        <v>1255.64</v>
      </c>
      <c r="BY186">
        <v>1320.7</v>
      </c>
      <c r="BZ186">
        <v>2.60606</v>
      </c>
      <c r="CA186">
        <v>1303.68</v>
      </c>
      <c r="CB186">
        <v>12.889</v>
      </c>
      <c r="CC186">
        <v>1.58985</v>
      </c>
      <c r="CD186">
        <v>1.32246</v>
      </c>
      <c r="CE186">
        <v>13.8608</v>
      </c>
      <c r="CF186">
        <v>11.0566</v>
      </c>
      <c r="CG186">
        <v>1200</v>
      </c>
      <c r="CH186">
        <v>0.9</v>
      </c>
      <c r="CI186">
        <v>0.1</v>
      </c>
      <c r="CJ186">
        <v>27</v>
      </c>
      <c r="CK186">
        <v>23455.8</v>
      </c>
      <c r="CL186">
        <v>1737665128.1</v>
      </c>
      <c r="CM186" t="s">
        <v>346</v>
      </c>
      <c r="CN186">
        <v>1737665128.1</v>
      </c>
      <c r="CO186">
        <v>1737665124.1</v>
      </c>
      <c r="CP186">
        <v>1</v>
      </c>
      <c r="CQ186">
        <v>0.11</v>
      </c>
      <c r="CR186">
        <v>-0.02</v>
      </c>
      <c r="CS186">
        <v>0.918</v>
      </c>
      <c r="CT186">
        <v>0.128</v>
      </c>
      <c r="CU186">
        <v>200</v>
      </c>
      <c r="CV186">
        <v>18</v>
      </c>
      <c r="CW186">
        <v>0.6</v>
      </c>
      <c r="CX186">
        <v>0.08</v>
      </c>
      <c r="CY186">
        <v>-67.194615</v>
      </c>
      <c r="CZ186">
        <v>-2.65351127819554</v>
      </c>
      <c r="DA186">
        <v>0.260797688400413</v>
      </c>
      <c r="DB186">
        <v>0</v>
      </c>
      <c r="DC186">
        <v>2.6203245</v>
      </c>
      <c r="DD186">
        <v>-0.0806106766917276</v>
      </c>
      <c r="DE186">
        <v>0.00786509597843531</v>
      </c>
      <c r="DF186">
        <v>1</v>
      </c>
      <c r="DG186">
        <v>1</v>
      </c>
      <c r="DH186">
        <v>2</v>
      </c>
      <c r="DI186" t="s">
        <v>347</v>
      </c>
      <c r="DJ186">
        <v>3.11924</v>
      </c>
      <c r="DK186">
        <v>2.80067</v>
      </c>
      <c r="DL186">
        <v>0.210525</v>
      </c>
      <c r="DM186">
        <v>0.219476</v>
      </c>
      <c r="DN186">
        <v>0.0864968</v>
      </c>
      <c r="DO186">
        <v>0.0765074</v>
      </c>
      <c r="DP186">
        <v>21972.6</v>
      </c>
      <c r="DQ186">
        <v>20066.8</v>
      </c>
      <c r="DR186">
        <v>26628.3</v>
      </c>
      <c r="DS186">
        <v>24057.5</v>
      </c>
      <c r="DT186">
        <v>33628.5</v>
      </c>
      <c r="DU186">
        <v>32375.1</v>
      </c>
      <c r="DV186">
        <v>40261</v>
      </c>
      <c r="DW186">
        <v>38043.6</v>
      </c>
      <c r="DX186">
        <v>1.99785</v>
      </c>
      <c r="DY186">
        <v>2.6345</v>
      </c>
      <c r="DZ186">
        <v>0.0394955</v>
      </c>
      <c r="EA186">
        <v>0</v>
      </c>
      <c r="EB186">
        <v>24.808</v>
      </c>
      <c r="EC186">
        <v>999.9</v>
      </c>
      <c r="ED186">
        <v>51.923</v>
      </c>
      <c r="EE186">
        <v>25.942</v>
      </c>
      <c r="EF186">
        <v>17.0178</v>
      </c>
      <c r="EG186">
        <v>63.8756</v>
      </c>
      <c r="EH186">
        <v>20.3165</v>
      </c>
      <c r="EI186">
        <v>2</v>
      </c>
      <c r="EJ186">
        <v>-0.317744</v>
      </c>
      <c r="EK186">
        <v>-0.284578</v>
      </c>
      <c r="EL186">
        <v>20.3003</v>
      </c>
      <c r="EM186">
        <v>5.26132</v>
      </c>
      <c r="EN186">
        <v>12.0052</v>
      </c>
      <c r="EO186">
        <v>4.99925</v>
      </c>
      <c r="EP186">
        <v>3.28708</v>
      </c>
      <c r="EQ186">
        <v>9999</v>
      </c>
      <c r="ER186">
        <v>9999</v>
      </c>
      <c r="ES186">
        <v>9999</v>
      </c>
      <c r="ET186">
        <v>999.9</v>
      </c>
      <c r="EU186">
        <v>1.87286</v>
      </c>
      <c r="EV186">
        <v>1.87367</v>
      </c>
      <c r="EW186">
        <v>1.86993</v>
      </c>
      <c r="EX186">
        <v>1.87565</v>
      </c>
      <c r="EY186">
        <v>1.87581</v>
      </c>
      <c r="EZ186">
        <v>1.87424</v>
      </c>
      <c r="FA186">
        <v>1.87281</v>
      </c>
      <c r="FB186">
        <v>1.87184</v>
      </c>
      <c r="FC186">
        <v>5</v>
      </c>
      <c r="FD186">
        <v>0</v>
      </c>
      <c r="FE186">
        <v>0</v>
      </c>
      <c r="FF186">
        <v>0</v>
      </c>
      <c r="FG186" t="s">
        <v>348</v>
      </c>
      <c r="FH186" t="s">
        <v>349</v>
      </c>
      <c r="FI186" t="s">
        <v>350</v>
      </c>
      <c r="FJ186" t="s">
        <v>350</v>
      </c>
      <c r="FK186" t="s">
        <v>350</v>
      </c>
      <c r="FL186" t="s">
        <v>350</v>
      </c>
      <c r="FM186">
        <v>0</v>
      </c>
      <c r="FN186">
        <v>100</v>
      </c>
      <c r="FO186">
        <v>100</v>
      </c>
      <c r="FP186">
        <v>1.74</v>
      </c>
      <c r="FQ186">
        <v>0.1114</v>
      </c>
      <c r="FR186">
        <v>0.362488883028156</v>
      </c>
      <c r="FS186">
        <v>0.00365831709837341</v>
      </c>
      <c r="FT186">
        <v>-3.09545118692409e-06</v>
      </c>
      <c r="FU186">
        <v>8.40380587856183e-10</v>
      </c>
      <c r="FV186">
        <v>-0.00191986884087034</v>
      </c>
      <c r="FW186">
        <v>0.00174507359546448</v>
      </c>
      <c r="FX186">
        <v>0.000211765233859431</v>
      </c>
      <c r="FY186">
        <v>9.99097381883647e-06</v>
      </c>
      <c r="FZ186">
        <v>2</v>
      </c>
      <c r="GA186">
        <v>1986</v>
      </c>
      <c r="GB186">
        <v>0</v>
      </c>
      <c r="GC186">
        <v>17</v>
      </c>
      <c r="GD186">
        <v>49.2</v>
      </c>
      <c r="GE186">
        <v>49.2</v>
      </c>
      <c r="GF186">
        <v>3.50708</v>
      </c>
      <c r="GG186">
        <v>2.51587</v>
      </c>
      <c r="GH186">
        <v>2.24854</v>
      </c>
      <c r="GI186">
        <v>2.67578</v>
      </c>
      <c r="GJ186">
        <v>2.44751</v>
      </c>
      <c r="GK186">
        <v>2.39746</v>
      </c>
      <c r="GL186">
        <v>30.8902</v>
      </c>
      <c r="GM186">
        <v>13.9482</v>
      </c>
      <c r="GN186">
        <v>19</v>
      </c>
      <c r="GO186">
        <v>455.912</v>
      </c>
      <c r="GP186">
        <v>1035.37</v>
      </c>
      <c r="GQ186">
        <v>24.2319</v>
      </c>
      <c r="GR186">
        <v>23.518</v>
      </c>
      <c r="GS186">
        <v>30.0003</v>
      </c>
      <c r="GT186">
        <v>23.5323</v>
      </c>
      <c r="GU186">
        <v>23.6497</v>
      </c>
      <c r="GV186">
        <v>70.2716</v>
      </c>
      <c r="GW186">
        <v>22.1605</v>
      </c>
      <c r="GX186">
        <v>68.1635</v>
      </c>
      <c r="GY186">
        <v>24.2404</v>
      </c>
      <c r="GZ186">
        <v>1332.43</v>
      </c>
      <c r="HA186">
        <v>12.8287</v>
      </c>
      <c r="HB186">
        <v>101.117</v>
      </c>
      <c r="HC186">
        <v>101.077</v>
      </c>
    </row>
    <row r="187" spans="1:211">
      <c r="A187">
        <v>171</v>
      </c>
      <c r="B187">
        <v>1737668081.1</v>
      </c>
      <c r="C187">
        <v>340</v>
      </c>
      <c r="D187" t="s">
        <v>689</v>
      </c>
      <c r="E187" t="s">
        <v>690</v>
      </c>
      <c r="F187">
        <v>2</v>
      </c>
      <c r="G187">
        <v>1737668079.1</v>
      </c>
      <c r="H187">
        <f>(I187)/1000</f>
        <v>0</v>
      </c>
      <c r="I187">
        <f>IF(BD187, AL187, AF187)</f>
        <v>0</v>
      </c>
      <c r="J187">
        <f>IF(BD187, AG187, AE187)</f>
        <v>0</v>
      </c>
      <c r="K187">
        <f>BF187 - IF(AS187&gt;1, J187*AZ187*100.0/(AU187), 0)</f>
        <v>0</v>
      </c>
      <c r="L187">
        <f>((R187-H187/2)*K187-J187)/(R187+H187/2)</f>
        <v>0</v>
      </c>
      <c r="M187">
        <f>L187*(BM187+BN187)/1000.0</f>
        <v>0</v>
      </c>
      <c r="N187">
        <f>(BF187 - IF(AS187&gt;1, J187*AZ187*100.0/(AU187), 0))*(BM187+BN187)/1000.0</f>
        <v>0</v>
      </c>
      <c r="O187">
        <f>2.0/((1/Q187-1/P187)+SIGN(Q187)*SQRT((1/Q187-1/P187)*(1/Q187-1/P187) + 4*BA187/((BA187+1)*(BA187+1))*(2*1/Q187*1/P187-1/P187*1/P187)))</f>
        <v>0</v>
      </c>
      <c r="P187">
        <f>IF(LEFT(BB187,1)&lt;&gt;"0",IF(LEFT(BB187,1)="1",3.0,BC187),$D$5+$E$5*(BT187*BM187/($K$5*1000))+$F$5*(BT187*BM187/($K$5*1000))*MAX(MIN(AZ187,$J$5),$I$5)*MAX(MIN(AZ187,$J$5),$I$5)+$G$5*MAX(MIN(AZ187,$J$5),$I$5)*(BT187*BM187/($K$5*1000))+$H$5*(BT187*BM187/($K$5*1000))*(BT187*BM187/($K$5*1000)))</f>
        <v>0</v>
      </c>
      <c r="Q187">
        <f>H187*(1000-(1000*0.61365*exp(17.502*U187/(240.97+U187))/(BM187+BN187)+BH187)/2)/(1000*0.61365*exp(17.502*U187/(240.97+U187))/(BM187+BN187)-BH187)</f>
        <v>0</v>
      </c>
      <c r="R187">
        <f>1/((BA187+1)/(O187/1.6)+1/(P187/1.37)) + BA187/((BA187+1)/(O187/1.6) + BA187/(P187/1.37))</f>
        <v>0</v>
      </c>
      <c r="S187">
        <f>(AV187*AY187)</f>
        <v>0</v>
      </c>
      <c r="T187">
        <f>(BO187+(S187+2*0.95*5.67E-8*(((BO187+$B$7)+273)^4-(BO187+273)^4)-44100*H187)/(1.84*29.3*P187+8*0.95*5.67E-8*(BO187+273)^3))</f>
        <v>0</v>
      </c>
      <c r="U187">
        <f>($C$7*BP187+$D$7*BQ187+$E$7*T187)</f>
        <v>0</v>
      </c>
      <c r="V187">
        <f>0.61365*exp(17.502*U187/(240.97+U187))</f>
        <v>0</v>
      </c>
      <c r="W187">
        <f>(X187/Y187*100)</f>
        <v>0</v>
      </c>
      <c r="X187">
        <f>BH187*(BM187+BN187)/1000</f>
        <v>0</v>
      </c>
      <c r="Y187">
        <f>0.61365*exp(17.502*BO187/(240.97+BO187))</f>
        <v>0</v>
      </c>
      <c r="Z187">
        <f>(V187-BH187*(BM187+BN187)/1000)</f>
        <v>0</v>
      </c>
      <c r="AA187">
        <f>(-H187*44100)</f>
        <v>0</v>
      </c>
      <c r="AB187">
        <f>2*29.3*P187*0.92*(BO187-U187)</f>
        <v>0</v>
      </c>
      <c r="AC187">
        <f>2*0.95*5.67E-8*(((BO187+$B$7)+273)^4-(U187+273)^4)</f>
        <v>0</v>
      </c>
      <c r="AD187">
        <f>S187+AC187+AA187+AB187</f>
        <v>0</v>
      </c>
      <c r="AE187">
        <f>BL187*AS187*(BG187-BF187*(1000-AS187*BI187)/(1000-AS187*BH187))/(100*AZ187)</f>
        <v>0</v>
      </c>
      <c r="AF187">
        <f>1000*BL187*AS187*(BH187-BI187)/(100*AZ187*(1000-AS187*BH187))</f>
        <v>0</v>
      </c>
      <c r="AG187">
        <f>(AH187 - AI187 - BM187*1E3/(8.314*(BO187+273.15)) * AK187/BL187 * AJ187) * BL187/(100*AZ187) * (1000 - BI187)/1000</f>
        <v>0</v>
      </c>
      <c r="AH187">
        <v>1315.64649285714</v>
      </c>
      <c r="AI187">
        <v>1262.46933333333</v>
      </c>
      <c r="AJ187">
        <v>3.40679523809519</v>
      </c>
      <c r="AK187">
        <v>84.62</v>
      </c>
      <c r="AL187">
        <f>(AN187 - AM187 + BM187*1E3/(8.314*(BO187+273.15)) * AP187/BL187 * AO187) * BL187/(100*AZ187) * 1000/(1000 - AN187)</f>
        <v>0</v>
      </c>
      <c r="AM187">
        <v>12.8868293132268</v>
      </c>
      <c r="AN187">
        <v>15.4945054945055</v>
      </c>
      <c r="AO187">
        <v>-1.24553838706016e-06</v>
      </c>
      <c r="AP187">
        <v>106.04</v>
      </c>
      <c r="AQ187">
        <v>13</v>
      </c>
      <c r="AR187">
        <v>3</v>
      </c>
      <c r="AS187">
        <f>IF(AQ187*$H$13&gt;=AU187,1.0,(AU187/(AU187-AQ187*$H$13)))</f>
        <v>0</v>
      </c>
      <c r="AT187">
        <f>(AS187-1)*100</f>
        <v>0</v>
      </c>
      <c r="AU187">
        <f>MAX(0,($B$13+$C$13*BT187)/(1+$D$13*BT187)*BM187/(BO187+273)*$E$13)</f>
        <v>0</v>
      </c>
      <c r="AV187">
        <f>$B$11*BU187+$C$11*BV187+$D$11*CG187</f>
        <v>0</v>
      </c>
      <c r="AW187">
        <f>AV187*AX187</f>
        <v>0</v>
      </c>
      <c r="AX187">
        <f>($B$11*$D$9+$C$11*$D$9+$D$11*(CH187*$E$9+CI187*$G$9))/($B$11+$C$11+$D$11)</f>
        <v>0</v>
      </c>
      <c r="AY187">
        <f>($B$11*$K$9+$C$11*$K$9+$D$11*(CH187*$L$9+CI187*$N$9))/($B$11+$C$11+$D$11)</f>
        <v>0</v>
      </c>
      <c r="AZ187">
        <v>6</v>
      </c>
      <c r="BA187">
        <v>0.5</v>
      </c>
      <c r="BB187" t="s">
        <v>345</v>
      </c>
      <c r="BC187">
        <v>2</v>
      </c>
      <c r="BD187" t="b">
        <v>1</v>
      </c>
      <c r="BE187">
        <v>1737668079.1</v>
      </c>
      <c r="BF187">
        <v>1239.545</v>
      </c>
      <c r="BG187">
        <v>1306.855</v>
      </c>
      <c r="BH187">
        <v>15.49525</v>
      </c>
      <c r="BI187">
        <v>12.891</v>
      </c>
      <c r="BJ187">
        <v>1237.8</v>
      </c>
      <c r="BK187">
        <v>15.38385</v>
      </c>
      <c r="BL187">
        <v>500.106</v>
      </c>
      <c r="BM187">
        <v>102.602</v>
      </c>
      <c r="BN187">
        <v>0.09988105</v>
      </c>
      <c r="BO187">
        <v>24.98235</v>
      </c>
      <c r="BP187">
        <v>25.4566</v>
      </c>
      <c r="BQ187">
        <v>999.9</v>
      </c>
      <c r="BR187">
        <v>0</v>
      </c>
      <c r="BS187">
        <v>0</v>
      </c>
      <c r="BT187">
        <v>10006.875</v>
      </c>
      <c r="BU187">
        <v>364.5765</v>
      </c>
      <c r="BV187">
        <v>834.6795</v>
      </c>
      <c r="BW187">
        <v>-67.3133</v>
      </c>
      <c r="BX187">
        <v>1259.05</v>
      </c>
      <c r="BY187">
        <v>1323.92</v>
      </c>
      <c r="BZ187">
        <v>2.60424</v>
      </c>
      <c r="CA187">
        <v>1306.855</v>
      </c>
      <c r="CB187">
        <v>12.891</v>
      </c>
      <c r="CC187">
        <v>1.58985</v>
      </c>
      <c r="CD187">
        <v>1.32265</v>
      </c>
      <c r="CE187">
        <v>13.8608</v>
      </c>
      <c r="CF187">
        <v>11.05875</v>
      </c>
      <c r="CG187">
        <v>1200</v>
      </c>
      <c r="CH187">
        <v>0.9</v>
      </c>
      <c r="CI187">
        <v>0.1</v>
      </c>
      <c r="CJ187">
        <v>27</v>
      </c>
      <c r="CK187">
        <v>23455.8</v>
      </c>
      <c r="CL187">
        <v>1737665128.1</v>
      </c>
      <c r="CM187" t="s">
        <v>346</v>
      </c>
      <c r="CN187">
        <v>1737665128.1</v>
      </c>
      <c r="CO187">
        <v>1737665124.1</v>
      </c>
      <c r="CP187">
        <v>1</v>
      </c>
      <c r="CQ187">
        <v>0.11</v>
      </c>
      <c r="CR187">
        <v>-0.02</v>
      </c>
      <c r="CS187">
        <v>0.918</v>
      </c>
      <c r="CT187">
        <v>0.128</v>
      </c>
      <c r="CU187">
        <v>200</v>
      </c>
      <c r="CV187">
        <v>18</v>
      </c>
      <c r="CW187">
        <v>0.6</v>
      </c>
      <c r="CX187">
        <v>0.08</v>
      </c>
      <c r="CY187">
        <v>-67.26237</v>
      </c>
      <c r="CZ187">
        <v>-2.00953984962399</v>
      </c>
      <c r="DA187">
        <v>0.212581097701559</v>
      </c>
      <c r="DB187">
        <v>0</v>
      </c>
      <c r="DC187">
        <v>2.617789</v>
      </c>
      <c r="DD187">
        <v>-0.0869648120300755</v>
      </c>
      <c r="DE187">
        <v>0.00841430680448481</v>
      </c>
      <c r="DF187">
        <v>1</v>
      </c>
      <c r="DG187">
        <v>1</v>
      </c>
      <c r="DH187">
        <v>2</v>
      </c>
      <c r="DI187" t="s">
        <v>347</v>
      </c>
      <c r="DJ187">
        <v>3.11901</v>
      </c>
      <c r="DK187">
        <v>2.80077</v>
      </c>
      <c r="DL187">
        <v>0.211211</v>
      </c>
      <c r="DM187">
        <v>0.220113</v>
      </c>
      <c r="DN187">
        <v>0.086501</v>
      </c>
      <c r="DO187">
        <v>0.0765201</v>
      </c>
      <c r="DP187">
        <v>21953.5</v>
      </c>
      <c r="DQ187">
        <v>20050.5</v>
      </c>
      <c r="DR187">
        <v>26628.2</v>
      </c>
      <c r="DS187">
        <v>24057.5</v>
      </c>
      <c r="DT187">
        <v>33628.3</v>
      </c>
      <c r="DU187">
        <v>32374.9</v>
      </c>
      <c r="DV187">
        <v>40260.9</v>
      </c>
      <c r="DW187">
        <v>38043.9</v>
      </c>
      <c r="DX187">
        <v>1.99758</v>
      </c>
      <c r="DY187">
        <v>2.63505</v>
      </c>
      <c r="DZ187">
        <v>0.0394508</v>
      </c>
      <c r="EA187">
        <v>0</v>
      </c>
      <c r="EB187">
        <v>24.8043</v>
      </c>
      <c r="EC187">
        <v>999.9</v>
      </c>
      <c r="ED187">
        <v>51.935</v>
      </c>
      <c r="EE187">
        <v>25.952</v>
      </c>
      <c r="EF187">
        <v>17.0302</v>
      </c>
      <c r="EG187">
        <v>64.0056</v>
      </c>
      <c r="EH187">
        <v>20.3686</v>
      </c>
      <c r="EI187">
        <v>2</v>
      </c>
      <c r="EJ187">
        <v>-0.317617</v>
      </c>
      <c r="EK187">
        <v>-0.293897</v>
      </c>
      <c r="EL187">
        <v>20.3003</v>
      </c>
      <c r="EM187">
        <v>5.26207</v>
      </c>
      <c r="EN187">
        <v>12.0062</v>
      </c>
      <c r="EO187">
        <v>4.99965</v>
      </c>
      <c r="EP187">
        <v>3.28718</v>
      </c>
      <c r="EQ187">
        <v>9999</v>
      </c>
      <c r="ER187">
        <v>9999</v>
      </c>
      <c r="ES187">
        <v>9999</v>
      </c>
      <c r="ET187">
        <v>999.9</v>
      </c>
      <c r="EU187">
        <v>1.87286</v>
      </c>
      <c r="EV187">
        <v>1.87367</v>
      </c>
      <c r="EW187">
        <v>1.8699</v>
      </c>
      <c r="EX187">
        <v>1.87563</v>
      </c>
      <c r="EY187">
        <v>1.8758</v>
      </c>
      <c r="EZ187">
        <v>1.87422</v>
      </c>
      <c r="FA187">
        <v>1.87278</v>
      </c>
      <c r="FB187">
        <v>1.87183</v>
      </c>
      <c r="FC187">
        <v>5</v>
      </c>
      <c r="FD187">
        <v>0</v>
      </c>
      <c r="FE187">
        <v>0</v>
      </c>
      <c r="FF187">
        <v>0</v>
      </c>
      <c r="FG187" t="s">
        <v>348</v>
      </c>
      <c r="FH187" t="s">
        <v>349</v>
      </c>
      <c r="FI187" t="s">
        <v>350</v>
      </c>
      <c r="FJ187" t="s">
        <v>350</v>
      </c>
      <c r="FK187" t="s">
        <v>350</v>
      </c>
      <c r="FL187" t="s">
        <v>350</v>
      </c>
      <c r="FM187">
        <v>0</v>
      </c>
      <c r="FN187">
        <v>100</v>
      </c>
      <c r="FO187">
        <v>100</v>
      </c>
      <c r="FP187">
        <v>1.74</v>
      </c>
      <c r="FQ187">
        <v>0.1115</v>
      </c>
      <c r="FR187">
        <v>0.362488883028156</v>
      </c>
      <c r="FS187">
        <v>0.00365831709837341</v>
      </c>
      <c r="FT187">
        <v>-3.09545118692409e-06</v>
      </c>
      <c r="FU187">
        <v>8.40380587856183e-10</v>
      </c>
      <c r="FV187">
        <v>-0.00191986884087034</v>
      </c>
      <c r="FW187">
        <v>0.00174507359546448</v>
      </c>
      <c r="FX187">
        <v>0.000211765233859431</v>
      </c>
      <c r="FY187">
        <v>9.99097381883647e-06</v>
      </c>
      <c r="FZ187">
        <v>2</v>
      </c>
      <c r="GA187">
        <v>1986</v>
      </c>
      <c r="GB187">
        <v>0</v>
      </c>
      <c r="GC187">
        <v>17</v>
      </c>
      <c r="GD187">
        <v>49.2</v>
      </c>
      <c r="GE187">
        <v>49.3</v>
      </c>
      <c r="GF187">
        <v>3.52051</v>
      </c>
      <c r="GG187">
        <v>2.50488</v>
      </c>
      <c r="GH187">
        <v>2.24854</v>
      </c>
      <c r="GI187">
        <v>2.67578</v>
      </c>
      <c r="GJ187">
        <v>2.44751</v>
      </c>
      <c r="GK187">
        <v>2.40723</v>
      </c>
      <c r="GL187">
        <v>30.8902</v>
      </c>
      <c r="GM187">
        <v>13.9482</v>
      </c>
      <c r="GN187">
        <v>19</v>
      </c>
      <c r="GO187">
        <v>455.764</v>
      </c>
      <c r="GP187">
        <v>1036.07</v>
      </c>
      <c r="GQ187">
        <v>24.2326</v>
      </c>
      <c r="GR187">
        <v>23.5185</v>
      </c>
      <c r="GS187">
        <v>30.0002</v>
      </c>
      <c r="GT187">
        <v>23.5339</v>
      </c>
      <c r="GU187">
        <v>23.6511</v>
      </c>
      <c r="GV187">
        <v>70.5546</v>
      </c>
      <c r="GW187">
        <v>22.1605</v>
      </c>
      <c r="GX187">
        <v>68.1635</v>
      </c>
      <c r="GY187">
        <v>24.2404</v>
      </c>
      <c r="GZ187">
        <v>1339.22</v>
      </c>
      <c r="HA187">
        <v>12.8246</v>
      </c>
      <c r="HB187">
        <v>101.116</v>
      </c>
      <c r="HC187">
        <v>101.077</v>
      </c>
    </row>
    <row r="188" spans="1:211">
      <c r="A188">
        <v>172</v>
      </c>
      <c r="B188">
        <v>1737668083.1</v>
      </c>
      <c r="C188">
        <v>342</v>
      </c>
      <c r="D188" t="s">
        <v>691</v>
      </c>
      <c r="E188" t="s">
        <v>692</v>
      </c>
      <c r="F188">
        <v>2</v>
      </c>
      <c r="G188">
        <v>1737668082.1</v>
      </c>
      <c r="H188">
        <f>(I188)/1000</f>
        <v>0</v>
      </c>
      <c r="I188">
        <f>IF(BD188, AL188, AF188)</f>
        <v>0</v>
      </c>
      <c r="J188">
        <f>IF(BD188, AG188, AE188)</f>
        <v>0</v>
      </c>
      <c r="K188">
        <f>BF188 - IF(AS188&gt;1, J188*AZ188*100.0/(AU188), 0)</f>
        <v>0</v>
      </c>
      <c r="L188">
        <f>((R188-H188/2)*K188-J188)/(R188+H188/2)</f>
        <v>0</v>
      </c>
      <c r="M188">
        <f>L188*(BM188+BN188)/1000.0</f>
        <v>0</v>
      </c>
      <c r="N188">
        <f>(BF188 - IF(AS188&gt;1, J188*AZ188*100.0/(AU188), 0))*(BM188+BN188)/1000.0</f>
        <v>0</v>
      </c>
      <c r="O188">
        <f>2.0/((1/Q188-1/P188)+SIGN(Q188)*SQRT((1/Q188-1/P188)*(1/Q188-1/P188) + 4*BA188/((BA188+1)*(BA188+1))*(2*1/Q188*1/P188-1/P188*1/P188)))</f>
        <v>0</v>
      </c>
      <c r="P188">
        <f>IF(LEFT(BB188,1)&lt;&gt;"0",IF(LEFT(BB188,1)="1",3.0,BC188),$D$5+$E$5*(BT188*BM188/($K$5*1000))+$F$5*(BT188*BM188/($K$5*1000))*MAX(MIN(AZ188,$J$5),$I$5)*MAX(MIN(AZ188,$J$5),$I$5)+$G$5*MAX(MIN(AZ188,$J$5),$I$5)*(BT188*BM188/($K$5*1000))+$H$5*(BT188*BM188/($K$5*1000))*(BT188*BM188/($K$5*1000)))</f>
        <v>0</v>
      </c>
      <c r="Q188">
        <f>H188*(1000-(1000*0.61365*exp(17.502*U188/(240.97+U188))/(BM188+BN188)+BH188)/2)/(1000*0.61365*exp(17.502*U188/(240.97+U188))/(BM188+BN188)-BH188)</f>
        <v>0</v>
      </c>
      <c r="R188">
        <f>1/((BA188+1)/(O188/1.6)+1/(P188/1.37)) + BA188/((BA188+1)/(O188/1.6) + BA188/(P188/1.37))</f>
        <v>0</v>
      </c>
      <c r="S188">
        <f>(AV188*AY188)</f>
        <v>0</v>
      </c>
      <c r="T188">
        <f>(BO188+(S188+2*0.95*5.67E-8*(((BO188+$B$7)+273)^4-(BO188+273)^4)-44100*H188)/(1.84*29.3*P188+8*0.95*5.67E-8*(BO188+273)^3))</f>
        <v>0</v>
      </c>
      <c r="U188">
        <f>($C$7*BP188+$D$7*BQ188+$E$7*T188)</f>
        <v>0</v>
      </c>
      <c r="V188">
        <f>0.61365*exp(17.502*U188/(240.97+U188))</f>
        <v>0</v>
      </c>
      <c r="W188">
        <f>(X188/Y188*100)</f>
        <v>0</v>
      </c>
      <c r="X188">
        <f>BH188*(BM188+BN188)/1000</f>
        <v>0</v>
      </c>
      <c r="Y188">
        <f>0.61365*exp(17.502*BO188/(240.97+BO188))</f>
        <v>0</v>
      </c>
      <c r="Z188">
        <f>(V188-BH188*(BM188+BN188)/1000)</f>
        <v>0</v>
      </c>
      <c r="AA188">
        <f>(-H188*44100)</f>
        <v>0</v>
      </c>
      <c r="AB188">
        <f>2*29.3*P188*0.92*(BO188-U188)</f>
        <v>0</v>
      </c>
      <c r="AC188">
        <f>2*0.95*5.67E-8*(((BO188+$B$7)+273)^4-(U188+273)^4)</f>
        <v>0</v>
      </c>
      <c r="AD188">
        <f>S188+AC188+AA188+AB188</f>
        <v>0</v>
      </c>
      <c r="AE188">
        <f>BL188*AS188*(BG188-BF188*(1000-AS188*BI188)/(1000-AS188*BH188))/(100*AZ188)</f>
        <v>0</v>
      </c>
      <c r="AF188">
        <f>1000*BL188*AS188*(BH188-BI188)/(100*AZ188*(1000-AS188*BH188))</f>
        <v>0</v>
      </c>
      <c r="AG188">
        <f>(AH188 - AI188 - BM188*1E3/(8.314*(BO188+273.15)) * AK188/BL188 * AJ188) * BL188/(100*AZ188) * (1000 - BI188)/1000</f>
        <v>0</v>
      </c>
      <c r="AH188">
        <v>1322.29029366667</v>
      </c>
      <c r="AI188">
        <v>1269.08987878788</v>
      </c>
      <c r="AJ188">
        <v>3.36014675324675</v>
      </c>
      <c r="AK188">
        <v>84.62</v>
      </c>
      <c r="AL188">
        <f>(AN188 - AM188 + BM188*1E3/(8.314*(BO188+273.15)) * AP188/BL188 * AO188) * BL188/(100*AZ188) * 1000/(1000 - AN188)</f>
        <v>0</v>
      </c>
      <c r="AM188">
        <v>12.8882436347453</v>
      </c>
      <c r="AN188">
        <v>15.4958164835165</v>
      </c>
      <c r="AO188">
        <v>-9.0503330293726e-07</v>
      </c>
      <c r="AP188">
        <v>106.04</v>
      </c>
      <c r="AQ188">
        <v>13</v>
      </c>
      <c r="AR188">
        <v>3</v>
      </c>
      <c r="AS188">
        <f>IF(AQ188*$H$13&gt;=AU188,1.0,(AU188/(AU188-AQ188*$H$13)))</f>
        <v>0</v>
      </c>
      <c r="AT188">
        <f>(AS188-1)*100</f>
        <v>0</v>
      </c>
      <c r="AU188">
        <f>MAX(0,($B$13+$C$13*BT188)/(1+$D$13*BT188)*BM188/(BO188+273)*$E$13)</f>
        <v>0</v>
      </c>
      <c r="AV188">
        <f>$B$11*BU188+$C$11*BV188+$D$11*CG188</f>
        <v>0</v>
      </c>
      <c r="AW188">
        <f>AV188*AX188</f>
        <v>0</v>
      </c>
      <c r="AX188">
        <f>($B$11*$D$9+$C$11*$D$9+$D$11*(CH188*$E$9+CI188*$G$9))/($B$11+$C$11+$D$11)</f>
        <v>0</v>
      </c>
      <c r="AY188">
        <f>($B$11*$K$9+$C$11*$K$9+$D$11*(CH188*$L$9+CI188*$N$9))/($B$11+$C$11+$D$11)</f>
        <v>0</v>
      </c>
      <c r="AZ188">
        <v>6</v>
      </c>
      <c r="BA188">
        <v>0.5</v>
      </c>
      <c r="BB188" t="s">
        <v>345</v>
      </c>
      <c r="BC188">
        <v>2</v>
      </c>
      <c r="BD188" t="b">
        <v>1</v>
      </c>
      <c r="BE188">
        <v>1737668082.1</v>
      </c>
      <c r="BF188">
        <v>1249.39</v>
      </c>
      <c r="BG188">
        <v>1316.35</v>
      </c>
      <c r="BH188">
        <v>15.4966</v>
      </c>
      <c r="BI188">
        <v>12.8948</v>
      </c>
      <c r="BJ188">
        <v>1247.65</v>
      </c>
      <c r="BK188">
        <v>15.3851</v>
      </c>
      <c r="BL188">
        <v>499.679</v>
      </c>
      <c r="BM188">
        <v>102.601</v>
      </c>
      <c r="BN188">
        <v>0.0999418</v>
      </c>
      <c r="BO188">
        <v>24.9794</v>
      </c>
      <c r="BP188">
        <v>25.4503</v>
      </c>
      <c r="BQ188">
        <v>999.9</v>
      </c>
      <c r="BR188">
        <v>0</v>
      </c>
      <c r="BS188">
        <v>0</v>
      </c>
      <c r="BT188">
        <v>10023.8</v>
      </c>
      <c r="BU188">
        <v>364.593</v>
      </c>
      <c r="BV188">
        <v>834.516</v>
      </c>
      <c r="BW188">
        <v>-66.9613</v>
      </c>
      <c r="BX188">
        <v>1269.06</v>
      </c>
      <c r="BY188">
        <v>1333.55</v>
      </c>
      <c r="BZ188">
        <v>2.60178</v>
      </c>
      <c r="CA188">
        <v>1316.35</v>
      </c>
      <c r="CB188">
        <v>12.8948</v>
      </c>
      <c r="CC188">
        <v>1.58997</v>
      </c>
      <c r="CD188">
        <v>1.32303</v>
      </c>
      <c r="CE188">
        <v>13.862</v>
      </c>
      <c r="CF188">
        <v>11.063</v>
      </c>
      <c r="CG188">
        <v>1200</v>
      </c>
      <c r="CH188">
        <v>0.899999</v>
      </c>
      <c r="CI188">
        <v>0.100001</v>
      </c>
      <c r="CJ188">
        <v>27</v>
      </c>
      <c r="CK188">
        <v>23455.8</v>
      </c>
      <c r="CL188">
        <v>1737665128.1</v>
      </c>
      <c r="CM188" t="s">
        <v>346</v>
      </c>
      <c r="CN188">
        <v>1737665128.1</v>
      </c>
      <c r="CO188">
        <v>1737665124.1</v>
      </c>
      <c r="CP188">
        <v>1</v>
      </c>
      <c r="CQ188">
        <v>0.11</v>
      </c>
      <c r="CR188">
        <v>-0.02</v>
      </c>
      <c r="CS188">
        <v>0.918</v>
      </c>
      <c r="CT188">
        <v>0.128</v>
      </c>
      <c r="CU188">
        <v>200</v>
      </c>
      <c r="CV188">
        <v>18</v>
      </c>
      <c r="CW188">
        <v>0.6</v>
      </c>
      <c r="CX188">
        <v>0.08</v>
      </c>
      <c r="CY188">
        <v>-67.27987</v>
      </c>
      <c r="CZ188">
        <v>-0.912288721804563</v>
      </c>
      <c r="DA188">
        <v>0.187591751151268</v>
      </c>
      <c r="DB188">
        <v>0</v>
      </c>
      <c r="DC188">
        <v>2.614913</v>
      </c>
      <c r="DD188">
        <v>-0.0871407518797018</v>
      </c>
      <c r="DE188">
        <v>0.00842340495286793</v>
      </c>
      <c r="DF188">
        <v>1</v>
      </c>
      <c r="DG188">
        <v>1</v>
      </c>
      <c r="DH188">
        <v>2</v>
      </c>
      <c r="DI188" t="s">
        <v>347</v>
      </c>
      <c r="DJ188">
        <v>3.11889</v>
      </c>
      <c r="DK188">
        <v>2.80087</v>
      </c>
      <c r="DL188">
        <v>0.211884</v>
      </c>
      <c r="DM188">
        <v>0.220769</v>
      </c>
      <c r="DN188">
        <v>0.0865042</v>
      </c>
      <c r="DO188">
        <v>0.0765195</v>
      </c>
      <c r="DP188">
        <v>21934.6</v>
      </c>
      <c r="DQ188">
        <v>20033.7</v>
      </c>
      <c r="DR188">
        <v>26627.9</v>
      </c>
      <c r="DS188">
        <v>24057.5</v>
      </c>
      <c r="DT188">
        <v>33627.9</v>
      </c>
      <c r="DU188">
        <v>32375.1</v>
      </c>
      <c r="DV188">
        <v>40260.5</v>
      </c>
      <c r="DW188">
        <v>38044</v>
      </c>
      <c r="DX188">
        <v>1.9972</v>
      </c>
      <c r="DY188">
        <v>2.63503</v>
      </c>
      <c r="DZ188">
        <v>0.0396892</v>
      </c>
      <c r="EA188">
        <v>0</v>
      </c>
      <c r="EB188">
        <v>24.8001</v>
      </c>
      <c r="EC188">
        <v>999.9</v>
      </c>
      <c r="ED188">
        <v>51.911</v>
      </c>
      <c r="EE188">
        <v>25.952</v>
      </c>
      <c r="EF188">
        <v>17.0231</v>
      </c>
      <c r="EG188">
        <v>64.1656</v>
      </c>
      <c r="EH188">
        <v>20.4567</v>
      </c>
      <c r="EI188">
        <v>2</v>
      </c>
      <c r="EJ188">
        <v>-0.317586</v>
      </c>
      <c r="EK188">
        <v>-0.301939</v>
      </c>
      <c r="EL188">
        <v>20.3001</v>
      </c>
      <c r="EM188">
        <v>5.26132</v>
      </c>
      <c r="EN188">
        <v>12.0058</v>
      </c>
      <c r="EO188">
        <v>4.99935</v>
      </c>
      <c r="EP188">
        <v>3.2871</v>
      </c>
      <c r="EQ188">
        <v>9999</v>
      </c>
      <c r="ER188">
        <v>9999</v>
      </c>
      <c r="ES188">
        <v>9999</v>
      </c>
      <c r="ET188">
        <v>999.9</v>
      </c>
      <c r="EU188">
        <v>1.87286</v>
      </c>
      <c r="EV188">
        <v>1.87365</v>
      </c>
      <c r="EW188">
        <v>1.8699</v>
      </c>
      <c r="EX188">
        <v>1.87562</v>
      </c>
      <c r="EY188">
        <v>1.87579</v>
      </c>
      <c r="EZ188">
        <v>1.87422</v>
      </c>
      <c r="FA188">
        <v>1.87276</v>
      </c>
      <c r="FB188">
        <v>1.87181</v>
      </c>
      <c r="FC188">
        <v>5</v>
      </c>
      <c r="FD188">
        <v>0</v>
      </c>
      <c r="FE188">
        <v>0</v>
      </c>
      <c r="FF188">
        <v>0</v>
      </c>
      <c r="FG188" t="s">
        <v>348</v>
      </c>
      <c r="FH188" t="s">
        <v>349</v>
      </c>
      <c r="FI188" t="s">
        <v>350</v>
      </c>
      <c r="FJ188" t="s">
        <v>350</v>
      </c>
      <c r="FK188" t="s">
        <v>350</v>
      </c>
      <c r="FL188" t="s">
        <v>350</v>
      </c>
      <c r="FM188">
        <v>0</v>
      </c>
      <c r="FN188">
        <v>100</v>
      </c>
      <c r="FO188">
        <v>100</v>
      </c>
      <c r="FP188">
        <v>1.74</v>
      </c>
      <c r="FQ188">
        <v>0.1115</v>
      </c>
      <c r="FR188">
        <v>0.362488883028156</v>
      </c>
      <c r="FS188">
        <v>0.00365831709837341</v>
      </c>
      <c r="FT188">
        <v>-3.09545118692409e-06</v>
      </c>
      <c r="FU188">
        <v>8.40380587856183e-10</v>
      </c>
      <c r="FV188">
        <v>-0.00191986884087034</v>
      </c>
      <c r="FW188">
        <v>0.00174507359546448</v>
      </c>
      <c r="FX188">
        <v>0.000211765233859431</v>
      </c>
      <c r="FY188">
        <v>9.99097381883647e-06</v>
      </c>
      <c r="FZ188">
        <v>2</v>
      </c>
      <c r="GA188">
        <v>1986</v>
      </c>
      <c r="GB188">
        <v>0</v>
      </c>
      <c r="GC188">
        <v>17</v>
      </c>
      <c r="GD188">
        <v>49.2</v>
      </c>
      <c r="GE188">
        <v>49.3</v>
      </c>
      <c r="GF188">
        <v>3.53516</v>
      </c>
      <c r="GG188">
        <v>2.49146</v>
      </c>
      <c r="GH188">
        <v>2.24854</v>
      </c>
      <c r="GI188">
        <v>2.67578</v>
      </c>
      <c r="GJ188">
        <v>2.44751</v>
      </c>
      <c r="GK188">
        <v>2.41333</v>
      </c>
      <c r="GL188">
        <v>30.9119</v>
      </c>
      <c r="GM188">
        <v>13.9569</v>
      </c>
      <c r="GN188">
        <v>19</v>
      </c>
      <c r="GO188">
        <v>455.556</v>
      </c>
      <c r="GP188">
        <v>1036.07</v>
      </c>
      <c r="GQ188">
        <v>24.2334</v>
      </c>
      <c r="GR188">
        <v>23.5195</v>
      </c>
      <c r="GS188">
        <v>30.0001</v>
      </c>
      <c r="GT188">
        <v>23.5353</v>
      </c>
      <c r="GU188">
        <v>23.6526</v>
      </c>
      <c r="GV188">
        <v>70.8361</v>
      </c>
      <c r="GW188">
        <v>22.1605</v>
      </c>
      <c r="GX188">
        <v>68.1635</v>
      </c>
      <c r="GY188">
        <v>24.2541</v>
      </c>
      <c r="GZ188">
        <v>1346.03</v>
      </c>
      <c r="HA188">
        <v>12.8249</v>
      </c>
      <c r="HB188">
        <v>101.115</v>
      </c>
      <c r="HC188">
        <v>101.078</v>
      </c>
    </row>
    <row r="189" spans="1:211">
      <c r="A189">
        <v>173</v>
      </c>
      <c r="B189">
        <v>1737668085.1</v>
      </c>
      <c r="C189">
        <v>344</v>
      </c>
      <c r="D189" t="s">
        <v>693</v>
      </c>
      <c r="E189" t="s">
        <v>694</v>
      </c>
      <c r="F189">
        <v>2</v>
      </c>
      <c r="G189">
        <v>1737668083.1</v>
      </c>
      <c r="H189">
        <f>(I189)/1000</f>
        <v>0</v>
      </c>
      <c r="I189">
        <f>IF(BD189, AL189, AF189)</f>
        <v>0</v>
      </c>
      <c r="J189">
        <f>IF(BD189, AG189, AE189)</f>
        <v>0</v>
      </c>
      <c r="K189">
        <f>BF189 - IF(AS189&gt;1, J189*AZ189*100.0/(AU189), 0)</f>
        <v>0</v>
      </c>
      <c r="L189">
        <f>((R189-H189/2)*K189-J189)/(R189+H189/2)</f>
        <v>0</v>
      </c>
      <c r="M189">
        <f>L189*(BM189+BN189)/1000.0</f>
        <v>0</v>
      </c>
      <c r="N189">
        <f>(BF189 - IF(AS189&gt;1, J189*AZ189*100.0/(AU189), 0))*(BM189+BN189)/1000.0</f>
        <v>0</v>
      </c>
      <c r="O189">
        <f>2.0/((1/Q189-1/P189)+SIGN(Q189)*SQRT((1/Q189-1/P189)*(1/Q189-1/P189) + 4*BA189/((BA189+1)*(BA189+1))*(2*1/Q189*1/P189-1/P189*1/P189)))</f>
        <v>0</v>
      </c>
      <c r="P189">
        <f>IF(LEFT(BB189,1)&lt;&gt;"0",IF(LEFT(BB189,1)="1",3.0,BC189),$D$5+$E$5*(BT189*BM189/($K$5*1000))+$F$5*(BT189*BM189/($K$5*1000))*MAX(MIN(AZ189,$J$5),$I$5)*MAX(MIN(AZ189,$J$5),$I$5)+$G$5*MAX(MIN(AZ189,$J$5),$I$5)*(BT189*BM189/($K$5*1000))+$H$5*(BT189*BM189/($K$5*1000))*(BT189*BM189/($K$5*1000)))</f>
        <v>0</v>
      </c>
      <c r="Q189">
        <f>H189*(1000-(1000*0.61365*exp(17.502*U189/(240.97+U189))/(BM189+BN189)+BH189)/2)/(1000*0.61365*exp(17.502*U189/(240.97+U189))/(BM189+BN189)-BH189)</f>
        <v>0</v>
      </c>
      <c r="R189">
        <f>1/((BA189+1)/(O189/1.6)+1/(P189/1.37)) + BA189/((BA189+1)/(O189/1.6) + BA189/(P189/1.37))</f>
        <v>0</v>
      </c>
      <c r="S189">
        <f>(AV189*AY189)</f>
        <v>0</v>
      </c>
      <c r="T189">
        <f>(BO189+(S189+2*0.95*5.67E-8*(((BO189+$B$7)+273)^4-(BO189+273)^4)-44100*H189)/(1.84*29.3*P189+8*0.95*5.67E-8*(BO189+273)^3))</f>
        <v>0</v>
      </c>
      <c r="U189">
        <f>($C$7*BP189+$D$7*BQ189+$E$7*T189)</f>
        <v>0</v>
      </c>
      <c r="V189">
        <f>0.61365*exp(17.502*U189/(240.97+U189))</f>
        <v>0</v>
      </c>
      <c r="W189">
        <f>(X189/Y189*100)</f>
        <v>0</v>
      </c>
      <c r="X189">
        <f>BH189*(BM189+BN189)/1000</f>
        <v>0</v>
      </c>
      <c r="Y189">
        <f>0.61365*exp(17.502*BO189/(240.97+BO189))</f>
        <v>0</v>
      </c>
      <c r="Z189">
        <f>(V189-BH189*(BM189+BN189)/1000)</f>
        <v>0</v>
      </c>
      <c r="AA189">
        <f>(-H189*44100)</f>
        <v>0</v>
      </c>
      <c r="AB189">
        <f>2*29.3*P189*0.92*(BO189-U189)</f>
        <v>0</v>
      </c>
      <c r="AC189">
        <f>2*0.95*5.67E-8*(((BO189+$B$7)+273)^4-(U189+273)^4)</f>
        <v>0</v>
      </c>
      <c r="AD189">
        <f>S189+AC189+AA189+AB189</f>
        <v>0</v>
      </c>
      <c r="AE189">
        <f>BL189*AS189*(BG189-BF189*(1000-AS189*BI189)/(1000-AS189*BH189))/(100*AZ189)</f>
        <v>0</v>
      </c>
      <c r="AF189">
        <f>1000*BL189*AS189*(BH189-BI189)/(100*AZ189*(1000-AS189*BH189))</f>
        <v>0</v>
      </c>
      <c r="AG189">
        <f>(AH189 - AI189 - BM189*1E3/(8.314*(BO189+273.15)) * AK189/BL189 * AJ189) * BL189/(100*AZ189) * (1000 - BI189)/1000</f>
        <v>0</v>
      </c>
      <c r="AH189">
        <v>1328.71594070238</v>
      </c>
      <c r="AI189">
        <v>1275.57678787879</v>
      </c>
      <c r="AJ189">
        <v>3.29613896103885</v>
      </c>
      <c r="AK189">
        <v>84.62</v>
      </c>
      <c r="AL189">
        <f>(AN189 - AM189 + BM189*1E3/(8.314*(BO189+273.15)) * AP189/BL189 * AO189) * BL189/(100*AZ189) * 1000/(1000 - AN189)</f>
        <v>0</v>
      </c>
      <c r="AM189">
        <v>12.8903795386014</v>
      </c>
      <c r="AN189">
        <v>15.497867032967</v>
      </c>
      <c r="AO189">
        <v>-3.9316174818519e-07</v>
      </c>
      <c r="AP189">
        <v>106.04</v>
      </c>
      <c r="AQ189">
        <v>13</v>
      </c>
      <c r="AR189">
        <v>3</v>
      </c>
      <c r="AS189">
        <f>IF(AQ189*$H$13&gt;=AU189,1.0,(AU189/(AU189-AQ189*$H$13)))</f>
        <v>0</v>
      </c>
      <c r="AT189">
        <f>(AS189-1)*100</f>
        <v>0</v>
      </c>
      <c r="AU189">
        <f>MAX(0,($B$13+$C$13*BT189)/(1+$D$13*BT189)*BM189/(BO189+273)*$E$13)</f>
        <v>0</v>
      </c>
      <c r="AV189">
        <f>$B$11*BU189+$C$11*BV189+$D$11*CG189</f>
        <v>0</v>
      </c>
      <c r="AW189">
        <f>AV189*AX189</f>
        <v>0</v>
      </c>
      <c r="AX189">
        <f>($B$11*$D$9+$C$11*$D$9+$D$11*(CH189*$E$9+CI189*$G$9))/($B$11+$C$11+$D$11)</f>
        <v>0</v>
      </c>
      <c r="AY189">
        <f>($B$11*$K$9+$C$11*$K$9+$D$11*(CH189*$L$9+CI189*$N$9))/($B$11+$C$11+$D$11)</f>
        <v>0</v>
      </c>
      <c r="AZ189">
        <v>6</v>
      </c>
      <c r="BA189">
        <v>0.5</v>
      </c>
      <c r="BB189" t="s">
        <v>345</v>
      </c>
      <c r="BC189">
        <v>2</v>
      </c>
      <c r="BD189" t="b">
        <v>1</v>
      </c>
      <c r="BE189">
        <v>1737668083.1</v>
      </c>
      <c r="BF189">
        <v>1252.605</v>
      </c>
      <c r="BG189">
        <v>1319.56</v>
      </c>
      <c r="BH189">
        <v>15.4973</v>
      </c>
      <c r="BI189">
        <v>12.8956</v>
      </c>
      <c r="BJ189">
        <v>1250.865</v>
      </c>
      <c r="BK189">
        <v>15.38585</v>
      </c>
      <c r="BL189">
        <v>499.7635</v>
      </c>
      <c r="BM189">
        <v>102.6015</v>
      </c>
      <c r="BN189">
        <v>0.1000304</v>
      </c>
      <c r="BO189">
        <v>24.9784</v>
      </c>
      <c r="BP189">
        <v>25.45035</v>
      </c>
      <c r="BQ189">
        <v>999.9</v>
      </c>
      <c r="BR189">
        <v>0</v>
      </c>
      <c r="BS189">
        <v>0</v>
      </c>
      <c r="BT189">
        <v>10010.025</v>
      </c>
      <c r="BU189">
        <v>364.587</v>
      </c>
      <c r="BV189">
        <v>834.4485</v>
      </c>
      <c r="BW189">
        <v>-66.959</v>
      </c>
      <c r="BX189">
        <v>1272.325</v>
      </c>
      <c r="BY189">
        <v>1336.805</v>
      </c>
      <c r="BZ189">
        <v>2.60173</v>
      </c>
      <c r="CA189">
        <v>1319.56</v>
      </c>
      <c r="CB189">
        <v>12.8956</v>
      </c>
      <c r="CC189">
        <v>1.590055</v>
      </c>
      <c r="CD189">
        <v>1.323115</v>
      </c>
      <c r="CE189">
        <v>13.8628</v>
      </c>
      <c r="CF189">
        <v>11.064</v>
      </c>
      <c r="CG189">
        <v>1200</v>
      </c>
      <c r="CH189">
        <v>0.899999</v>
      </c>
      <c r="CI189">
        <v>0.100001</v>
      </c>
      <c r="CJ189">
        <v>27</v>
      </c>
      <c r="CK189">
        <v>23455.8</v>
      </c>
      <c r="CL189">
        <v>1737665128.1</v>
      </c>
      <c r="CM189" t="s">
        <v>346</v>
      </c>
      <c r="CN189">
        <v>1737665128.1</v>
      </c>
      <c r="CO189">
        <v>1737665124.1</v>
      </c>
      <c r="CP189">
        <v>1</v>
      </c>
      <c r="CQ189">
        <v>0.11</v>
      </c>
      <c r="CR189">
        <v>-0.02</v>
      </c>
      <c r="CS189">
        <v>0.918</v>
      </c>
      <c r="CT189">
        <v>0.128</v>
      </c>
      <c r="CU189">
        <v>200</v>
      </c>
      <c r="CV189">
        <v>18</v>
      </c>
      <c r="CW189">
        <v>0.6</v>
      </c>
      <c r="CX189">
        <v>0.08</v>
      </c>
      <c r="CY189">
        <v>-67.27362</v>
      </c>
      <c r="CZ189">
        <v>0.0719278195489597</v>
      </c>
      <c r="DA189">
        <v>0.196313676548527</v>
      </c>
      <c r="DB189">
        <v>1</v>
      </c>
      <c r="DC189">
        <v>2.612177</v>
      </c>
      <c r="DD189">
        <v>-0.0791287218045131</v>
      </c>
      <c r="DE189">
        <v>0.00767443489776284</v>
      </c>
      <c r="DF189">
        <v>1</v>
      </c>
      <c r="DG189">
        <v>2</v>
      </c>
      <c r="DH189">
        <v>2</v>
      </c>
      <c r="DI189" t="s">
        <v>695</v>
      </c>
      <c r="DJ189">
        <v>3.11898</v>
      </c>
      <c r="DK189">
        <v>2.80075</v>
      </c>
      <c r="DL189">
        <v>0.212556</v>
      </c>
      <c r="DM189">
        <v>0.221426</v>
      </c>
      <c r="DN189">
        <v>0.0865109</v>
      </c>
      <c r="DO189">
        <v>0.0765319</v>
      </c>
      <c r="DP189">
        <v>21916</v>
      </c>
      <c r="DQ189">
        <v>20017</v>
      </c>
      <c r="DR189">
        <v>26628</v>
      </c>
      <c r="DS189">
        <v>24057.7</v>
      </c>
      <c r="DT189">
        <v>33627.8</v>
      </c>
      <c r="DU189">
        <v>32375</v>
      </c>
      <c r="DV189">
        <v>40260.5</v>
      </c>
      <c r="DW189">
        <v>38044.4</v>
      </c>
      <c r="DX189">
        <v>1.99735</v>
      </c>
      <c r="DY189">
        <v>2.63497</v>
      </c>
      <c r="DZ189">
        <v>0.0398532</v>
      </c>
      <c r="EA189">
        <v>0</v>
      </c>
      <c r="EB189">
        <v>24.7959</v>
      </c>
      <c r="EC189">
        <v>999.9</v>
      </c>
      <c r="ED189">
        <v>51.911</v>
      </c>
      <c r="EE189">
        <v>25.952</v>
      </c>
      <c r="EF189">
        <v>17.0244</v>
      </c>
      <c r="EG189">
        <v>63.6356</v>
      </c>
      <c r="EH189">
        <v>20.4688</v>
      </c>
      <c r="EI189">
        <v>2</v>
      </c>
      <c r="EJ189">
        <v>-0.317604</v>
      </c>
      <c r="EK189">
        <v>-0.338815</v>
      </c>
      <c r="EL189">
        <v>20.2998</v>
      </c>
      <c r="EM189">
        <v>5.26102</v>
      </c>
      <c r="EN189">
        <v>12.0049</v>
      </c>
      <c r="EO189">
        <v>4.9993</v>
      </c>
      <c r="EP189">
        <v>3.28705</v>
      </c>
      <c r="EQ189">
        <v>9999</v>
      </c>
      <c r="ER189">
        <v>9999</v>
      </c>
      <c r="ES189">
        <v>9999</v>
      </c>
      <c r="ET189">
        <v>999.9</v>
      </c>
      <c r="EU189">
        <v>1.87286</v>
      </c>
      <c r="EV189">
        <v>1.87365</v>
      </c>
      <c r="EW189">
        <v>1.86992</v>
      </c>
      <c r="EX189">
        <v>1.87562</v>
      </c>
      <c r="EY189">
        <v>1.87581</v>
      </c>
      <c r="EZ189">
        <v>1.87422</v>
      </c>
      <c r="FA189">
        <v>1.87279</v>
      </c>
      <c r="FB189">
        <v>1.87181</v>
      </c>
      <c r="FC189">
        <v>5</v>
      </c>
      <c r="FD189">
        <v>0</v>
      </c>
      <c r="FE189">
        <v>0</v>
      </c>
      <c r="FF189">
        <v>0</v>
      </c>
      <c r="FG189" t="s">
        <v>348</v>
      </c>
      <c r="FH189" t="s">
        <v>349</v>
      </c>
      <c r="FI189" t="s">
        <v>350</v>
      </c>
      <c r="FJ189" t="s">
        <v>350</v>
      </c>
      <c r="FK189" t="s">
        <v>350</v>
      </c>
      <c r="FL189" t="s">
        <v>350</v>
      </c>
      <c r="FM189">
        <v>0</v>
      </c>
      <c r="FN189">
        <v>100</v>
      </c>
      <c r="FO189">
        <v>100</v>
      </c>
      <c r="FP189">
        <v>1.74</v>
      </c>
      <c r="FQ189">
        <v>0.1114</v>
      </c>
      <c r="FR189">
        <v>0.362488883028156</v>
      </c>
      <c r="FS189">
        <v>0.00365831709837341</v>
      </c>
      <c r="FT189">
        <v>-3.09545118692409e-06</v>
      </c>
      <c r="FU189">
        <v>8.40380587856183e-10</v>
      </c>
      <c r="FV189">
        <v>-0.00191986884087034</v>
      </c>
      <c r="FW189">
        <v>0.00174507359546448</v>
      </c>
      <c r="FX189">
        <v>0.000211765233859431</v>
      </c>
      <c r="FY189">
        <v>9.99097381883647e-06</v>
      </c>
      <c r="FZ189">
        <v>2</v>
      </c>
      <c r="GA189">
        <v>1986</v>
      </c>
      <c r="GB189">
        <v>0</v>
      </c>
      <c r="GC189">
        <v>17</v>
      </c>
      <c r="GD189">
        <v>49.3</v>
      </c>
      <c r="GE189">
        <v>49.4</v>
      </c>
      <c r="GF189">
        <v>3.5498</v>
      </c>
      <c r="GG189">
        <v>2.50366</v>
      </c>
      <c r="GH189">
        <v>2.24854</v>
      </c>
      <c r="GI189">
        <v>2.67578</v>
      </c>
      <c r="GJ189">
        <v>2.44751</v>
      </c>
      <c r="GK189">
        <v>2.34863</v>
      </c>
      <c r="GL189">
        <v>30.9119</v>
      </c>
      <c r="GM189">
        <v>13.9394</v>
      </c>
      <c r="GN189">
        <v>19</v>
      </c>
      <c r="GO189">
        <v>455.657</v>
      </c>
      <c r="GP189">
        <v>1036.04</v>
      </c>
      <c r="GQ189">
        <v>24.2349</v>
      </c>
      <c r="GR189">
        <v>23.5204</v>
      </c>
      <c r="GS189">
        <v>30.0001</v>
      </c>
      <c r="GT189">
        <v>23.5367</v>
      </c>
      <c r="GU189">
        <v>23.654</v>
      </c>
      <c r="GV189">
        <v>71.1308</v>
      </c>
      <c r="GW189">
        <v>22.1605</v>
      </c>
      <c r="GX189">
        <v>68.1635</v>
      </c>
      <c r="GY189">
        <v>24.2541</v>
      </c>
      <c r="GZ189">
        <v>1352.81</v>
      </c>
      <c r="HA189">
        <v>12.8216</v>
      </c>
      <c r="HB189">
        <v>101.116</v>
      </c>
      <c r="HC189">
        <v>101.079</v>
      </c>
    </row>
    <row r="190" spans="1:211">
      <c r="A190">
        <v>174</v>
      </c>
      <c r="B190">
        <v>1737668087.1</v>
      </c>
      <c r="C190">
        <v>346</v>
      </c>
      <c r="D190" t="s">
        <v>696</v>
      </c>
      <c r="E190" t="s">
        <v>697</v>
      </c>
      <c r="F190">
        <v>2</v>
      </c>
      <c r="G190">
        <v>1737668086.1</v>
      </c>
      <c r="H190">
        <f>(I190)/1000</f>
        <v>0</v>
      </c>
      <c r="I190">
        <f>IF(BD190, AL190, AF190)</f>
        <v>0</v>
      </c>
      <c r="J190">
        <f>IF(BD190, AG190, AE190)</f>
        <v>0</v>
      </c>
      <c r="K190">
        <f>BF190 - IF(AS190&gt;1, J190*AZ190*100.0/(AU190), 0)</f>
        <v>0</v>
      </c>
      <c r="L190">
        <f>((R190-H190/2)*K190-J190)/(R190+H190/2)</f>
        <v>0</v>
      </c>
      <c r="M190">
        <f>L190*(BM190+BN190)/1000.0</f>
        <v>0</v>
      </c>
      <c r="N190">
        <f>(BF190 - IF(AS190&gt;1, J190*AZ190*100.0/(AU190), 0))*(BM190+BN190)/1000.0</f>
        <v>0</v>
      </c>
      <c r="O190">
        <f>2.0/((1/Q190-1/P190)+SIGN(Q190)*SQRT((1/Q190-1/P190)*(1/Q190-1/P190) + 4*BA190/((BA190+1)*(BA190+1))*(2*1/Q190*1/P190-1/P190*1/P190)))</f>
        <v>0</v>
      </c>
      <c r="P190">
        <f>IF(LEFT(BB190,1)&lt;&gt;"0",IF(LEFT(BB190,1)="1",3.0,BC190),$D$5+$E$5*(BT190*BM190/($K$5*1000))+$F$5*(BT190*BM190/($K$5*1000))*MAX(MIN(AZ190,$J$5),$I$5)*MAX(MIN(AZ190,$J$5),$I$5)+$G$5*MAX(MIN(AZ190,$J$5),$I$5)*(BT190*BM190/($K$5*1000))+$H$5*(BT190*BM190/($K$5*1000))*(BT190*BM190/($K$5*1000)))</f>
        <v>0</v>
      </c>
      <c r="Q190">
        <f>H190*(1000-(1000*0.61365*exp(17.502*U190/(240.97+U190))/(BM190+BN190)+BH190)/2)/(1000*0.61365*exp(17.502*U190/(240.97+U190))/(BM190+BN190)-BH190)</f>
        <v>0</v>
      </c>
      <c r="R190">
        <f>1/((BA190+1)/(O190/1.6)+1/(P190/1.37)) + BA190/((BA190+1)/(O190/1.6) + BA190/(P190/1.37))</f>
        <v>0</v>
      </c>
      <c r="S190">
        <f>(AV190*AY190)</f>
        <v>0</v>
      </c>
      <c r="T190">
        <f>(BO190+(S190+2*0.95*5.67E-8*(((BO190+$B$7)+273)^4-(BO190+273)^4)-44100*H190)/(1.84*29.3*P190+8*0.95*5.67E-8*(BO190+273)^3))</f>
        <v>0</v>
      </c>
      <c r="U190">
        <f>($C$7*BP190+$D$7*BQ190+$E$7*T190)</f>
        <v>0</v>
      </c>
      <c r="V190">
        <f>0.61365*exp(17.502*U190/(240.97+U190))</f>
        <v>0</v>
      </c>
      <c r="W190">
        <f>(X190/Y190*100)</f>
        <v>0</v>
      </c>
      <c r="X190">
        <f>BH190*(BM190+BN190)/1000</f>
        <v>0</v>
      </c>
      <c r="Y190">
        <f>0.61365*exp(17.502*BO190/(240.97+BO190))</f>
        <v>0</v>
      </c>
      <c r="Z190">
        <f>(V190-BH190*(BM190+BN190)/1000)</f>
        <v>0</v>
      </c>
      <c r="AA190">
        <f>(-H190*44100)</f>
        <v>0</v>
      </c>
      <c r="AB190">
        <f>2*29.3*P190*0.92*(BO190-U190)</f>
        <v>0</v>
      </c>
      <c r="AC190">
        <f>2*0.95*5.67E-8*(((BO190+$B$7)+273)^4-(U190+273)^4)</f>
        <v>0</v>
      </c>
      <c r="AD190">
        <f>S190+AC190+AA190+AB190</f>
        <v>0</v>
      </c>
      <c r="AE190">
        <f>BL190*AS190*(BG190-BF190*(1000-AS190*BI190)/(1000-AS190*BH190))/(100*AZ190)</f>
        <v>0</v>
      </c>
      <c r="AF190">
        <f>1000*BL190*AS190*(BH190-BI190)/(100*AZ190*(1000-AS190*BH190))</f>
        <v>0</v>
      </c>
      <c r="AG190">
        <f>(AH190 - AI190 - BM190*1E3/(8.314*(BO190+273.15)) * AK190/BL190 * AJ190) * BL190/(100*AZ190) * (1000 - BI190)/1000</f>
        <v>0</v>
      </c>
      <c r="AH190">
        <v>1335.13915741667</v>
      </c>
      <c r="AI190">
        <v>1282.15563636364</v>
      </c>
      <c r="AJ190">
        <v>3.28109740259724</v>
      </c>
      <c r="AK190">
        <v>84.62</v>
      </c>
      <c r="AL190">
        <f>(AN190 - AM190 + BM190*1E3/(8.314*(BO190+273.15)) * AP190/BL190 * AO190) * BL190/(100*AZ190) * 1000/(1000 - AN190)</f>
        <v>0</v>
      </c>
      <c r="AM190">
        <v>12.8925706538262</v>
      </c>
      <c r="AN190">
        <v>15.4997384615385</v>
      </c>
      <c r="AO190">
        <v>2.97116696422128e-07</v>
      </c>
      <c r="AP190">
        <v>106.04</v>
      </c>
      <c r="AQ190">
        <v>13</v>
      </c>
      <c r="AR190">
        <v>3</v>
      </c>
      <c r="AS190">
        <f>IF(AQ190*$H$13&gt;=AU190,1.0,(AU190/(AU190-AQ190*$H$13)))</f>
        <v>0</v>
      </c>
      <c r="AT190">
        <f>(AS190-1)*100</f>
        <v>0</v>
      </c>
      <c r="AU190">
        <f>MAX(0,($B$13+$C$13*BT190)/(1+$D$13*BT190)*BM190/(BO190+273)*$E$13)</f>
        <v>0</v>
      </c>
      <c r="AV190">
        <f>$B$11*BU190+$C$11*BV190+$D$11*CG190</f>
        <v>0</v>
      </c>
      <c r="AW190">
        <f>AV190*AX190</f>
        <v>0</v>
      </c>
      <c r="AX190">
        <f>($B$11*$D$9+$C$11*$D$9+$D$11*(CH190*$E$9+CI190*$G$9))/($B$11+$C$11+$D$11)</f>
        <v>0</v>
      </c>
      <c r="AY190">
        <f>($B$11*$K$9+$C$11*$K$9+$D$11*(CH190*$L$9+CI190*$N$9))/($B$11+$C$11+$D$11)</f>
        <v>0</v>
      </c>
      <c r="AZ190">
        <v>6</v>
      </c>
      <c r="BA190">
        <v>0.5</v>
      </c>
      <c r="BB190" t="s">
        <v>345</v>
      </c>
      <c r="BC190">
        <v>2</v>
      </c>
      <c r="BD190" t="b">
        <v>1</v>
      </c>
      <c r="BE190">
        <v>1737668086.1</v>
      </c>
      <c r="BF190">
        <v>1262.32</v>
      </c>
      <c r="BG190">
        <v>1329.39</v>
      </c>
      <c r="BH190">
        <v>15.499</v>
      </c>
      <c r="BI190">
        <v>12.8994</v>
      </c>
      <c r="BJ190">
        <v>1260.58</v>
      </c>
      <c r="BK190">
        <v>15.3875</v>
      </c>
      <c r="BL190">
        <v>500.01</v>
      </c>
      <c r="BM190">
        <v>102.602</v>
      </c>
      <c r="BN190">
        <v>0.0998056</v>
      </c>
      <c r="BO190">
        <v>24.9766</v>
      </c>
      <c r="BP190">
        <v>25.448</v>
      </c>
      <c r="BQ190">
        <v>999.9</v>
      </c>
      <c r="BR190">
        <v>0</v>
      </c>
      <c r="BS190">
        <v>0</v>
      </c>
      <c r="BT190">
        <v>10030</v>
      </c>
      <c r="BU190">
        <v>364.593</v>
      </c>
      <c r="BV190">
        <v>834.235</v>
      </c>
      <c r="BW190">
        <v>-67.0708</v>
      </c>
      <c r="BX190">
        <v>1282.2</v>
      </c>
      <c r="BY190">
        <v>1346.77</v>
      </c>
      <c r="BZ190">
        <v>2.59955</v>
      </c>
      <c r="CA190">
        <v>1329.39</v>
      </c>
      <c r="CB190">
        <v>12.8994</v>
      </c>
      <c r="CC190">
        <v>1.59023</v>
      </c>
      <c r="CD190">
        <v>1.32351</v>
      </c>
      <c r="CE190">
        <v>13.8645</v>
      </c>
      <c r="CF190">
        <v>11.0685</v>
      </c>
      <c r="CG190">
        <v>1200</v>
      </c>
      <c r="CH190">
        <v>0.899998</v>
      </c>
      <c r="CI190">
        <v>0.100002</v>
      </c>
      <c r="CJ190">
        <v>27</v>
      </c>
      <c r="CK190">
        <v>23455.8</v>
      </c>
      <c r="CL190">
        <v>1737665128.1</v>
      </c>
      <c r="CM190" t="s">
        <v>346</v>
      </c>
      <c r="CN190">
        <v>1737665128.1</v>
      </c>
      <c r="CO190">
        <v>1737665124.1</v>
      </c>
      <c r="CP190">
        <v>1</v>
      </c>
      <c r="CQ190">
        <v>0.11</v>
      </c>
      <c r="CR190">
        <v>-0.02</v>
      </c>
      <c r="CS190">
        <v>0.918</v>
      </c>
      <c r="CT190">
        <v>0.128</v>
      </c>
      <c r="CU190">
        <v>200</v>
      </c>
      <c r="CV190">
        <v>18</v>
      </c>
      <c r="CW190">
        <v>0.6</v>
      </c>
      <c r="CX190">
        <v>0.08</v>
      </c>
      <c r="CY190">
        <v>-67.25622</v>
      </c>
      <c r="CZ190">
        <v>0.794544360902267</v>
      </c>
      <c r="DA190">
        <v>0.213321052875706</v>
      </c>
      <c r="DB190">
        <v>0</v>
      </c>
      <c r="DC190">
        <v>2.6098225</v>
      </c>
      <c r="DD190">
        <v>-0.0710350375939851</v>
      </c>
      <c r="DE190">
        <v>0.00694816153741409</v>
      </c>
      <c r="DF190">
        <v>1</v>
      </c>
      <c r="DG190">
        <v>1</v>
      </c>
      <c r="DH190">
        <v>2</v>
      </c>
      <c r="DI190" t="s">
        <v>347</v>
      </c>
      <c r="DJ190">
        <v>3.11898</v>
      </c>
      <c r="DK190">
        <v>2.80065</v>
      </c>
      <c r="DL190">
        <v>0.213226</v>
      </c>
      <c r="DM190">
        <v>0.222096</v>
      </c>
      <c r="DN190">
        <v>0.0865149</v>
      </c>
      <c r="DO190">
        <v>0.0765464</v>
      </c>
      <c r="DP190">
        <v>21897.4</v>
      </c>
      <c r="DQ190">
        <v>19999.9</v>
      </c>
      <c r="DR190">
        <v>26628.1</v>
      </c>
      <c r="DS190">
        <v>24057.8</v>
      </c>
      <c r="DT190">
        <v>33627.9</v>
      </c>
      <c r="DU190">
        <v>32374.7</v>
      </c>
      <c r="DV190">
        <v>40260.8</v>
      </c>
      <c r="DW190">
        <v>38044.6</v>
      </c>
      <c r="DX190">
        <v>1.99737</v>
      </c>
      <c r="DY190">
        <v>2.63462</v>
      </c>
      <c r="DZ190">
        <v>0.0400692</v>
      </c>
      <c r="EA190">
        <v>0</v>
      </c>
      <c r="EB190">
        <v>24.7918</v>
      </c>
      <c r="EC190">
        <v>999.9</v>
      </c>
      <c r="ED190">
        <v>51.911</v>
      </c>
      <c r="EE190">
        <v>25.952</v>
      </c>
      <c r="EF190">
        <v>17.0229</v>
      </c>
      <c r="EG190">
        <v>63.8256</v>
      </c>
      <c r="EH190">
        <v>20.4567</v>
      </c>
      <c r="EI190">
        <v>2</v>
      </c>
      <c r="EJ190">
        <v>-0.317548</v>
      </c>
      <c r="EK190">
        <v>-0.371122</v>
      </c>
      <c r="EL190">
        <v>20.2996</v>
      </c>
      <c r="EM190">
        <v>5.26117</v>
      </c>
      <c r="EN190">
        <v>12.0053</v>
      </c>
      <c r="EO190">
        <v>4.9992</v>
      </c>
      <c r="EP190">
        <v>3.287</v>
      </c>
      <c r="EQ190">
        <v>9999</v>
      </c>
      <c r="ER190">
        <v>9999</v>
      </c>
      <c r="ES190">
        <v>9999</v>
      </c>
      <c r="ET190">
        <v>999.9</v>
      </c>
      <c r="EU190">
        <v>1.87286</v>
      </c>
      <c r="EV190">
        <v>1.87365</v>
      </c>
      <c r="EW190">
        <v>1.86992</v>
      </c>
      <c r="EX190">
        <v>1.87561</v>
      </c>
      <c r="EY190">
        <v>1.87582</v>
      </c>
      <c r="EZ190">
        <v>1.87423</v>
      </c>
      <c r="FA190">
        <v>1.87279</v>
      </c>
      <c r="FB190">
        <v>1.87182</v>
      </c>
      <c r="FC190">
        <v>5</v>
      </c>
      <c r="FD190">
        <v>0</v>
      </c>
      <c r="FE190">
        <v>0</v>
      </c>
      <c r="FF190">
        <v>0</v>
      </c>
      <c r="FG190" t="s">
        <v>348</v>
      </c>
      <c r="FH190" t="s">
        <v>349</v>
      </c>
      <c r="FI190" t="s">
        <v>350</v>
      </c>
      <c r="FJ190" t="s">
        <v>350</v>
      </c>
      <c r="FK190" t="s">
        <v>350</v>
      </c>
      <c r="FL190" t="s">
        <v>350</v>
      </c>
      <c r="FM190">
        <v>0</v>
      </c>
      <c r="FN190">
        <v>100</v>
      </c>
      <c r="FO190">
        <v>100</v>
      </c>
      <c r="FP190">
        <v>1.74</v>
      </c>
      <c r="FQ190">
        <v>0.1115</v>
      </c>
      <c r="FR190">
        <v>0.362488883028156</v>
      </c>
      <c r="FS190">
        <v>0.00365831709837341</v>
      </c>
      <c r="FT190">
        <v>-3.09545118692409e-06</v>
      </c>
      <c r="FU190">
        <v>8.40380587856183e-10</v>
      </c>
      <c r="FV190">
        <v>-0.00191986884087034</v>
      </c>
      <c r="FW190">
        <v>0.00174507359546448</v>
      </c>
      <c r="FX190">
        <v>0.000211765233859431</v>
      </c>
      <c r="FY190">
        <v>9.99097381883647e-06</v>
      </c>
      <c r="FZ190">
        <v>2</v>
      </c>
      <c r="GA190">
        <v>1986</v>
      </c>
      <c r="GB190">
        <v>0</v>
      </c>
      <c r="GC190">
        <v>17</v>
      </c>
      <c r="GD190">
        <v>49.3</v>
      </c>
      <c r="GE190">
        <v>49.4</v>
      </c>
      <c r="GF190">
        <v>3.56445</v>
      </c>
      <c r="GG190">
        <v>2.4939</v>
      </c>
      <c r="GH190">
        <v>2.24854</v>
      </c>
      <c r="GI190">
        <v>2.67578</v>
      </c>
      <c r="GJ190">
        <v>2.44751</v>
      </c>
      <c r="GK190">
        <v>2.42798</v>
      </c>
      <c r="GL190">
        <v>30.9335</v>
      </c>
      <c r="GM190">
        <v>13.9569</v>
      </c>
      <c r="GN190">
        <v>19</v>
      </c>
      <c r="GO190">
        <v>455.68</v>
      </c>
      <c r="GP190">
        <v>1035.63</v>
      </c>
      <c r="GQ190">
        <v>24.2402</v>
      </c>
      <c r="GR190">
        <v>23.5205</v>
      </c>
      <c r="GS190">
        <v>30.0001</v>
      </c>
      <c r="GT190">
        <v>23.5376</v>
      </c>
      <c r="GU190">
        <v>23.655</v>
      </c>
      <c r="GV190">
        <v>71.4161</v>
      </c>
      <c r="GW190">
        <v>22.4335</v>
      </c>
      <c r="GX190">
        <v>68.1635</v>
      </c>
      <c r="GY190">
        <v>24.2541</v>
      </c>
      <c r="GZ190">
        <v>1359.59</v>
      </c>
      <c r="HA190">
        <v>12.8207</v>
      </c>
      <c r="HB190">
        <v>101.116</v>
      </c>
      <c r="HC190">
        <v>101.079</v>
      </c>
    </row>
    <row r="191" spans="1:211">
      <c r="A191">
        <v>175</v>
      </c>
      <c r="B191">
        <v>1737668089.1</v>
      </c>
      <c r="C191">
        <v>348</v>
      </c>
      <c r="D191" t="s">
        <v>698</v>
      </c>
      <c r="E191" t="s">
        <v>699</v>
      </c>
      <c r="F191">
        <v>2</v>
      </c>
      <c r="G191">
        <v>1737668087.1</v>
      </c>
      <c r="H191">
        <f>(I191)/1000</f>
        <v>0</v>
      </c>
      <c r="I191">
        <f>IF(BD191, AL191, AF191)</f>
        <v>0</v>
      </c>
      <c r="J191">
        <f>IF(BD191, AG191, AE191)</f>
        <v>0</v>
      </c>
      <c r="K191">
        <f>BF191 - IF(AS191&gt;1, J191*AZ191*100.0/(AU191), 0)</f>
        <v>0</v>
      </c>
      <c r="L191">
        <f>((R191-H191/2)*K191-J191)/(R191+H191/2)</f>
        <v>0</v>
      </c>
      <c r="M191">
        <f>L191*(BM191+BN191)/1000.0</f>
        <v>0</v>
      </c>
      <c r="N191">
        <f>(BF191 - IF(AS191&gt;1, J191*AZ191*100.0/(AU191), 0))*(BM191+BN191)/1000.0</f>
        <v>0</v>
      </c>
      <c r="O191">
        <f>2.0/((1/Q191-1/P191)+SIGN(Q191)*SQRT((1/Q191-1/P191)*(1/Q191-1/P191) + 4*BA191/((BA191+1)*(BA191+1))*(2*1/Q191*1/P191-1/P191*1/P191)))</f>
        <v>0</v>
      </c>
      <c r="P191">
        <f>IF(LEFT(BB191,1)&lt;&gt;"0",IF(LEFT(BB191,1)="1",3.0,BC191),$D$5+$E$5*(BT191*BM191/($K$5*1000))+$F$5*(BT191*BM191/($K$5*1000))*MAX(MIN(AZ191,$J$5),$I$5)*MAX(MIN(AZ191,$J$5),$I$5)+$G$5*MAX(MIN(AZ191,$J$5),$I$5)*(BT191*BM191/($K$5*1000))+$H$5*(BT191*BM191/($K$5*1000))*(BT191*BM191/($K$5*1000)))</f>
        <v>0</v>
      </c>
      <c r="Q191">
        <f>H191*(1000-(1000*0.61365*exp(17.502*U191/(240.97+U191))/(BM191+BN191)+BH191)/2)/(1000*0.61365*exp(17.502*U191/(240.97+U191))/(BM191+BN191)-BH191)</f>
        <v>0</v>
      </c>
      <c r="R191">
        <f>1/((BA191+1)/(O191/1.6)+1/(P191/1.37)) + BA191/((BA191+1)/(O191/1.6) + BA191/(P191/1.37))</f>
        <v>0</v>
      </c>
      <c r="S191">
        <f>(AV191*AY191)</f>
        <v>0</v>
      </c>
      <c r="T191">
        <f>(BO191+(S191+2*0.95*5.67E-8*(((BO191+$B$7)+273)^4-(BO191+273)^4)-44100*H191)/(1.84*29.3*P191+8*0.95*5.67E-8*(BO191+273)^3))</f>
        <v>0</v>
      </c>
      <c r="U191">
        <f>($C$7*BP191+$D$7*BQ191+$E$7*T191)</f>
        <v>0</v>
      </c>
      <c r="V191">
        <f>0.61365*exp(17.502*U191/(240.97+U191))</f>
        <v>0</v>
      </c>
      <c r="W191">
        <f>(X191/Y191*100)</f>
        <v>0</v>
      </c>
      <c r="X191">
        <f>BH191*(BM191+BN191)/1000</f>
        <v>0</v>
      </c>
      <c r="Y191">
        <f>0.61365*exp(17.502*BO191/(240.97+BO191))</f>
        <v>0</v>
      </c>
      <c r="Z191">
        <f>(V191-BH191*(BM191+BN191)/1000)</f>
        <v>0</v>
      </c>
      <c r="AA191">
        <f>(-H191*44100)</f>
        <v>0</v>
      </c>
      <c r="AB191">
        <f>2*29.3*P191*0.92*(BO191-U191)</f>
        <v>0</v>
      </c>
      <c r="AC191">
        <f>2*0.95*5.67E-8*(((BO191+$B$7)+273)^4-(U191+273)^4)</f>
        <v>0</v>
      </c>
      <c r="AD191">
        <f>S191+AC191+AA191+AB191</f>
        <v>0</v>
      </c>
      <c r="AE191">
        <f>BL191*AS191*(BG191-BF191*(1000-AS191*BI191)/(1000-AS191*BH191))/(100*AZ191)</f>
        <v>0</v>
      </c>
      <c r="AF191">
        <f>1000*BL191*AS191*(BH191-BI191)/(100*AZ191*(1000-AS191*BH191))</f>
        <v>0</v>
      </c>
      <c r="AG191">
        <f>(AH191 - AI191 - BM191*1E3/(8.314*(BO191+273.15)) * AK191/BL191 * AJ191) * BL191/(100*AZ191) * (1000 - BI191)/1000</f>
        <v>0</v>
      </c>
      <c r="AH191">
        <v>1341.69916654762</v>
      </c>
      <c r="AI191">
        <v>1288.74351515151</v>
      </c>
      <c r="AJ191">
        <v>3.28399653679651</v>
      </c>
      <c r="AK191">
        <v>84.62</v>
      </c>
      <c r="AL191">
        <f>(AN191 - AM191 + BM191*1E3/(8.314*(BO191+273.15)) * AP191/BL191 * AO191) * BL191/(100*AZ191) * 1000/(1000 - AN191)</f>
        <v>0</v>
      </c>
      <c r="AM191">
        <v>12.8950212688112</v>
      </c>
      <c r="AN191">
        <v>15.5007186813187</v>
      </c>
      <c r="AO191">
        <v>9.56071175203435e-07</v>
      </c>
      <c r="AP191">
        <v>106.04</v>
      </c>
      <c r="AQ191">
        <v>13</v>
      </c>
      <c r="AR191">
        <v>3</v>
      </c>
      <c r="AS191">
        <f>IF(AQ191*$H$13&gt;=AU191,1.0,(AU191/(AU191-AQ191*$H$13)))</f>
        <v>0</v>
      </c>
      <c r="AT191">
        <f>(AS191-1)*100</f>
        <v>0</v>
      </c>
      <c r="AU191">
        <f>MAX(0,($B$13+$C$13*BT191)/(1+$D$13*BT191)*BM191/(BO191+273)*$E$13)</f>
        <v>0</v>
      </c>
      <c r="AV191">
        <f>$B$11*BU191+$C$11*BV191+$D$11*CG191</f>
        <v>0</v>
      </c>
      <c r="AW191">
        <f>AV191*AX191</f>
        <v>0</v>
      </c>
      <c r="AX191">
        <f>($B$11*$D$9+$C$11*$D$9+$D$11*(CH191*$E$9+CI191*$G$9))/($B$11+$C$11+$D$11)</f>
        <v>0</v>
      </c>
      <c r="AY191">
        <f>($B$11*$K$9+$C$11*$K$9+$D$11*(CH191*$L$9+CI191*$N$9))/($B$11+$C$11+$D$11)</f>
        <v>0</v>
      </c>
      <c r="AZ191">
        <v>6</v>
      </c>
      <c r="BA191">
        <v>0.5</v>
      </c>
      <c r="BB191" t="s">
        <v>345</v>
      </c>
      <c r="BC191">
        <v>2</v>
      </c>
      <c r="BD191" t="b">
        <v>1</v>
      </c>
      <c r="BE191">
        <v>1737668087.1</v>
      </c>
      <c r="BF191">
        <v>1265.54</v>
      </c>
      <c r="BG191">
        <v>1332.76</v>
      </c>
      <c r="BH191">
        <v>15.49955</v>
      </c>
      <c r="BI191">
        <v>12.90005</v>
      </c>
      <c r="BJ191">
        <v>1263.8</v>
      </c>
      <c r="BK191">
        <v>15.38805</v>
      </c>
      <c r="BL191">
        <v>499.9755</v>
      </c>
      <c r="BM191">
        <v>102.6025</v>
      </c>
      <c r="BN191">
        <v>0.09979815</v>
      </c>
      <c r="BO191">
        <v>24.9766</v>
      </c>
      <c r="BP191">
        <v>25.4485</v>
      </c>
      <c r="BQ191">
        <v>999.9</v>
      </c>
      <c r="BR191">
        <v>0</v>
      </c>
      <c r="BS191">
        <v>0</v>
      </c>
      <c r="BT191">
        <v>10032.5</v>
      </c>
      <c r="BU191">
        <v>364.6045</v>
      </c>
      <c r="BV191">
        <v>834.1515</v>
      </c>
      <c r="BW191">
        <v>-67.2231</v>
      </c>
      <c r="BX191">
        <v>1285.465</v>
      </c>
      <c r="BY191">
        <v>1350.185</v>
      </c>
      <c r="BZ191">
        <v>2.599465</v>
      </c>
      <c r="CA191">
        <v>1332.76</v>
      </c>
      <c r="CB191">
        <v>12.90005</v>
      </c>
      <c r="CC191">
        <v>1.59029</v>
      </c>
      <c r="CD191">
        <v>1.32358</v>
      </c>
      <c r="CE191">
        <v>13.86505</v>
      </c>
      <c r="CF191">
        <v>11.0693</v>
      </c>
      <c r="CG191">
        <v>1200</v>
      </c>
      <c r="CH191">
        <v>0.8999975</v>
      </c>
      <c r="CI191">
        <v>0.1000025</v>
      </c>
      <c r="CJ191">
        <v>27</v>
      </c>
      <c r="CK191">
        <v>23455.8</v>
      </c>
      <c r="CL191">
        <v>1737665128.1</v>
      </c>
      <c r="CM191" t="s">
        <v>346</v>
      </c>
      <c r="CN191">
        <v>1737665128.1</v>
      </c>
      <c r="CO191">
        <v>1737665124.1</v>
      </c>
      <c r="CP191">
        <v>1</v>
      </c>
      <c r="CQ191">
        <v>0.11</v>
      </c>
      <c r="CR191">
        <v>-0.02</v>
      </c>
      <c r="CS191">
        <v>0.918</v>
      </c>
      <c r="CT191">
        <v>0.128</v>
      </c>
      <c r="CU191">
        <v>200</v>
      </c>
      <c r="CV191">
        <v>18</v>
      </c>
      <c r="CW191">
        <v>0.6</v>
      </c>
      <c r="CX191">
        <v>0.08</v>
      </c>
      <c r="CY191">
        <v>-67.250145</v>
      </c>
      <c r="CZ191">
        <v>1.15814887218036</v>
      </c>
      <c r="DA191">
        <v>0.216722537995012</v>
      </c>
      <c r="DB191">
        <v>0</v>
      </c>
      <c r="DC191">
        <v>2.607576</v>
      </c>
      <c r="DD191">
        <v>-0.0644968421052601</v>
      </c>
      <c r="DE191">
        <v>0.0063324366558222</v>
      </c>
      <c r="DF191">
        <v>1</v>
      </c>
      <c r="DG191">
        <v>1</v>
      </c>
      <c r="DH191">
        <v>2</v>
      </c>
      <c r="DI191" t="s">
        <v>347</v>
      </c>
      <c r="DJ191">
        <v>3.11919</v>
      </c>
      <c r="DK191">
        <v>2.80067</v>
      </c>
      <c r="DL191">
        <v>0.213891</v>
      </c>
      <c r="DM191">
        <v>0.222779</v>
      </c>
      <c r="DN191">
        <v>0.0865187</v>
      </c>
      <c r="DO191">
        <v>0.0765421</v>
      </c>
      <c r="DP191">
        <v>21878.9</v>
      </c>
      <c r="DQ191">
        <v>19982.4</v>
      </c>
      <c r="DR191">
        <v>26627.9</v>
      </c>
      <c r="DS191">
        <v>24057.8</v>
      </c>
      <c r="DT191">
        <v>33627.7</v>
      </c>
      <c r="DU191">
        <v>32374.9</v>
      </c>
      <c r="DV191">
        <v>40260.6</v>
      </c>
      <c r="DW191">
        <v>38044.5</v>
      </c>
      <c r="DX191">
        <v>1.99743</v>
      </c>
      <c r="DY191">
        <v>2.63435</v>
      </c>
      <c r="DZ191">
        <v>0.0403225</v>
      </c>
      <c r="EA191">
        <v>0</v>
      </c>
      <c r="EB191">
        <v>24.7876</v>
      </c>
      <c r="EC191">
        <v>999.9</v>
      </c>
      <c r="ED191">
        <v>51.911</v>
      </c>
      <c r="EE191">
        <v>25.962</v>
      </c>
      <c r="EF191">
        <v>17.0326</v>
      </c>
      <c r="EG191">
        <v>63.7456</v>
      </c>
      <c r="EH191">
        <v>20.3846</v>
      </c>
      <c r="EI191">
        <v>2</v>
      </c>
      <c r="EJ191">
        <v>-0.317503</v>
      </c>
      <c r="EK191">
        <v>-0.379202</v>
      </c>
      <c r="EL191">
        <v>20.2997</v>
      </c>
      <c r="EM191">
        <v>5.26102</v>
      </c>
      <c r="EN191">
        <v>12.0059</v>
      </c>
      <c r="EO191">
        <v>4.999</v>
      </c>
      <c r="EP191">
        <v>3.28702</v>
      </c>
      <c r="EQ191">
        <v>9999</v>
      </c>
      <c r="ER191">
        <v>9999</v>
      </c>
      <c r="ES191">
        <v>9999</v>
      </c>
      <c r="ET191">
        <v>999.9</v>
      </c>
      <c r="EU191">
        <v>1.87285</v>
      </c>
      <c r="EV191">
        <v>1.87365</v>
      </c>
      <c r="EW191">
        <v>1.86992</v>
      </c>
      <c r="EX191">
        <v>1.87562</v>
      </c>
      <c r="EY191">
        <v>1.8758</v>
      </c>
      <c r="EZ191">
        <v>1.87424</v>
      </c>
      <c r="FA191">
        <v>1.87277</v>
      </c>
      <c r="FB191">
        <v>1.87182</v>
      </c>
      <c r="FC191">
        <v>5</v>
      </c>
      <c r="FD191">
        <v>0</v>
      </c>
      <c r="FE191">
        <v>0</v>
      </c>
      <c r="FF191">
        <v>0</v>
      </c>
      <c r="FG191" t="s">
        <v>348</v>
      </c>
      <c r="FH191" t="s">
        <v>349</v>
      </c>
      <c r="FI191" t="s">
        <v>350</v>
      </c>
      <c r="FJ191" t="s">
        <v>350</v>
      </c>
      <c r="FK191" t="s">
        <v>350</v>
      </c>
      <c r="FL191" t="s">
        <v>350</v>
      </c>
      <c r="FM191">
        <v>0</v>
      </c>
      <c r="FN191">
        <v>100</v>
      </c>
      <c r="FO191">
        <v>100</v>
      </c>
      <c r="FP191">
        <v>1.74</v>
      </c>
      <c r="FQ191">
        <v>0.1115</v>
      </c>
      <c r="FR191">
        <v>0.362488883028156</v>
      </c>
      <c r="FS191">
        <v>0.00365831709837341</v>
      </c>
      <c r="FT191">
        <v>-3.09545118692409e-06</v>
      </c>
      <c r="FU191">
        <v>8.40380587856183e-10</v>
      </c>
      <c r="FV191">
        <v>-0.00191986884087034</v>
      </c>
      <c r="FW191">
        <v>0.00174507359546448</v>
      </c>
      <c r="FX191">
        <v>0.000211765233859431</v>
      </c>
      <c r="FY191">
        <v>9.99097381883647e-06</v>
      </c>
      <c r="FZ191">
        <v>2</v>
      </c>
      <c r="GA191">
        <v>1986</v>
      </c>
      <c r="GB191">
        <v>0</v>
      </c>
      <c r="GC191">
        <v>17</v>
      </c>
      <c r="GD191">
        <v>49.4</v>
      </c>
      <c r="GE191">
        <v>49.4</v>
      </c>
      <c r="GF191">
        <v>3.5791</v>
      </c>
      <c r="GG191">
        <v>2.50366</v>
      </c>
      <c r="GH191">
        <v>2.24854</v>
      </c>
      <c r="GI191">
        <v>2.67456</v>
      </c>
      <c r="GJ191">
        <v>2.44751</v>
      </c>
      <c r="GK191">
        <v>2.41455</v>
      </c>
      <c r="GL191">
        <v>30.9552</v>
      </c>
      <c r="GM191">
        <v>13.9394</v>
      </c>
      <c r="GN191">
        <v>19</v>
      </c>
      <c r="GO191">
        <v>455.718</v>
      </c>
      <c r="GP191">
        <v>1035.33</v>
      </c>
      <c r="GQ191">
        <v>24.247</v>
      </c>
      <c r="GR191">
        <v>23.5214</v>
      </c>
      <c r="GS191">
        <v>30.0001</v>
      </c>
      <c r="GT191">
        <v>23.5386</v>
      </c>
      <c r="GU191">
        <v>23.6564</v>
      </c>
      <c r="GV191">
        <v>71.7097</v>
      </c>
      <c r="GW191">
        <v>22.4335</v>
      </c>
      <c r="GX191">
        <v>68.1635</v>
      </c>
      <c r="GY191">
        <v>24.2704</v>
      </c>
      <c r="GZ191">
        <v>1366.41</v>
      </c>
      <c r="HA191">
        <v>12.8183</v>
      </c>
      <c r="HB191">
        <v>101.116</v>
      </c>
      <c r="HC191">
        <v>101.079</v>
      </c>
    </row>
    <row r="192" spans="1:211">
      <c r="A192">
        <v>176</v>
      </c>
      <c r="B192">
        <v>1737668091.1</v>
      </c>
      <c r="C192">
        <v>350</v>
      </c>
      <c r="D192" t="s">
        <v>700</v>
      </c>
      <c r="E192" t="s">
        <v>701</v>
      </c>
      <c r="F192">
        <v>2</v>
      </c>
      <c r="G192">
        <v>1737668090.1</v>
      </c>
      <c r="H192">
        <f>(I192)/1000</f>
        <v>0</v>
      </c>
      <c r="I192">
        <f>IF(BD192, AL192, AF192)</f>
        <v>0</v>
      </c>
      <c r="J192">
        <f>IF(BD192, AG192, AE192)</f>
        <v>0</v>
      </c>
      <c r="K192">
        <f>BF192 - IF(AS192&gt;1, J192*AZ192*100.0/(AU192), 0)</f>
        <v>0</v>
      </c>
      <c r="L192">
        <f>((R192-H192/2)*K192-J192)/(R192+H192/2)</f>
        <v>0</v>
      </c>
      <c r="M192">
        <f>L192*(BM192+BN192)/1000.0</f>
        <v>0</v>
      </c>
      <c r="N192">
        <f>(BF192 - IF(AS192&gt;1, J192*AZ192*100.0/(AU192), 0))*(BM192+BN192)/1000.0</f>
        <v>0</v>
      </c>
      <c r="O192">
        <f>2.0/((1/Q192-1/P192)+SIGN(Q192)*SQRT((1/Q192-1/P192)*(1/Q192-1/P192) + 4*BA192/((BA192+1)*(BA192+1))*(2*1/Q192*1/P192-1/P192*1/P192)))</f>
        <v>0</v>
      </c>
      <c r="P192">
        <f>IF(LEFT(BB192,1)&lt;&gt;"0",IF(LEFT(BB192,1)="1",3.0,BC192),$D$5+$E$5*(BT192*BM192/($K$5*1000))+$F$5*(BT192*BM192/($K$5*1000))*MAX(MIN(AZ192,$J$5),$I$5)*MAX(MIN(AZ192,$J$5),$I$5)+$G$5*MAX(MIN(AZ192,$J$5),$I$5)*(BT192*BM192/($K$5*1000))+$H$5*(BT192*BM192/($K$5*1000))*(BT192*BM192/($K$5*1000)))</f>
        <v>0</v>
      </c>
      <c r="Q192">
        <f>H192*(1000-(1000*0.61365*exp(17.502*U192/(240.97+U192))/(BM192+BN192)+BH192)/2)/(1000*0.61365*exp(17.502*U192/(240.97+U192))/(BM192+BN192)-BH192)</f>
        <v>0</v>
      </c>
      <c r="R192">
        <f>1/((BA192+1)/(O192/1.6)+1/(P192/1.37)) + BA192/((BA192+1)/(O192/1.6) + BA192/(P192/1.37))</f>
        <v>0</v>
      </c>
      <c r="S192">
        <f>(AV192*AY192)</f>
        <v>0</v>
      </c>
      <c r="T192">
        <f>(BO192+(S192+2*0.95*5.67E-8*(((BO192+$B$7)+273)^4-(BO192+273)^4)-44100*H192)/(1.84*29.3*P192+8*0.95*5.67E-8*(BO192+273)^3))</f>
        <v>0</v>
      </c>
      <c r="U192">
        <f>($C$7*BP192+$D$7*BQ192+$E$7*T192)</f>
        <v>0</v>
      </c>
      <c r="V192">
        <f>0.61365*exp(17.502*U192/(240.97+U192))</f>
        <v>0</v>
      </c>
      <c r="W192">
        <f>(X192/Y192*100)</f>
        <v>0</v>
      </c>
      <c r="X192">
        <f>BH192*(BM192+BN192)/1000</f>
        <v>0</v>
      </c>
      <c r="Y192">
        <f>0.61365*exp(17.502*BO192/(240.97+BO192))</f>
        <v>0</v>
      </c>
      <c r="Z192">
        <f>(V192-BH192*(BM192+BN192)/1000)</f>
        <v>0</v>
      </c>
      <c r="AA192">
        <f>(-H192*44100)</f>
        <v>0</v>
      </c>
      <c r="AB192">
        <f>2*29.3*P192*0.92*(BO192-U192)</f>
        <v>0</v>
      </c>
      <c r="AC192">
        <f>2*0.95*5.67E-8*(((BO192+$B$7)+273)^4-(U192+273)^4)</f>
        <v>0</v>
      </c>
      <c r="AD192">
        <f>S192+AC192+AA192+AB192</f>
        <v>0</v>
      </c>
      <c r="AE192">
        <f>BL192*AS192*(BG192-BF192*(1000-AS192*BI192)/(1000-AS192*BH192))/(100*AZ192)</f>
        <v>0</v>
      </c>
      <c r="AF192">
        <f>1000*BL192*AS192*(BH192-BI192)/(100*AZ192*(1000-AS192*BH192))</f>
        <v>0</v>
      </c>
      <c r="AG192">
        <f>(AH192 - AI192 - BM192*1E3/(8.314*(BO192+273.15)) * AK192/BL192 * AJ192) * BL192/(100*AZ192) * (1000 - BI192)/1000</f>
        <v>0</v>
      </c>
      <c r="AH192">
        <v>1348.41780554762</v>
      </c>
      <c r="AI192">
        <v>1295.32151515151</v>
      </c>
      <c r="AJ192">
        <v>3.28678701298687</v>
      </c>
      <c r="AK192">
        <v>84.62</v>
      </c>
      <c r="AL192">
        <f>(AN192 - AM192 + BM192*1E3/(8.314*(BO192+273.15)) * AP192/BL192 * AO192) * BL192/(100*AZ192) * 1000/(1000 - AN192)</f>
        <v>0</v>
      </c>
      <c r="AM192">
        <v>12.8975809426573</v>
      </c>
      <c r="AN192">
        <v>15.5017241758242</v>
      </c>
      <c r="AO192">
        <v>1.34098906305168e-06</v>
      </c>
      <c r="AP192">
        <v>106.04</v>
      </c>
      <c r="AQ192">
        <v>13</v>
      </c>
      <c r="AR192">
        <v>3</v>
      </c>
      <c r="AS192">
        <f>IF(AQ192*$H$13&gt;=AU192,1.0,(AU192/(AU192-AQ192*$H$13)))</f>
        <v>0</v>
      </c>
      <c r="AT192">
        <f>(AS192-1)*100</f>
        <v>0</v>
      </c>
      <c r="AU192">
        <f>MAX(0,($B$13+$C$13*BT192)/(1+$D$13*BT192)*BM192/(BO192+273)*$E$13)</f>
        <v>0</v>
      </c>
      <c r="AV192">
        <f>$B$11*BU192+$C$11*BV192+$D$11*CG192</f>
        <v>0</v>
      </c>
      <c r="AW192">
        <f>AV192*AX192</f>
        <v>0</v>
      </c>
      <c r="AX192">
        <f>($B$11*$D$9+$C$11*$D$9+$D$11*(CH192*$E$9+CI192*$G$9))/($B$11+$C$11+$D$11)</f>
        <v>0</v>
      </c>
      <c r="AY192">
        <f>($B$11*$K$9+$C$11*$K$9+$D$11*(CH192*$L$9+CI192*$N$9))/($B$11+$C$11+$D$11)</f>
        <v>0</v>
      </c>
      <c r="AZ192">
        <v>6</v>
      </c>
      <c r="BA192">
        <v>0.5</v>
      </c>
      <c r="BB192" t="s">
        <v>345</v>
      </c>
      <c r="BC192">
        <v>2</v>
      </c>
      <c r="BD192" t="b">
        <v>1</v>
      </c>
      <c r="BE192">
        <v>1737668090.1</v>
      </c>
      <c r="BF192">
        <v>1275.25</v>
      </c>
      <c r="BG192">
        <v>1342.87</v>
      </c>
      <c r="BH192">
        <v>15.502</v>
      </c>
      <c r="BI192">
        <v>12.897</v>
      </c>
      <c r="BJ192">
        <v>1273.51</v>
      </c>
      <c r="BK192">
        <v>15.3905</v>
      </c>
      <c r="BL192">
        <v>500.128</v>
      </c>
      <c r="BM192">
        <v>102.603</v>
      </c>
      <c r="BN192">
        <v>0.100015</v>
      </c>
      <c r="BO192">
        <v>24.9768</v>
      </c>
      <c r="BP192">
        <v>25.4476</v>
      </c>
      <c r="BQ192">
        <v>999.9</v>
      </c>
      <c r="BR192">
        <v>0</v>
      </c>
      <c r="BS192">
        <v>0</v>
      </c>
      <c r="BT192">
        <v>10004.4</v>
      </c>
      <c r="BU192">
        <v>364.615</v>
      </c>
      <c r="BV192">
        <v>833.823</v>
      </c>
      <c r="BW192">
        <v>-67.6184</v>
      </c>
      <c r="BX192">
        <v>1295.33</v>
      </c>
      <c r="BY192">
        <v>1360.41</v>
      </c>
      <c r="BZ192">
        <v>2.60504</v>
      </c>
      <c r="CA192">
        <v>1342.87</v>
      </c>
      <c r="CB192">
        <v>12.897</v>
      </c>
      <c r="CC192">
        <v>1.59056</v>
      </c>
      <c r="CD192">
        <v>1.32327</v>
      </c>
      <c r="CE192">
        <v>13.8677</v>
      </c>
      <c r="CF192">
        <v>11.0658</v>
      </c>
      <c r="CG192">
        <v>1200</v>
      </c>
      <c r="CH192">
        <v>0.899998</v>
      </c>
      <c r="CI192">
        <v>0.100002</v>
      </c>
      <c r="CJ192">
        <v>27</v>
      </c>
      <c r="CK192">
        <v>23455.8</v>
      </c>
      <c r="CL192">
        <v>1737665128.1</v>
      </c>
      <c r="CM192" t="s">
        <v>346</v>
      </c>
      <c r="CN192">
        <v>1737665128.1</v>
      </c>
      <c r="CO192">
        <v>1737665124.1</v>
      </c>
      <c r="CP192">
        <v>1</v>
      </c>
      <c r="CQ192">
        <v>0.11</v>
      </c>
      <c r="CR192">
        <v>-0.02</v>
      </c>
      <c r="CS192">
        <v>0.918</v>
      </c>
      <c r="CT192">
        <v>0.128</v>
      </c>
      <c r="CU192">
        <v>200</v>
      </c>
      <c r="CV192">
        <v>18</v>
      </c>
      <c r="CW192">
        <v>0.6</v>
      </c>
      <c r="CX192">
        <v>0.08</v>
      </c>
      <c r="CY192">
        <v>-67.27623</v>
      </c>
      <c r="CZ192">
        <v>0.972126315789545</v>
      </c>
      <c r="DA192">
        <v>0.223481220911288</v>
      </c>
      <c r="DB192">
        <v>0</v>
      </c>
      <c r="DC192">
        <v>2.605754</v>
      </c>
      <c r="DD192">
        <v>-0.0552234586466153</v>
      </c>
      <c r="DE192">
        <v>0.00555587382866101</v>
      </c>
      <c r="DF192">
        <v>1</v>
      </c>
      <c r="DG192">
        <v>1</v>
      </c>
      <c r="DH192">
        <v>2</v>
      </c>
      <c r="DI192" t="s">
        <v>347</v>
      </c>
      <c r="DJ192">
        <v>3.11949</v>
      </c>
      <c r="DK192">
        <v>2.80071</v>
      </c>
      <c r="DL192">
        <v>0.214561</v>
      </c>
      <c r="DM192">
        <v>0.223453</v>
      </c>
      <c r="DN192">
        <v>0.0865285</v>
      </c>
      <c r="DO192">
        <v>0.0765142</v>
      </c>
      <c r="DP192">
        <v>21860.3</v>
      </c>
      <c r="DQ192">
        <v>19965.1</v>
      </c>
      <c r="DR192">
        <v>26628</v>
      </c>
      <c r="DS192">
        <v>24057.8</v>
      </c>
      <c r="DT192">
        <v>33627.3</v>
      </c>
      <c r="DU192">
        <v>32375.6</v>
      </c>
      <c r="DV192">
        <v>40260.6</v>
      </c>
      <c r="DW192">
        <v>38044.1</v>
      </c>
      <c r="DX192">
        <v>1.99778</v>
      </c>
      <c r="DY192">
        <v>2.63398</v>
      </c>
      <c r="DZ192">
        <v>0.0403076</v>
      </c>
      <c r="EA192">
        <v>0</v>
      </c>
      <c r="EB192">
        <v>24.7834</v>
      </c>
      <c r="EC192">
        <v>999.9</v>
      </c>
      <c r="ED192">
        <v>51.911</v>
      </c>
      <c r="EE192">
        <v>25.962</v>
      </c>
      <c r="EF192">
        <v>17.0338</v>
      </c>
      <c r="EG192">
        <v>63.9356</v>
      </c>
      <c r="EH192">
        <v>20.3686</v>
      </c>
      <c r="EI192">
        <v>2</v>
      </c>
      <c r="EJ192">
        <v>-0.317464</v>
      </c>
      <c r="EK192">
        <v>-0.403096</v>
      </c>
      <c r="EL192">
        <v>20.2997</v>
      </c>
      <c r="EM192">
        <v>5.26117</v>
      </c>
      <c r="EN192">
        <v>12.0062</v>
      </c>
      <c r="EO192">
        <v>4.9992</v>
      </c>
      <c r="EP192">
        <v>3.28708</v>
      </c>
      <c r="EQ192">
        <v>9999</v>
      </c>
      <c r="ER192">
        <v>9999</v>
      </c>
      <c r="ES192">
        <v>9999</v>
      </c>
      <c r="ET192">
        <v>999.9</v>
      </c>
      <c r="EU192">
        <v>1.87285</v>
      </c>
      <c r="EV192">
        <v>1.87364</v>
      </c>
      <c r="EW192">
        <v>1.8699</v>
      </c>
      <c r="EX192">
        <v>1.87562</v>
      </c>
      <c r="EY192">
        <v>1.8758</v>
      </c>
      <c r="EZ192">
        <v>1.87422</v>
      </c>
      <c r="FA192">
        <v>1.87278</v>
      </c>
      <c r="FB192">
        <v>1.87181</v>
      </c>
      <c r="FC192">
        <v>5</v>
      </c>
      <c r="FD192">
        <v>0</v>
      </c>
      <c r="FE192">
        <v>0</v>
      </c>
      <c r="FF192">
        <v>0</v>
      </c>
      <c r="FG192" t="s">
        <v>348</v>
      </c>
      <c r="FH192" t="s">
        <v>349</v>
      </c>
      <c r="FI192" t="s">
        <v>350</v>
      </c>
      <c r="FJ192" t="s">
        <v>350</v>
      </c>
      <c r="FK192" t="s">
        <v>350</v>
      </c>
      <c r="FL192" t="s">
        <v>350</v>
      </c>
      <c r="FM192">
        <v>0</v>
      </c>
      <c r="FN192">
        <v>100</v>
      </c>
      <c r="FO192">
        <v>100</v>
      </c>
      <c r="FP192">
        <v>1.74</v>
      </c>
      <c r="FQ192">
        <v>0.1115</v>
      </c>
      <c r="FR192">
        <v>0.362488883028156</v>
      </c>
      <c r="FS192">
        <v>0.00365831709837341</v>
      </c>
      <c r="FT192">
        <v>-3.09545118692409e-06</v>
      </c>
      <c r="FU192">
        <v>8.40380587856183e-10</v>
      </c>
      <c r="FV192">
        <v>-0.00191986884087034</v>
      </c>
      <c r="FW192">
        <v>0.00174507359546448</v>
      </c>
      <c r="FX192">
        <v>0.000211765233859431</v>
      </c>
      <c r="FY192">
        <v>9.99097381883647e-06</v>
      </c>
      <c r="FZ192">
        <v>2</v>
      </c>
      <c r="GA192">
        <v>1986</v>
      </c>
      <c r="GB192">
        <v>0</v>
      </c>
      <c r="GC192">
        <v>17</v>
      </c>
      <c r="GD192">
        <v>49.4</v>
      </c>
      <c r="GE192">
        <v>49.5</v>
      </c>
      <c r="GF192">
        <v>3.59253</v>
      </c>
      <c r="GG192">
        <v>2.50977</v>
      </c>
      <c r="GH192">
        <v>2.24854</v>
      </c>
      <c r="GI192">
        <v>2.67456</v>
      </c>
      <c r="GJ192">
        <v>2.44751</v>
      </c>
      <c r="GK192">
        <v>2.37793</v>
      </c>
      <c r="GL192">
        <v>30.9552</v>
      </c>
      <c r="GM192">
        <v>13.9482</v>
      </c>
      <c r="GN192">
        <v>19</v>
      </c>
      <c r="GO192">
        <v>455.937</v>
      </c>
      <c r="GP192">
        <v>1034.89</v>
      </c>
      <c r="GQ192">
        <v>24.2545</v>
      </c>
      <c r="GR192">
        <v>23.5223</v>
      </c>
      <c r="GS192">
        <v>30.0002</v>
      </c>
      <c r="GT192">
        <v>23.5401</v>
      </c>
      <c r="GU192">
        <v>23.6574</v>
      </c>
      <c r="GV192">
        <v>71.999</v>
      </c>
      <c r="GW192">
        <v>22.4335</v>
      </c>
      <c r="GX192">
        <v>68.1635</v>
      </c>
      <c r="GY192">
        <v>24.2704</v>
      </c>
      <c r="GZ192">
        <v>1373.2</v>
      </c>
      <c r="HA192">
        <v>12.8139</v>
      </c>
      <c r="HB192">
        <v>101.116</v>
      </c>
      <c r="HC192">
        <v>101.078</v>
      </c>
    </row>
    <row r="193" spans="1:211">
      <c r="A193">
        <v>177</v>
      </c>
      <c r="B193">
        <v>1737668093.1</v>
      </c>
      <c r="C193">
        <v>352</v>
      </c>
      <c r="D193" t="s">
        <v>702</v>
      </c>
      <c r="E193" t="s">
        <v>703</v>
      </c>
      <c r="F193">
        <v>2</v>
      </c>
      <c r="G193">
        <v>1737668091.1</v>
      </c>
      <c r="H193">
        <f>(I193)/1000</f>
        <v>0</v>
      </c>
      <c r="I193">
        <f>IF(BD193, AL193, AF193)</f>
        <v>0</v>
      </c>
      <c r="J193">
        <f>IF(BD193, AG193, AE193)</f>
        <v>0</v>
      </c>
      <c r="K193">
        <f>BF193 - IF(AS193&gt;1, J193*AZ193*100.0/(AU193), 0)</f>
        <v>0</v>
      </c>
      <c r="L193">
        <f>((R193-H193/2)*K193-J193)/(R193+H193/2)</f>
        <v>0</v>
      </c>
      <c r="M193">
        <f>L193*(BM193+BN193)/1000.0</f>
        <v>0</v>
      </c>
      <c r="N193">
        <f>(BF193 - IF(AS193&gt;1, J193*AZ193*100.0/(AU193), 0))*(BM193+BN193)/1000.0</f>
        <v>0</v>
      </c>
      <c r="O193">
        <f>2.0/((1/Q193-1/P193)+SIGN(Q193)*SQRT((1/Q193-1/P193)*(1/Q193-1/P193) + 4*BA193/((BA193+1)*(BA193+1))*(2*1/Q193*1/P193-1/P193*1/P193)))</f>
        <v>0</v>
      </c>
      <c r="P193">
        <f>IF(LEFT(BB193,1)&lt;&gt;"0",IF(LEFT(BB193,1)="1",3.0,BC193),$D$5+$E$5*(BT193*BM193/($K$5*1000))+$F$5*(BT193*BM193/($K$5*1000))*MAX(MIN(AZ193,$J$5),$I$5)*MAX(MIN(AZ193,$J$5),$I$5)+$G$5*MAX(MIN(AZ193,$J$5),$I$5)*(BT193*BM193/($K$5*1000))+$H$5*(BT193*BM193/($K$5*1000))*(BT193*BM193/($K$5*1000)))</f>
        <v>0</v>
      </c>
      <c r="Q193">
        <f>H193*(1000-(1000*0.61365*exp(17.502*U193/(240.97+U193))/(BM193+BN193)+BH193)/2)/(1000*0.61365*exp(17.502*U193/(240.97+U193))/(BM193+BN193)-BH193)</f>
        <v>0</v>
      </c>
      <c r="R193">
        <f>1/((BA193+1)/(O193/1.6)+1/(P193/1.37)) + BA193/((BA193+1)/(O193/1.6) + BA193/(P193/1.37))</f>
        <v>0</v>
      </c>
      <c r="S193">
        <f>(AV193*AY193)</f>
        <v>0</v>
      </c>
      <c r="T193">
        <f>(BO193+(S193+2*0.95*5.67E-8*(((BO193+$B$7)+273)^4-(BO193+273)^4)-44100*H193)/(1.84*29.3*P193+8*0.95*5.67E-8*(BO193+273)^3))</f>
        <v>0</v>
      </c>
      <c r="U193">
        <f>($C$7*BP193+$D$7*BQ193+$E$7*T193)</f>
        <v>0</v>
      </c>
      <c r="V193">
        <f>0.61365*exp(17.502*U193/(240.97+U193))</f>
        <v>0</v>
      </c>
      <c r="W193">
        <f>(X193/Y193*100)</f>
        <v>0</v>
      </c>
      <c r="X193">
        <f>BH193*(BM193+BN193)/1000</f>
        <v>0</v>
      </c>
      <c r="Y193">
        <f>0.61365*exp(17.502*BO193/(240.97+BO193))</f>
        <v>0</v>
      </c>
      <c r="Z193">
        <f>(V193-BH193*(BM193+BN193)/1000)</f>
        <v>0</v>
      </c>
      <c r="AA193">
        <f>(-H193*44100)</f>
        <v>0</v>
      </c>
      <c r="AB193">
        <f>2*29.3*P193*0.92*(BO193-U193)</f>
        <v>0</v>
      </c>
      <c r="AC193">
        <f>2*0.95*5.67E-8*(((BO193+$B$7)+273)^4-(U193+273)^4)</f>
        <v>0</v>
      </c>
      <c r="AD193">
        <f>S193+AC193+AA193+AB193</f>
        <v>0</v>
      </c>
      <c r="AE193">
        <f>BL193*AS193*(BG193-BF193*(1000-AS193*BI193)/(1000-AS193*BH193))/(100*AZ193)</f>
        <v>0</v>
      </c>
      <c r="AF193">
        <f>1000*BL193*AS193*(BH193-BI193)/(100*AZ193*(1000-AS193*BH193))</f>
        <v>0</v>
      </c>
      <c r="AG193">
        <f>(AH193 - AI193 - BM193*1E3/(8.314*(BO193+273.15)) * AK193/BL193 * AJ193) * BL193/(100*AZ193) * (1000 - BI193)/1000</f>
        <v>0</v>
      </c>
      <c r="AH193">
        <v>1355.24035127381</v>
      </c>
      <c r="AI193">
        <v>1301.94781818182</v>
      </c>
      <c r="AJ193">
        <v>3.2995558441555</v>
      </c>
      <c r="AK193">
        <v>84.62</v>
      </c>
      <c r="AL193">
        <f>(AN193 - AM193 + BM193*1E3/(8.314*(BO193+273.15)) * AP193/BL193 * AO193) * BL193/(100*AZ193) * 1000/(1000 - AN193)</f>
        <v>0</v>
      </c>
      <c r="AM193">
        <v>12.8993474828372</v>
      </c>
      <c r="AN193">
        <v>15.5036241758242</v>
      </c>
      <c r="AO193">
        <v>1.5507592465374e-06</v>
      </c>
      <c r="AP193">
        <v>106.04</v>
      </c>
      <c r="AQ193">
        <v>13</v>
      </c>
      <c r="AR193">
        <v>3</v>
      </c>
      <c r="AS193">
        <f>IF(AQ193*$H$13&gt;=AU193,1.0,(AU193/(AU193-AQ193*$H$13)))</f>
        <v>0</v>
      </c>
      <c r="AT193">
        <f>(AS193-1)*100</f>
        <v>0</v>
      </c>
      <c r="AU193">
        <f>MAX(0,($B$13+$C$13*BT193)/(1+$D$13*BT193)*BM193/(BO193+273)*$E$13)</f>
        <v>0</v>
      </c>
      <c r="AV193">
        <f>$B$11*BU193+$C$11*BV193+$D$11*CG193</f>
        <v>0</v>
      </c>
      <c r="AW193">
        <f>AV193*AX193</f>
        <v>0</v>
      </c>
      <c r="AX193">
        <f>($B$11*$D$9+$C$11*$D$9+$D$11*(CH193*$E$9+CI193*$G$9))/($B$11+$C$11+$D$11)</f>
        <v>0</v>
      </c>
      <c r="AY193">
        <f>($B$11*$K$9+$C$11*$K$9+$D$11*(CH193*$L$9+CI193*$N$9))/($B$11+$C$11+$D$11)</f>
        <v>0</v>
      </c>
      <c r="AZ193">
        <v>6</v>
      </c>
      <c r="BA193">
        <v>0.5</v>
      </c>
      <c r="BB193" t="s">
        <v>345</v>
      </c>
      <c r="BC193">
        <v>2</v>
      </c>
      <c r="BD193" t="b">
        <v>1</v>
      </c>
      <c r="BE193">
        <v>1737668091.1</v>
      </c>
      <c r="BF193">
        <v>1278.51</v>
      </c>
      <c r="BG193">
        <v>1346.265</v>
      </c>
      <c r="BH193">
        <v>15.50285</v>
      </c>
      <c r="BI193">
        <v>12.8934</v>
      </c>
      <c r="BJ193">
        <v>1276.77</v>
      </c>
      <c r="BK193">
        <v>15.39135</v>
      </c>
      <c r="BL193">
        <v>500.167</v>
      </c>
      <c r="BM193">
        <v>102.603</v>
      </c>
      <c r="BN193">
        <v>0.100081</v>
      </c>
      <c r="BO193">
        <v>24.97745</v>
      </c>
      <c r="BP193">
        <v>25.4443</v>
      </c>
      <c r="BQ193">
        <v>999.9</v>
      </c>
      <c r="BR193">
        <v>0</v>
      </c>
      <c r="BS193">
        <v>0</v>
      </c>
      <c r="BT193">
        <v>9981.575</v>
      </c>
      <c r="BU193">
        <v>364.6025</v>
      </c>
      <c r="BV193">
        <v>833.6705</v>
      </c>
      <c r="BW193">
        <v>-67.7544</v>
      </c>
      <c r="BX193">
        <v>1298.645</v>
      </c>
      <c r="BY193">
        <v>1363.845</v>
      </c>
      <c r="BZ193">
        <v>2.609495</v>
      </c>
      <c r="CA193">
        <v>1346.265</v>
      </c>
      <c r="CB193">
        <v>12.8934</v>
      </c>
      <c r="CC193">
        <v>1.590645</v>
      </c>
      <c r="CD193">
        <v>1.3229</v>
      </c>
      <c r="CE193">
        <v>13.8685</v>
      </c>
      <c r="CF193">
        <v>11.0616</v>
      </c>
      <c r="CG193">
        <v>1200</v>
      </c>
      <c r="CH193">
        <v>0.899998</v>
      </c>
      <c r="CI193">
        <v>0.100002</v>
      </c>
      <c r="CJ193">
        <v>27</v>
      </c>
      <c r="CK193">
        <v>23455.8</v>
      </c>
      <c r="CL193">
        <v>1737665128.1</v>
      </c>
      <c r="CM193" t="s">
        <v>346</v>
      </c>
      <c r="CN193">
        <v>1737665128.1</v>
      </c>
      <c r="CO193">
        <v>1737665124.1</v>
      </c>
      <c r="CP193">
        <v>1</v>
      </c>
      <c r="CQ193">
        <v>0.11</v>
      </c>
      <c r="CR193">
        <v>-0.02</v>
      </c>
      <c r="CS193">
        <v>0.918</v>
      </c>
      <c r="CT193">
        <v>0.128</v>
      </c>
      <c r="CU193">
        <v>200</v>
      </c>
      <c r="CV193">
        <v>18</v>
      </c>
      <c r="CW193">
        <v>0.6</v>
      </c>
      <c r="CX193">
        <v>0.08</v>
      </c>
      <c r="CY193">
        <v>-67.31551</v>
      </c>
      <c r="CZ193">
        <v>0.319028571428651</v>
      </c>
      <c r="DA193">
        <v>0.253660442126871</v>
      </c>
      <c r="DB193">
        <v>0</v>
      </c>
      <c r="DC193">
        <v>2.604977</v>
      </c>
      <c r="DD193">
        <v>-0.034083609022556</v>
      </c>
      <c r="DE193">
        <v>0.00472825877041433</v>
      </c>
      <c r="DF193">
        <v>1</v>
      </c>
      <c r="DG193">
        <v>1</v>
      </c>
      <c r="DH193">
        <v>2</v>
      </c>
      <c r="DI193" t="s">
        <v>347</v>
      </c>
      <c r="DJ193">
        <v>3.11934</v>
      </c>
      <c r="DK193">
        <v>2.80064</v>
      </c>
      <c r="DL193">
        <v>0.215233</v>
      </c>
      <c r="DM193">
        <v>0.224141</v>
      </c>
      <c r="DN193">
        <v>0.0865323</v>
      </c>
      <c r="DO193">
        <v>0.0764888</v>
      </c>
      <c r="DP193">
        <v>21841.5</v>
      </c>
      <c r="DQ193">
        <v>19947.3</v>
      </c>
      <c r="DR193">
        <v>26627.8</v>
      </c>
      <c r="DS193">
        <v>24057.6</v>
      </c>
      <c r="DT193">
        <v>33627.1</v>
      </c>
      <c r="DU193">
        <v>32376.2</v>
      </c>
      <c r="DV193">
        <v>40260.4</v>
      </c>
      <c r="DW193">
        <v>38043.7</v>
      </c>
      <c r="DX193">
        <v>1.99748</v>
      </c>
      <c r="DY193">
        <v>2.63382</v>
      </c>
      <c r="DZ193">
        <v>0.0404492</v>
      </c>
      <c r="EA193">
        <v>0</v>
      </c>
      <c r="EB193">
        <v>24.7793</v>
      </c>
      <c r="EC193">
        <v>999.9</v>
      </c>
      <c r="ED193">
        <v>51.886</v>
      </c>
      <c r="EE193">
        <v>25.962</v>
      </c>
      <c r="EF193">
        <v>17.0261</v>
      </c>
      <c r="EG193">
        <v>63.5856</v>
      </c>
      <c r="EH193">
        <v>20.3846</v>
      </c>
      <c r="EI193">
        <v>2</v>
      </c>
      <c r="EJ193">
        <v>-0.317431</v>
      </c>
      <c r="EK193">
        <v>-0.401337</v>
      </c>
      <c r="EL193">
        <v>20.2996</v>
      </c>
      <c r="EM193">
        <v>5.26102</v>
      </c>
      <c r="EN193">
        <v>12.0059</v>
      </c>
      <c r="EO193">
        <v>4.99905</v>
      </c>
      <c r="EP193">
        <v>3.287</v>
      </c>
      <c r="EQ193">
        <v>9999</v>
      </c>
      <c r="ER193">
        <v>9999</v>
      </c>
      <c r="ES193">
        <v>9999</v>
      </c>
      <c r="ET193">
        <v>999.9</v>
      </c>
      <c r="EU193">
        <v>1.87286</v>
      </c>
      <c r="EV193">
        <v>1.87363</v>
      </c>
      <c r="EW193">
        <v>1.86988</v>
      </c>
      <c r="EX193">
        <v>1.87563</v>
      </c>
      <c r="EY193">
        <v>1.87578</v>
      </c>
      <c r="EZ193">
        <v>1.87421</v>
      </c>
      <c r="FA193">
        <v>1.87276</v>
      </c>
      <c r="FB193">
        <v>1.8718</v>
      </c>
      <c r="FC193">
        <v>5</v>
      </c>
      <c r="FD193">
        <v>0</v>
      </c>
      <c r="FE193">
        <v>0</v>
      </c>
      <c r="FF193">
        <v>0</v>
      </c>
      <c r="FG193" t="s">
        <v>348</v>
      </c>
      <c r="FH193" t="s">
        <v>349</v>
      </c>
      <c r="FI193" t="s">
        <v>350</v>
      </c>
      <c r="FJ193" t="s">
        <v>350</v>
      </c>
      <c r="FK193" t="s">
        <v>350</v>
      </c>
      <c r="FL193" t="s">
        <v>350</v>
      </c>
      <c r="FM193">
        <v>0</v>
      </c>
      <c r="FN193">
        <v>100</v>
      </c>
      <c r="FO193">
        <v>100</v>
      </c>
      <c r="FP193">
        <v>1.73</v>
      </c>
      <c r="FQ193">
        <v>0.1116</v>
      </c>
      <c r="FR193">
        <v>0.362488883028156</v>
      </c>
      <c r="FS193">
        <v>0.00365831709837341</v>
      </c>
      <c r="FT193">
        <v>-3.09545118692409e-06</v>
      </c>
      <c r="FU193">
        <v>8.40380587856183e-10</v>
      </c>
      <c r="FV193">
        <v>-0.00191986884087034</v>
      </c>
      <c r="FW193">
        <v>0.00174507359546448</v>
      </c>
      <c r="FX193">
        <v>0.000211765233859431</v>
      </c>
      <c r="FY193">
        <v>9.99097381883647e-06</v>
      </c>
      <c r="FZ193">
        <v>2</v>
      </c>
      <c r="GA193">
        <v>1986</v>
      </c>
      <c r="GB193">
        <v>0</v>
      </c>
      <c r="GC193">
        <v>17</v>
      </c>
      <c r="GD193">
        <v>49.4</v>
      </c>
      <c r="GE193">
        <v>49.5</v>
      </c>
      <c r="GF193">
        <v>3.60718</v>
      </c>
      <c r="GG193">
        <v>2.49634</v>
      </c>
      <c r="GH193">
        <v>2.24854</v>
      </c>
      <c r="GI193">
        <v>2.67456</v>
      </c>
      <c r="GJ193">
        <v>2.44751</v>
      </c>
      <c r="GK193">
        <v>2.42798</v>
      </c>
      <c r="GL193">
        <v>30.9552</v>
      </c>
      <c r="GM193">
        <v>13.9569</v>
      </c>
      <c r="GN193">
        <v>19</v>
      </c>
      <c r="GO193">
        <v>455.769</v>
      </c>
      <c r="GP193">
        <v>1034.72</v>
      </c>
      <c r="GQ193">
        <v>24.2636</v>
      </c>
      <c r="GR193">
        <v>23.5224</v>
      </c>
      <c r="GS193">
        <v>30.0002</v>
      </c>
      <c r="GT193">
        <v>23.541</v>
      </c>
      <c r="GU193">
        <v>23.6579</v>
      </c>
      <c r="GV193">
        <v>72.2854</v>
      </c>
      <c r="GW193">
        <v>22.4335</v>
      </c>
      <c r="GX193">
        <v>68.1635</v>
      </c>
      <c r="GY193">
        <v>24.286</v>
      </c>
      <c r="GZ193">
        <v>1379.98</v>
      </c>
      <c r="HA193">
        <v>12.8132</v>
      </c>
      <c r="HB193">
        <v>101.115</v>
      </c>
      <c r="HC193">
        <v>101.077</v>
      </c>
    </row>
    <row r="194" spans="1:211">
      <c r="A194">
        <v>178</v>
      </c>
      <c r="B194">
        <v>1737668095.1</v>
      </c>
      <c r="C194">
        <v>354</v>
      </c>
      <c r="D194" t="s">
        <v>704</v>
      </c>
      <c r="E194" t="s">
        <v>705</v>
      </c>
      <c r="F194">
        <v>2</v>
      </c>
      <c r="G194">
        <v>1737668094.1</v>
      </c>
      <c r="H194">
        <f>(I194)/1000</f>
        <v>0</v>
      </c>
      <c r="I194">
        <f>IF(BD194, AL194, AF194)</f>
        <v>0</v>
      </c>
      <c r="J194">
        <f>IF(BD194, AG194, AE194)</f>
        <v>0</v>
      </c>
      <c r="K194">
        <f>BF194 - IF(AS194&gt;1, J194*AZ194*100.0/(AU194), 0)</f>
        <v>0</v>
      </c>
      <c r="L194">
        <f>((R194-H194/2)*K194-J194)/(R194+H194/2)</f>
        <v>0</v>
      </c>
      <c r="M194">
        <f>L194*(BM194+BN194)/1000.0</f>
        <v>0</v>
      </c>
      <c r="N194">
        <f>(BF194 - IF(AS194&gt;1, J194*AZ194*100.0/(AU194), 0))*(BM194+BN194)/1000.0</f>
        <v>0</v>
      </c>
      <c r="O194">
        <f>2.0/((1/Q194-1/P194)+SIGN(Q194)*SQRT((1/Q194-1/P194)*(1/Q194-1/P194) + 4*BA194/((BA194+1)*(BA194+1))*(2*1/Q194*1/P194-1/P194*1/P194)))</f>
        <v>0</v>
      </c>
      <c r="P194">
        <f>IF(LEFT(BB194,1)&lt;&gt;"0",IF(LEFT(BB194,1)="1",3.0,BC194),$D$5+$E$5*(BT194*BM194/($K$5*1000))+$F$5*(BT194*BM194/($K$5*1000))*MAX(MIN(AZ194,$J$5),$I$5)*MAX(MIN(AZ194,$J$5),$I$5)+$G$5*MAX(MIN(AZ194,$J$5),$I$5)*(BT194*BM194/($K$5*1000))+$H$5*(BT194*BM194/($K$5*1000))*(BT194*BM194/($K$5*1000)))</f>
        <v>0</v>
      </c>
      <c r="Q194">
        <f>H194*(1000-(1000*0.61365*exp(17.502*U194/(240.97+U194))/(BM194+BN194)+BH194)/2)/(1000*0.61365*exp(17.502*U194/(240.97+U194))/(BM194+BN194)-BH194)</f>
        <v>0</v>
      </c>
      <c r="R194">
        <f>1/((BA194+1)/(O194/1.6)+1/(P194/1.37)) + BA194/((BA194+1)/(O194/1.6) + BA194/(P194/1.37))</f>
        <v>0</v>
      </c>
      <c r="S194">
        <f>(AV194*AY194)</f>
        <v>0</v>
      </c>
      <c r="T194">
        <f>(BO194+(S194+2*0.95*5.67E-8*(((BO194+$B$7)+273)^4-(BO194+273)^4)-44100*H194)/(1.84*29.3*P194+8*0.95*5.67E-8*(BO194+273)^3))</f>
        <v>0</v>
      </c>
      <c r="U194">
        <f>($C$7*BP194+$D$7*BQ194+$E$7*T194)</f>
        <v>0</v>
      </c>
      <c r="V194">
        <f>0.61365*exp(17.502*U194/(240.97+U194))</f>
        <v>0</v>
      </c>
      <c r="W194">
        <f>(X194/Y194*100)</f>
        <v>0</v>
      </c>
      <c r="X194">
        <f>BH194*(BM194+BN194)/1000</f>
        <v>0</v>
      </c>
      <c r="Y194">
        <f>0.61365*exp(17.502*BO194/(240.97+BO194))</f>
        <v>0</v>
      </c>
      <c r="Z194">
        <f>(V194-BH194*(BM194+BN194)/1000)</f>
        <v>0</v>
      </c>
      <c r="AA194">
        <f>(-H194*44100)</f>
        <v>0</v>
      </c>
      <c r="AB194">
        <f>2*29.3*P194*0.92*(BO194-U194)</f>
        <v>0</v>
      </c>
      <c r="AC194">
        <f>2*0.95*5.67E-8*(((BO194+$B$7)+273)^4-(U194+273)^4)</f>
        <v>0</v>
      </c>
      <c r="AD194">
        <f>S194+AC194+AA194+AB194</f>
        <v>0</v>
      </c>
      <c r="AE194">
        <f>BL194*AS194*(BG194-BF194*(1000-AS194*BI194)/(1000-AS194*BH194))/(100*AZ194)</f>
        <v>0</v>
      </c>
      <c r="AF194">
        <f>1000*BL194*AS194*(BH194-BI194)/(100*AZ194*(1000-AS194*BH194))</f>
        <v>0</v>
      </c>
      <c r="AG194">
        <f>(AH194 - AI194 - BM194*1E3/(8.314*(BO194+273.15)) * AK194/BL194 * AJ194) * BL194/(100*AZ194) * (1000 - BI194)/1000</f>
        <v>0</v>
      </c>
      <c r="AH194">
        <v>1362.09294630952</v>
      </c>
      <c r="AI194">
        <v>1308.6816969697</v>
      </c>
      <c r="AJ194">
        <v>3.33535497835489</v>
      </c>
      <c r="AK194">
        <v>84.62</v>
      </c>
      <c r="AL194">
        <f>(AN194 - AM194 + BM194*1E3/(8.314*(BO194+273.15)) * AP194/BL194 * AO194) * BL194/(100*AZ194) * 1000/(1000 - AN194)</f>
        <v>0</v>
      </c>
      <c r="AM194">
        <v>12.8989859287912</v>
      </c>
      <c r="AN194">
        <v>15.5046626373626</v>
      </c>
      <c r="AO194">
        <v>1.57363837779725e-06</v>
      </c>
      <c r="AP194">
        <v>106.04</v>
      </c>
      <c r="AQ194">
        <v>13</v>
      </c>
      <c r="AR194">
        <v>3</v>
      </c>
      <c r="AS194">
        <f>IF(AQ194*$H$13&gt;=AU194,1.0,(AU194/(AU194-AQ194*$H$13)))</f>
        <v>0</v>
      </c>
      <c r="AT194">
        <f>(AS194-1)*100</f>
        <v>0</v>
      </c>
      <c r="AU194">
        <f>MAX(0,($B$13+$C$13*BT194)/(1+$D$13*BT194)*BM194/(BO194+273)*$E$13)</f>
        <v>0</v>
      </c>
      <c r="AV194">
        <f>$B$11*BU194+$C$11*BV194+$D$11*CG194</f>
        <v>0</v>
      </c>
      <c r="AW194">
        <f>AV194*AX194</f>
        <v>0</v>
      </c>
      <c r="AX194">
        <f>($B$11*$D$9+$C$11*$D$9+$D$11*(CH194*$E$9+CI194*$G$9))/($B$11+$C$11+$D$11)</f>
        <v>0</v>
      </c>
      <c r="AY194">
        <f>($B$11*$K$9+$C$11*$K$9+$D$11*(CH194*$L$9+CI194*$N$9))/($B$11+$C$11+$D$11)</f>
        <v>0</v>
      </c>
      <c r="AZ194">
        <v>6</v>
      </c>
      <c r="BA194">
        <v>0.5</v>
      </c>
      <c r="BB194" t="s">
        <v>345</v>
      </c>
      <c r="BC194">
        <v>2</v>
      </c>
      <c r="BD194" t="b">
        <v>1</v>
      </c>
      <c r="BE194">
        <v>1737668094.1</v>
      </c>
      <c r="BF194">
        <v>1288.39</v>
      </c>
      <c r="BG194">
        <v>1356.59</v>
      </c>
      <c r="BH194">
        <v>15.504</v>
      </c>
      <c r="BI194">
        <v>12.8874</v>
      </c>
      <c r="BJ194">
        <v>1286.65</v>
      </c>
      <c r="BK194">
        <v>15.3924</v>
      </c>
      <c r="BL194">
        <v>500.08</v>
      </c>
      <c r="BM194">
        <v>102.603</v>
      </c>
      <c r="BN194">
        <v>0.100079</v>
      </c>
      <c r="BO194">
        <v>24.982</v>
      </c>
      <c r="BP194">
        <v>25.4466</v>
      </c>
      <c r="BQ194">
        <v>999.9</v>
      </c>
      <c r="BR194">
        <v>0</v>
      </c>
      <c r="BS194">
        <v>0</v>
      </c>
      <c r="BT194">
        <v>9974.38</v>
      </c>
      <c r="BU194">
        <v>364.58</v>
      </c>
      <c r="BV194">
        <v>833.035</v>
      </c>
      <c r="BW194">
        <v>-68.2019</v>
      </c>
      <c r="BX194">
        <v>1308.68</v>
      </c>
      <c r="BY194">
        <v>1374.3</v>
      </c>
      <c r="BZ194">
        <v>2.61654</v>
      </c>
      <c r="CA194">
        <v>1356.59</v>
      </c>
      <c r="CB194">
        <v>12.8874</v>
      </c>
      <c r="CC194">
        <v>1.59075</v>
      </c>
      <c r="CD194">
        <v>1.32228</v>
      </c>
      <c r="CE194">
        <v>13.8695</v>
      </c>
      <c r="CF194">
        <v>11.0546</v>
      </c>
      <c r="CG194">
        <v>1200</v>
      </c>
      <c r="CH194">
        <v>0.899998</v>
      </c>
      <c r="CI194">
        <v>0.100002</v>
      </c>
      <c r="CJ194">
        <v>27</v>
      </c>
      <c r="CK194">
        <v>23455.8</v>
      </c>
      <c r="CL194">
        <v>1737665128.1</v>
      </c>
      <c r="CM194" t="s">
        <v>346</v>
      </c>
      <c r="CN194">
        <v>1737665128.1</v>
      </c>
      <c r="CO194">
        <v>1737665124.1</v>
      </c>
      <c r="CP194">
        <v>1</v>
      </c>
      <c r="CQ194">
        <v>0.11</v>
      </c>
      <c r="CR194">
        <v>-0.02</v>
      </c>
      <c r="CS194">
        <v>0.918</v>
      </c>
      <c r="CT194">
        <v>0.128</v>
      </c>
      <c r="CU194">
        <v>200</v>
      </c>
      <c r="CV194">
        <v>18</v>
      </c>
      <c r="CW194">
        <v>0.6</v>
      </c>
      <c r="CX194">
        <v>0.08</v>
      </c>
      <c r="CY194">
        <v>-67.3726</v>
      </c>
      <c r="CZ194">
        <v>-0.941133834586465</v>
      </c>
      <c r="DA194">
        <v>0.323595942496193</v>
      </c>
      <c r="DB194">
        <v>0</v>
      </c>
      <c r="DC194">
        <v>2.6051475</v>
      </c>
      <c r="DD194">
        <v>-0.00087563909774466</v>
      </c>
      <c r="DE194">
        <v>0.00506074092895499</v>
      </c>
      <c r="DF194">
        <v>1</v>
      </c>
      <c r="DG194">
        <v>1</v>
      </c>
      <c r="DH194">
        <v>2</v>
      </c>
      <c r="DI194" t="s">
        <v>347</v>
      </c>
      <c r="DJ194">
        <v>3.11926</v>
      </c>
      <c r="DK194">
        <v>2.8007</v>
      </c>
      <c r="DL194">
        <v>0.215913</v>
      </c>
      <c r="DM194">
        <v>0.22483</v>
      </c>
      <c r="DN194">
        <v>0.0865303</v>
      </c>
      <c r="DO194">
        <v>0.0764856</v>
      </c>
      <c r="DP194">
        <v>21822.6</v>
      </c>
      <c r="DQ194">
        <v>19929.7</v>
      </c>
      <c r="DR194">
        <v>26627.8</v>
      </c>
      <c r="DS194">
        <v>24057.7</v>
      </c>
      <c r="DT194">
        <v>33627.2</v>
      </c>
      <c r="DU194">
        <v>32376.4</v>
      </c>
      <c r="DV194">
        <v>40260.3</v>
      </c>
      <c r="DW194">
        <v>38043.8</v>
      </c>
      <c r="DX194">
        <v>1.99765</v>
      </c>
      <c r="DY194">
        <v>2.63385</v>
      </c>
      <c r="DZ194">
        <v>0.0409707</v>
      </c>
      <c r="EA194">
        <v>0</v>
      </c>
      <c r="EB194">
        <v>24.7761</v>
      </c>
      <c r="EC194">
        <v>999.9</v>
      </c>
      <c r="ED194">
        <v>51.886</v>
      </c>
      <c r="EE194">
        <v>25.962</v>
      </c>
      <c r="EF194">
        <v>17.0249</v>
      </c>
      <c r="EG194">
        <v>63.9556</v>
      </c>
      <c r="EH194">
        <v>20.3486</v>
      </c>
      <c r="EI194">
        <v>2</v>
      </c>
      <c r="EJ194">
        <v>-0.317409</v>
      </c>
      <c r="EK194">
        <v>-0.412072</v>
      </c>
      <c r="EL194">
        <v>20.2995</v>
      </c>
      <c r="EM194">
        <v>5.26132</v>
      </c>
      <c r="EN194">
        <v>12.0053</v>
      </c>
      <c r="EO194">
        <v>4.99905</v>
      </c>
      <c r="EP194">
        <v>3.2871</v>
      </c>
      <c r="EQ194">
        <v>9999</v>
      </c>
      <c r="ER194">
        <v>9999</v>
      </c>
      <c r="ES194">
        <v>9999</v>
      </c>
      <c r="ET194">
        <v>999.9</v>
      </c>
      <c r="EU194">
        <v>1.87285</v>
      </c>
      <c r="EV194">
        <v>1.87365</v>
      </c>
      <c r="EW194">
        <v>1.86988</v>
      </c>
      <c r="EX194">
        <v>1.87564</v>
      </c>
      <c r="EY194">
        <v>1.87578</v>
      </c>
      <c r="EZ194">
        <v>1.87422</v>
      </c>
      <c r="FA194">
        <v>1.87275</v>
      </c>
      <c r="FB194">
        <v>1.87181</v>
      </c>
      <c r="FC194">
        <v>5</v>
      </c>
      <c r="FD194">
        <v>0</v>
      </c>
      <c r="FE194">
        <v>0</v>
      </c>
      <c r="FF194">
        <v>0</v>
      </c>
      <c r="FG194" t="s">
        <v>348</v>
      </c>
      <c r="FH194" t="s">
        <v>349</v>
      </c>
      <c r="FI194" t="s">
        <v>350</v>
      </c>
      <c r="FJ194" t="s">
        <v>350</v>
      </c>
      <c r="FK194" t="s">
        <v>350</v>
      </c>
      <c r="FL194" t="s">
        <v>350</v>
      </c>
      <c r="FM194">
        <v>0</v>
      </c>
      <c r="FN194">
        <v>100</v>
      </c>
      <c r="FO194">
        <v>100</v>
      </c>
      <c r="FP194">
        <v>1.74</v>
      </c>
      <c r="FQ194">
        <v>0.1116</v>
      </c>
      <c r="FR194">
        <v>0.362488883028156</v>
      </c>
      <c r="FS194">
        <v>0.00365831709837341</v>
      </c>
      <c r="FT194">
        <v>-3.09545118692409e-06</v>
      </c>
      <c r="FU194">
        <v>8.40380587856183e-10</v>
      </c>
      <c r="FV194">
        <v>-0.00191986884087034</v>
      </c>
      <c r="FW194">
        <v>0.00174507359546448</v>
      </c>
      <c r="FX194">
        <v>0.000211765233859431</v>
      </c>
      <c r="FY194">
        <v>9.99097381883647e-06</v>
      </c>
      <c r="FZ194">
        <v>2</v>
      </c>
      <c r="GA194">
        <v>1986</v>
      </c>
      <c r="GB194">
        <v>0</v>
      </c>
      <c r="GC194">
        <v>17</v>
      </c>
      <c r="GD194">
        <v>49.5</v>
      </c>
      <c r="GE194">
        <v>49.5</v>
      </c>
      <c r="GF194">
        <v>3.62183</v>
      </c>
      <c r="GG194">
        <v>2.49756</v>
      </c>
      <c r="GH194">
        <v>2.24854</v>
      </c>
      <c r="GI194">
        <v>2.67456</v>
      </c>
      <c r="GJ194">
        <v>2.44751</v>
      </c>
      <c r="GK194">
        <v>2.41455</v>
      </c>
      <c r="GL194">
        <v>30.9769</v>
      </c>
      <c r="GM194">
        <v>13.9394</v>
      </c>
      <c r="GN194">
        <v>19</v>
      </c>
      <c r="GO194">
        <v>455.881</v>
      </c>
      <c r="GP194">
        <v>1034.77</v>
      </c>
      <c r="GQ194">
        <v>24.2706</v>
      </c>
      <c r="GR194">
        <v>23.5234</v>
      </c>
      <c r="GS194">
        <v>30.0003</v>
      </c>
      <c r="GT194">
        <v>23.542</v>
      </c>
      <c r="GU194">
        <v>23.6588</v>
      </c>
      <c r="GV194">
        <v>72.5676</v>
      </c>
      <c r="GW194">
        <v>22.7091</v>
      </c>
      <c r="GX194">
        <v>68.1635</v>
      </c>
      <c r="GY194">
        <v>24.286</v>
      </c>
      <c r="GZ194">
        <v>1386.74</v>
      </c>
      <c r="HA194">
        <v>12.8096</v>
      </c>
      <c r="HB194">
        <v>101.115</v>
      </c>
      <c r="HC194">
        <v>101.078</v>
      </c>
    </row>
    <row r="195" spans="1:211">
      <c r="A195">
        <v>179</v>
      </c>
      <c r="B195">
        <v>1737668097.1</v>
      </c>
      <c r="C195">
        <v>356</v>
      </c>
      <c r="D195" t="s">
        <v>706</v>
      </c>
      <c r="E195" t="s">
        <v>707</v>
      </c>
      <c r="F195">
        <v>2</v>
      </c>
      <c r="G195">
        <v>1737668095.1</v>
      </c>
      <c r="H195">
        <f>(I195)/1000</f>
        <v>0</v>
      </c>
      <c r="I195">
        <f>IF(BD195, AL195, AF195)</f>
        <v>0</v>
      </c>
      <c r="J195">
        <f>IF(BD195, AG195, AE195)</f>
        <v>0</v>
      </c>
      <c r="K195">
        <f>BF195 - IF(AS195&gt;1, J195*AZ195*100.0/(AU195), 0)</f>
        <v>0</v>
      </c>
      <c r="L195">
        <f>((R195-H195/2)*K195-J195)/(R195+H195/2)</f>
        <v>0</v>
      </c>
      <c r="M195">
        <f>L195*(BM195+BN195)/1000.0</f>
        <v>0</v>
      </c>
      <c r="N195">
        <f>(BF195 - IF(AS195&gt;1, J195*AZ195*100.0/(AU195), 0))*(BM195+BN195)/1000.0</f>
        <v>0</v>
      </c>
      <c r="O195">
        <f>2.0/((1/Q195-1/P195)+SIGN(Q195)*SQRT((1/Q195-1/P195)*(1/Q195-1/P195) + 4*BA195/((BA195+1)*(BA195+1))*(2*1/Q195*1/P195-1/P195*1/P195)))</f>
        <v>0</v>
      </c>
      <c r="P195">
        <f>IF(LEFT(BB195,1)&lt;&gt;"0",IF(LEFT(BB195,1)="1",3.0,BC195),$D$5+$E$5*(BT195*BM195/($K$5*1000))+$F$5*(BT195*BM195/($K$5*1000))*MAX(MIN(AZ195,$J$5),$I$5)*MAX(MIN(AZ195,$J$5),$I$5)+$G$5*MAX(MIN(AZ195,$J$5),$I$5)*(BT195*BM195/($K$5*1000))+$H$5*(BT195*BM195/($K$5*1000))*(BT195*BM195/($K$5*1000)))</f>
        <v>0</v>
      </c>
      <c r="Q195">
        <f>H195*(1000-(1000*0.61365*exp(17.502*U195/(240.97+U195))/(BM195+BN195)+BH195)/2)/(1000*0.61365*exp(17.502*U195/(240.97+U195))/(BM195+BN195)-BH195)</f>
        <v>0</v>
      </c>
      <c r="R195">
        <f>1/((BA195+1)/(O195/1.6)+1/(P195/1.37)) + BA195/((BA195+1)/(O195/1.6) + BA195/(P195/1.37))</f>
        <v>0</v>
      </c>
      <c r="S195">
        <f>(AV195*AY195)</f>
        <v>0</v>
      </c>
      <c r="T195">
        <f>(BO195+(S195+2*0.95*5.67E-8*(((BO195+$B$7)+273)^4-(BO195+273)^4)-44100*H195)/(1.84*29.3*P195+8*0.95*5.67E-8*(BO195+273)^3))</f>
        <v>0</v>
      </c>
      <c r="U195">
        <f>($C$7*BP195+$D$7*BQ195+$E$7*T195)</f>
        <v>0</v>
      </c>
      <c r="V195">
        <f>0.61365*exp(17.502*U195/(240.97+U195))</f>
        <v>0</v>
      </c>
      <c r="W195">
        <f>(X195/Y195*100)</f>
        <v>0</v>
      </c>
      <c r="X195">
        <f>BH195*(BM195+BN195)/1000</f>
        <v>0</v>
      </c>
      <c r="Y195">
        <f>0.61365*exp(17.502*BO195/(240.97+BO195))</f>
        <v>0</v>
      </c>
      <c r="Z195">
        <f>(V195-BH195*(BM195+BN195)/1000)</f>
        <v>0</v>
      </c>
      <c r="AA195">
        <f>(-H195*44100)</f>
        <v>0</v>
      </c>
      <c r="AB195">
        <f>2*29.3*P195*0.92*(BO195-U195)</f>
        <v>0</v>
      </c>
      <c r="AC195">
        <f>2*0.95*5.67E-8*(((BO195+$B$7)+273)^4-(U195+273)^4)</f>
        <v>0</v>
      </c>
      <c r="AD195">
        <f>S195+AC195+AA195+AB195</f>
        <v>0</v>
      </c>
      <c r="AE195">
        <f>BL195*AS195*(BG195-BF195*(1000-AS195*BI195)/(1000-AS195*BH195))/(100*AZ195)</f>
        <v>0</v>
      </c>
      <c r="AF195">
        <f>1000*BL195*AS195*(BH195-BI195)/(100*AZ195*(1000-AS195*BH195))</f>
        <v>0</v>
      </c>
      <c r="AG195">
        <f>(AH195 - AI195 - BM195*1E3/(8.314*(BO195+273.15)) * AK195/BL195 * AJ195) * BL195/(100*AZ195) * (1000 - BI195)/1000</f>
        <v>0</v>
      </c>
      <c r="AH195">
        <v>1369.01290709524</v>
      </c>
      <c r="AI195">
        <v>1315.51484848485</v>
      </c>
      <c r="AJ195">
        <v>3.38121558441551</v>
      </c>
      <c r="AK195">
        <v>84.62</v>
      </c>
      <c r="AL195">
        <f>(AN195 - AM195 + BM195*1E3/(8.314*(BO195+273.15)) * AP195/BL195 * AO195) * BL195/(100*AZ195) * 1000/(1000 - AN195)</f>
        <v>0</v>
      </c>
      <c r="AM195">
        <v>12.8957003518881</v>
      </c>
      <c r="AN195">
        <v>15.5042252747253</v>
      </c>
      <c r="AO195">
        <v>1.26883387818227e-06</v>
      </c>
      <c r="AP195">
        <v>106.04</v>
      </c>
      <c r="AQ195">
        <v>13</v>
      </c>
      <c r="AR195">
        <v>3</v>
      </c>
      <c r="AS195">
        <f>IF(AQ195*$H$13&gt;=AU195,1.0,(AU195/(AU195-AQ195*$H$13)))</f>
        <v>0</v>
      </c>
      <c r="AT195">
        <f>(AS195-1)*100</f>
        <v>0</v>
      </c>
      <c r="AU195">
        <f>MAX(0,($B$13+$C$13*BT195)/(1+$D$13*BT195)*BM195/(BO195+273)*$E$13)</f>
        <v>0</v>
      </c>
      <c r="AV195">
        <f>$B$11*BU195+$C$11*BV195+$D$11*CG195</f>
        <v>0</v>
      </c>
      <c r="AW195">
        <f>AV195*AX195</f>
        <v>0</v>
      </c>
      <c r="AX195">
        <f>($B$11*$D$9+$C$11*$D$9+$D$11*(CH195*$E$9+CI195*$G$9))/($B$11+$C$11+$D$11)</f>
        <v>0</v>
      </c>
      <c r="AY195">
        <f>($B$11*$K$9+$C$11*$K$9+$D$11*(CH195*$L$9+CI195*$N$9))/($B$11+$C$11+$D$11)</f>
        <v>0</v>
      </c>
      <c r="AZ195">
        <v>6</v>
      </c>
      <c r="BA195">
        <v>0.5</v>
      </c>
      <c r="BB195" t="s">
        <v>345</v>
      </c>
      <c r="BC195">
        <v>2</v>
      </c>
      <c r="BD195" t="b">
        <v>1</v>
      </c>
      <c r="BE195">
        <v>1737668095.1</v>
      </c>
      <c r="BF195">
        <v>1291.76</v>
      </c>
      <c r="BG195">
        <v>1360.035</v>
      </c>
      <c r="BH195">
        <v>15.50375</v>
      </c>
      <c r="BI195">
        <v>12.8882</v>
      </c>
      <c r="BJ195">
        <v>1290.025</v>
      </c>
      <c r="BK195">
        <v>15.3922</v>
      </c>
      <c r="BL195">
        <v>500.1175</v>
      </c>
      <c r="BM195">
        <v>102.602</v>
      </c>
      <c r="BN195">
        <v>0.1000114</v>
      </c>
      <c r="BO195">
        <v>24.98425</v>
      </c>
      <c r="BP195">
        <v>25.4479</v>
      </c>
      <c r="BQ195">
        <v>999.9</v>
      </c>
      <c r="BR195">
        <v>0</v>
      </c>
      <c r="BS195">
        <v>0</v>
      </c>
      <c r="BT195">
        <v>9989.69</v>
      </c>
      <c r="BU195">
        <v>364.5725</v>
      </c>
      <c r="BV195">
        <v>833.029</v>
      </c>
      <c r="BW195">
        <v>-68.2741</v>
      </c>
      <c r="BX195">
        <v>1312.105</v>
      </c>
      <c r="BY195">
        <v>1377.79</v>
      </c>
      <c r="BZ195">
        <v>2.61551</v>
      </c>
      <c r="CA195">
        <v>1360.035</v>
      </c>
      <c r="CB195">
        <v>12.8882</v>
      </c>
      <c r="CC195">
        <v>1.590715</v>
      </c>
      <c r="CD195">
        <v>1.322355</v>
      </c>
      <c r="CE195">
        <v>13.86915</v>
      </c>
      <c r="CF195">
        <v>11.05545</v>
      </c>
      <c r="CG195">
        <v>1200</v>
      </c>
      <c r="CH195">
        <v>0.899999</v>
      </c>
      <c r="CI195">
        <v>0.1000008</v>
      </c>
      <c r="CJ195">
        <v>27</v>
      </c>
      <c r="CK195">
        <v>23455.8</v>
      </c>
      <c r="CL195">
        <v>1737665128.1</v>
      </c>
      <c r="CM195" t="s">
        <v>346</v>
      </c>
      <c r="CN195">
        <v>1737665128.1</v>
      </c>
      <c r="CO195">
        <v>1737665124.1</v>
      </c>
      <c r="CP195">
        <v>1</v>
      </c>
      <c r="CQ195">
        <v>0.11</v>
      </c>
      <c r="CR195">
        <v>-0.02</v>
      </c>
      <c r="CS195">
        <v>0.918</v>
      </c>
      <c r="CT195">
        <v>0.128</v>
      </c>
      <c r="CU195">
        <v>200</v>
      </c>
      <c r="CV195">
        <v>18</v>
      </c>
      <c r="CW195">
        <v>0.6</v>
      </c>
      <c r="CX195">
        <v>0.08</v>
      </c>
      <c r="CY195">
        <v>-67.44816</v>
      </c>
      <c r="CZ195">
        <v>-2.66911578947374</v>
      </c>
      <c r="DA195">
        <v>0.420993033671578</v>
      </c>
      <c r="DB195">
        <v>0</v>
      </c>
      <c r="DC195">
        <v>2.605667</v>
      </c>
      <c r="DD195">
        <v>0.0298763909774416</v>
      </c>
      <c r="DE195">
        <v>0.00586559809397136</v>
      </c>
      <c r="DF195">
        <v>1</v>
      </c>
      <c r="DG195">
        <v>1</v>
      </c>
      <c r="DH195">
        <v>2</v>
      </c>
      <c r="DI195" t="s">
        <v>347</v>
      </c>
      <c r="DJ195">
        <v>3.11909</v>
      </c>
      <c r="DK195">
        <v>2.80074</v>
      </c>
      <c r="DL195">
        <v>0.216596</v>
      </c>
      <c r="DM195">
        <v>0.225512</v>
      </c>
      <c r="DN195">
        <v>0.0865248</v>
      </c>
      <c r="DO195">
        <v>0.0764852</v>
      </c>
      <c r="DP195">
        <v>21803.7</v>
      </c>
      <c r="DQ195">
        <v>19912.4</v>
      </c>
      <c r="DR195">
        <v>26627.9</v>
      </c>
      <c r="DS195">
        <v>24057.9</v>
      </c>
      <c r="DT195">
        <v>33627.5</v>
      </c>
      <c r="DU195">
        <v>32376.6</v>
      </c>
      <c r="DV195">
        <v>40260.4</v>
      </c>
      <c r="DW195">
        <v>38043.9</v>
      </c>
      <c r="DX195">
        <v>1.99758</v>
      </c>
      <c r="DY195">
        <v>2.63468</v>
      </c>
      <c r="DZ195">
        <v>0.0411831</v>
      </c>
      <c r="EA195">
        <v>0</v>
      </c>
      <c r="EB195">
        <v>24.7739</v>
      </c>
      <c r="EC195">
        <v>999.9</v>
      </c>
      <c r="ED195">
        <v>51.886</v>
      </c>
      <c r="EE195">
        <v>25.982</v>
      </c>
      <c r="EF195">
        <v>17.0471</v>
      </c>
      <c r="EG195">
        <v>63.9056</v>
      </c>
      <c r="EH195">
        <v>20.4527</v>
      </c>
      <c r="EI195">
        <v>2</v>
      </c>
      <c r="EJ195">
        <v>-0.317251</v>
      </c>
      <c r="EK195">
        <v>-0.428295</v>
      </c>
      <c r="EL195">
        <v>20.2995</v>
      </c>
      <c r="EM195">
        <v>5.26132</v>
      </c>
      <c r="EN195">
        <v>12.0059</v>
      </c>
      <c r="EO195">
        <v>4.999</v>
      </c>
      <c r="EP195">
        <v>3.2871</v>
      </c>
      <c r="EQ195">
        <v>9999</v>
      </c>
      <c r="ER195">
        <v>9999</v>
      </c>
      <c r="ES195">
        <v>9999</v>
      </c>
      <c r="ET195">
        <v>999.9</v>
      </c>
      <c r="EU195">
        <v>1.87285</v>
      </c>
      <c r="EV195">
        <v>1.87365</v>
      </c>
      <c r="EW195">
        <v>1.86992</v>
      </c>
      <c r="EX195">
        <v>1.87564</v>
      </c>
      <c r="EY195">
        <v>1.87578</v>
      </c>
      <c r="EZ195">
        <v>1.87424</v>
      </c>
      <c r="FA195">
        <v>1.87276</v>
      </c>
      <c r="FB195">
        <v>1.87182</v>
      </c>
      <c r="FC195">
        <v>5</v>
      </c>
      <c r="FD195">
        <v>0</v>
      </c>
      <c r="FE195">
        <v>0</v>
      </c>
      <c r="FF195">
        <v>0</v>
      </c>
      <c r="FG195" t="s">
        <v>348</v>
      </c>
      <c r="FH195" t="s">
        <v>349</v>
      </c>
      <c r="FI195" t="s">
        <v>350</v>
      </c>
      <c r="FJ195" t="s">
        <v>350</v>
      </c>
      <c r="FK195" t="s">
        <v>350</v>
      </c>
      <c r="FL195" t="s">
        <v>350</v>
      </c>
      <c r="FM195">
        <v>0</v>
      </c>
      <c r="FN195">
        <v>100</v>
      </c>
      <c r="FO195">
        <v>100</v>
      </c>
      <c r="FP195">
        <v>1.73</v>
      </c>
      <c r="FQ195">
        <v>0.1116</v>
      </c>
      <c r="FR195">
        <v>0.362488883028156</v>
      </c>
      <c r="FS195">
        <v>0.00365831709837341</v>
      </c>
      <c r="FT195">
        <v>-3.09545118692409e-06</v>
      </c>
      <c r="FU195">
        <v>8.40380587856183e-10</v>
      </c>
      <c r="FV195">
        <v>-0.00191986884087034</v>
      </c>
      <c r="FW195">
        <v>0.00174507359546448</v>
      </c>
      <c r="FX195">
        <v>0.000211765233859431</v>
      </c>
      <c r="FY195">
        <v>9.99097381883647e-06</v>
      </c>
      <c r="FZ195">
        <v>2</v>
      </c>
      <c r="GA195">
        <v>1986</v>
      </c>
      <c r="GB195">
        <v>0</v>
      </c>
      <c r="GC195">
        <v>17</v>
      </c>
      <c r="GD195">
        <v>49.5</v>
      </c>
      <c r="GE195">
        <v>49.5</v>
      </c>
      <c r="GF195">
        <v>3.63525</v>
      </c>
      <c r="GG195">
        <v>2.50732</v>
      </c>
      <c r="GH195">
        <v>2.24854</v>
      </c>
      <c r="GI195">
        <v>2.67456</v>
      </c>
      <c r="GJ195">
        <v>2.44751</v>
      </c>
      <c r="GK195">
        <v>2.38892</v>
      </c>
      <c r="GL195">
        <v>30.9769</v>
      </c>
      <c r="GM195">
        <v>13.9569</v>
      </c>
      <c r="GN195">
        <v>19</v>
      </c>
      <c r="GO195">
        <v>455.846</v>
      </c>
      <c r="GP195">
        <v>1035.8</v>
      </c>
      <c r="GQ195">
        <v>24.2791</v>
      </c>
      <c r="GR195">
        <v>23.5243</v>
      </c>
      <c r="GS195">
        <v>30.0003</v>
      </c>
      <c r="GT195">
        <v>23.543</v>
      </c>
      <c r="GU195">
        <v>23.6603</v>
      </c>
      <c r="GV195">
        <v>72.8505</v>
      </c>
      <c r="GW195">
        <v>22.7091</v>
      </c>
      <c r="GX195">
        <v>67.7889</v>
      </c>
      <c r="GY195">
        <v>24.286</v>
      </c>
      <c r="GZ195">
        <v>1393.52</v>
      </c>
      <c r="HA195">
        <v>12.8117</v>
      </c>
      <c r="HB195">
        <v>101.115</v>
      </c>
      <c r="HC195">
        <v>101.078</v>
      </c>
    </row>
    <row r="196" spans="1:211">
      <c r="A196">
        <v>180</v>
      </c>
      <c r="B196">
        <v>1737668099.1</v>
      </c>
      <c r="C196">
        <v>358</v>
      </c>
      <c r="D196" t="s">
        <v>708</v>
      </c>
      <c r="E196" t="s">
        <v>709</v>
      </c>
      <c r="F196">
        <v>2</v>
      </c>
      <c r="G196">
        <v>1737668098.1</v>
      </c>
      <c r="H196">
        <f>(I196)/1000</f>
        <v>0</v>
      </c>
      <c r="I196">
        <f>IF(BD196, AL196, AF196)</f>
        <v>0</v>
      </c>
      <c r="J196">
        <f>IF(BD196, AG196, AE196)</f>
        <v>0</v>
      </c>
      <c r="K196">
        <f>BF196 - IF(AS196&gt;1, J196*AZ196*100.0/(AU196), 0)</f>
        <v>0</v>
      </c>
      <c r="L196">
        <f>((R196-H196/2)*K196-J196)/(R196+H196/2)</f>
        <v>0</v>
      </c>
      <c r="M196">
        <f>L196*(BM196+BN196)/1000.0</f>
        <v>0</v>
      </c>
      <c r="N196">
        <f>(BF196 - IF(AS196&gt;1, J196*AZ196*100.0/(AU196), 0))*(BM196+BN196)/1000.0</f>
        <v>0</v>
      </c>
      <c r="O196">
        <f>2.0/((1/Q196-1/P196)+SIGN(Q196)*SQRT((1/Q196-1/P196)*(1/Q196-1/P196) + 4*BA196/((BA196+1)*(BA196+1))*(2*1/Q196*1/P196-1/P196*1/P196)))</f>
        <v>0</v>
      </c>
      <c r="P196">
        <f>IF(LEFT(BB196,1)&lt;&gt;"0",IF(LEFT(BB196,1)="1",3.0,BC196),$D$5+$E$5*(BT196*BM196/($K$5*1000))+$F$5*(BT196*BM196/($K$5*1000))*MAX(MIN(AZ196,$J$5),$I$5)*MAX(MIN(AZ196,$J$5),$I$5)+$G$5*MAX(MIN(AZ196,$J$5),$I$5)*(BT196*BM196/($K$5*1000))+$H$5*(BT196*BM196/($K$5*1000))*(BT196*BM196/($K$5*1000)))</f>
        <v>0</v>
      </c>
      <c r="Q196">
        <f>H196*(1000-(1000*0.61365*exp(17.502*U196/(240.97+U196))/(BM196+BN196)+BH196)/2)/(1000*0.61365*exp(17.502*U196/(240.97+U196))/(BM196+BN196)-BH196)</f>
        <v>0</v>
      </c>
      <c r="R196">
        <f>1/((BA196+1)/(O196/1.6)+1/(P196/1.37)) + BA196/((BA196+1)/(O196/1.6) + BA196/(P196/1.37))</f>
        <v>0</v>
      </c>
      <c r="S196">
        <f>(AV196*AY196)</f>
        <v>0</v>
      </c>
      <c r="T196">
        <f>(BO196+(S196+2*0.95*5.67E-8*(((BO196+$B$7)+273)^4-(BO196+273)^4)-44100*H196)/(1.84*29.3*P196+8*0.95*5.67E-8*(BO196+273)^3))</f>
        <v>0</v>
      </c>
      <c r="U196">
        <f>($C$7*BP196+$D$7*BQ196+$E$7*T196)</f>
        <v>0</v>
      </c>
      <c r="V196">
        <f>0.61365*exp(17.502*U196/(240.97+U196))</f>
        <v>0</v>
      </c>
      <c r="W196">
        <f>(X196/Y196*100)</f>
        <v>0</v>
      </c>
      <c r="X196">
        <f>BH196*(BM196+BN196)/1000</f>
        <v>0</v>
      </c>
      <c r="Y196">
        <f>0.61365*exp(17.502*BO196/(240.97+BO196))</f>
        <v>0</v>
      </c>
      <c r="Z196">
        <f>(V196-BH196*(BM196+BN196)/1000)</f>
        <v>0</v>
      </c>
      <c r="AA196">
        <f>(-H196*44100)</f>
        <v>0</v>
      </c>
      <c r="AB196">
        <f>2*29.3*P196*0.92*(BO196-U196)</f>
        <v>0</v>
      </c>
      <c r="AC196">
        <f>2*0.95*5.67E-8*(((BO196+$B$7)+273)^4-(U196+273)^4)</f>
        <v>0</v>
      </c>
      <c r="AD196">
        <f>S196+AC196+AA196+AB196</f>
        <v>0</v>
      </c>
      <c r="AE196">
        <f>BL196*AS196*(BG196-BF196*(1000-AS196*BI196)/(1000-AS196*BH196))/(100*AZ196)</f>
        <v>0</v>
      </c>
      <c r="AF196">
        <f>1000*BL196*AS196*(BH196-BI196)/(100*AZ196*(1000-AS196*BH196))</f>
        <v>0</v>
      </c>
      <c r="AG196">
        <f>(AH196 - AI196 - BM196*1E3/(8.314*(BO196+273.15)) * AK196/BL196 * AJ196) * BL196/(100*AZ196) * (1000 - BI196)/1000</f>
        <v>0</v>
      </c>
      <c r="AH196">
        <v>1376.01036975</v>
      </c>
      <c r="AI196">
        <v>1322.30636363636</v>
      </c>
      <c r="AJ196">
        <v>3.39698831168829</v>
      </c>
      <c r="AK196">
        <v>84.62</v>
      </c>
      <c r="AL196">
        <f>(AN196 - AM196 + BM196*1E3/(8.314*(BO196+273.15)) * AP196/BL196 * AO196) * BL196/(100*AZ196) * 1000/(1000 - AN196)</f>
        <v>0</v>
      </c>
      <c r="AM196">
        <v>12.8918503914885</v>
      </c>
      <c r="AN196">
        <v>15.5027538461539</v>
      </c>
      <c r="AO196">
        <v>7.64197186099094e-07</v>
      </c>
      <c r="AP196">
        <v>106.04</v>
      </c>
      <c r="AQ196">
        <v>13</v>
      </c>
      <c r="AR196">
        <v>3</v>
      </c>
      <c r="AS196">
        <f>IF(AQ196*$H$13&gt;=AU196,1.0,(AU196/(AU196-AQ196*$H$13)))</f>
        <v>0</v>
      </c>
      <c r="AT196">
        <f>(AS196-1)*100</f>
        <v>0</v>
      </c>
      <c r="AU196">
        <f>MAX(0,($B$13+$C$13*BT196)/(1+$D$13*BT196)*BM196/(BO196+273)*$E$13)</f>
        <v>0</v>
      </c>
      <c r="AV196">
        <f>$B$11*BU196+$C$11*BV196+$D$11*CG196</f>
        <v>0</v>
      </c>
      <c r="AW196">
        <f>AV196*AX196</f>
        <v>0</v>
      </c>
      <c r="AX196">
        <f>($B$11*$D$9+$C$11*$D$9+$D$11*(CH196*$E$9+CI196*$G$9))/($B$11+$C$11+$D$11)</f>
        <v>0</v>
      </c>
      <c r="AY196">
        <f>($B$11*$K$9+$C$11*$K$9+$D$11*(CH196*$L$9+CI196*$N$9))/($B$11+$C$11+$D$11)</f>
        <v>0</v>
      </c>
      <c r="AZ196">
        <v>6</v>
      </c>
      <c r="BA196">
        <v>0.5</v>
      </c>
      <c r="BB196" t="s">
        <v>345</v>
      </c>
      <c r="BC196">
        <v>2</v>
      </c>
      <c r="BD196" t="b">
        <v>1</v>
      </c>
      <c r="BE196">
        <v>1737668098.1</v>
      </c>
      <c r="BF196">
        <v>1301.78</v>
      </c>
      <c r="BG196">
        <v>1370.4</v>
      </c>
      <c r="BH196">
        <v>15.5029</v>
      </c>
      <c r="BI196">
        <v>12.8811</v>
      </c>
      <c r="BJ196">
        <v>1300.04</v>
      </c>
      <c r="BK196">
        <v>15.3914</v>
      </c>
      <c r="BL196">
        <v>499.849</v>
      </c>
      <c r="BM196">
        <v>102.601</v>
      </c>
      <c r="BN196">
        <v>0.1</v>
      </c>
      <c r="BO196">
        <v>24.9897</v>
      </c>
      <c r="BP196">
        <v>25.4525</v>
      </c>
      <c r="BQ196">
        <v>999.9</v>
      </c>
      <c r="BR196">
        <v>0</v>
      </c>
      <c r="BS196">
        <v>0</v>
      </c>
      <c r="BT196">
        <v>10008.8</v>
      </c>
      <c r="BU196">
        <v>364.54</v>
      </c>
      <c r="BV196">
        <v>833.229</v>
      </c>
      <c r="BW196">
        <v>-68.6219</v>
      </c>
      <c r="BX196">
        <v>1322.28</v>
      </c>
      <c r="BY196">
        <v>1388.28</v>
      </c>
      <c r="BZ196">
        <v>2.62187</v>
      </c>
      <c r="CA196">
        <v>1370.4</v>
      </c>
      <c r="CB196">
        <v>12.8811</v>
      </c>
      <c r="CC196">
        <v>1.59062</v>
      </c>
      <c r="CD196">
        <v>1.32161</v>
      </c>
      <c r="CE196">
        <v>13.8682</v>
      </c>
      <c r="CF196">
        <v>11.0469</v>
      </c>
      <c r="CG196">
        <v>1200</v>
      </c>
      <c r="CH196">
        <v>0.900001</v>
      </c>
      <c r="CI196">
        <v>0.0999995</v>
      </c>
      <c r="CJ196">
        <v>27</v>
      </c>
      <c r="CK196">
        <v>23455.8</v>
      </c>
      <c r="CL196">
        <v>1737665128.1</v>
      </c>
      <c r="CM196" t="s">
        <v>346</v>
      </c>
      <c r="CN196">
        <v>1737665128.1</v>
      </c>
      <c r="CO196">
        <v>1737665124.1</v>
      </c>
      <c r="CP196">
        <v>1</v>
      </c>
      <c r="CQ196">
        <v>0.11</v>
      </c>
      <c r="CR196">
        <v>-0.02</v>
      </c>
      <c r="CS196">
        <v>0.918</v>
      </c>
      <c r="CT196">
        <v>0.128</v>
      </c>
      <c r="CU196">
        <v>200</v>
      </c>
      <c r="CV196">
        <v>18</v>
      </c>
      <c r="CW196">
        <v>0.6</v>
      </c>
      <c r="CX196">
        <v>0.08</v>
      </c>
      <c r="CY196">
        <v>-67.530065</v>
      </c>
      <c r="CZ196">
        <v>-4.56190827067663</v>
      </c>
      <c r="DA196">
        <v>0.513179099608508</v>
      </c>
      <c r="DB196">
        <v>0</v>
      </c>
      <c r="DC196">
        <v>2.606316</v>
      </c>
      <c r="DD196">
        <v>0.0501960902255667</v>
      </c>
      <c r="DE196">
        <v>0.00644988170434161</v>
      </c>
      <c r="DF196">
        <v>1</v>
      </c>
      <c r="DG196">
        <v>1</v>
      </c>
      <c r="DH196">
        <v>2</v>
      </c>
      <c r="DI196" t="s">
        <v>347</v>
      </c>
      <c r="DJ196">
        <v>3.11887</v>
      </c>
      <c r="DK196">
        <v>2.80076</v>
      </c>
      <c r="DL196">
        <v>0.217269</v>
      </c>
      <c r="DM196">
        <v>0.226178</v>
      </c>
      <c r="DN196">
        <v>0.0865231</v>
      </c>
      <c r="DO196">
        <v>0.0764051</v>
      </c>
      <c r="DP196">
        <v>21785</v>
      </c>
      <c r="DQ196">
        <v>19895</v>
      </c>
      <c r="DR196">
        <v>26627.9</v>
      </c>
      <c r="DS196">
        <v>24057.5</v>
      </c>
      <c r="DT196">
        <v>33627.6</v>
      </c>
      <c r="DU196">
        <v>32379.1</v>
      </c>
      <c r="DV196">
        <v>40260.4</v>
      </c>
      <c r="DW196">
        <v>38043.3</v>
      </c>
      <c r="DX196">
        <v>1.99715</v>
      </c>
      <c r="DY196">
        <v>2.63485</v>
      </c>
      <c r="DZ196">
        <v>0.0417195</v>
      </c>
      <c r="EA196">
        <v>0</v>
      </c>
      <c r="EB196">
        <v>24.7724</v>
      </c>
      <c r="EC196">
        <v>999.9</v>
      </c>
      <c r="ED196">
        <v>51.862</v>
      </c>
      <c r="EE196">
        <v>25.962</v>
      </c>
      <c r="EF196">
        <v>17.0175</v>
      </c>
      <c r="EG196">
        <v>63.9456</v>
      </c>
      <c r="EH196">
        <v>20.4527</v>
      </c>
      <c r="EI196">
        <v>2</v>
      </c>
      <c r="EJ196">
        <v>-0.317195</v>
      </c>
      <c r="EK196">
        <v>-0.413922</v>
      </c>
      <c r="EL196">
        <v>20.2995</v>
      </c>
      <c r="EM196">
        <v>5.26087</v>
      </c>
      <c r="EN196">
        <v>12.0065</v>
      </c>
      <c r="EO196">
        <v>4.99895</v>
      </c>
      <c r="EP196">
        <v>3.28695</v>
      </c>
      <c r="EQ196">
        <v>9999</v>
      </c>
      <c r="ER196">
        <v>9999</v>
      </c>
      <c r="ES196">
        <v>9999</v>
      </c>
      <c r="ET196">
        <v>999.9</v>
      </c>
      <c r="EU196">
        <v>1.87285</v>
      </c>
      <c r="EV196">
        <v>1.87365</v>
      </c>
      <c r="EW196">
        <v>1.86988</v>
      </c>
      <c r="EX196">
        <v>1.87563</v>
      </c>
      <c r="EY196">
        <v>1.87577</v>
      </c>
      <c r="EZ196">
        <v>1.87423</v>
      </c>
      <c r="FA196">
        <v>1.87278</v>
      </c>
      <c r="FB196">
        <v>1.87181</v>
      </c>
      <c r="FC196">
        <v>5</v>
      </c>
      <c r="FD196">
        <v>0</v>
      </c>
      <c r="FE196">
        <v>0</v>
      </c>
      <c r="FF196">
        <v>0</v>
      </c>
      <c r="FG196" t="s">
        <v>348</v>
      </c>
      <c r="FH196" t="s">
        <v>349</v>
      </c>
      <c r="FI196" t="s">
        <v>350</v>
      </c>
      <c r="FJ196" t="s">
        <v>350</v>
      </c>
      <c r="FK196" t="s">
        <v>350</v>
      </c>
      <c r="FL196" t="s">
        <v>350</v>
      </c>
      <c r="FM196">
        <v>0</v>
      </c>
      <c r="FN196">
        <v>100</v>
      </c>
      <c r="FO196">
        <v>100</v>
      </c>
      <c r="FP196">
        <v>1.73</v>
      </c>
      <c r="FQ196">
        <v>0.1115</v>
      </c>
      <c r="FR196">
        <v>0.362488883028156</v>
      </c>
      <c r="FS196">
        <v>0.00365831709837341</v>
      </c>
      <c r="FT196">
        <v>-3.09545118692409e-06</v>
      </c>
      <c r="FU196">
        <v>8.40380587856183e-10</v>
      </c>
      <c r="FV196">
        <v>-0.00191986884087034</v>
      </c>
      <c r="FW196">
        <v>0.00174507359546448</v>
      </c>
      <c r="FX196">
        <v>0.000211765233859431</v>
      </c>
      <c r="FY196">
        <v>9.99097381883647e-06</v>
      </c>
      <c r="FZ196">
        <v>2</v>
      </c>
      <c r="GA196">
        <v>1986</v>
      </c>
      <c r="GB196">
        <v>0</v>
      </c>
      <c r="GC196">
        <v>17</v>
      </c>
      <c r="GD196">
        <v>49.5</v>
      </c>
      <c r="GE196">
        <v>49.6</v>
      </c>
      <c r="GF196">
        <v>3.6499</v>
      </c>
      <c r="GG196">
        <v>2.50122</v>
      </c>
      <c r="GH196">
        <v>2.24854</v>
      </c>
      <c r="GI196">
        <v>2.67456</v>
      </c>
      <c r="GJ196">
        <v>2.44751</v>
      </c>
      <c r="GK196">
        <v>2.41333</v>
      </c>
      <c r="GL196">
        <v>30.9985</v>
      </c>
      <c r="GM196">
        <v>13.9394</v>
      </c>
      <c r="GN196">
        <v>19</v>
      </c>
      <c r="GO196">
        <v>455.604</v>
      </c>
      <c r="GP196">
        <v>1036.04</v>
      </c>
      <c r="GQ196">
        <v>24.2858</v>
      </c>
      <c r="GR196">
        <v>23.5245</v>
      </c>
      <c r="GS196">
        <v>30.0003</v>
      </c>
      <c r="GT196">
        <v>23.544</v>
      </c>
      <c r="GU196">
        <v>23.6618</v>
      </c>
      <c r="GV196">
        <v>73.1383</v>
      </c>
      <c r="GW196">
        <v>22.7091</v>
      </c>
      <c r="GX196">
        <v>67.7889</v>
      </c>
      <c r="GY196">
        <v>24.2957</v>
      </c>
      <c r="GZ196">
        <v>1400.29</v>
      </c>
      <c r="HA196">
        <v>12.8093</v>
      </c>
      <c r="HB196">
        <v>101.115</v>
      </c>
      <c r="HC196">
        <v>101.077</v>
      </c>
    </row>
    <row r="197" spans="1:211">
      <c r="A197">
        <v>181</v>
      </c>
      <c r="B197">
        <v>1737668101.1</v>
      </c>
      <c r="C197">
        <v>360</v>
      </c>
      <c r="D197" t="s">
        <v>710</v>
      </c>
      <c r="E197" t="s">
        <v>711</v>
      </c>
      <c r="F197">
        <v>2</v>
      </c>
      <c r="G197">
        <v>1737668099.1</v>
      </c>
      <c r="H197">
        <f>(I197)/1000</f>
        <v>0</v>
      </c>
      <c r="I197">
        <f>IF(BD197, AL197, AF197)</f>
        <v>0</v>
      </c>
      <c r="J197">
        <f>IF(BD197, AG197, AE197)</f>
        <v>0</v>
      </c>
      <c r="K197">
        <f>BF197 - IF(AS197&gt;1, J197*AZ197*100.0/(AU197), 0)</f>
        <v>0</v>
      </c>
      <c r="L197">
        <f>((R197-H197/2)*K197-J197)/(R197+H197/2)</f>
        <v>0</v>
      </c>
      <c r="M197">
        <f>L197*(BM197+BN197)/1000.0</f>
        <v>0</v>
      </c>
      <c r="N197">
        <f>(BF197 - IF(AS197&gt;1, J197*AZ197*100.0/(AU197), 0))*(BM197+BN197)/1000.0</f>
        <v>0</v>
      </c>
      <c r="O197">
        <f>2.0/((1/Q197-1/P197)+SIGN(Q197)*SQRT((1/Q197-1/P197)*(1/Q197-1/P197) + 4*BA197/((BA197+1)*(BA197+1))*(2*1/Q197*1/P197-1/P197*1/P197)))</f>
        <v>0</v>
      </c>
      <c r="P197">
        <f>IF(LEFT(BB197,1)&lt;&gt;"0",IF(LEFT(BB197,1)="1",3.0,BC197),$D$5+$E$5*(BT197*BM197/($K$5*1000))+$F$5*(BT197*BM197/($K$5*1000))*MAX(MIN(AZ197,$J$5),$I$5)*MAX(MIN(AZ197,$J$5),$I$5)+$G$5*MAX(MIN(AZ197,$J$5),$I$5)*(BT197*BM197/($K$5*1000))+$H$5*(BT197*BM197/($K$5*1000))*(BT197*BM197/($K$5*1000)))</f>
        <v>0</v>
      </c>
      <c r="Q197">
        <f>H197*(1000-(1000*0.61365*exp(17.502*U197/(240.97+U197))/(BM197+BN197)+BH197)/2)/(1000*0.61365*exp(17.502*U197/(240.97+U197))/(BM197+BN197)-BH197)</f>
        <v>0</v>
      </c>
      <c r="R197">
        <f>1/((BA197+1)/(O197/1.6)+1/(P197/1.37)) + BA197/((BA197+1)/(O197/1.6) + BA197/(P197/1.37))</f>
        <v>0</v>
      </c>
      <c r="S197">
        <f>(AV197*AY197)</f>
        <v>0</v>
      </c>
      <c r="T197">
        <f>(BO197+(S197+2*0.95*5.67E-8*(((BO197+$B$7)+273)^4-(BO197+273)^4)-44100*H197)/(1.84*29.3*P197+8*0.95*5.67E-8*(BO197+273)^3))</f>
        <v>0</v>
      </c>
      <c r="U197">
        <f>($C$7*BP197+$D$7*BQ197+$E$7*T197)</f>
        <v>0</v>
      </c>
      <c r="V197">
        <f>0.61365*exp(17.502*U197/(240.97+U197))</f>
        <v>0</v>
      </c>
      <c r="W197">
        <f>(X197/Y197*100)</f>
        <v>0</v>
      </c>
      <c r="X197">
        <f>BH197*(BM197+BN197)/1000</f>
        <v>0</v>
      </c>
      <c r="Y197">
        <f>0.61365*exp(17.502*BO197/(240.97+BO197))</f>
        <v>0</v>
      </c>
      <c r="Z197">
        <f>(V197-BH197*(BM197+BN197)/1000)</f>
        <v>0</v>
      </c>
      <c r="AA197">
        <f>(-H197*44100)</f>
        <v>0</v>
      </c>
      <c r="AB197">
        <f>2*29.3*P197*0.92*(BO197-U197)</f>
        <v>0</v>
      </c>
      <c r="AC197">
        <f>2*0.95*5.67E-8*(((BO197+$B$7)+273)^4-(U197+273)^4)</f>
        <v>0</v>
      </c>
      <c r="AD197">
        <f>S197+AC197+AA197+AB197</f>
        <v>0</v>
      </c>
      <c r="AE197">
        <f>BL197*AS197*(BG197-BF197*(1000-AS197*BI197)/(1000-AS197*BH197))/(100*AZ197)</f>
        <v>0</v>
      </c>
      <c r="AF197">
        <f>1000*BL197*AS197*(BH197-BI197)/(100*AZ197*(1000-AS197*BH197))</f>
        <v>0</v>
      </c>
      <c r="AG197">
        <f>(AH197 - AI197 - BM197*1E3/(8.314*(BO197+273.15)) * AK197/BL197 * AJ197) * BL197/(100*AZ197) * (1000 - BI197)/1000</f>
        <v>0</v>
      </c>
      <c r="AH197">
        <v>1383.01364554762</v>
      </c>
      <c r="AI197">
        <v>1329.01921212121</v>
      </c>
      <c r="AJ197">
        <v>3.38086580086575</v>
      </c>
      <c r="AK197">
        <v>84.62</v>
      </c>
      <c r="AL197">
        <f>(AN197 - AM197 + BM197*1E3/(8.314*(BO197+273.15)) * AP197/BL197 * AO197) * BL197/(100*AZ197) * 1000/(1000 - AN197)</f>
        <v>0</v>
      </c>
      <c r="AM197">
        <v>12.8898261362238</v>
      </c>
      <c r="AN197">
        <v>15.5018197802198</v>
      </c>
      <c r="AO197">
        <v>2.46422546940722e-07</v>
      </c>
      <c r="AP197">
        <v>106.04</v>
      </c>
      <c r="AQ197">
        <v>13</v>
      </c>
      <c r="AR197">
        <v>3</v>
      </c>
      <c r="AS197">
        <f>IF(AQ197*$H$13&gt;=AU197,1.0,(AU197/(AU197-AQ197*$H$13)))</f>
        <v>0</v>
      </c>
      <c r="AT197">
        <f>(AS197-1)*100</f>
        <v>0</v>
      </c>
      <c r="AU197">
        <f>MAX(0,($B$13+$C$13*BT197)/(1+$D$13*BT197)*BM197/(BO197+273)*$E$13)</f>
        <v>0</v>
      </c>
      <c r="AV197">
        <f>$B$11*BU197+$C$11*BV197+$D$11*CG197</f>
        <v>0</v>
      </c>
      <c r="AW197">
        <f>AV197*AX197</f>
        <v>0</v>
      </c>
      <c r="AX197">
        <f>($B$11*$D$9+$C$11*$D$9+$D$11*(CH197*$E$9+CI197*$G$9))/($B$11+$C$11+$D$11)</f>
        <v>0</v>
      </c>
      <c r="AY197">
        <f>($B$11*$K$9+$C$11*$K$9+$D$11*(CH197*$L$9+CI197*$N$9))/($B$11+$C$11+$D$11)</f>
        <v>0</v>
      </c>
      <c r="AZ197">
        <v>6</v>
      </c>
      <c r="BA197">
        <v>0.5</v>
      </c>
      <c r="BB197" t="s">
        <v>345</v>
      </c>
      <c r="BC197">
        <v>2</v>
      </c>
      <c r="BD197" t="b">
        <v>1</v>
      </c>
      <c r="BE197">
        <v>1737668099.1</v>
      </c>
      <c r="BF197">
        <v>1305.09</v>
      </c>
      <c r="BG197">
        <v>1373.745</v>
      </c>
      <c r="BH197">
        <v>15.50275</v>
      </c>
      <c r="BI197">
        <v>12.86725</v>
      </c>
      <c r="BJ197">
        <v>1303.35</v>
      </c>
      <c r="BK197">
        <v>15.39125</v>
      </c>
      <c r="BL197">
        <v>499.796</v>
      </c>
      <c r="BM197">
        <v>102.6015</v>
      </c>
      <c r="BN197">
        <v>0.1000305</v>
      </c>
      <c r="BO197">
        <v>24.991</v>
      </c>
      <c r="BP197">
        <v>25.4546</v>
      </c>
      <c r="BQ197">
        <v>999.9</v>
      </c>
      <c r="BR197">
        <v>0</v>
      </c>
      <c r="BS197">
        <v>0</v>
      </c>
      <c r="BT197">
        <v>10005</v>
      </c>
      <c r="BU197">
        <v>364.5535</v>
      </c>
      <c r="BV197">
        <v>833.2255</v>
      </c>
      <c r="BW197">
        <v>-68.6583</v>
      </c>
      <c r="BX197">
        <v>1325.64</v>
      </c>
      <c r="BY197">
        <v>1391.65</v>
      </c>
      <c r="BZ197">
        <v>2.63556</v>
      </c>
      <c r="CA197">
        <v>1373.745</v>
      </c>
      <c r="CB197">
        <v>12.86725</v>
      </c>
      <c r="CC197">
        <v>1.590605</v>
      </c>
      <c r="CD197">
        <v>1.32019</v>
      </c>
      <c r="CE197">
        <v>13.8681</v>
      </c>
      <c r="CF197">
        <v>11.0307</v>
      </c>
      <c r="CG197">
        <v>1200.005</v>
      </c>
      <c r="CH197">
        <v>0.9000005</v>
      </c>
      <c r="CI197">
        <v>0.0999996</v>
      </c>
      <c r="CJ197">
        <v>27</v>
      </c>
      <c r="CK197">
        <v>23455.85</v>
      </c>
      <c r="CL197">
        <v>1737665128.1</v>
      </c>
      <c r="CM197" t="s">
        <v>346</v>
      </c>
      <c r="CN197">
        <v>1737665128.1</v>
      </c>
      <c r="CO197">
        <v>1737665124.1</v>
      </c>
      <c r="CP197">
        <v>1</v>
      </c>
      <c r="CQ197">
        <v>0.11</v>
      </c>
      <c r="CR197">
        <v>-0.02</v>
      </c>
      <c r="CS197">
        <v>0.918</v>
      </c>
      <c r="CT197">
        <v>0.128</v>
      </c>
      <c r="CU197">
        <v>200</v>
      </c>
      <c r="CV197">
        <v>18</v>
      </c>
      <c r="CW197">
        <v>0.6</v>
      </c>
      <c r="CX197">
        <v>0.08</v>
      </c>
      <c r="CY197">
        <v>-67.6523</v>
      </c>
      <c r="CZ197">
        <v>-6.05857443609032</v>
      </c>
      <c r="DA197">
        <v>0.602604433272772</v>
      </c>
      <c r="DB197">
        <v>0</v>
      </c>
      <c r="DC197">
        <v>2.608583</v>
      </c>
      <c r="DD197">
        <v>0.0816378947368376</v>
      </c>
      <c r="DE197">
        <v>0.00911602440760227</v>
      </c>
      <c r="DF197">
        <v>1</v>
      </c>
      <c r="DG197">
        <v>1</v>
      </c>
      <c r="DH197">
        <v>2</v>
      </c>
      <c r="DI197" t="s">
        <v>347</v>
      </c>
      <c r="DJ197">
        <v>3.11893</v>
      </c>
      <c r="DK197">
        <v>2.80077</v>
      </c>
      <c r="DL197">
        <v>0.217938</v>
      </c>
      <c r="DM197">
        <v>0.226834</v>
      </c>
      <c r="DN197">
        <v>0.0865239</v>
      </c>
      <c r="DO197">
        <v>0.0762655</v>
      </c>
      <c r="DP197">
        <v>21766.5</v>
      </c>
      <c r="DQ197">
        <v>19877.6</v>
      </c>
      <c r="DR197">
        <v>26627.9</v>
      </c>
      <c r="DS197">
        <v>24056.9</v>
      </c>
      <c r="DT197">
        <v>33627.8</v>
      </c>
      <c r="DU197">
        <v>32383.6</v>
      </c>
      <c r="DV197">
        <v>40260.5</v>
      </c>
      <c r="DW197">
        <v>38042.8</v>
      </c>
      <c r="DX197">
        <v>1.99737</v>
      </c>
      <c r="DY197">
        <v>2.63425</v>
      </c>
      <c r="DZ197">
        <v>0.0416562</v>
      </c>
      <c r="EA197">
        <v>0</v>
      </c>
      <c r="EB197">
        <v>24.7709</v>
      </c>
      <c r="EC197">
        <v>999.9</v>
      </c>
      <c r="ED197">
        <v>51.862</v>
      </c>
      <c r="EE197">
        <v>25.982</v>
      </c>
      <c r="EF197">
        <v>17.0384</v>
      </c>
      <c r="EG197">
        <v>64.3456</v>
      </c>
      <c r="EH197">
        <v>20.5128</v>
      </c>
      <c r="EI197">
        <v>2</v>
      </c>
      <c r="EJ197">
        <v>-0.317101</v>
      </c>
      <c r="EK197">
        <v>-0.417132</v>
      </c>
      <c r="EL197">
        <v>20.2995</v>
      </c>
      <c r="EM197">
        <v>5.26102</v>
      </c>
      <c r="EN197">
        <v>12.0056</v>
      </c>
      <c r="EO197">
        <v>4.9988</v>
      </c>
      <c r="EP197">
        <v>3.287</v>
      </c>
      <c r="EQ197">
        <v>9999</v>
      </c>
      <c r="ER197">
        <v>9999</v>
      </c>
      <c r="ES197">
        <v>9999</v>
      </c>
      <c r="ET197">
        <v>999.9</v>
      </c>
      <c r="EU197">
        <v>1.87285</v>
      </c>
      <c r="EV197">
        <v>1.87365</v>
      </c>
      <c r="EW197">
        <v>1.86987</v>
      </c>
      <c r="EX197">
        <v>1.87562</v>
      </c>
      <c r="EY197">
        <v>1.87577</v>
      </c>
      <c r="EZ197">
        <v>1.87423</v>
      </c>
      <c r="FA197">
        <v>1.8728</v>
      </c>
      <c r="FB197">
        <v>1.87181</v>
      </c>
      <c r="FC197">
        <v>5</v>
      </c>
      <c r="FD197">
        <v>0</v>
      </c>
      <c r="FE197">
        <v>0</v>
      </c>
      <c r="FF197">
        <v>0</v>
      </c>
      <c r="FG197" t="s">
        <v>348</v>
      </c>
      <c r="FH197" t="s">
        <v>349</v>
      </c>
      <c r="FI197" t="s">
        <v>350</v>
      </c>
      <c r="FJ197" t="s">
        <v>350</v>
      </c>
      <c r="FK197" t="s">
        <v>350</v>
      </c>
      <c r="FL197" t="s">
        <v>350</v>
      </c>
      <c r="FM197">
        <v>0</v>
      </c>
      <c r="FN197">
        <v>100</v>
      </c>
      <c r="FO197">
        <v>100</v>
      </c>
      <c r="FP197">
        <v>1.73</v>
      </c>
      <c r="FQ197">
        <v>0.1115</v>
      </c>
      <c r="FR197">
        <v>0.362488883028156</v>
      </c>
      <c r="FS197">
        <v>0.00365831709837341</v>
      </c>
      <c r="FT197">
        <v>-3.09545118692409e-06</v>
      </c>
      <c r="FU197">
        <v>8.40380587856183e-10</v>
      </c>
      <c r="FV197">
        <v>-0.00191986884087034</v>
      </c>
      <c r="FW197">
        <v>0.00174507359546448</v>
      </c>
      <c r="FX197">
        <v>0.000211765233859431</v>
      </c>
      <c r="FY197">
        <v>9.99097381883647e-06</v>
      </c>
      <c r="FZ197">
        <v>2</v>
      </c>
      <c r="GA197">
        <v>1986</v>
      </c>
      <c r="GB197">
        <v>0</v>
      </c>
      <c r="GC197">
        <v>17</v>
      </c>
      <c r="GD197">
        <v>49.5</v>
      </c>
      <c r="GE197">
        <v>49.6</v>
      </c>
      <c r="GF197">
        <v>3.66455</v>
      </c>
      <c r="GG197">
        <v>2.5061</v>
      </c>
      <c r="GH197">
        <v>2.24854</v>
      </c>
      <c r="GI197">
        <v>2.67456</v>
      </c>
      <c r="GJ197">
        <v>2.44751</v>
      </c>
      <c r="GK197">
        <v>2.34375</v>
      </c>
      <c r="GL197">
        <v>31.0202</v>
      </c>
      <c r="GM197">
        <v>13.9394</v>
      </c>
      <c r="GN197">
        <v>19</v>
      </c>
      <c r="GO197">
        <v>455.745</v>
      </c>
      <c r="GP197">
        <v>1035.33</v>
      </c>
      <c r="GQ197">
        <v>24.291</v>
      </c>
      <c r="GR197">
        <v>23.5254</v>
      </c>
      <c r="GS197">
        <v>30.0003</v>
      </c>
      <c r="GT197">
        <v>23.545</v>
      </c>
      <c r="GU197">
        <v>23.6628</v>
      </c>
      <c r="GV197">
        <v>73.4263</v>
      </c>
      <c r="GW197">
        <v>22.7091</v>
      </c>
      <c r="GX197">
        <v>67.7889</v>
      </c>
      <c r="GY197">
        <v>24.2957</v>
      </c>
      <c r="GZ197">
        <v>1407.05</v>
      </c>
      <c r="HA197">
        <v>12.8073</v>
      </c>
      <c r="HB197">
        <v>101.115</v>
      </c>
      <c r="HC197">
        <v>101.075</v>
      </c>
    </row>
    <row r="198" spans="1:211">
      <c r="A198">
        <v>182</v>
      </c>
      <c r="B198">
        <v>1737668103.1</v>
      </c>
      <c r="C198">
        <v>362</v>
      </c>
      <c r="D198" t="s">
        <v>712</v>
      </c>
      <c r="E198" t="s">
        <v>713</v>
      </c>
      <c r="F198">
        <v>2</v>
      </c>
      <c r="G198">
        <v>1737668102.1</v>
      </c>
      <c r="H198">
        <f>(I198)/1000</f>
        <v>0</v>
      </c>
      <c r="I198">
        <f>IF(BD198, AL198, AF198)</f>
        <v>0</v>
      </c>
      <c r="J198">
        <f>IF(BD198, AG198, AE198)</f>
        <v>0</v>
      </c>
      <c r="K198">
        <f>BF198 - IF(AS198&gt;1, J198*AZ198*100.0/(AU198), 0)</f>
        <v>0</v>
      </c>
      <c r="L198">
        <f>((R198-H198/2)*K198-J198)/(R198+H198/2)</f>
        <v>0</v>
      </c>
      <c r="M198">
        <f>L198*(BM198+BN198)/1000.0</f>
        <v>0</v>
      </c>
      <c r="N198">
        <f>(BF198 - IF(AS198&gt;1, J198*AZ198*100.0/(AU198), 0))*(BM198+BN198)/1000.0</f>
        <v>0</v>
      </c>
      <c r="O198">
        <f>2.0/((1/Q198-1/P198)+SIGN(Q198)*SQRT((1/Q198-1/P198)*(1/Q198-1/P198) + 4*BA198/((BA198+1)*(BA198+1))*(2*1/Q198*1/P198-1/P198*1/P198)))</f>
        <v>0</v>
      </c>
      <c r="P198">
        <f>IF(LEFT(BB198,1)&lt;&gt;"0",IF(LEFT(BB198,1)="1",3.0,BC198),$D$5+$E$5*(BT198*BM198/($K$5*1000))+$F$5*(BT198*BM198/($K$5*1000))*MAX(MIN(AZ198,$J$5),$I$5)*MAX(MIN(AZ198,$J$5),$I$5)+$G$5*MAX(MIN(AZ198,$J$5),$I$5)*(BT198*BM198/($K$5*1000))+$H$5*(BT198*BM198/($K$5*1000))*(BT198*BM198/($K$5*1000)))</f>
        <v>0</v>
      </c>
      <c r="Q198">
        <f>H198*(1000-(1000*0.61365*exp(17.502*U198/(240.97+U198))/(BM198+BN198)+BH198)/2)/(1000*0.61365*exp(17.502*U198/(240.97+U198))/(BM198+BN198)-BH198)</f>
        <v>0</v>
      </c>
      <c r="R198">
        <f>1/((BA198+1)/(O198/1.6)+1/(P198/1.37)) + BA198/((BA198+1)/(O198/1.6) + BA198/(P198/1.37))</f>
        <v>0</v>
      </c>
      <c r="S198">
        <f>(AV198*AY198)</f>
        <v>0</v>
      </c>
      <c r="T198">
        <f>(BO198+(S198+2*0.95*5.67E-8*(((BO198+$B$7)+273)^4-(BO198+273)^4)-44100*H198)/(1.84*29.3*P198+8*0.95*5.67E-8*(BO198+273)^3))</f>
        <v>0</v>
      </c>
      <c r="U198">
        <f>($C$7*BP198+$D$7*BQ198+$E$7*T198)</f>
        <v>0</v>
      </c>
      <c r="V198">
        <f>0.61365*exp(17.502*U198/(240.97+U198))</f>
        <v>0</v>
      </c>
      <c r="W198">
        <f>(X198/Y198*100)</f>
        <v>0</v>
      </c>
      <c r="X198">
        <f>BH198*(BM198+BN198)/1000</f>
        <v>0</v>
      </c>
      <c r="Y198">
        <f>0.61365*exp(17.502*BO198/(240.97+BO198))</f>
        <v>0</v>
      </c>
      <c r="Z198">
        <f>(V198-BH198*(BM198+BN198)/1000)</f>
        <v>0</v>
      </c>
      <c r="AA198">
        <f>(-H198*44100)</f>
        <v>0</v>
      </c>
      <c r="AB198">
        <f>2*29.3*P198*0.92*(BO198-U198)</f>
        <v>0</v>
      </c>
      <c r="AC198">
        <f>2*0.95*5.67E-8*(((BO198+$B$7)+273)^4-(U198+273)^4)</f>
        <v>0</v>
      </c>
      <c r="AD198">
        <f>S198+AC198+AA198+AB198</f>
        <v>0</v>
      </c>
      <c r="AE198">
        <f>BL198*AS198*(BG198-BF198*(1000-AS198*BI198)/(1000-AS198*BH198))/(100*AZ198)</f>
        <v>0</v>
      </c>
      <c r="AF198">
        <f>1000*BL198*AS198*(BH198-BI198)/(100*AZ198*(1000-AS198*BH198))</f>
        <v>0</v>
      </c>
      <c r="AG198">
        <f>(AH198 - AI198 - BM198*1E3/(8.314*(BO198+273.15)) * AK198/BL198 * AJ198) * BL198/(100*AZ198) * (1000 - BI198)/1000</f>
        <v>0</v>
      </c>
      <c r="AH198">
        <v>1389.89722757143</v>
      </c>
      <c r="AI198">
        <v>1335.72563636364</v>
      </c>
      <c r="AJ198">
        <v>3.3646259740258</v>
      </c>
      <c r="AK198">
        <v>84.62</v>
      </c>
      <c r="AL198">
        <f>(AN198 - AM198 + BM198*1E3/(8.314*(BO198+273.15)) * AP198/BL198 * AO198) * BL198/(100*AZ198) * 1000/(1000 - AN198)</f>
        <v>0</v>
      </c>
      <c r="AM198">
        <v>12.8854232569431</v>
      </c>
      <c r="AN198">
        <v>15.5011813186813</v>
      </c>
      <c r="AO198">
        <v>-3.21010789094566e-07</v>
      </c>
      <c r="AP198">
        <v>106.04</v>
      </c>
      <c r="AQ198">
        <v>13</v>
      </c>
      <c r="AR198">
        <v>3</v>
      </c>
      <c r="AS198">
        <f>IF(AQ198*$H$13&gt;=AU198,1.0,(AU198/(AU198-AQ198*$H$13)))</f>
        <v>0</v>
      </c>
      <c r="AT198">
        <f>(AS198-1)*100</f>
        <v>0</v>
      </c>
      <c r="AU198">
        <f>MAX(0,($B$13+$C$13*BT198)/(1+$D$13*BT198)*BM198/(BO198+273)*$E$13)</f>
        <v>0</v>
      </c>
      <c r="AV198">
        <f>$B$11*BU198+$C$11*BV198+$D$11*CG198</f>
        <v>0</v>
      </c>
      <c r="AW198">
        <f>AV198*AX198</f>
        <v>0</v>
      </c>
      <c r="AX198">
        <f>($B$11*$D$9+$C$11*$D$9+$D$11*(CH198*$E$9+CI198*$G$9))/($B$11+$C$11+$D$11)</f>
        <v>0</v>
      </c>
      <c r="AY198">
        <f>($B$11*$K$9+$C$11*$K$9+$D$11*(CH198*$L$9+CI198*$N$9))/($B$11+$C$11+$D$11)</f>
        <v>0</v>
      </c>
      <c r="AZ198">
        <v>6</v>
      </c>
      <c r="BA198">
        <v>0.5</v>
      </c>
      <c r="BB198" t="s">
        <v>345</v>
      </c>
      <c r="BC198">
        <v>2</v>
      </c>
      <c r="BD198" t="b">
        <v>1</v>
      </c>
      <c r="BE198">
        <v>1737668102.1</v>
      </c>
      <c r="BF198">
        <v>1315.04</v>
      </c>
      <c r="BG198">
        <v>1383.75</v>
      </c>
      <c r="BH198">
        <v>15.5009</v>
      </c>
      <c r="BI198">
        <v>12.8268</v>
      </c>
      <c r="BJ198">
        <v>1313.31</v>
      </c>
      <c r="BK198">
        <v>15.3894</v>
      </c>
      <c r="BL198">
        <v>499.859</v>
      </c>
      <c r="BM198">
        <v>102.602</v>
      </c>
      <c r="BN198">
        <v>0.0997949</v>
      </c>
      <c r="BO198">
        <v>24.9946</v>
      </c>
      <c r="BP198">
        <v>25.4498</v>
      </c>
      <c r="BQ198">
        <v>999.9</v>
      </c>
      <c r="BR198">
        <v>0</v>
      </c>
      <c r="BS198">
        <v>0</v>
      </c>
      <c r="BT198">
        <v>10020</v>
      </c>
      <c r="BU198">
        <v>364.564</v>
      </c>
      <c r="BV198">
        <v>833.355</v>
      </c>
      <c r="BW198">
        <v>-68.7101</v>
      </c>
      <c r="BX198">
        <v>1335.74</v>
      </c>
      <c r="BY198">
        <v>1401.73</v>
      </c>
      <c r="BZ198">
        <v>2.6741</v>
      </c>
      <c r="CA198">
        <v>1383.75</v>
      </c>
      <c r="CB198">
        <v>12.8268</v>
      </c>
      <c r="CC198">
        <v>1.59042</v>
      </c>
      <c r="CD198">
        <v>1.31605</v>
      </c>
      <c r="CE198">
        <v>13.8663</v>
      </c>
      <c r="CF198">
        <v>10.9834</v>
      </c>
      <c r="CG198">
        <v>1199.99</v>
      </c>
      <c r="CH198">
        <v>0.900001</v>
      </c>
      <c r="CI198">
        <v>0.099999</v>
      </c>
      <c r="CJ198">
        <v>27</v>
      </c>
      <c r="CK198">
        <v>23455.7</v>
      </c>
      <c r="CL198">
        <v>1737665128.1</v>
      </c>
      <c r="CM198" t="s">
        <v>346</v>
      </c>
      <c r="CN198">
        <v>1737665128.1</v>
      </c>
      <c r="CO198">
        <v>1737665124.1</v>
      </c>
      <c r="CP198">
        <v>1</v>
      </c>
      <c r="CQ198">
        <v>0.11</v>
      </c>
      <c r="CR198">
        <v>-0.02</v>
      </c>
      <c r="CS198">
        <v>0.918</v>
      </c>
      <c r="CT198">
        <v>0.128</v>
      </c>
      <c r="CU198">
        <v>200</v>
      </c>
      <c r="CV198">
        <v>18</v>
      </c>
      <c r="CW198">
        <v>0.6</v>
      </c>
      <c r="CX198">
        <v>0.08</v>
      </c>
      <c r="CY198">
        <v>-67.81398</v>
      </c>
      <c r="CZ198">
        <v>-6.53850225563903</v>
      </c>
      <c r="DA198">
        <v>0.636516316051678</v>
      </c>
      <c r="DB198">
        <v>0</v>
      </c>
      <c r="DC198">
        <v>2.6140695</v>
      </c>
      <c r="DD198">
        <v>0.147510225563911</v>
      </c>
      <c r="DE198">
        <v>0.0169372685150233</v>
      </c>
      <c r="DF198">
        <v>1</v>
      </c>
      <c r="DG198">
        <v>1</v>
      </c>
      <c r="DH198">
        <v>2</v>
      </c>
      <c r="DI198" t="s">
        <v>347</v>
      </c>
      <c r="DJ198">
        <v>3.119</v>
      </c>
      <c r="DK198">
        <v>2.80059</v>
      </c>
      <c r="DL198">
        <v>0.218609</v>
      </c>
      <c r="DM198">
        <v>0.227503</v>
      </c>
      <c r="DN198">
        <v>0.0865071</v>
      </c>
      <c r="DO198">
        <v>0.0761839</v>
      </c>
      <c r="DP198">
        <v>21747.8</v>
      </c>
      <c r="DQ198">
        <v>19860.4</v>
      </c>
      <c r="DR198">
        <v>26627.8</v>
      </c>
      <c r="DS198">
        <v>24056.8</v>
      </c>
      <c r="DT198">
        <v>33628.3</v>
      </c>
      <c r="DU198">
        <v>32386.8</v>
      </c>
      <c r="DV198">
        <v>40260.3</v>
      </c>
      <c r="DW198">
        <v>38043.1</v>
      </c>
      <c r="DX198">
        <v>1.9973</v>
      </c>
      <c r="DY198">
        <v>2.63493</v>
      </c>
      <c r="DZ198">
        <v>0.0412837</v>
      </c>
      <c r="EA198">
        <v>0</v>
      </c>
      <c r="EB198">
        <v>24.7699</v>
      </c>
      <c r="EC198">
        <v>999.9</v>
      </c>
      <c r="ED198">
        <v>51.837</v>
      </c>
      <c r="EE198">
        <v>25.982</v>
      </c>
      <c r="EF198">
        <v>17.0304</v>
      </c>
      <c r="EG198">
        <v>64.1156</v>
      </c>
      <c r="EH198">
        <v>20.4167</v>
      </c>
      <c r="EI198">
        <v>2</v>
      </c>
      <c r="EJ198">
        <v>-0.3169</v>
      </c>
      <c r="EK198">
        <v>-0.407922</v>
      </c>
      <c r="EL198">
        <v>20.2994</v>
      </c>
      <c r="EM198">
        <v>5.26132</v>
      </c>
      <c r="EN198">
        <v>12.0058</v>
      </c>
      <c r="EO198">
        <v>4.99885</v>
      </c>
      <c r="EP198">
        <v>3.2871</v>
      </c>
      <c r="EQ198">
        <v>9999</v>
      </c>
      <c r="ER198">
        <v>9999</v>
      </c>
      <c r="ES198">
        <v>9999</v>
      </c>
      <c r="ET198">
        <v>999.9</v>
      </c>
      <c r="EU198">
        <v>1.87286</v>
      </c>
      <c r="EV198">
        <v>1.87366</v>
      </c>
      <c r="EW198">
        <v>1.86989</v>
      </c>
      <c r="EX198">
        <v>1.87564</v>
      </c>
      <c r="EY198">
        <v>1.87582</v>
      </c>
      <c r="EZ198">
        <v>1.87424</v>
      </c>
      <c r="FA198">
        <v>1.87281</v>
      </c>
      <c r="FB198">
        <v>1.87185</v>
      </c>
      <c r="FC198">
        <v>5</v>
      </c>
      <c r="FD198">
        <v>0</v>
      </c>
      <c r="FE198">
        <v>0</v>
      </c>
      <c r="FF198">
        <v>0</v>
      </c>
      <c r="FG198" t="s">
        <v>348</v>
      </c>
      <c r="FH198" t="s">
        <v>349</v>
      </c>
      <c r="FI198" t="s">
        <v>350</v>
      </c>
      <c r="FJ198" t="s">
        <v>350</v>
      </c>
      <c r="FK198" t="s">
        <v>350</v>
      </c>
      <c r="FL198" t="s">
        <v>350</v>
      </c>
      <c r="FM198">
        <v>0</v>
      </c>
      <c r="FN198">
        <v>100</v>
      </c>
      <c r="FO198">
        <v>100</v>
      </c>
      <c r="FP198">
        <v>1.74</v>
      </c>
      <c r="FQ198">
        <v>0.1115</v>
      </c>
      <c r="FR198">
        <v>0.362488883028156</v>
      </c>
      <c r="FS198">
        <v>0.00365831709837341</v>
      </c>
      <c r="FT198">
        <v>-3.09545118692409e-06</v>
      </c>
      <c r="FU198">
        <v>8.40380587856183e-10</v>
      </c>
      <c r="FV198">
        <v>-0.00191986884087034</v>
      </c>
      <c r="FW198">
        <v>0.00174507359546448</v>
      </c>
      <c r="FX198">
        <v>0.000211765233859431</v>
      </c>
      <c r="FY198">
        <v>9.99097381883647e-06</v>
      </c>
      <c r="FZ198">
        <v>2</v>
      </c>
      <c r="GA198">
        <v>1986</v>
      </c>
      <c r="GB198">
        <v>0</v>
      </c>
      <c r="GC198">
        <v>17</v>
      </c>
      <c r="GD198">
        <v>49.6</v>
      </c>
      <c r="GE198">
        <v>49.6</v>
      </c>
      <c r="GF198">
        <v>3.6792</v>
      </c>
      <c r="GG198">
        <v>2.50732</v>
      </c>
      <c r="GH198">
        <v>2.24854</v>
      </c>
      <c r="GI198">
        <v>2.67456</v>
      </c>
      <c r="GJ198">
        <v>2.44751</v>
      </c>
      <c r="GK198">
        <v>2.35718</v>
      </c>
      <c r="GL198">
        <v>31.0202</v>
      </c>
      <c r="GM198">
        <v>13.9482</v>
      </c>
      <c r="GN198">
        <v>19</v>
      </c>
      <c r="GO198">
        <v>455.71</v>
      </c>
      <c r="GP198">
        <v>1036.18</v>
      </c>
      <c r="GQ198">
        <v>24.2961</v>
      </c>
      <c r="GR198">
        <v>23.5263</v>
      </c>
      <c r="GS198">
        <v>30.0003</v>
      </c>
      <c r="GT198">
        <v>23.5459</v>
      </c>
      <c r="GU198">
        <v>23.6637</v>
      </c>
      <c r="GV198">
        <v>73.7091</v>
      </c>
      <c r="GW198">
        <v>22.7091</v>
      </c>
      <c r="GX198">
        <v>67.7889</v>
      </c>
      <c r="GY198">
        <v>24.3004</v>
      </c>
      <c r="GZ198">
        <v>1407.05</v>
      </c>
      <c r="HA198">
        <v>12.8145</v>
      </c>
      <c r="HB198">
        <v>101.115</v>
      </c>
      <c r="HC198">
        <v>101.075</v>
      </c>
    </row>
    <row r="199" spans="1:211">
      <c r="A199">
        <v>183</v>
      </c>
      <c r="B199">
        <v>1737668105.1</v>
      </c>
      <c r="C199">
        <v>364</v>
      </c>
      <c r="D199" t="s">
        <v>714</v>
      </c>
      <c r="E199" t="s">
        <v>715</v>
      </c>
      <c r="F199">
        <v>2</v>
      </c>
      <c r="G199">
        <v>1737668103.1</v>
      </c>
      <c r="H199">
        <f>(I199)/1000</f>
        <v>0</v>
      </c>
      <c r="I199">
        <f>IF(BD199, AL199, AF199)</f>
        <v>0</v>
      </c>
      <c r="J199">
        <f>IF(BD199, AG199, AE199)</f>
        <v>0</v>
      </c>
      <c r="K199">
        <f>BF199 - IF(AS199&gt;1, J199*AZ199*100.0/(AU199), 0)</f>
        <v>0</v>
      </c>
      <c r="L199">
        <f>((R199-H199/2)*K199-J199)/(R199+H199/2)</f>
        <v>0</v>
      </c>
      <c r="M199">
        <f>L199*(BM199+BN199)/1000.0</f>
        <v>0</v>
      </c>
      <c r="N199">
        <f>(BF199 - IF(AS199&gt;1, J199*AZ199*100.0/(AU199), 0))*(BM199+BN199)/1000.0</f>
        <v>0</v>
      </c>
      <c r="O199">
        <f>2.0/((1/Q199-1/P199)+SIGN(Q199)*SQRT((1/Q199-1/P199)*(1/Q199-1/P199) + 4*BA199/((BA199+1)*(BA199+1))*(2*1/Q199*1/P199-1/P199*1/P199)))</f>
        <v>0</v>
      </c>
      <c r="P199">
        <f>IF(LEFT(BB199,1)&lt;&gt;"0",IF(LEFT(BB199,1)="1",3.0,BC199),$D$5+$E$5*(BT199*BM199/($K$5*1000))+$F$5*(BT199*BM199/($K$5*1000))*MAX(MIN(AZ199,$J$5),$I$5)*MAX(MIN(AZ199,$J$5),$I$5)+$G$5*MAX(MIN(AZ199,$J$5),$I$5)*(BT199*BM199/($K$5*1000))+$H$5*(BT199*BM199/($K$5*1000))*(BT199*BM199/($K$5*1000)))</f>
        <v>0</v>
      </c>
      <c r="Q199">
        <f>H199*(1000-(1000*0.61365*exp(17.502*U199/(240.97+U199))/(BM199+BN199)+BH199)/2)/(1000*0.61365*exp(17.502*U199/(240.97+U199))/(BM199+BN199)-BH199)</f>
        <v>0</v>
      </c>
      <c r="R199">
        <f>1/((BA199+1)/(O199/1.6)+1/(P199/1.37)) + BA199/((BA199+1)/(O199/1.6) + BA199/(P199/1.37))</f>
        <v>0</v>
      </c>
      <c r="S199">
        <f>(AV199*AY199)</f>
        <v>0</v>
      </c>
      <c r="T199">
        <f>(BO199+(S199+2*0.95*5.67E-8*(((BO199+$B$7)+273)^4-(BO199+273)^4)-44100*H199)/(1.84*29.3*P199+8*0.95*5.67E-8*(BO199+273)^3))</f>
        <v>0</v>
      </c>
      <c r="U199">
        <f>($C$7*BP199+$D$7*BQ199+$E$7*T199)</f>
        <v>0</v>
      </c>
      <c r="V199">
        <f>0.61365*exp(17.502*U199/(240.97+U199))</f>
        <v>0</v>
      </c>
      <c r="W199">
        <f>(X199/Y199*100)</f>
        <v>0</v>
      </c>
      <c r="X199">
        <f>BH199*(BM199+BN199)/1000</f>
        <v>0</v>
      </c>
      <c r="Y199">
        <f>0.61365*exp(17.502*BO199/(240.97+BO199))</f>
        <v>0</v>
      </c>
      <c r="Z199">
        <f>(V199-BH199*(BM199+BN199)/1000)</f>
        <v>0</v>
      </c>
      <c r="AA199">
        <f>(-H199*44100)</f>
        <v>0</v>
      </c>
      <c r="AB199">
        <f>2*29.3*P199*0.92*(BO199-U199)</f>
        <v>0</v>
      </c>
      <c r="AC199">
        <f>2*0.95*5.67E-8*(((BO199+$B$7)+273)^4-(U199+273)^4)</f>
        <v>0</v>
      </c>
      <c r="AD199">
        <f>S199+AC199+AA199+AB199</f>
        <v>0</v>
      </c>
      <c r="AE199">
        <f>BL199*AS199*(BG199-BF199*(1000-AS199*BI199)/(1000-AS199*BH199))/(100*AZ199)</f>
        <v>0</v>
      </c>
      <c r="AF199">
        <f>1000*BL199*AS199*(BH199-BI199)/(100*AZ199*(1000-AS199*BH199))</f>
        <v>0</v>
      </c>
      <c r="AG199">
        <f>(AH199 - AI199 - BM199*1E3/(8.314*(BO199+273.15)) * AK199/BL199 * AJ199) * BL199/(100*AZ199) * (1000 - BI199)/1000</f>
        <v>0</v>
      </c>
      <c r="AH199">
        <v>1396.66287239286</v>
      </c>
      <c r="AI199">
        <v>1342.44921212121</v>
      </c>
      <c r="AJ199">
        <v>3.36086580086576</v>
      </c>
      <c r="AK199">
        <v>84.62</v>
      </c>
      <c r="AL199">
        <f>(AN199 - AM199 + BM199*1E3/(8.314*(BO199+273.15)) * AP199/BL199 * AO199) * BL199/(100*AZ199) * 1000/(1000 - AN199)</f>
        <v>0</v>
      </c>
      <c r="AM199">
        <v>12.8726501885315</v>
      </c>
      <c r="AN199">
        <v>15.4962285714286</v>
      </c>
      <c r="AO199">
        <v>-1.42904998504841e-06</v>
      </c>
      <c r="AP199">
        <v>106.04</v>
      </c>
      <c r="AQ199">
        <v>13</v>
      </c>
      <c r="AR199">
        <v>3</v>
      </c>
      <c r="AS199">
        <f>IF(AQ199*$H$13&gt;=AU199,1.0,(AU199/(AU199-AQ199*$H$13)))</f>
        <v>0</v>
      </c>
      <c r="AT199">
        <f>(AS199-1)*100</f>
        <v>0</v>
      </c>
      <c r="AU199">
        <f>MAX(0,($B$13+$C$13*BT199)/(1+$D$13*BT199)*BM199/(BO199+273)*$E$13)</f>
        <v>0</v>
      </c>
      <c r="AV199">
        <f>$B$11*BU199+$C$11*BV199+$D$11*CG199</f>
        <v>0</v>
      </c>
      <c r="AW199">
        <f>AV199*AX199</f>
        <v>0</v>
      </c>
      <c r="AX199">
        <f>($B$11*$D$9+$C$11*$D$9+$D$11*(CH199*$E$9+CI199*$G$9))/($B$11+$C$11+$D$11)</f>
        <v>0</v>
      </c>
      <c r="AY199">
        <f>($B$11*$K$9+$C$11*$K$9+$D$11*(CH199*$L$9+CI199*$N$9))/($B$11+$C$11+$D$11)</f>
        <v>0</v>
      </c>
      <c r="AZ199">
        <v>6</v>
      </c>
      <c r="BA199">
        <v>0.5</v>
      </c>
      <c r="BB199" t="s">
        <v>345</v>
      </c>
      <c r="BC199">
        <v>2</v>
      </c>
      <c r="BD199" t="b">
        <v>1</v>
      </c>
      <c r="BE199">
        <v>1737668103.1</v>
      </c>
      <c r="BF199">
        <v>1318.345</v>
      </c>
      <c r="BG199">
        <v>1387.165</v>
      </c>
      <c r="BH199">
        <v>15.49745</v>
      </c>
      <c r="BI199">
        <v>12.82185</v>
      </c>
      <c r="BJ199">
        <v>1316.615</v>
      </c>
      <c r="BK199">
        <v>15.386</v>
      </c>
      <c r="BL199">
        <v>499.8575</v>
      </c>
      <c r="BM199">
        <v>102.6025</v>
      </c>
      <c r="BN199">
        <v>0.09980275</v>
      </c>
      <c r="BO199">
        <v>24.99515</v>
      </c>
      <c r="BP199">
        <v>25.44925</v>
      </c>
      <c r="BQ199">
        <v>999.9</v>
      </c>
      <c r="BR199">
        <v>0</v>
      </c>
      <c r="BS199">
        <v>0</v>
      </c>
      <c r="BT199">
        <v>10016.25</v>
      </c>
      <c r="BU199">
        <v>364.553</v>
      </c>
      <c r="BV199">
        <v>833.292</v>
      </c>
      <c r="BW199">
        <v>-68.8192</v>
      </c>
      <c r="BX199">
        <v>1339.095</v>
      </c>
      <c r="BY199">
        <v>1405.18</v>
      </c>
      <c r="BZ199">
        <v>2.6756</v>
      </c>
      <c r="CA199">
        <v>1387.165</v>
      </c>
      <c r="CB199">
        <v>12.82185</v>
      </c>
      <c r="CC199">
        <v>1.590075</v>
      </c>
      <c r="CD199">
        <v>1.31555</v>
      </c>
      <c r="CE199">
        <v>13.86295</v>
      </c>
      <c r="CF199">
        <v>10.9777</v>
      </c>
      <c r="CG199">
        <v>1199.995</v>
      </c>
      <c r="CH199">
        <v>0.900001</v>
      </c>
      <c r="CI199">
        <v>0.0999991</v>
      </c>
      <c r="CJ199">
        <v>27</v>
      </c>
      <c r="CK199">
        <v>23455.75</v>
      </c>
      <c r="CL199">
        <v>1737665128.1</v>
      </c>
      <c r="CM199" t="s">
        <v>346</v>
      </c>
      <c r="CN199">
        <v>1737665128.1</v>
      </c>
      <c r="CO199">
        <v>1737665124.1</v>
      </c>
      <c r="CP199">
        <v>1</v>
      </c>
      <c r="CQ199">
        <v>0.11</v>
      </c>
      <c r="CR199">
        <v>-0.02</v>
      </c>
      <c r="CS199">
        <v>0.918</v>
      </c>
      <c r="CT199">
        <v>0.128</v>
      </c>
      <c r="CU199">
        <v>200</v>
      </c>
      <c r="CV199">
        <v>18</v>
      </c>
      <c r="CW199">
        <v>0.6</v>
      </c>
      <c r="CX199">
        <v>0.08</v>
      </c>
      <c r="CY199">
        <v>-67.993285</v>
      </c>
      <c r="CZ199">
        <v>-6.41994135338345</v>
      </c>
      <c r="DA199">
        <v>0.627117373603219</v>
      </c>
      <c r="DB199">
        <v>0</v>
      </c>
      <c r="DC199">
        <v>2.621494</v>
      </c>
      <c r="DD199">
        <v>0.224937744360902</v>
      </c>
      <c r="DE199">
        <v>0.0246009214055084</v>
      </c>
      <c r="DF199">
        <v>1</v>
      </c>
      <c r="DG199">
        <v>1</v>
      </c>
      <c r="DH199">
        <v>2</v>
      </c>
      <c r="DI199" t="s">
        <v>347</v>
      </c>
      <c r="DJ199">
        <v>3.11903</v>
      </c>
      <c r="DK199">
        <v>2.80068</v>
      </c>
      <c r="DL199">
        <v>0.219282</v>
      </c>
      <c r="DM199">
        <v>0.228183</v>
      </c>
      <c r="DN199">
        <v>0.0864721</v>
      </c>
      <c r="DO199">
        <v>0.0761581</v>
      </c>
      <c r="DP199">
        <v>21729.1</v>
      </c>
      <c r="DQ199">
        <v>19843.2</v>
      </c>
      <c r="DR199">
        <v>26627.8</v>
      </c>
      <c r="DS199">
        <v>24057.1</v>
      </c>
      <c r="DT199">
        <v>33629.6</v>
      </c>
      <c r="DU199">
        <v>32387.8</v>
      </c>
      <c r="DV199">
        <v>40260.2</v>
      </c>
      <c r="DW199">
        <v>38043.1</v>
      </c>
      <c r="DX199">
        <v>1.99713</v>
      </c>
      <c r="DY199">
        <v>2.6355</v>
      </c>
      <c r="DZ199">
        <v>0.0414439</v>
      </c>
      <c r="EA199">
        <v>0</v>
      </c>
      <c r="EB199">
        <v>24.7693</v>
      </c>
      <c r="EC199">
        <v>999.9</v>
      </c>
      <c r="ED199">
        <v>51.813</v>
      </c>
      <c r="EE199">
        <v>25.982</v>
      </c>
      <c r="EF199">
        <v>17.0207</v>
      </c>
      <c r="EG199">
        <v>63.9756</v>
      </c>
      <c r="EH199">
        <v>20.5088</v>
      </c>
      <c r="EI199">
        <v>2</v>
      </c>
      <c r="EJ199">
        <v>-0.316903</v>
      </c>
      <c r="EK199">
        <v>-0.401345</v>
      </c>
      <c r="EL199">
        <v>20.2993</v>
      </c>
      <c r="EM199">
        <v>5.26102</v>
      </c>
      <c r="EN199">
        <v>12.007</v>
      </c>
      <c r="EO199">
        <v>4.99885</v>
      </c>
      <c r="EP199">
        <v>3.28702</v>
      </c>
      <c r="EQ199">
        <v>9999</v>
      </c>
      <c r="ER199">
        <v>9999</v>
      </c>
      <c r="ES199">
        <v>9999</v>
      </c>
      <c r="ET199">
        <v>999.9</v>
      </c>
      <c r="EU199">
        <v>1.87286</v>
      </c>
      <c r="EV199">
        <v>1.87367</v>
      </c>
      <c r="EW199">
        <v>1.8699</v>
      </c>
      <c r="EX199">
        <v>1.87565</v>
      </c>
      <c r="EY199">
        <v>1.87583</v>
      </c>
      <c r="EZ199">
        <v>1.87424</v>
      </c>
      <c r="FA199">
        <v>1.87282</v>
      </c>
      <c r="FB199">
        <v>1.87185</v>
      </c>
      <c r="FC199">
        <v>5</v>
      </c>
      <c r="FD199">
        <v>0</v>
      </c>
      <c r="FE199">
        <v>0</v>
      </c>
      <c r="FF199">
        <v>0</v>
      </c>
      <c r="FG199" t="s">
        <v>348</v>
      </c>
      <c r="FH199" t="s">
        <v>349</v>
      </c>
      <c r="FI199" t="s">
        <v>350</v>
      </c>
      <c r="FJ199" t="s">
        <v>350</v>
      </c>
      <c r="FK199" t="s">
        <v>350</v>
      </c>
      <c r="FL199" t="s">
        <v>350</v>
      </c>
      <c r="FM199">
        <v>0</v>
      </c>
      <c r="FN199">
        <v>100</v>
      </c>
      <c r="FO199">
        <v>100</v>
      </c>
      <c r="FP199">
        <v>1.73</v>
      </c>
      <c r="FQ199">
        <v>0.1113</v>
      </c>
      <c r="FR199">
        <v>0.362488883028156</v>
      </c>
      <c r="FS199">
        <v>0.00365831709837341</v>
      </c>
      <c r="FT199">
        <v>-3.09545118692409e-06</v>
      </c>
      <c r="FU199">
        <v>8.40380587856183e-10</v>
      </c>
      <c r="FV199">
        <v>-0.00191986884087034</v>
      </c>
      <c r="FW199">
        <v>0.00174507359546448</v>
      </c>
      <c r="FX199">
        <v>0.000211765233859431</v>
      </c>
      <c r="FY199">
        <v>9.99097381883647e-06</v>
      </c>
      <c r="FZ199">
        <v>2</v>
      </c>
      <c r="GA199">
        <v>1986</v>
      </c>
      <c r="GB199">
        <v>0</v>
      </c>
      <c r="GC199">
        <v>17</v>
      </c>
      <c r="GD199">
        <v>49.6</v>
      </c>
      <c r="GE199">
        <v>49.7</v>
      </c>
      <c r="GF199">
        <v>3.69263</v>
      </c>
      <c r="GG199">
        <v>2.48901</v>
      </c>
      <c r="GH199">
        <v>2.24854</v>
      </c>
      <c r="GI199">
        <v>2.67456</v>
      </c>
      <c r="GJ199">
        <v>2.44751</v>
      </c>
      <c r="GK199">
        <v>2.40356</v>
      </c>
      <c r="GL199">
        <v>31.0202</v>
      </c>
      <c r="GM199">
        <v>13.9569</v>
      </c>
      <c r="GN199">
        <v>19</v>
      </c>
      <c r="GO199">
        <v>455.615</v>
      </c>
      <c r="GP199">
        <v>1036.9</v>
      </c>
      <c r="GQ199">
        <v>24.2993</v>
      </c>
      <c r="GR199">
        <v>23.5264</v>
      </c>
      <c r="GS199">
        <v>30.0001</v>
      </c>
      <c r="GT199">
        <v>23.5469</v>
      </c>
      <c r="GU199">
        <v>23.6648</v>
      </c>
      <c r="GV199">
        <v>73.9941</v>
      </c>
      <c r="GW199">
        <v>22.7091</v>
      </c>
      <c r="GX199">
        <v>67.7889</v>
      </c>
      <c r="GY199">
        <v>24.3004</v>
      </c>
      <c r="GZ199">
        <v>1413.81</v>
      </c>
      <c r="HA199">
        <v>12.8163</v>
      </c>
      <c r="HB199">
        <v>101.115</v>
      </c>
      <c r="HC199">
        <v>101.076</v>
      </c>
    </row>
    <row r="200" spans="1:211">
      <c r="A200">
        <v>184</v>
      </c>
      <c r="B200">
        <v>1737668107.1</v>
      </c>
      <c r="C200">
        <v>366</v>
      </c>
      <c r="D200" t="s">
        <v>716</v>
      </c>
      <c r="E200" t="s">
        <v>717</v>
      </c>
      <c r="F200">
        <v>2</v>
      </c>
      <c r="G200">
        <v>1737668106.1</v>
      </c>
      <c r="H200">
        <f>(I200)/1000</f>
        <v>0</v>
      </c>
      <c r="I200">
        <f>IF(BD200, AL200, AF200)</f>
        <v>0</v>
      </c>
      <c r="J200">
        <f>IF(BD200, AG200, AE200)</f>
        <v>0</v>
      </c>
      <c r="K200">
        <f>BF200 - IF(AS200&gt;1, J200*AZ200*100.0/(AU200), 0)</f>
        <v>0</v>
      </c>
      <c r="L200">
        <f>((R200-H200/2)*K200-J200)/(R200+H200/2)</f>
        <v>0</v>
      </c>
      <c r="M200">
        <f>L200*(BM200+BN200)/1000.0</f>
        <v>0</v>
      </c>
      <c r="N200">
        <f>(BF200 - IF(AS200&gt;1, J200*AZ200*100.0/(AU200), 0))*(BM200+BN200)/1000.0</f>
        <v>0</v>
      </c>
      <c r="O200">
        <f>2.0/((1/Q200-1/P200)+SIGN(Q200)*SQRT((1/Q200-1/P200)*(1/Q200-1/P200) + 4*BA200/((BA200+1)*(BA200+1))*(2*1/Q200*1/P200-1/P200*1/P200)))</f>
        <v>0</v>
      </c>
      <c r="P200">
        <f>IF(LEFT(BB200,1)&lt;&gt;"0",IF(LEFT(BB200,1)="1",3.0,BC200),$D$5+$E$5*(BT200*BM200/($K$5*1000))+$F$5*(BT200*BM200/($K$5*1000))*MAX(MIN(AZ200,$J$5),$I$5)*MAX(MIN(AZ200,$J$5),$I$5)+$G$5*MAX(MIN(AZ200,$J$5),$I$5)*(BT200*BM200/($K$5*1000))+$H$5*(BT200*BM200/($K$5*1000))*(BT200*BM200/($K$5*1000)))</f>
        <v>0</v>
      </c>
      <c r="Q200">
        <f>H200*(1000-(1000*0.61365*exp(17.502*U200/(240.97+U200))/(BM200+BN200)+BH200)/2)/(1000*0.61365*exp(17.502*U200/(240.97+U200))/(BM200+BN200)-BH200)</f>
        <v>0</v>
      </c>
      <c r="R200">
        <f>1/((BA200+1)/(O200/1.6)+1/(P200/1.37)) + BA200/((BA200+1)/(O200/1.6) + BA200/(P200/1.37))</f>
        <v>0</v>
      </c>
      <c r="S200">
        <f>(AV200*AY200)</f>
        <v>0</v>
      </c>
      <c r="T200">
        <f>(BO200+(S200+2*0.95*5.67E-8*(((BO200+$B$7)+273)^4-(BO200+273)^4)-44100*H200)/(1.84*29.3*P200+8*0.95*5.67E-8*(BO200+273)^3))</f>
        <v>0</v>
      </c>
      <c r="U200">
        <f>($C$7*BP200+$D$7*BQ200+$E$7*T200)</f>
        <v>0</v>
      </c>
      <c r="V200">
        <f>0.61365*exp(17.502*U200/(240.97+U200))</f>
        <v>0</v>
      </c>
      <c r="W200">
        <f>(X200/Y200*100)</f>
        <v>0</v>
      </c>
      <c r="X200">
        <f>BH200*(BM200+BN200)/1000</f>
        <v>0</v>
      </c>
      <c r="Y200">
        <f>0.61365*exp(17.502*BO200/(240.97+BO200))</f>
        <v>0</v>
      </c>
      <c r="Z200">
        <f>(V200-BH200*(BM200+BN200)/1000)</f>
        <v>0</v>
      </c>
      <c r="AA200">
        <f>(-H200*44100)</f>
        <v>0</v>
      </c>
      <c r="AB200">
        <f>2*29.3*P200*0.92*(BO200-U200)</f>
        <v>0</v>
      </c>
      <c r="AC200">
        <f>2*0.95*5.67E-8*(((BO200+$B$7)+273)^4-(U200+273)^4)</f>
        <v>0</v>
      </c>
      <c r="AD200">
        <f>S200+AC200+AA200+AB200</f>
        <v>0</v>
      </c>
      <c r="AE200">
        <f>BL200*AS200*(BG200-BF200*(1000-AS200*BI200)/(1000-AS200*BH200))/(100*AZ200)</f>
        <v>0</v>
      </c>
      <c r="AF200">
        <f>1000*BL200*AS200*(BH200-BI200)/(100*AZ200*(1000-AS200*BH200))</f>
        <v>0</v>
      </c>
      <c r="AG200">
        <f>(AH200 - AI200 - BM200*1E3/(8.314*(BO200+273.15)) * AK200/BL200 * AJ200) * BL200/(100*AZ200) * (1000 - BI200)/1000</f>
        <v>0</v>
      </c>
      <c r="AH200">
        <v>1403.42638675</v>
      </c>
      <c r="AI200">
        <v>1349.15563636364</v>
      </c>
      <c r="AJ200">
        <v>3.35609264069259</v>
      </c>
      <c r="AK200">
        <v>84.62</v>
      </c>
      <c r="AL200">
        <f>(AN200 - AM200 + BM200*1E3/(8.314*(BO200+273.15)) * AP200/BL200 * AO200) * BL200/(100*AZ200) * 1000/(1000 - AN200)</f>
        <v>0</v>
      </c>
      <c r="AM200">
        <v>12.8522363262537</v>
      </c>
      <c r="AN200">
        <v>15.4864076923077</v>
      </c>
      <c r="AO200">
        <v>-3.24870081151907e-06</v>
      </c>
      <c r="AP200">
        <v>106.04</v>
      </c>
      <c r="AQ200">
        <v>13</v>
      </c>
      <c r="AR200">
        <v>3</v>
      </c>
      <c r="AS200">
        <f>IF(AQ200*$H$13&gt;=AU200,1.0,(AU200/(AU200-AQ200*$H$13)))</f>
        <v>0</v>
      </c>
      <c r="AT200">
        <f>(AS200-1)*100</f>
        <v>0</v>
      </c>
      <c r="AU200">
        <f>MAX(0,($B$13+$C$13*BT200)/(1+$D$13*BT200)*BM200/(BO200+273)*$E$13)</f>
        <v>0</v>
      </c>
      <c r="AV200">
        <f>$B$11*BU200+$C$11*BV200+$D$11*CG200</f>
        <v>0</v>
      </c>
      <c r="AW200">
        <f>AV200*AX200</f>
        <v>0</v>
      </c>
      <c r="AX200">
        <f>($B$11*$D$9+$C$11*$D$9+$D$11*(CH200*$E$9+CI200*$G$9))/($B$11+$C$11+$D$11)</f>
        <v>0</v>
      </c>
      <c r="AY200">
        <f>($B$11*$K$9+$C$11*$K$9+$D$11*(CH200*$L$9+CI200*$N$9))/($B$11+$C$11+$D$11)</f>
        <v>0</v>
      </c>
      <c r="AZ200">
        <v>6</v>
      </c>
      <c r="BA200">
        <v>0.5</v>
      </c>
      <c r="BB200" t="s">
        <v>345</v>
      </c>
      <c r="BC200">
        <v>2</v>
      </c>
      <c r="BD200" t="b">
        <v>1</v>
      </c>
      <c r="BE200">
        <v>1737668106.1</v>
      </c>
      <c r="BF200">
        <v>1328.26</v>
      </c>
      <c r="BG200">
        <v>1397.42</v>
      </c>
      <c r="BH200">
        <v>15.4851</v>
      </c>
      <c r="BI200">
        <v>12.8122</v>
      </c>
      <c r="BJ200">
        <v>1326.53</v>
      </c>
      <c r="BK200">
        <v>15.3738</v>
      </c>
      <c r="BL200">
        <v>500.264</v>
      </c>
      <c r="BM200">
        <v>102.605</v>
      </c>
      <c r="BN200">
        <v>0.100629</v>
      </c>
      <c r="BO200">
        <v>24.9967</v>
      </c>
      <c r="BP200">
        <v>25.45</v>
      </c>
      <c r="BQ200">
        <v>999.9</v>
      </c>
      <c r="BR200">
        <v>0</v>
      </c>
      <c r="BS200">
        <v>0</v>
      </c>
      <c r="BT200">
        <v>10012.5</v>
      </c>
      <c r="BU200">
        <v>364.544</v>
      </c>
      <c r="BV200">
        <v>833.576</v>
      </c>
      <c r="BW200">
        <v>-69.1615</v>
      </c>
      <c r="BX200">
        <v>1349.15</v>
      </c>
      <c r="BY200">
        <v>1415.56</v>
      </c>
      <c r="BZ200">
        <v>2.67282</v>
      </c>
      <c r="CA200">
        <v>1397.42</v>
      </c>
      <c r="CB200">
        <v>12.8122</v>
      </c>
      <c r="CC200">
        <v>1.58884</v>
      </c>
      <c r="CD200">
        <v>1.31459</v>
      </c>
      <c r="CE200">
        <v>13.851</v>
      </c>
      <c r="CF200">
        <v>10.9668</v>
      </c>
      <c r="CG200">
        <v>1200.01</v>
      </c>
      <c r="CH200">
        <v>0.900001</v>
      </c>
      <c r="CI200">
        <v>0.0999988</v>
      </c>
      <c r="CJ200">
        <v>27</v>
      </c>
      <c r="CK200">
        <v>23456</v>
      </c>
      <c r="CL200">
        <v>1737665128.1</v>
      </c>
      <c r="CM200" t="s">
        <v>346</v>
      </c>
      <c r="CN200">
        <v>1737665128.1</v>
      </c>
      <c r="CO200">
        <v>1737665124.1</v>
      </c>
      <c r="CP200">
        <v>1</v>
      </c>
      <c r="CQ200">
        <v>0.11</v>
      </c>
      <c r="CR200">
        <v>-0.02</v>
      </c>
      <c r="CS200">
        <v>0.918</v>
      </c>
      <c r="CT200">
        <v>0.128</v>
      </c>
      <c r="CU200">
        <v>200</v>
      </c>
      <c r="CV200">
        <v>18</v>
      </c>
      <c r="CW200">
        <v>0.6</v>
      </c>
      <c r="CX200">
        <v>0.08</v>
      </c>
      <c r="CY200">
        <v>-68.19534</v>
      </c>
      <c r="CZ200">
        <v>-6.04058345864657</v>
      </c>
      <c r="DA200">
        <v>0.59224095890102</v>
      </c>
      <c r="DB200">
        <v>0</v>
      </c>
      <c r="DC200">
        <v>2.6289865</v>
      </c>
      <c r="DD200">
        <v>0.274200451127815</v>
      </c>
      <c r="DE200">
        <v>0.0284601899633505</v>
      </c>
      <c r="DF200">
        <v>1</v>
      </c>
      <c r="DG200">
        <v>1</v>
      </c>
      <c r="DH200">
        <v>2</v>
      </c>
      <c r="DI200" t="s">
        <v>347</v>
      </c>
      <c r="DJ200">
        <v>3.11965</v>
      </c>
      <c r="DK200">
        <v>2.80094</v>
      </c>
      <c r="DL200">
        <v>0.219953</v>
      </c>
      <c r="DM200">
        <v>0.228843</v>
      </c>
      <c r="DN200">
        <v>0.0864401</v>
      </c>
      <c r="DO200">
        <v>0.076154</v>
      </c>
      <c r="DP200">
        <v>21710.4</v>
      </c>
      <c r="DQ200">
        <v>19826.3</v>
      </c>
      <c r="DR200">
        <v>26627.7</v>
      </c>
      <c r="DS200">
        <v>24057.1</v>
      </c>
      <c r="DT200">
        <v>33630.7</v>
      </c>
      <c r="DU200">
        <v>32387.9</v>
      </c>
      <c r="DV200">
        <v>40260.1</v>
      </c>
      <c r="DW200">
        <v>38043.1</v>
      </c>
      <c r="DX200">
        <v>1.99842</v>
      </c>
      <c r="DY200">
        <v>2.63445</v>
      </c>
      <c r="DZ200">
        <v>0.0414364</v>
      </c>
      <c r="EA200">
        <v>0</v>
      </c>
      <c r="EB200">
        <v>24.7683</v>
      </c>
      <c r="EC200">
        <v>999.9</v>
      </c>
      <c r="ED200">
        <v>51.813</v>
      </c>
      <c r="EE200">
        <v>25.982</v>
      </c>
      <c r="EF200">
        <v>17.0222</v>
      </c>
      <c r="EG200">
        <v>64.1056</v>
      </c>
      <c r="EH200">
        <v>20.2764</v>
      </c>
      <c r="EI200">
        <v>2</v>
      </c>
      <c r="EJ200">
        <v>-0.3169</v>
      </c>
      <c r="EK200">
        <v>-0.400596</v>
      </c>
      <c r="EL200">
        <v>20.2997</v>
      </c>
      <c r="EM200">
        <v>5.26341</v>
      </c>
      <c r="EN200">
        <v>12.0076</v>
      </c>
      <c r="EO200">
        <v>4.9996</v>
      </c>
      <c r="EP200">
        <v>3.28755</v>
      </c>
      <c r="EQ200">
        <v>9999</v>
      </c>
      <c r="ER200">
        <v>9999</v>
      </c>
      <c r="ES200">
        <v>9999</v>
      </c>
      <c r="ET200">
        <v>999.9</v>
      </c>
      <c r="EU200">
        <v>1.87286</v>
      </c>
      <c r="EV200">
        <v>1.87367</v>
      </c>
      <c r="EW200">
        <v>1.86993</v>
      </c>
      <c r="EX200">
        <v>1.87565</v>
      </c>
      <c r="EY200">
        <v>1.87582</v>
      </c>
      <c r="EZ200">
        <v>1.87424</v>
      </c>
      <c r="FA200">
        <v>1.87284</v>
      </c>
      <c r="FB200">
        <v>1.87184</v>
      </c>
      <c r="FC200">
        <v>5</v>
      </c>
      <c r="FD200">
        <v>0</v>
      </c>
      <c r="FE200">
        <v>0</v>
      </c>
      <c r="FF200">
        <v>0</v>
      </c>
      <c r="FG200" t="s">
        <v>348</v>
      </c>
      <c r="FH200" t="s">
        <v>349</v>
      </c>
      <c r="FI200" t="s">
        <v>350</v>
      </c>
      <c r="FJ200" t="s">
        <v>350</v>
      </c>
      <c r="FK200" t="s">
        <v>350</v>
      </c>
      <c r="FL200" t="s">
        <v>350</v>
      </c>
      <c r="FM200">
        <v>0</v>
      </c>
      <c r="FN200">
        <v>100</v>
      </c>
      <c r="FO200">
        <v>100</v>
      </c>
      <c r="FP200">
        <v>1.73</v>
      </c>
      <c r="FQ200">
        <v>0.1112</v>
      </c>
      <c r="FR200">
        <v>0.362488883028156</v>
      </c>
      <c r="FS200">
        <v>0.00365831709837341</v>
      </c>
      <c r="FT200">
        <v>-3.09545118692409e-06</v>
      </c>
      <c r="FU200">
        <v>8.40380587856183e-10</v>
      </c>
      <c r="FV200">
        <v>-0.00191986884087034</v>
      </c>
      <c r="FW200">
        <v>0.00174507359546448</v>
      </c>
      <c r="FX200">
        <v>0.000211765233859431</v>
      </c>
      <c r="FY200">
        <v>9.99097381883647e-06</v>
      </c>
      <c r="FZ200">
        <v>2</v>
      </c>
      <c r="GA200">
        <v>1986</v>
      </c>
      <c r="GB200">
        <v>0</v>
      </c>
      <c r="GC200">
        <v>17</v>
      </c>
      <c r="GD200">
        <v>49.6</v>
      </c>
      <c r="GE200">
        <v>49.7</v>
      </c>
      <c r="GF200">
        <v>3.69751</v>
      </c>
      <c r="GG200">
        <v>2.50488</v>
      </c>
      <c r="GH200">
        <v>2.24854</v>
      </c>
      <c r="GI200">
        <v>2.67456</v>
      </c>
      <c r="GJ200">
        <v>2.44751</v>
      </c>
      <c r="GK200">
        <v>2.37427</v>
      </c>
      <c r="GL200">
        <v>31.0419</v>
      </c>
      <c r="GM200">
        <v>13.9394</v>
      </c>
      <c r="GN200">
        <v>19</v>
      </c>
      <c r="GO200">
        <v>456.391</v>
      </c>
      <c r="GP200">
        <v>1035.65</v>
      </c>
      <c r="GQ200">
        <v>24.3013</v>
      </c>
      <c r="GR200">
        <v>23.5274</v>
      </c>
      <c r="GS200">
        <v>30.0001</v>
      </c>
      <c r="GT200">
        <v>23.5479</v>
      </c>
      <c r="GU200">
        <v>23.6661</v>
      </c>
      <c r="GV200">
        <v>74.1947</v>
      </c>
      <c r="GW200">
        <v>22.7091</v>
      </c>
      <c r="GX200">
        <v>67.7889</v>
      </c>
      <c r="GY200">
        <v>24.3004</v>
      </c>
      <c r="GZ200">
        <v>1420.62</v>
      </c>
      <c r="HA200">
        <v>12.8163</v>
      </c>
      <c r="HB200">
        <v>101.114</v>
      </c>
      <c r="HC200">
        <v>101.076</v>
      </c>
    </row>
    <row r="201" spans="1:211">
      <c r="A201">
        <v>185</v>
      </c>
      <c r="B201">
        <v>1737668109.1</v>
      </c>
      <c r="C201">
        <v>368</v>
      </c>
      <c r="D201" t="s">
        <v>718</v>
      </c>
      <c r="E201" t="s">
        <v>719</v>
      </c>
      <c r="F201">
        <v>2</v>
      </c>
      <c r="G201">
        <v>1737668107.1</v>
      </c>
      <c r="H201">
        <f>(I201)/1000</f>
        <v>0</v>
      </c>
      <c r="I201">
        <f>IF(BD201, AL201, AF201)</f>
        <v>0</v>
      </c>
      <c r="J201">
        <f>IF(BD201, AG201, AE201)</f>
        <v>0</v>
      </c>
      <c r="K201">
        <f>BF201 - IF(AS201&gt;1, J201*AZ201*100.0/(AU201), 0)</f>
        <v>0</v>
      </c>
      <c r="L201">
        <f>((R201-H201/2)*K201-J201)/(R201+H201/2)</f>
        <v>0</v>
      </c>
      <c r="M201">
        <f>L201*(BM201+BN201)/1000.0</f>
        <v>0</v>
      </c>
      <c r="N201">
        <f>(BF201 - IF(AS201&gt;1, J201*AZ201*100.0/(AU201), 0))*(BM201+BN201)/1000.0</f>
        <v>0</v>
      </c>
      <c r="O201">
        <f>2.0/((1/Q201-1/P201)+SIGN(Q201)*SQRT((1/Q201-1/P201)*(1/Q201-1/P201) + 4*BA201/((BA201+1)*(BA201+1))*(2*1/Q201*1/P201-1/P201*1/P201)))</f>
        <v>0</v>
      </c>
      <c r="P201">
        <f>IF(LEFT(BB201,1)&lt;&gt;"0",IF(LEFT(BB201,1)="1",3.0,BC201),$D$5+$E$5*(BT201*BM201/($K$5*1000))+$F$5*(BT201*BM201/($K$5*1000))*MAX(MIN(AZ201,$J$5),$I$5)*MAX(MIN(AZ201,$J$5),$I$5)+$G$5*MAX(MIN(AZ201,$J$5),$I$5)*(BT201*BM201/($K$5*1000))+$H$5*(BT201*BM201/($K$5*1000))*(BT201*BM201/($K$5*1000)))</f>
        <v>0</v>
      </c>
      <c r="Q201">
        <f>H201*(1000-(1000*0.61365*exp(17.502*U201/(240.97+U201))/(BM201+BN201)+BH201)/2)/(1000*0.61365*exp(17.502*U201/(240.97+U201))/(BM201+BN201)-BH201)</f>
        <v>0</v>
      </c>
      <c r="R201">
        <f>1/((BA201+1)/(O201/1.6)+1/(P201/1.37)) + BA201/((BA201+1)/(O201/1.6) + BA201/(P201/1.37))</f>
        <v>0</v>
      </c>
      <c r="S201">
        <f>(AV201*AY201)</f>
        <v>0</v>
      </c>
      <c r="T201">
        <f>(BO201+(S201+2*0.95*5.67E-8*(((BO201+$B$7)+273)^4-(BO201+273)^4)-44100*H201)/(1.84*29.3*P201+8*0.95*5.67E-8*(BO201+273)^3))</f>
        <v>0</v>
      </c>
      <c r="U201">
        <f>($C$7*BP201+$D$7*BQ201+$E$7*T201)</f>
        <v>0</v>
      </c>
      <c r="V201">
        <f>0.61365*exp(17.502*U201/(240.97+U201))</f>
        <v>0</v>
      </c>
      <c r="W201">
        <f>(X201/Y201*100)</f>
        <v>0</v>
      </c>
      <c r="X201">
        <f>BH201*(BM201+BN201)/1000</f>
        <v>0</v>
      </c>
      <c r="Y201">
        <f>0.61365*exp(17.502*BO201/(240.97+BO201))</f>
        <v>0</v>
      </c>
      <c r="Z201">
        <f>(V201-BH201*(BM201+BN201)/1000)</f>
        <v>0</v>
      </c>
      <c r="AA201">
        <f>(-H201*44100)</f>
        <v>0</v>
      </c>
      <c r="AB201">
        <f>2*29.3*P201*0.92*(BO201-U201)</f>
        <v>0</v>
      </c>
      <c r="AC201">
        <f>2*0.95*5.67E-8*(((BO201+$B$7)+273)^4-(U201+273)^4)</f>
        <v>0</v>
      </c>
      <c r="AD201">
        <f>S201+AC201+AA201+AB201</f>
        <v>0</v>
      </c>
      <c r="AE201">
        <f>BL201*AS201*(BG201-BF201*(1000-AS201*BI201)/(1000-AS201*BH201))/(100*AZ201)</f>
        <v>0</v>
      </c>
      <c r="AF201">
        <f>1000*BL201*AS201*(BH201-BI201)/(100*AZ201*(1000-AS201*BH201))</f>
        <v>0</v>
      </c>
      <c r="AG201">
        <f>(AH201 - AI201 - BM201*1E3/(8.314*(BO201+273.15)) * AK201/BL201 * AJ201) * BL201/(100*AZ201) * (1000 - BI201)/1000</f>
        <v>0</v>
      </c>
      <c r="AH201">
        <v>1410.34202944048</v>
      </c>
      <c r="AI201">
        <v>1355.97339393939</v>
      </c>
      <c r="AJ201">
        <v>3.38057662337654</v>
      </c>
      <c r="AK201">
        <v>84.62</v>
      </c>
      <c r="AL201">
        <f>(AN201 - AM201 + BM201*1E3/(8.314*(BO201+273.15)) * AP201/BL201 * AO201) * BL201/(100*AZ201) * 1000/(1000 - AN201)</f>
        <v>0</v>
      </c>
      <c r="AM201">
        <v>12.8302869677323</v>
      </c>
      <c r="AN201">
        <v>15.4772483516484</v>
      </c>
      <c r="AO201">
        <v>-5.08914581120605e-06</v>
      </c>
      <c r="AP201">
        <v>106.04</v>
      </c>
      <c r="AQ201">
        <v>13</v>
      </c>
      <c r="AR201">
        <v>3</v>
      </c>
      <c r="AS201">
        <f>IF(AQ201*$H$13&gt;=AU201,1.0,(AU201/(AU201-AQ201*$H$13)))</f>
        <v>0</v>
      </c>
      <c r="AT201">
        <f>(AS201-1)*100</f>
        <v>0</v>
      </c>
      <c r="AU201">
        <f>MAX(0,($B$13+$C$13*BT201)/(1+$D$13*BT201)*BM201/(BO201+273)*$E$13)</f>
        <v>0</v>
      </c>
      <c r="AV201">
        <f>$B$11*BU201+$C$11*BV201+$D$11*CG201</f>
        <v>0</v>
      </c>
      <c r="AW201">
        <f>AV201*AX201</f>
        <v>0</v>
      </c>
      <c r="AX201">
        <f>($B$11*$D$9+$C$11*$D$9+$D$11*(CH201*$E$9+CI201*$G$9))/($B$11+$C$11+$D$11)</f>
        <v>0</v>
      </c>
      <c r="AY201">
        <f>($B$11*$K$9+$C$11*$K$9+$D$11*(CH201*$L$9+CI201*$N$9))/($B$11+$C$11+$D$11)</f>
        <v>0</v>
      </c>
      <c r="AZ201">
        <v>6</v>
      </c>
      <c r="BA201">
        <v>0.5</v>
      </c>
      <c r="BB201" t="s">
        <v>345</v>
      </c>
      <c r="BC201">
        <v>2</v>
      </c>
      <c r="BD201" t="b">
        <v>1</v>
      </c>
      <c r="BE201">
        <v>1737668107.1</v>
      </c>
      <c r="BF201">
        <v>1331.63</v>
      </c>
      <c r="BG201">
        <v>1400.53</v>
      </c>
      <c r="BH201">
        <v>15.48205</v>
      </c>
      <c r="BI201">
        <v>12.8123</v>
      </c>
      <c r="BJ201">
        <v>1329.9</v>
      </c>
      <c r="BK201">
        <v>15.3708</v>
      </c>
      <c r="BL201">
        <v>500.425</v>
      </c>
      <c r="BM201">
        <v>102.604</v>
      </c>
      <c r="BN201">
        <v>0.1005425</v>
      </c>
      <c r="BO201">
        <v>24.9972</v>
      </c>
      <c r="BP201">
        <v>25.44925</v>
      </c>
      <c r="BQ201">
        <v>999.9</v>
      </c>
      <c r="BR201">
        <v>0</v>
      </c>
      <c r="BS201">
        <v>0</v>
      </c>
      <c r="BT201">
        <v>10022.5</v>
      </c>
      <c r="BU201">
        <v>364.5535</v>
      </c>
      <c r="BV201">
        <v>833.9795</v>
      </c>
      <c r="BW201">
        <v>-68.8975</v>
      </c>
      <c r="BX201">
        <v>1352.57</v>
      </c>
      <c r="BY201">
        <v>1418.705</v>
      </c>
      <c r="BZ201">
        <v>2.669705</v>
      </c>
      <c r="CA201">
        <v>1400.53</v>
      </c>
      <c r="CB201">
        <v>12.8123</v>
      </c>
      <c r="CC201">
        <v>1.588515</v>
      </c>
      <c r="CD201">
        <v>1.31459</v>
      </c>
      <c r="CE201">
        <v>13.84785</v>
      </c>
      <c r="CF201">
        <v>10.96675</v>
      </c>
      <c r="CG201">
        <v>1200.005</v>
      </c>
      <c r="CH201">
        <v>0.900001</v>
      </c>
      <c r="CI201">
        <v>0.09999915</v>
      </c>
      <c r="CJ201">
        <v>27</v>
      </c>
      <c r="CK201">
        <v>23455.9</v>
      </c>
      <c r="CL201">
        <v>1737665128.1</v>
      </c>
      <c r="CM201" t="s">
        <v>346</v>
      </c>
      <c r="CN201">
        <v>1737665128.1</v>
      </c>
      <c r="CO201">
        <v>1737665124.1</v>
      </c>
      <c r="CP201">
        <v>1</v>
      </c>
      <c r="CQ201">
        <v>0.11</v>
      </c>
      <c r="CR201">
        <v>-0.02</v>
      </c>
      <c r="CS201">
        <v>0.918</v>
      </c>
      <c r="CT201">
        <v>0.128</v>
      </c>
      <c r="CU201">
        <v>200</v>
      </c>
      <c r="CV201">
        <v>18</v>
      </c>
      <c r="CW201">
        <v>0.6</v>
      </c>
      <c r="CX201">
        <v>0.08</v>
      </c>
      <c r="CY201">
        <v>-68.39737</v>
      </c>
      <c r="CZ201">
        <v>-5.43872481203008</v>
      </c>
      <c r="DA201">
        <v>0.532788341745576</v>
      </c>
      <c r="DB201">
        <v>0</v>
      </c>
      <c r="DC201">
        <v>2.6361375</v>
      </c>
      <c r="DD201">
        <v>0.28287654135338</v>
      </c>
      <c r="DE201">
        <v>0.0290758887869313</v>
      </c>
      <c r="DF201">
        <v>1</v>
      </c>
      <c r="DG201">
        <v>1</v>
      </c>
      <c r="DH201">
        <v>2</v>
      </c>
      <c r="DI201" t="s">
        <v>347</v>
      </c>
      <c r="DJ201">
        <v>3.12002</v>
      </c>
      <c r="DK201">
        <v>2.80101</v>
      </c>
      <c r="DL201">
        <v>0.220623</v>
      </c>
      <c r="DM201">
        <v>0.229395</v>
      </c>
      <c r="DN201">
        <v>0.0864157</v>
      </c>
      <c r="DO201">
        <v>0.0761506</v>
      </c>
      <c r="DP201">
        <v>21691.7</v>
      </c>
      <c r="DQ201">
        <v>19812.1</v>
      </c>
      <c r="DR201">
        <v>26627.6</v>
      </c>
      <c r="DS201">
        <v>24057.1</v>
      </c>
      <c r="DT201">
        <v>33631.7</v>
      </c>
      <c r="DU201">
        <v>32388.2</v>
      </c>
      <c r="DV201">
        <v>40260.1</v>
      </c>
      <c r="DW201">
        <v>38043.2</v>
      </c>
      <c r="DX201">
        <v>1.9994</v>
      </c>
      <c r="DY201">
        <v>2.63353</v>
      </c>
      <c r="DZ201">
        <v>0.0415072</v>
      </c>
      <c r="EA201">
        <v>0</v>
      </c>
      <c r="EB201">
        <v>24.7678</v>
      </c>
      <c r="EC201">
        <v>999.9</v>
      </c>
      <c r="ED201">
        <v>51.813</v>
      </c>
      <c r="EE201">
        <v>25.992</v>
      </c>
      <c r="EF201">
        <v>17.0309</v>
      </c>
      <c r="EG201">
        <v>64.0556</v>
      </c>
      <c r="EH201">
        <v>20.1202</v>
      </c>
      <c r="EI201">
        <v>2</v>
      </c>
      <c r="EJ201">
        <v>-0.316921</v>
      </c>
      <c r="EK201">
        <v>-0.39265</v>
      </c>
      <c r="EL201">
        <v>20.2999</v>
      </c>
      <c r="EM201">
        <v>5.26461</v>
      </c>
      <c r="EN201">
        <v>12.0077</v>
      </c>
      <c r="EO201">
        <v>4.99995</v>
      </c>
      <c r="EP201">
        <v>3.28788</v>
      </c>
      <c r="EQ201">
        <v>9999</v>
      </c>
      <c r="ER201">
        <v>9999</v>
      </c>
      <c r="ES201">
        <v>9999</v>
      </c>
      <c r="ET201">
        <v>999.9</v>
      </c>
      <c r="EU201">
        <v>1.87286</v>
      </c>
      <c r="EV201">
        <v>1.87369</v>
      </c>
      <c r="EW201">
        <v>1.86992</v>
      </c>
      <c r="EX201">
        <v>1.87564</v>
      </c>
      <c r="EY201">
        <v>1.87582</v>
      </c>
      <c r="EZ201">
        <v>1.87424</v>
      </c>
      <c r="FA201">
        <v>1.87283</v>
      </c>
      <c r="FB201">
        <v>1.87184</v>
      </c>
      <c r="FC201">
        <v>5</v>
      </c>
      <c r="FD201">
        <v>0</v>
      </c>
      <c r="FE201">
        <v>0</v>
      </c>
      <c r="FF201">
        <v>0</v>
      </c>
      <c r="FG201" t="s">
        <v>348</v>
      </c>
      <c r="FH201" t="s">
        <v>349</v>
      </c>
      <c r="FI201" t="s">
        <v>350</v>
      </c>
      <c r="FJ201" t="s">
        <v>350</v>
      </c>
      <c r="FK201" t="s">
        <v>350</v>
      </c>
      <c r="FL201" t="s">
        <v>350</v>
      </c>
      <c r="FM201">
        <v>0</v>
      </c>
      <c r="FN201">
        <v>100</v>
      </c>
      <c r="FO201">
        <v>100</v>
      </c>
      <c r="FP201">
        <v>1.73</v>
      </c>
      <c r="FQ201">
        <v>0.1111</v>
      </c>
      <c r="FR201">
        <v>0.362488883028156</v>
      </c>
      <c r="FS201">
        <v>0.00365831709837341</v>
      </c>
      <c r="FT201">
        <v>-3.09545118692409e-06</v>
      </c>
      <c r="FU201">
        <v>8.40380587856183e-10</v>
      </c>
      <c r="FV201">
        <v>-0.00191986884087034</v>
      </c>
      <c r="FW201">
        <v>0.00174507359546448</v>
      </c>
      <c r="FX201">
        <v>0.000211765233859431</v>
      </c>
      <c r="FY201">
        <v>9.99097381883647e-06</v>
      </c>
      <c r="FZ201">
        <v>2</v>
      </c>
      <c r="GA201">
        <v>1986</v>
      </c>
      <c r="GB201">
        <v>0</v>
      </c>
      <c r="GC201">
        <v>17</v>
      </c>
      <c r="GD201">
        <v>49.7</v>
      </c>
      <c r="GE201">
        <v>49.8</v>
      </c>
      <c r="GF201">
        <v>3.71094</v>
      </c>
      <c r="GG201">
        <v>2.50122</v>
      </c>
      <c r="GH201">
        <v>2.24854</v>
      </c>
      <c r="GI201">
        <v>2.67456</v>
      </c>
      <c r="GJ201">
        <v>2.44751</v>
      </c>
      <c r="GK201">
        <v>2.40356</v>
      </c>
      <c r="GL201">
        <v>31.0419</v>
      </c>
      <c r="GM201">
        <v>13.9482</v>
      </c>
      <c r="GN201">
        <v>19</v>
      </c>
      <c r="GO201">
        <v>456.974</v>
      </c>
      <c r="GP201">
        <v>1034.54</v>
      </c>
      <c r="GQ201">
        <v>24.3029</v>
      </c>
      <c r="GR201">
        <v>23.5283</v>
      </c>
      <c r="GS201">
        <v>30.0001</v>
      </c>
      <c r="GT201">
        <v>23.5488</v>
      </c>
      <c r="GU201">
        <v>23.6671</v>
      </c>
      <c r="GV201">
        <v>74.3627</v>
      </c>
      <c r="GW201">
        <v>22.7091</v>
      </c>
      <c r="GX201">
        <v>67.7889</v>
      </c>
      <c r="GY201">
        <v>24.3027</v>
      </c>
      <c r="GZ201">
        <v>1427.38</v>
      </c>
      <c r="HA201">
        <v>12.8163</v>
      </c>
      <c r="HB201">
        <v>101.114</v>
      </c>
      <c r="HC201">
        <v>101.076</v>
      </c>
    </row>
    <row r="202" spans="1:211">
      <c r="A202">
        <v>186</v>
      </c>
      <c r="B202">
        <v>1737668111.1</v>
      </c>
      <c r="C202">
        <v>370</v>
      </c>
      <c r="D202" t="s">
        <v>720</v>
      </c>
      <c r="E202" t="s">
        <v>721</v>
      </c>
      <c r="F202">
        <v>2</v>
      </c>
      <c r="G202">
        <v>1737668110.1</v>
      </c>
      <c r="H202">
        <f>(I202)/1000</f>
        <v>0</v>
      </c>
      <c r="I202">
        <f>IF(BD202, AL202, AF202)</f>
        <v>0</v>
      </c>
      <c r="J202">
        <f>IF(BD202, AG202, AE202)</f>
        <v>0</v>
      </c>
      <c r="K202">
        <f>BF202 - IF(AS202&gt;1, J202*AZ202*100.0/(AU202), 0)</f>
        <v>0</v>
      </c>
      <c r="L202">
        <f>((R202-H202/2)*K202-J202)/(R202+H202/2)</f>
        <v>0</v>
      </c>
      <c r="M202">
        <f>L202*(BM202+BN202)/1000.0</f>
        <v>0</v>
      </c>
      <c r="N202">
        <f>(BF202 - IF(AS202&gt;1, J202*AZ202*100.0/(AU202), 0))*(BM202+BN202)/1000.0</f>
        <v>0</v>
      </c>
      <c r="O202">
        <f>2.0/((1/Q202-1/P202)+SIGN(Q202)*SQRT((1/Q202-1/P202)*(1/Q202-1/P202) + 4*BA202/((BA202+1)*(BA202+1))*(2*1/Q202*1/P202-1/P202*1/P202)))</f>
        <v>0</v>
      </c>
      <c r="P202">
        <f>IF(LEFT(BB202,1)&lt;&gt;"0",IF(LEFT(BB202,1)="1",3.0,BC202),$D$5+$E$5*(BT202*BM202/($K$5*1000))+$F$5*(BT202*BM202/($K$5*1000))*MAX(MIN(AZ202,$J$5),$I$5)*MAX(MIN(AZ202,$J$5),$I$5)+$G$5*MAX(MIN(AZ202,$J$5),$I$5)*(BT202*BM202/($K$5*1000))+$H$5*(BT202*BM202/($K$5*1000))*(BT202*BM202/($K$5*1000)))</f>
        <v>0</v>
      </c>
      <c r="Q202">
        <f>H202*(1000-(1000*0.61365*exp(17.502*U202/(240.97+U202))/(BM202+BN202)+BH202)/2)/(1000*0.61365*exp(17.502*U202/(240.97+U202))/(BM202+BN202)-BH202)</f>
        <v>0</v>
      </c>
      <c r="R202">
        <f>1/((BA202+1)/(O202/1.6)+1/(P202/1.37)) + BA202/((BA202+1)/(O202/1.6) + BA202/(P202/1.37))</f>
        <v>0</v>
      </c>
      <c r="S202">
        <f>(AV202*AY202)</f>
        <v>0</v>
      </c>
      <c r="T202">
        <f>(BO202+(S202+2*0.95*5.67E-8*(((BO202+$B$7)+273)^4-(BO202+273)^4)-44100*H202)/(1.84*29.3*P202+8*0.95*5.67E-8*(BO202+273)^3))</f>
        <v>0</v>
      </c>
      <c r="U202">
        <f>($C$7*BP202+$D$7*BQ202+$E$7*T202)</f>
        <v>0</v>
      </c>
      <c r="V202">
        <f>0.61365*exp(17.502*U202/(240.97+U202))</f>
        <v>0</v>
      </c>
      <c r="W202">
        <f>(X202/Y202*100)</f>
        <v>0</v>
      </c>
      <c r="X202">
        <f>BH202*(BM202+BN202)/1000</f>
        <v>0</v>
      </c>
      <c r="Y202">
        <f>0.61365*exp(17.502*BO202/(240.97+BO202))</f>
        <v>0</v>
      </c>
      <c r="Z202">
        <f>(V202-BH202*(BM202+BN202)/1000)</f>
        <v>0</v>
      </c>
      <c r="AA202">
        <f>(-H202*44100)</f>
        <v>0</v>
      </c>
      <c r="AB202">
        <f>2*29.3*P202*0.92*(BO202-U202)</f>
        <v>0</v>
      </c>
      <c r="AC202">
        <f>2*0.95*5.67E-8*(((BO202+$B$7)+273)^4-(U202+273)^4)</f>
        <v>0</v>
      </c>
      <c r="AD202">
        <f>S202+AC202+AA202+AB202</f>
        <v>0</v>
      </c>
      <c r="AE202">
        <f>BL202*AS202*(BG202-BF202*(1000-AS202*BI202)/(1000-AS202*BH202))/(100*AZ202)</f>
        <v>0</v>
      </c>
      <c r="AF202">
        <f>1000*BL202*AS202*(BH202-BI202)/(100*AZ202*(1000-AS202*BH202))</f>
        <v>0</v>
      </c>
      <c r="AG202">
        <f>(AH202 - AI202 - BM202*1E3/(8.314*(BO202+273.15)) * AK202/BL202 * AJ202) * BL202/(100*AZ202) * (1000 - BI202)/1000</f>
        <v>0</v>
      </c>
      <c r="AH202">
        <v>1417.12937935714</v>
      </c>
      <c r="AI202">
        <v>1362.83345454545</v>
      </c>
      <c r="AJ202">
        <v>3.4082437229435</v>
      </c>
      <c r="AK202">
        <v>84.62</v>
      </c>
      <c r="AL202">
        <f>(AN202 - AM202 + BM202*1E3/(8.314*(BO202+273.15)) * AP202/BL202 * AO202) * BL202/(100*AZ202) * 1000/(1000 - AN202)</f>
        <v>0</v>
      </c>
      <c r="AM202">
        <v>12.8155961503297</v>
      </c>
      <c r="AN202">
        <v>15.4709516483517</v>
      </c>
      <c r="AO202">
        <v>-6.55331388702731e-06</v>
      </c>
      <c r="AP202">
        <v>106.04</v>
      </c>
      <c r="AQ202">
        <v>13</v>
      </c>
      <c r="AR202">
        <v>3</v>
      </c>
      <c r="AS202">
        <f>IF(AQ202*$H$13&gt;=AU202,1.0,(AU202/(AU202-AQ202*$H$13)))</f>
        <v>0</v>
      </c>
      <c r="AT202">
        <f>(AS202-1)*100</f>
        <v>0</v>
      </c>
      <c r="AU202">
        <f>MAX(0,($B$13+$C$13*BT202)/(1+$D$13*BT202)*BM202/(BO202+273)*$E$13)</f>
        <v>0</v>
      </c>
      <c r="AV202">
        <f>$B$11*BU202+$C$11*BV202+$D$11*CG202</f>
        <v>0</v>
      </c>
      <c r="AW202">
        <f>AV202*AX202</f>
        <v>0</v>
      </c>
      <c r="AX202">
        <f>($B$11*$D$9+$C$11*$D$9+$D$11*(CH202*$E$9+CI202*$G$9))/($B$11+$C$11+$D$11)</f>
        <v>0</v>
      </c>
      <c r="AY202">
        <f>($B$11*$K$9+$C$11*$K$9+$D$11*(CH202*$L$9+CI202*$N$9))/($B$11+$C$11+$D$11)</f>
        <v>0</v>
      </c>
      <c r="AZ202">
        <v>6</v>
      </c>
      <c r="BA202">
        <v>0.5</v>
      </c>
      <c r="BB202" t="s">
        <v>345</v>
      </c>
      <c r="BC202">
        <v>2</v>
      </c>
      <c r="BD202" t="b">
        <v>1</v>
      </c>
      <c r="BE202">
        <v>1737668110.1</v>
      </c>
      <c r="BF202">
        <v>1341.73</v>
      </c>
      <c r="BG202">
        <v>1409</v>
      </c>
      <c r="BH202">
        <v>15.4733</v>
      </c>
      <c r="BI202">
        <v>12.8137</v>
      </c>
      <c r="BJ202">
        <v>1340</v>
      </c>
      <c r="BK202">
        <v>15.3622</v>
      </c>
      <c r="BL202">
        <v>500.303</v>
      </c>
      <c r="BM202">
        <v>102.602</v>
      </c>
      <c r="BN202">
        <v>0.099796</v>
      </c>
      <c r="BO202">
        <v>24.9977</v>
      </c>
      <c r="BP202">
        <v>25.4469</v>
      </c>
      <c r="BQ202">
        <v>999.9</v>
      </c>
      <c r="BR202">
        <v>0</v>
      </c>
      <c r="BS202">
        <v>0</v>
      </c>
      <c r="BT202">
        <v>9987.5</v>
      </c>
      <c r="BU202">
        <v>364.539</v>
      </c>
      <c r="BV202">
        <v>833.142</v>
      </c>
      <c r="BW202">
        <v>-67.2673</v>
      </c>
      <c r="BX202">
        <v>1362.82</v>
      </c>
      <c r="BY202">
        <v>1427.29</v>
      </c>
      <c r="BZ202">
        <v>2.65958</v>
      </c>
      <c r="CA202">
        <v>1409</v>
      </c>
      <c r="CB202">
        <v>12.8137</v>
      </c>
      <c r="CC202">
        <v>1.58759</v>
      </c>
      <c r="CD202">
        <v>1.31471</v>
      </c>
      <c r="CE202">
        <v>13.8389</v>
      </c>
      <c r="CF202">
        <v>10.9681</v>
      </c>
      <c r="CG202">
        <v>1199.99</v>
      </c>
      <c r="CH202">
        <v>0.9</v>
      </c>
      <c r="CI202">
        <v>0.1</v>
      </c>
      <c r="CJ202">
        <v>27</v>
      </c>
      <c r="CK202">
        <v>23455.7</v>
      </c>
      <c r="CL202">
        <v>1737665128.1</v>
      </c>
      <c r="CM202" t="s">
        <v>346</v>
      </c>
      <c r="CN202">
        <v>1737665128.1</v>
      </c>
      <c r="CO202">
        <v>1737665124.1</v>
      </c>
      <c r="CP202">
        <v>1</v>
      </c>
      <c r="CQ202">
        <v>0.11</v>
      </c>
      <c r="CR202">
        <v>-0.02</v>
      </c>
      <c r="CS202">
        <v>0.918</v>
      </c>
      <c r="CT202">
        <v>0.128</v>
      </c>
      <c r="CU202">
        <v>200</v>
      </c>
      <c r="CV202">
        <v>18</v>
      </c>
      <c r="CW202">
        <v>0.6</v>
      </c>
      <c r="CX202">
        <v>0.08</v>
      </c>
      <c r="CY202">
        <v>-68.48908</v>
      </c>
      <c r="CZ202">
        <v>-3.4526796992481</v>
      </c>
      <c r="DA202">
        <v>0.437625006826622</v>
      </c>
      <c r="DB202">
        <v>0</v>
      </c>
      <c r="DC202">
        <v>2.6426365</v>
      </c>
      <c r="DD202">
        <v>0.258127669172938</v>
      </c>
      <c r="DE202">
        <v>0.0275167678470782</v>
      </c>
      <c r="DF202">
        <v>1</v>
      </c>
      <c r="DG202">
        <v>1</v>
      </c>
      <c r="DH202">
        <v>2</v>
      </c>
      <c r="DI202" t="s">
        <v>347</v>
      </c>
      <c r="DJ202">
        <v>3.11896</v>
      </c>
      <c r="DK202">
        <v>2.8007</v>
      </c>
      <c r="DL202">
        <v>0.221279</v>
      </c>
      <c r="DM202">
        <v>0.229884</v>
      </c>
      <c r="DN202">
        <v>0.0863914</v>
      </c>
      <c r="DO202">
        <v>0.0761569</v>
      </c>
      <c r="DP202">
        <v>21673.6</v>
      </c>
      <c r="DQ202">
        <v>19799.7</v>
      </c>
      <c r="DR202">
        <v>26627.8</v>
      </c>
      <c r="DS202">
        <v>24057.2</v>
      </c>
      <c r="DT202">
        <v>33633.1</v>
      </c>
      <c r="DU202">
        <v>32388.4</v>
      </c>
      <c r="DV202">
        <v>40260.6</v>
      </c>
      <c r="DW202">
        <v>38043.6</v>
      </c>
      <c r="DX202">
        <v>1.99802</v>
      </c>
      <c r="DY202">
        <v>2.63528</v>
      </c>
      <c r="DZ202">
        <v>0.0414699</v>
      </c>
      <c r="EA202">
        <v>0</v>
      </c>
      <c r="EB202">
        <v>24.7678</v>
      </c>
      <c r="EC202">
        <v>999.9</v>
      </c>
      <c r="ED202">
        <v>51.813</v>
      </c>
      <c r="EE202">
        <v>25.982</v>
      </c>
      <c r="EF202">
        <v>17.021</v>
      </c>
      <c r="EG202">
        <v>64.2456</v>
      </c>
      <c r="EH202">
        <v>20.4006</v>
      </c>
      <c r="EI202">
        <v>2</v>
      </c>
      <c r="EJ202">
        <v>-0.316898</v>
      </c>
      <c r="EK202">
        <v>-0.391457</v>
      </c>
      <c r="EL202">
        <v>20.2996</v>
      </c>
      <c r="EM202">
        <v>5.26236</v>
      </c>
      <c r="EN202">
        <v>12.0065</v>
      </c>
      <c r="EO202">
        <v>4.9992</v>
      </c>
      <c r="EP202">
        <v>3.2873</v>
      </c>
      <c r="EQ202">
        <v>9999</v>
      </c>
      <c r="ER202">
        <v>9999</v>
      </c>
      <c r="ES202">
        <v>9999</v>
      </c>
      <c r="ET202">
        <v>999.9</v>
      </c>
      <c r="EU202">
        <v>1.87285</v>
      </c>
      <c r="EV202">
        <v>1.87368</v>
      </c>
      <c r="EW202">
        <v>1.8699</v>
      </c>
      <c r="EX202">
        <v>1.87565</v>
      </c>
      <c r="EY202">
        <v>1.87583</v>
      </c>
      <c r="EZ202">
        <v>1.87424</v>
      </c>
      <c r="FA202">
        <v>1.87283</v>
      </c>
      <c r="FB202">
        <v>1.87183</v>
      </c>
      <c r="FC202">
        <v>5</v>
      </c>
      <c r="FD202">
        <v>0</v>
      </c>
      <c r="FE202">
        <v>0</v>
      </c>
      <c r="FF202">
        <v>0</v>
      </c>
      <c r="FG202" t="s">
        <v>348</v>
      </c>
      <c r="FH202" t="s">
        <v>349</v>
      </c>
      <c r="FI202" t="s">
        <v>350</v>
      </c>
      <c r="FJ202" t="s">
        <v>350</v>
      </c>
      <c r="FK202" t="s">
        <v>350</v>
      </c>
      <c r="FL202" t="s">
        <v>350</v>
      </c>
      <c r="FM202">
        <v>0</v>
      </c>
      <c r="FN202">
        <v>100</v>
      </c>
      <c r="FO202">
        <v>100</v>
      </c>
      <c r="FP202">
        <v>1.73</v>
      </c>
      <c r="FQ202">
        <v>0.111</v>
      </c>
      <c r="FR202">
        <v>0.362488883028156</v>
      </c>
      <c r="FS202">
        <v>0.00365831709837341</v>
      </c>
      <c r="FT202">
        <v>-3.09545118692409e-06</v>
      </c>
      <c r="FU202">
        <v>8.40380587856183e-10</v>
      </c>
      <c r="FV202">
        <v>-0.00191986884087034</v>
      </c>
      <c r="FW202">
        <v>0.00174507359546448</v>
      </c>
      <c r="FX202">
        <v>0.000211765233859431</v>
      </c>
      <c r="FY202">
        <v>9.99097381883647e-06</v>
      </c>
      <c r="FZ202">
        <v>2</v>
      </c>
      <c r="GA202">
        <v>1986</v>
      </c>
      <c r="GB202">
        <v>0</v>
      </c>
      <c r="GC202">
        <v>17</v>
      </c>
      <c r="GD202">
        <v>49.7</v>
      </c>
      <c r="GE202">
        <v>49.8</v>
      </c>
      <c r="GF202">
        <v>3.72437</v>
      </c>
      <c r="GG202">
        <v>2.50854</v>
      </c>
      <c r="GH202">
        <v>2.24854</v>
      </c>
      <c r="GI202">
        <v>2.67578</v>
      </c>
      <c r="GJ202">
        <v>2.44751</v>
      </c>
      <c r="GK202">
        <v>2.34009</v>
      </c>
      <c r="GL202">
        <v>31.0636</v>
      </c>
      <c r="GM202">
        <v>13.9394</v>
      </c>
      <c r="GN202">
        <v>19</v>
      </c>
      <c r="GO202">
        <v>456.167</v>
      </c>
      <c r="GP202">
        <v>1036.69</v>
      </c>
      <c r="GQ202">
        <v>24.3036</v>
      </c>
      <c r="GR202">
        <v>23.5283</v>
      </c>
      <c r="GS202">
        <v>30.0001</v>
      </c>
      <c r="GT202">
        <v>23.5493</v>
      </c>
      <c r="GU202">
        <v>23.668</v>
      </c>
      <c r="GV202">
        <v>74.6059</v>
      </c>
      <c r="GW202">
        <v>22.7091</v>
      </c>
      <c r="GX202">
        <v>67.7889</v>
      </c>
      <c r="GY202">
        <v>24.3027</v>
      </c>
      <c r="GZ202">
        <v>1434.23</v>
      </c>
      <c r="HA202">
        <v>12.8163</v>
      </c>
      <c r="HB202">
        <v>101.115</v>
      </c>
      <c r="HC202">
        <v>101.077</v>
      </c>
    </row>
    <row r="203" spans="1:211">
      <c r="A203">
        <v>187</v>
      </c>
      <c r="B203">
        <v>1737668113.1</v>
      </c>
      <c r="C203">
        <v>372</v>
      </c>
      <c r="D203" t="s">
        <v>722</v>
      </c>
      <c r="E203" t="s">
        <v>723</v>
      </c>
      <c r="F203">
        <v>2</v>
      </c>
      <c r="G203">
        <v>1737668111.1</v>
      </c>
      <c r="H203">
        <f>(I203)/1000</f>
        <v>0</v>
      </c>
      <c r="I203">
        <f>IF(BD203, AL203, AF203)</f>
        <v>0</v>
      </c>
      <c r="J203">
        <f>IF(BD203, AG203, AE203)</f>
        <v>0</v>
      </c>
      <c r="K203">
        <f>BF203 - IF(AS203&gt;1, J203*AZ203*100.0/(AU203), 0)</f>
        <v>0</v>
      </c>
      <c r="L203">
        <f>((R203-H203/2)*K203-J203)/(R203+H203/2)</f>
        <v>0</v>
      </c>
      <c r="M203">
        <f>L203*(BM203+BN203)/1000.0</f>
        <v>0</v>
      </c>
      <c r="N203">
        <f>(BF203 - IF(AS203&gt;1, J203*AZ203*100.0/(AU203), 0))*(BM203+BN203)/1000.0</f>
        <v>0</v>
      </c>
      <c r="O203">
        <f>2.0/((1/Q203-1/P203)+SIGN(Q203)*SQRT((1/Q203-1/P203)*(1/Q203-1/P203) + 4*BA203/((BA203+1)*(BA203+1))*(2*1/Q203*1/P203-1/P203*1/P203)))</f>
        <v>0</v>
      </c>
      <c r="P203">
        <f>IF(LEFT(BB203,1)&lt;&gt;"0",IF(LEFT(BB203,1)="1",3.0,BC203),$D$5+$E$5*(BT203*BM203/($K$5*1000))+$F$5*(BT203*BM203/($K$5*1000))*MAX(MIN(AZ203,$J$5),$I$5)*MAX(MIN(AZ203,$J$5),$I$5)+$G$5*MAX(MIN(AZ203,$J$5),$I$5)*(BT203*BM203/($K$5*1000))+$H$5*(BT203*BM203/($K$5*1000))*(BT203*BM203/($K$5*1000)))</f>
        <v>0</v>
      </c>
      <c r="Q203">
        <f>H203*(1000-(1000*0.61365*exp(17.502*U203/(240.97+U203))/(BM203+BN203)+BH203)/2)/(1000*0.61365*exp(17.502*U203/(240.97+U203))/(BM203+BN203)-BH203)</f>
        <v>0</v>
      </c>
      <c r="R203">
        <f>1/((BA203+1)/(O203/1.6)+1/(P203/1.37)) + BA203/((BA203+1)/(O203/1.6) + BA203/(P203/1.37))</f>
        <v>0</v>
      </c>
      <c r="S203">
        <f>(AV203*AY203)</f>
        <v>0</v>
      </c>
      <c r="T203">
        <f>(BO203+(S203+2*0.95*5.67E-8*(((BO203+$B$7)+273)^4-(BO203+273)^4)-44100*H203)/(1.84*29.3*P203+8*0.95*5.67E-8*(BO203+273)^3))</f>
        <v>0</v>
      </c>
      <c r="U203">
        <f>($C$7*BP203+$D$7*BQ203+$E$7*T203)</f>
        <v>0</v>
      </c>
      <c r="V203">
        <f>0.61365*exp(17.502*U203/(240.97+U203))</f>
        <v>0</v>
      </c>
      <c r="W203">
        <f>(X203/Y203*100)</f>
        <v>0</v>
      </c>
      <c r="X203">
        <f>BH203*(BM203+BN203)/1000</f>
        <v>0</v>
      </c>
      <c r="Y203">
        <f>0.61365*exp(17.502*BO203/(240.97+BO203))</f>
        <v>0</v>
      </c>
      <c r="Z203">
        <f>(V203-BH203*(BM203+BN203)/1000)</f>
        <v>0</v>
      </c>
      <c r="AA203">
        <f>(-H203*44100)</f>
        <v>0</v>
      </c>
      <c r="AB203">
        <f>2*29.3*P203*0.92*(BO203-U203)</f>
        <v>0</v>
      </c>
      <c r="AC203">
        <f>2*0.95*5.67E-8*(((BO203+$B$7)+273)^4-(U203+273)^4)</f>
        <v>0</v>
      </c>
      <c r="AD203">
        <f>S203+AC203+AA203+AB203</f>
        <v>0</v>
      </c>
      <c r="AE203">
        <f>BL203*AS203*(BG203-BF203*(1000-AS203*BI203)/(1000-AS203*BH203))/(100*AZ203)</f>
        <v>0</v>
      </c>
      <c r="AF203">
        <f>1000*BL203*AS203*(BH203-BI203)/(100*AZ203*(1000-AS203*BH203))</f>
        <v>0</v>
      </c>
      <c r="AG203">
        <f>(AH203 - AI203 - BM203*1E3/(8.314*(BO203+273.15)) * AK203/BL203 * AJ203) * BL203/(100*AZ203) * (1000 - BI203)/1000</f>
        <v>0</v>
      </c>
      <c r="AH203">
        <v>1423.2548435</v>
      </c>
      <c r="AI203">
        <v>1369.37290909091</v>
      </c>
      <c r="AJ203">
        <v>3.34507792207778</v>
      </c>
      <c r="AK203">
        <v>84.62</v>
      </c>
      <c r="AL203">
        <f>(AN203 - AM203 + BM203*1E3/(8.314*(BO203+273.15)) * AP203/BL203 * AO203) * BL203/(100*AZ203) * 1000/(1000 - AN203)</f>
        <v>0</v>
      </c>
      <c r="AM203">
        <v>12.8112878488312</v>
      </c>
      <c r="AN203">
        <v>15.4662054945055</v>
      </c>
      <c r="AO203">
        <v>-7.4671948977243e-06</v>
      </c>
      <c r="AP203">
        <v>106.04</v>
      </c>
      <c r="AQ203">
        <v>13</v>
      </c>
      <c r="AR203">
        <v>3</v>
      </c>
      <c r="AS203">
        <f>IF(AQ203*$H$13&gt;=AU203,1.0,(AU203/(AU203-AQ203*$H$13)))</f>
        <v>0</v>
      </c>
      <c r="AT203">
        <f>(AS203-1)*100</f>
        <v>0</v>
      </c>
      <c r="AU203">
        <f>MAX(0,($B$13+$C$13*BT203)/(1+$D$13*BT203)*BM203/(BO203+273)*$E$13)</f>
        <v>0</v>
      </c>
      <c r="AV203">
        <f>$B$11*BU203+$C$11*BV203+$D$11*CG203</f>
        <v>0</v>
      </c>
      <c r="AW203">
        <f>AV203*AX203</f>
        <v>0</v>
      </c>
      <c r="AX203">
        <f>($B$11*$D$9+$C$11*$D$9+$D$11*(CH203*$E$9+CI203*$G$9))/($B$11+$C$11+$D$11)</f>
        <v>0</v>
      </c>
      <c r="AY203">
        <f>($B$11*$K$9+$C$11*$K$9+$D$11*(CH203*$L$9+CI203*$N$9))/($B$11+$C$11+$D$11)</f>
        <v>0</v>
      </c>
      <c r="AZ203">
        <v>6</v>
      </c>
      <c r="BA203">
        <v>0.5</v>
      </c>
      <c r="BB203" t="s">
        <v>345</v>
      </c>
      <c r="BC203">
        <v>2</v>
      </c>
      <c r="BD203" t="b">
        <v>1</v>
      </c>
      <c r="BE203">
        <v>1737668111.1</v>
      </c>
      <c r="BF203">
        <v>1344.925</v>
      </c>
      <c r="BG203">
        <v>1411.625</v>
      </c>
      <c r="BH203">
        <v>15.47015</v>
      </c>
      <c r="BI203">
        <v>12.8139</v>
      </c>
      <c r="BJ203">
        <v>1343.195</v>
      </c>
      <c r="BK203">
        <v>15.3591</v>
      </c>
      <c r="BL203">
        <v>499.937</v>
      </c>
      <c r="BM203">
        <v>102.603</v>
      </c>
      <c r="BN203">
        <v>0.0997272</v>
      </c>
      <c r="BO203">
        <v>24.9975</v>
      </c>
      <c r="BP203">
        <v>25.4464</v>
      </c>
      <c r="BQ203">
        <v>999.9</v>
      </c>
      <c r="BR203">
        <v>0</v>
      </c>
      <c r="BS203">
        <v>0</v>
      </c>
      <c r="BT203">
        <v>9983.125</v>
      </c>
      <c r="BU203">
        <v>364.524</v>
      </c>
      <c r="BV203">
        <v>832.611</v>
      </c>
      <c r="BW203">
        <v>-66.6992</v>
      </c>
      <c r="BX203">
        <v>1366.06</v>
      </c>
      <c r="BY203">
        <v>1429.95</v>
      </c>
      <c r="BZ203">
        <v>2.656205</v>
      </c>
      <c r="CA203">
        <v>1411.625</v>
      </c>
      <c r="CB203">
        <v>12.8139</v>
      </c>
      <c r="CC203">
        <v>1.58728</v>
      </c>
      <c r="CD203">
        <v>1.314745</v>
      </c>
      <c r="CE203">
        <v>13.83585</v>
      </c>
      <c r="CF203">
        <v>10.9685</v>
      </c>
      <c r="CG203">
        <v>1199.995</v>
      </c>
      <c r="CH203">
        <v>0.8999995</v>
      </c>
      <c r="CI203">
        <v>0.1000005</v>
      </c>
      <c r="CJ203">
        <v>27</v>
      </c>
      <c r="CK203">
        <v>23455.75</v>
      </c>
      <c r="CL203">
        <v>1737665128.1</v>
      </c>
      <c r="CM203" t="s">
        <v>346</v>
      </c>
      <c r="CN203">
        <v>1737665128.1</v>
      </c>
      <c r="CO203">
        <v>1737665124.1</v>
      </c>
      <c r="CP203">
        <v>1</v>
      </c>
      <c r="CQ203">
        <v>0.11</v>
      </c>
      <c r="CR203">
        <v>-0.02</v>
      </c>
      <c r="CS203">
        <v>0.918</v>
      </c>
      <c r="CT203">
        <v>0.128</v>
      </c>
      <c r="CU203">
        <v>200</v>
      </c>
      <c r="CV203">
        <v>18</v>
      </c>
      <c r="CW203">
        <v>0.6</v>
      </c>
      <c r="CX203">
        <v>0.08</v>
      </c>
      <c r="CY203">
        <v>-68.41206</v>
      </c>
      <c r="CZ203">
        <v>0.783401503759329</v>
      </c>
      <c r="DA203">
        <v>0.619470708266339</v>
      </c>
      <c r="DB203">
        <v>0</v>
      </c>
      <c r="DC203">
        <v>2.647697</v>
      </c>
      <c r="DD203">
        <v>0.212355789473684</v>
      </c>
      <c r="DE203">
        <v>0.0250916890822439</v>
      </c>
      <c r="DF203">
        <v>1</v>
      </c>
      <c r="DG203">
        <v>1</v>
      </c>
      <c r="DH203">
        <v>2</v>
      </c>
      <c r="DI203" t="s">
        <v>347</v>
      </c>
      <c r="DJ203">
        <v>3.11825</v>
      </c>
      <c r="DK203">
        <v>2.80042</v>
      </c>
      <c r="DL203">
        <v>0.221902</v>
      </c>
      <c r="DM203">
        <v>0.230424</v>
      </c>
      <c r="DN203">
        <v>0.0863714</v>
      </c>
      <c r="DO203">
        <v>0.0761625</v>
      </c>
      <c r="DP203">
        <v>21656.5</v>
      </c>
      <c r="DQ203">
        <v>19786</v>
      </c>
      <c r="DR203">
        <v>26627.9</v>
      </c>
      <c r="DS203">
        <v>24057.4</v>
      </c>
      <c r="DT203">
        <v>33634.1</v>
      </c>
      <c r="DU203">
        <v>32388.4</v>
      </c>
      <c r="DV203">
        <v>40260.9</v>
      </c>
      <c r="DW203">
        <v>38043.7</v>
      </c>
      <c r="DX203">
        <v>1.99622</v>
      </c>
      <c r="DY203">
        <v>2.63617</v>
      </c>
      <c r="DZ203">
        <v>0.0413582</v>
      </c>
      <c r="EA203">
        <v>0</v>
      </c>
      <c r="EB203">
        <v>24.7678</v>
      </c>
      <c r="EC203">
        <v>999.9</v>
      </c>
      <c r="ED203">
        <v>51.789</v>
      </c>
      <c r="EE203">
        <v>26.012</v>
      </c>
      <c r="EF203">
        <v>17.0431</v>
      </c>
      <c r="EG203">
        <v>63.8356</v>
      </c>
      <c r="EH203">
        <v>20.4928</v>
      </c>
      <c r="EI203">
        <v>2</v>
      </c>
      <c r="EJ203">
        <v>-0.316865</v>
      </c>
      <c r="EK203">
        <v>-0.389665</v>
      </c>
      <c r="EL203">
        <v>20.299</v>
      </c>
      <c r="EM203">
        <v>5.26012</v>
      </c>
      <c r="EN203">
        <v>12.0056</v>
      </c>
      <c r="EO203">
        <v>4.9986</v>
      </c>
      <c r="EP203">
        <v>3.28675</v>
      </c>
      <c r="EQ203">
        <v>9999</v>
      </c>
      <c r="ER203">
        <v>9999</v>
      </c>
      <c r="ES203">
        <v>9999</v>
      </c>
      <c r="ET203">
        <v>999.9</v>
      </c>
      <c r="EU203">
        <v>1.87286</v>
      </c>
      <c r="EV203">
        <v>1.87367</v>
      </c>
      <c r="EW203">
        <v>1.86991</v>
      </c>
      <c r="EX203">
        <v>1.87566</v>
      </c>
      <c r="EY203">
        <v>1.87583</v>
      </c>
      <c r="EZ203">
        <v>1.87424</v>
      </c>
      <c r="FA203">
        <v>1.87283</v>
      </c>
      <c r="FB203">
        <v>1.87181</v>
      </c>
      <c r="FC203">
        <v>5</v>
      </c>
      <c r="FD203">
        <v>0</v>
      </c>
      <c r="FE203">
        <v>0</v>
      </c>
      <c r="FF203">
        <v>0</v>
      </c>
      <c r="FG203" t="s">
        <v>348</v>
      </c>
      <c r="FH203" t="s">
        <v>349</v>
      </c>
      <c r="FI203" t="s">
        <v>350</v>
      </c>
      <c r="FJ203" t="s">
        <v>350</v>
      </c>
      <c r="FK203" t="s">
        <v>350</v>
      </c>
      <c r="FL203" t="s">
        <v>350</v>
      </c>
      <c r="FM203">
        <v>0</v>
      </c>
      <c r="FN203">
        <v>100</v>
      </c>
      <c r="FO203">
        <v>100</v>
      </c>
      <c r="FP203">
        <v>1.73</v>
      </c>
      <c r="FQ203">
        <v>0.1109</v>
      </c>
      <c r="FR203">
        <v>0.362488883028156</v>
      </c>
      <c r="FS203">
        <v>0.00365831709837341</v>
      </c>
      <c r="FT203">
        <v>-3.09545118692409e-06</v>
      </c>
      <c r="FU203">
        <v>8.40380587856183e-10</v>
      </c>
      <c r="FV203">
        <v>-0.00191986884087034</v>
      </c>
      <c r="FW203">
        <v>0.00174507359546448</v>
      </c>
      <c r="FX203">
        <v>0.000211765233859431</v>
      </c>
      <c r="FY203">
        <v>9.99097381883647e-06</v>
      </c>
      <c r="FZ203">
        <v>2</v>
      </c>
      <c r="GA203">
        <v>1986</v>
      </c>
      <c r="GB203">
        <v>0</v>
      </c>
      <c r="GC203">
        <v>17</v>
      </c>
      <c r="GD203">
        <v>49.8</v>
      </c>
      <c r="GE203">
        <v>49.8</v>
      </c>
      <c r="GF203">
        <v>3.74268</v>
      </c>
      <c r="GG203">
        <v>2.48657</v>
      </c>
      <c r="GH203">
        <v>2.24854</v>
      </c>
      <c r="GI203">
        <v>2.67578</v>
      </c>
      <c r="GJ203">
        <v>2.44751</v>
      </c>
      <c r="GK203">
        <v>2.33643</v>
      </c>
      <c r="GL203">
        <v>31.0636</v>
      </c>
      <c r="GM203">
        <v>13.9306</v>
      </c>
      <c r="GN203">
        <v>19</v>
      </c>
      <c r="GO203">
        <v>455.116</v>
      </c>
      <c r="GP203">
        <v>1037.81</v>
      </c>
      <c r="GQ203">
        <v>24.304</v>
      </c>
      <c r="GR203">
        <v>23.5289</v>
      </c>
      <c r="GS203">
        <v>30.0002</v>
      </c>
      <c r="GT203">
        <v>23.5503</v>
      </c>
      <c r="GU203">
        <v>23.669</v>
      </c>
      <c r="GV203">
        <v>74.9963</v>
      </c>
      <c r="GW203">
        <v>22.7091</v>
      </c>
      <c r="GX203">
        <v>67.7889</v>
      </c>
      <c r="GY203">
        <v>24.3044</v>
      </c>
      <c r="GZ203">
        <v>1440.94</v>
      </c>
      <c r="HA203">
        <v>12.8163</v>
      </c>
      <c r="HB203">
        <v>101.116</v>
      </c>
      <c r="HC203">
        <v>101.077</v>
      </c>
    </row>
    <row r="204" spans="1:211">
      <c r="A204">
        <v>188</v>
      </c>
      <c r="B204">
        <v>1737668115.1</v>
      </c>
      <c r="C204">
        <v>374</v>
      </c>
      <c r="D204" t="s">
        <v>724</v>
      </c>
      <c r="E204" t="s">
        <v>725</v>
      </c>
      <c r="F204">
        <v>2</v>
      </c>
      <c r="G204">
        <v>1737668114.1</v>
      </c>
      <c r="H204">
        <f>(I204)/1000</f>
        <v>0</v>
      </c>
      <c r="I204">
        <f>IF(BD204, AL204, AF204)</f>
        <v>0</v>
      </c>
      <c r="J204">
        <f>IF(BD204, AG204, AE204)</f>
        <v>0</v>
      </c>
      <c r="K204">
        <f>BF204 - IF(AS204&gt;1, J204*AZ204*100.0/(AU204), 0)</f>
        <v>0</v>
      </c>
      <c r="L204">
        <f>((R204-H204/2)*K204-J204)/(R204+H204/2)</f>
        <v>0</v>
      </c>
      <c r="M204">
        <f>L204*(BM204+BN204)/1000.0</f>
        <v>0</v>
      </c>
      <c r="N204">
        <f>(BF204 - IF(AS204&gt;1, J204*AZ204*100.0/(AU204), 0))*(BM204+BN204)/1000.0</f>
        <v>0</v>
      </c>
      <c r="O204">
        <f>2.0/((1/Q204-1/P204)+SIGN(Q204)*SQRT((1/Q204-1/P204)*(1/Q204-1/P204) + 4*BA204/((BA204+1)*(BA204+1))*(2*1/Q204*1/P204-1/P204*1/P204)))</f>
        <v>0</v>
      </c>
      <c r="P204">
        <f>IF(LEFT(BB204,1)&lt;&gt;"0",IF(LEFT(BB204,1)="1",3.0,BC204),$D$5+$E$5*(BT204*BM204/($K$5*1000))+$F$5*(BT204*BM204/($K$5*1000))*MAX(MIN(AZ204,$J$5),$I$5)*MAX(MIN(AZ204,$J$5),$I$5)+$G$5*MAX(MIN(AZ204,$J$5),$I$5)*(BT204*BM204/($K$5*1000))+$H$5*(BT204*BM204/($K$5*1000))*(BT204*BM204/($K$5*1000)))</f>
        <v>0</v>
      </c>
      <c r="Q204">
        <f>H204*(1000-(1000*0.61365*exp(17.502*U204/(240.97+U204))/(BM204+BN204)+BH204)/2)/(1000*0.61365*exp(17.502*U204/(240.97+U204))/(BM204+BN204)-BH204)</f>
        <v>0</v>
      </c>
      <c r="R204">
        <f>1/((BA204+1)/(O204/1.6)+1/(P204/1.37)) + BA204/((BA204+1)/(O204/1.6) + BA204/(P204/1.37))</f>
        <v>0</v>
      </c>
      <c r="S204">
        <f>(AV204*AY204)</f>
        <v>0</v>
      </c>
      <c r="T204">
        <f>(BO204+(S204+2*0.95*5.67E-8*(((BO204+$B$7)+273)^4-(BO204+273)^4)-44100*H204)/(1.84*29.3*P204+8*0.95*5.67E-8*(BO204+273)^3))</f>
        <v>0</v>
      </c>
      <c r="U204">
        <f>($C$7*BP204+$D$7*BQ204+$E$7*T204)</f>
        <v>0</v>
      </c>
      <c r="V204">
        <f>0.61365*exp(17.502*U204/(240.97+U204))</f>
        <v>0</v>
      </c>
      <c r="W204">
        <f>(X204/Y204*100)</f>
        <v>0</v>
      </c>
      <c r="X204">
        <f>BH204*(BM204+BN204)/1000</f>
        <v>0</v>
      </c>
      <c r="Y204">
        <f>0.61365*exp(17.502*BO204/(240.97+BO204))</f>
        <v>0</v>
      </c>
      <c r="Z204">
        <f>(V204-BH204*(BM204+BN204)/1000)</f>
        <v>0</v>
      </c>
      <c r="AA204">
        <f>(-H204*44100)</f>
        <v>0</v>
      </c>
      <c r="AB204">
        <f>2*29.3*P204*0.92*(BO204-U204)</f>
        <v>0</v>
      </c>
      <c r="AC204">
        <f>2*0.95*5.67E-8*(((BO204+$B$7)+273)^4-(U204+273)^4)</f>
        <v>0</v>
      </c>
      <c r="AD204">
        <f>S204+AC204+AA204+AB204</f>
        <v>0</v>
      </c>
      <c r="AE204">
        <f>BL204*AS204*(BG204-BF204*(1000-AS204*BI204)/(1000-AS204*BH204))/(100*AZ204)</f>
        <v>0</v>
      </c>
      <c r="AF204">
        <f>1000*BL204*AS204*(BH204-BI204)/(100*AZ204*(1000-AS204*BH204))</f>
        <v>0</v>
      </c>
      <c r="AG204">
        <f>(AH204 - AI204 - BM204*1E3/(8.314*(BO204+273.15)) * AK204/BL204 * AJ204) * BL204/(100*AZ204) * (1000 - BI204)/1000</f>
        <v>0</v>
      </c>
      <c r="AH204">
        <v>1428.64653717857</v>
      </c>
      <c r="AI204">
        <v>1375.51424242424</v>
      </c>
      <c r="AJ204">
        <v>3.20003030303012</v>
      </c>
      <c r="AK204">
        <v>84.62</v>
      </c>
      <c r="AL204">
        <f>(AN204 - AM204 + BM204*1E3/(8.314*(BO204+273.15)) * AP204/BL204 * AO204) * BL204/(100*AZ204) * 1000/(1000 - AN204)</f>
        <v>0</v>
      </c>
      <c r="AM204">
        <v>12.8119282393007</v>
      </c>
      <c r="AN204">
        <v>15.462967032967</v>
      </c>
      <c r="AO204">
        <v>-7.29901737325671e-06</v>
      </c>
      <c r="AP204">
        <v>106.04</v>
      </c>
      <c r="AQ204">
        <v>13</v>
      </c>
      <c r="AR204">
        <v>3</v>
      </c>
      <c r="AS204">
        <f>IF(AQ204*$H$13&gt;=AU204,1.0,(AU204/(AU204-AQ204*$H$13)))</f>
        <v>0</v>
      </c>
      <c r="AT204">
        <f>(AS204-1)*100</f>
        <v>0</v>
      </c>
      <c r="AU204">
        <f>MAX(0,($B$13+$C$13*BT204)/(1+$D$13*BT204)*BM204/(BO204+273)*$E$13)</f>
        <v>0</v>
      </c>
      <c r="AV204">
        <f>$B$11*BU204+$C$11*BV204+$D$11*CG204</f>
        <v>0</v>
      </c>
      <c r="AW204">
        <f>AV204*AX204</f>
        <v>0</v>
      </c>
      <c r="AX204">
        <f>($B$11*$D$9+$C$11*$D$9+$D$11*(CH204*$E$9+CI204*$G$9))/($B$11+$C$11+$D$11)</f>
        <v>0</v>
      </c>
      <c r="AY204">
        <f>($B$11*$K$9+$C$11*$K$9+$D$11*(CH204*$L$9+CI204*$N$9))/($B$11+$C$11+$D$11)</f>
        <v>0</v>
      </c>
      <c r="AZ204">
        <v>6</v>
      </c>
      <c r="BA204">
        <v>0.5</v>
      </c>
      <c r="BB204" t="s">
        <v>345</v>
      </c>
      <c r="BC204">
        <v>2</v>
      </c>
      <c r="BD204" t="b">
        <v>1</v>
      </c>
      <c r="BE204">
        <v>1737668114.1</v>
      </c>
      <c r="BF204">
        <v>1354.22</v>
      </c>
      <c r="BG204">
        <v>1420.35</v>
      </c>
      <c r="BH204">
        <v>15.4633</v>
      </c>
      <c r="BI204">
        <v>12.8147</v>
      </c>
      <c r="BJ204">
        <v>1352.49</v>
      </c>
      <c r="BK204">
        <v>15.3524</v>
      </c>
      <c r="BL204">
        <v>499.534</v>
      </c>
      <c r="BM204">
        <v>102.603</v>
      </c>
      <c r="BN204">
        <v>0.100178</v>
      </c>
      <c r="BO204">
        <v>24.9985</v>
      </c>
      <c r="BP204">
        <v>25.4498</v>
      </c>
      <c r="BQ204">
        <v>999.9</v>
      </c>
      <c r="BR204">
        <v>0</v>
      </c>
      <c r="BS204">
        <v>0</v>
      </c>
      <c r="BT204">
        <v>9997.5</v>
      </c>
      <c r="BU204">
        <v>364.53</v>
      </c>
      <c r="BV204">
        <v>832.514</v>
      </c>
      <c r="BW204">
        <v>-66.1284</v>
      </c>
      <c r="BX204">
        <v>1375.49</v>
      </c>
      <c r="BY204">
        <v>1438.79</v>
      </c>
      <c r="BZ204">
        <v>2.64862</v>
      </c>
      <c r="CA204">
        <v>1420.35</v>
      </c>
      <c r="CB204">
        <v>12.8147</v>
      </c>
      <c r="CC204">
        <v>1.58659</v>
      </c>
      <c r="CD204">
        <v>1.31483</v>
      </c>
      <c r="CE204">
        <v>13.8292</v>
      </c>
      <c r="CF204">
        <v>10.9695</v>
      </c>
      <c r="CG204">
        <v>1200.01</v>
      </c>
      <c r="CH204">
        <v>0.899997</v>
      </c>
      <c r="CI204">
        <v>0.100003</v>
      </c>
      <c r="CJ204">
        <v>27</v>
      </c>
      <c r="CK204">
        <v>23456</v>
      </c>
      <c r="CL204">
        <v>1737665128.1</v>
      </c>
      <c r="CM204" t="s">
        <v>346</v>
      </c>
      <c r="CN204">
        <v>1737665128.1</v>
      </c>
      <c r="CO204">
        <v>1737665124.1</v>
      </c>
      <c r="CP204">
        <v>1</v>
      </c>
      <c r="CQ204">
        <v>0.11</v>
      </c>
      <c r="CR204">
        <v>-0.02</v>
      </c>
      <c r="CS204">
        <v>0.918</v>
      </c>
      <c r="CT204">
        <v>0.128</v>
      </c>
      <c r="CU204">
        <v>200</v>
      </c>
      <c r="CV204">
        <v>18</v>
      </c>
      <c r="CW204">
        <v>0.6</v>
      </c>
      <c r="CX204">
        <v>0.08</v>
      </c>
      <c r="CY204">
        <v>-68.212615</v>
      </c>
      <c r="CZ204">
        <v>5.61296390977421</v>
      </c>
      <c r="DA204">
        <v>0.957410616337106</v>
      </c>
      <c r="DB204">
        <v>0</v>
      </c>
      <c r="DC204">
        <v>2.65133</v>
      </c>
      <c r="DD204">
        <v>0.153430375939846</v>
      </c>
      <c r="DE204">
        <v>0.0226162258124559</v>
      </c>
      <c r="DF204">
        <v>1</v>
      </c>
      <c r="DG204">
        <v>1</v>
      </c>
      <c r="DH204">
        <v>2</v>
      </c>
      <c r="DI204" t="s">
        <v>347</v>
      </c>
      <c r="DJ204">
        <v>3.11895</v>
      </c>
      <c r="DK204">
        <v>2.80088</v>
      </c>
      <c r="DL204">
        <v>0.222501</v>
      </c>
      <c r="DM204">
        <v>0.231088</v>
      </c>
      <c r="DN204">
        <v>0.0863599</v>
      </c>
      <c r="DO204">
        <v>0.076163</v>
      </c>
      <c r="DP204">
        <v>21639.9</v>
      </c>
      <c r="DQ204">
        <v>19769.1</v>
      </c>
      <c r="DR204">
        <v>26628.1</v>
      </c>
      <c r="DS204">
        <v>24057.6</v>
      </c>
      <c r="DT204">
        <v>33634.9</v>
      </c>
      <c r="DU204">
        <v>32388.6</v>
      </c>
      <c r="DV204">
        <v>40261.2</v>
      </c>
      <c r="DW204">
        <v>38044</v>
      </c>
      <c r="DX204">
        <v>1.99732</v>
      </c>
      <c r="DY204">
        <v>2.63477</v>
      </c>
      <c r="DZ204">
        <v>0.0417791</v>
      </c>
      <c r="EA204">
        <v>0</v>
      </c>
      <c r="EB204">
        <v>24.7689</v>
      </c>
      <c r="EC204">
        <v>999.9</v>
      </c>
      <c r="ED204">
        <v>51.789</v>
      </c>
      <c r="EE204">
        <v>25.992</v>
      </c>
      <c r="EF204">
        <v>17.0222</v>
      </c>
      <c r="EG204">
        <v>63.9356</v>
      </c>
      <c r="EH204">
        <v>20.3686</v>
      </c>
      <c r="EI204">
        <v>2</v>
      </c>
      <c r="EJ204">
        <v>-0.31685</v>
      </c>
      <c r="EK204">
        <v>-0.390147</v>
      </c>
      <c r="EL204">
        <v>20.2995</v>
      </c>
      <c r="EM204">
        <v>5.26371</v>
      </c>
      <c r="EN204">
        <v>12.0065</v>
      </c>
      <c r="EO204">
        <v>4.9997</v>
      </c>
      <c r="EP204">
        <v>3.28763</v>
      </c>
      <c r="EQ204">
        <v>9999</v>
      </c>
      <c r="ER204">
        <v>9999</v>
      </c>
      <c r="ES204">
        <v>9999</v>
      </c>
      <c r="ET204">
        <v>999.9</v>
      </c>
      <c r="EU204">
        <v>1.87286</v>
      </c>
      <c r="EV204">
        <v>1.87367</v>
      </c>
      <c r="EW204">
        <v>1.86992</v>
      </c>
      <c r="EX204">
        <v>1.87564</v>
      </c>
      <c r="EY204">
        <v>1.87581</v>
      </c>
      <c r="EZ204">
        <v>1.87424</v>
      </c>
      <c r="FA204">
        <v>1.87281</v>
      </c>
      <c r="FB204">
        <v>1.87181</v>
      </c>
      <c r="FC204">
        <v>5</v>
      </c>
      <c r="FD204">
        <v>0</v>
      </c>
      <c r="FE204">
        <v>0</v>
      </c>
      <c r="FF204">
        <v>0</v>
      </c>
      <c r="FG204" t="s">
        <v>348</v>
      </c>
      <c r="FH204" t="s">
        <v>349</v>
      </c>
      <c r="FI204" t="s">
        <v>350</v>
      </c>
      <c r="FJ204" t="s">
        <v>350</v>
      </c>
      <c r="FK204" t="s">
        <v>350</v>
      </c>
      <c r="FL204" t="s">
        <v>350</v>
      </c>
      <c r="FM204">
        <v>0</v>
      </c>
      <c r="FN204">
        <v>100</v>
      </c>
      <c r="FO204">
        <v>100</v>
      </c>
      <c r="FP204">
        <v>1.72</v>
      </c>
      <c r="FQ204">
        <v>0.1109</v>
      </c>
      <c r="FR204">
        <v>0.362488883028156</v>
      </c>
      <c r="FS204">
        <v>0.00365831709837341</v>
      </c>
      <c r="FT204">
        <v>-3.09545118692409e-06</v>
      </c>
      <c r="FU204">
        <v>8.40380587856183e-10</v>
      </c>
      <c r="FV204">
        <v>-0.00191986884087034</v>
      </c>
      <c r="FW204">
        <v>0.00174507359546448</v>
      </c>
      <c r="FX204">
        <v>0.000211765233859431</v>
      </c>
      <c r="FY204">
        <v>9.99097381883647e-06</v>
      </c>
      <c r="FZ204">
        <v>2</v>
      </c>
      <c r="GA204">
        <v>1986</v>
      </c>
      <c r="GB204">
        <v>0</v>
      </c>
      <c r="GC204">
        <v>17</v>
      </c>
      <c r="GD204">
        <v>49.8</v>
      </c>
      <c r="GE204">
        <v>49.9</v>
      </c>
      <c r="GF204">
        <v>3.75122</v>
      </c>
      <c r="GG204">
        <v>2.50122</v>
      </c>
      <c r="GH204">
        <v>2.24854</v>
      </c>
      <c r="GI204">
        <v>2.67456</v>
      </c>
      <c r="GJ204">
        <v>2.44751</v>
      </c>
      <c r="GK204">
        <v>2.42188</v>
      </c>
      <c r="GL204">
        <v>31.0853</v>
      </c>
      <c r="GM204">
        <v>13.9394</v>
      </c>
      <c r="GN204">
        <v>19</v>
      </c>
      <c r="GO204">
        <v>455.777</v>
      </c>
      <c r="GP204">
        <v>1036.12</v>
      </c>
      <c r="GQ204">
        <v>24.3043</v>
      </c>
      <c r="GR204">
        <v>23.5299</v>
      </c>
      <c r="GS204">
        <v>30.0002</v>
      </c>
      <c r="GT204">
        <v>23.5518</v>
      </c>
      <c r="GU204">
        <v>23.67</v>
      </c>
      <c r="GV204">
        <v>75.1607</v>
      </c>
      <c r="GW204">
        <v>22.7091</v>
      </c>
      <c r="GX204">
        <v>67.7889</v>
      </c>
      <c r="GY204">
        <v>24.3044</v>
      </c>
      <c r="GZ204">
        <v>1447.8</v>
      </c>
      <c r="HA204">
        <v>12.8163</v>
      </c>
      <c r="HB204">
        <v>101.117</v>
      </c>
      <c r="HC204">
        <v>101.078</v>
      </c>
    </row>
    <row r="205" spans="1:211">
      <c r="A205">
        <v>189</v>
      </c>
      <c r="B205">
        <v>1737668117.1</v>
      </c>
      <c r="C205">
        <v>376</v>
      </c>
      <c r="D205" t="s">
        <v>726</v>
      </c>
      <c r="E205" t="s">
        <v>727</v>
      </c>
      <c r="F205">
        <v>2</v>
      </c>
      <c r="G205">
        <v>1737668115.1</v>
      </c>
      <c r="H205">
        <f>(I205)/1000</f>
        <v>0</v>
      </c>
      <c r="I205">
        <f>IF(BD205, AL205, AF205)</f>
        <v>0</v>
      </c>
      <c r="J205">
        <f>IF(BD205, AG205, AE205)</f>
        <v>0</v>
      </c>
      <c r="K205">
        <f>BF205 - IF(AS205&gt;1, J205*AZ205*100.0/(AU205), 0)</f>
        <v>0</v>
      </c>
      <c r="L205">
        <f>((R205-H205/2)*K205-J205)/(R205+H205/2)</f>
        <v>0</v>
      </c>
      <c r="M205">
        <f>L205*(BM205+BN205)/1000.0</f>
        <v>0</v>
      </c>
      <c r="N205">
        <f>(BF205 - IF(AS205&gt;1, J205*AZ205*100.0/(AU205), 0))*(BM205+BN205)/1000.0</f>
        <v>0</v>
      </c>
      <c r="O205">
        <f>2.0/((1/Q205-1/P205)+SIGN(Q205)*SQRT((1/Q205-1/P205)*(1/Q205-1/P205) + 4*BA205/((BA205+1)*(BA205+1))*(2*1/Q205*1/P205-1/P205*1/P205)))</f>
        <v>0</v>
      </c>
      <c r="P205">
        <f>IF(LEFT(BB205,1)&lt;&gt;"0",IF(LEFT(BB205,1)="1",3.0,BC205),$D$5+$E$5*(BT205*BM205/($K$5*1000))+$F$5*(BT205*BM205/($K$5*1000))*MAX(MIN(AZ205,$J$5),$I$5)*MAX(MIN(AZ205,$J$5),$I$5)+$G$5*MAX(MIN(AZ205,$J$5),$I$5)*(BT205*BM205/($K$5*1000))+$H$5*(BT205*BM205/($K$5*1000))*(BT205*BM205/($K$5*1000)))</f>
        <v>0</v>
      </c>
      <c r="Q205">
        <f>H205*(1000-(1000*0.61365*exp(17.502*U205/(240.97+U205))/(BM205+BN205)+BH205)/2)/(1000*0.61365*exp(17.502*U205/(240.97+U205))/(BM205+BN205)-BH205)</f>
        <v>0</v>
      </c>
      <c r="R205">
        <f>1/((BA205+1)/(O205/1.6)+1/(P205/1.37)) + BA205/((BA205+1)/(O205/1.6) + BA205/(P205/1.37))</f>
        <v>0</v>
      </c>
      <c r="S205">
        <f>(AV205*AY205)</f>
        <v>0</v>
      </c>
      <c r="T205">
        <f>(BO205+(S205+2*0.95*5.67E-8*(((BO205+$B$7)+273)^4-(BO205+273)^4)-44100*H205)/(1.84*29.3*P205+8*0.95*5.67E-8*(BO205+273)^3))</f>
        <v>0</v>
      </c>
      <c r="U205">
        <f>($C$7*BP205+$D$7*BQ205+$E$7*T205)</f>
        <v>0</v>
      </c>
      <c r="V205">
        <f>0.61365*exp(17.502*U205/(240.97+U205))</f>
        <v>0</v>
      </c>
      <c r="W205">
        <f>(X205/Y205*100)</f>
        <v>0</v>
      </c>
      <c r="X205">
        <f>BH205*(BM205+BN205)/1000</f>
        <v>0</v>
      </c>
      <c r="Y205">
        <f>0.61365*exp(17.502*BO205/(240.97+BO205))</f>
        <v>0</v>
      </c>
      <c r="Z205">
        <f>(V205-BH205*(BM205+BN205)/1000)</f>
        <v>0</v>
      </c>
      <c r="AA205">
        <f>(-H205*44100)</f>
        <v>0</v>
      </c>
      <c r="AB205">
        <f>2*29.3*P205*0.92*(BO205-U205)</f>
        <v>0</v>
      </c>
      <c r="AC205">
        <f>2*0.95*5.67E-8*(((BO205+$B$7)+273)^4-(U205+273)^4)</f>
        <v>0</v>
      </c>
      <c r="AD205">
        <f>S205+AC205+AA205+AB205</f>
        <v>0</v>
      </c>
      <c r="AE205">
        <f>BL205*AS205*(BG205-BF205*(1000-AS205*BI205)/(1000-AS205*BH205))/(100*AZ205)</f>
        <v>0</v>
      </c>
      <c r="AF205">
        <f>1000*BL205*AS205*(BH205-BI205)/(100*AZ205*(1000-AS205*BH205))</f>
        <v>0</v>
      </c>
      <c r="AG205">
        <f>(AH205 - AI205 - BM205*1E3/(8.314*(BO205+273.15)) * AK205/BL205 * AJ205) * BL205/(100*AZ205) * (1000 - BI205)/1000</f>
        <v>0</v>
      </c>
      <c r="AH205">
        <v>1434.11481745238</v>
      </c>
      <c r="AI205">
        <v>1381.59939393939</v>
      </c>
      <c r="AJ205">
        <v>3.09733852813836</v>
      </c>
      <c r="AK205">
        <v>84.62</v>
      </c>
      <c r="AL205">
        <f>(AN205 - AM205 + BM205*1E3/(8.314*(BO205+273.15)) * AP205/BL205 * AO205) * BL205/(100*AZ205) * 1000/(1000 - AN205)</f>
        <v>0</v>
      </c>
      <c r="AM205">
        <v>12.8130269493307</v>
      </c>
      <c r="AN205">
        <v>15.4610054945055</v>
      </c>
      <c r="AO205">
        <v>-6.10515781993067e-06</v>
      </c>
      <c r="AP205">
        <v>106.04</v>
      </c>
      <c r="AQ205">
        <v>13</v>
      </c>
      <c r="AR205">
        <v>3</v>
      </c>
      <c r="AS205">
        <f>IF(AQ205*$H$13&gt;=AU205,1.0,(AU205/(AU205-AQ205*$H$13)))</f>
        <v>0</v>
      </c>
      <c r="AT205">
        <f>(AS205-1)*100</f>
        <v>0</v>
      </c>
      <c r="AU205">
        <f>MAX(0,($B$13+$C$13*BT205)/(1+$D$13*BT205)*BM205/(BO205+273)*$E$13)</f>
        <v>0</v>
      </c>
      <c r="AV205">
        <f>$B$11*BU205+$C$11*BV205+$D$11*CG205</f>
        <v>0</v>
      </c>
      <c r="AW205">
        <f>AV205*AX205</f>
        <v>0</v>
      </c>
      <c r="AX205">
        <f>($B$11*$D$9+$C$11*$D$9+$D$11*(CH205*$E$9+CI205*$G$9))/($B$11+$C$11+$D$11)</f>
        <v>0</v>
      </c>
      <c r="AY205">
        <f>($B$11*$K$9+$C$11*$K$9+$D$11*(CH205*$L$9+CI205*$N$9))/($B$11+$C$11+$D$11)</f>
        <v>0</v>
      </c>
      <c r="AZ205">
        <v>6</v>
      </c>
      <c r="BA205">
        <v>0.5</v>
      </c>
      <c r="BB205" t="s">
        <v>345</v>
      </c>
      <c r="BC205">
        <v>2</v>
      </c>
      <c r="BD205" t="b">
        <v>1</v>
      </c>
      <c r="BE205">
        <v>1737668115.1</v>
      </c>
      <c r="BF205">
        <v>1357.26</v>
      </c>
      <c r="BG205">
        <v>1423.85</v>
      </c>
      <c r="BH205">
        <v>15.4624</v>
      </c>
      <c r="BI205">
        <v>12.81515</v>
      </c>
      <c r="BJ205">
        <v>1355.53</v>
      </c>
      <c r="BK205">
        <v>15.3515</v>
      </c>
      <c r="BL205">
        <v>499.9265</v>
      </c>
      <c r="BM205">
        <v>102.603</v>
      </c>
      <c r="BN205">
        <v>0.1001235</v>
      </c>
      <c r="BO205">
        <v>25.00045</v>
      </c>
      <c r="BP205">
        <v>25.4537</v>
      </c>
      <c r="BQ205">
        <v>999.9</v>
      </c>
      <c r="BR205">
        <v>0</v>
      </c>
      <c r="BS205">
        <v>0</v>
      </c>
      <c r="BT205">
        <v>10014.35</v>
      </c>
      <c r="BU205">
        <v>364.5295</v>
      </c>
      <c r="BV205">
        <v>832.607</v>
      </c>
      <c r="BW205">
        <v>-66.5882</v>
      </c>
      <c r="BX205">
        <v>1378.575</v>
      </c>
      <c r="BY205">
        <v>1442.335</v>
      </c>
      <c r="BZ205">
        <v>2.64727</v>
      </c>
      <c r="CA205">
        <v>1423.85</v>
      </c>
      <c r="CB205">
        <v>12.81515</v>
      </c>
      <c r="CC205">
        <v>1.58649</v>
      </c>
      <c r="CD205">
        <v>1.314875</v>
      </c>
      <c r="CE205">
        <v>13.82825</v>
      </c>
      <c r="CF205">
        <v>10.96995</v>
      </c>
      <c r="CG205">
        <v>1200.005</v>
      </c>
      <c r="CH205">
        <v>0.8999985</v>
      </c>
      <c r="CI205">
        <v>0.1000015</v>
      </c>
      <c r="CJ205">
        <v>27</v>
      </c>
      <c r="CK205">
        <v>23455.95</v>
      </c>
      <c r="CL205">
        <v>1737665128.1</v>
      </c>
      <c r="CM205" t="s">
        <v>346</v>
      </c>
      <c r="CN205">
        <v>1737665128.1</v>
      </c>
      <c r="CO205">
        <v>1737665124.1</v>
      </c>
      <c r="CP205">
        <v>1</v>
      </c>
      <c r="CQ205">
        <v>0.11</v>
      </c>
      <c r="CR205">
        <v>-0.02</v>
      </c>
      <c r="CS205">
        <v>0.918</v>
      </c>
      <c r="CT205">
        <v>0.128</v>
      </c>
      <c r="CU205">
        <v>200</v>
      </c>
      <c r="CV205">
        <v>18</v>
      </c>
      <c r="CW205">
        <v>0.6</v>
      </c>
      <c r="CX205">
        <v>0.08</v>
      </c>
      <c r="CY205">
        <v>-68.02449</v>
      </c>
      <c r="CZ205">
        <v>8.45695037593979</v>
      </c>
      <c r="DA205">
        <v>1.10503870696913</v>
      </c>
      <c r="DB205">
        <v>0</v>
      </c>
      <c r="DC205">
        <v>2.654467</v>
      </c>
      <c r="DD205">
        <v>0.0786469172932361</v>
      </c>
      <c r="DE205">
        <v>0.0195359817004419</v>
      </c>
      <c r="DF205">
        <v>1</v>
      </c>
      <c r="DG205">
        <v>1</v>
      </c>
      <c r="DH205">
        <v>2</v>
      </c>
      <c r="DI205" t="s">
        <v>347</v>
      </c>
      <c r="DJ205">
        <v>3.11977</v>
      </c>
      <c r="DK205">
        <v>2.8006</v>
      </c>
      <c r="DL205">
        <v>0.223111</v>
      </c>
      <c r="DM205">
        <v>0.231737</v>
      </c>
      <c r="DN205">
        <v>0.0863528</v>
      </c>
      <c r="DO205">
        <v>0.0761711</v>
      </c>
      <c r="DP205">
        <v>21623.1</v>
      </c>
      <c r="DQ205">
        <v>19752.6</v>
      </c>
      <c r="DR205">
        <v>26628.2</v>
      </c>
      <c r="DS205">
        <v>24057.7</v>
      </c>
      <c r="DT205">
        <v>33635.2</v>
      </c>
      <c r="DU205">
        <v>32388.6</v>
      </c>
      <c r="DV205">
        <v>40261.2</v>
      </c>
      <c r="DW205">
        <v>38044.3</v>
      </c>
      <c r="DX205">
        <v>1.9989</v>
      </c>
      <c r="DY205">
        <v>2.6343</v>
      </c>
      <c r="DZ205">
        <v>0.0420809</v>
      </c>
      <c r="EA205">
        <v>0</v>
      </c>
      <c r="EB205">
        <v>24.7699</v>
      </c>
      <c r="EC205">
        <v>999.9</v>
      </c>
      <c r="ED205">
        <v>51.789</v>
      </c>
      <c r="EE205">
        <v>25.992</v>
      </c>
      <c r="EF205">
        <v>17.0242</v>
      </c>
      <c r="EG205">
        <v>64.0656</v>
      </c>
      <c r="EH205">
        <v>20.3045</v>
      </c>
      <c r="EI205">
        <v>2</v>
      </c>
      <c r="EJ205">
        <v>-0.316837</v>
      </c>
      <c r="EK205">
        <v>-0.389951</v>
      </c>
      <c r="EL205">
        <v>20.2995</v>
      </c>
      <c r="EM205">
        <v>5.26311</v>
      </c>
      <c r="EN205">
        <v>12.0059</v>
      </c>
      <c r="EO205">
        <v>4.9995</v>
      </c>
      <c r="EP205">
        <v>3.28753</v>
      </c>
      <c r="EQ205">
        <v>9999</v>
      </c>
      <c r="ER205">
        <v>9999</v>
      </c>
      <c r="ES205">
        <v>9999</v>
      </c>
      <c r="ET205">
        <v>999.9</v>
      </c>
      <c r="EU205">
        <v>1.87286</v>
      </c>
      <c r="EV205">
        <v>1.87366</v>
      </c>
      <c r="EW205">
        <v>1.86992</v>
      </c>
      <c r="EX205">
        <v>1.87564</v>
      </c>
      <c r="EY205">
        <v>1.87583</v>
      </c>
      <c r="EZ205">
        <v>1.87424</v>
      </c>
      <c r="FA205">
        <v>1.87282</v>
      </c>
      <c r="FB205">
        <v>1.87183</v>
      </c>
      <c r="FC205">
        <v>5</v>
      </c>
      <c r="FD205">
        <v>0</v>
      </c>
      <c r="FE205">
        <v>0</v>
      </c>
      <c r="FF205">
        <v>0</v>
      </c>
      <c r="FG205" t="s">
        <v>348</v>
      </c>
      <c r="FH205" t="s">
        <v>349</v>
      </c>
      <c r="FI205" t="s">
        <v>350</v>
      </c>
      <c r="FJ205" t="s">
        <v>350</v>
      </c>
      <c r="FK205" t="s">
        <v>350</v>
      </c>
      <c r="FL205" t="s">
        <v>350</v>
      </c>
      <c r="FM205">
        <v>0</v>
      </c>
      <c r="FN205">
        <v>100</v>
      </c>
      <c r="FO205">
        <v>100</v>
      </c>
      <c r="FP205">
        <v>1.73</v>
      </c>
      <c r="FQ205">
        <v>0.1109</v>
      </c>
      <c r="FR205">
        <v>0.362488883028156</v>
      </c>
      <c r="FS205">
        <v>0.00365831709837341</v>
      </c>
      <c r="FT205">
        <v>-3.09545118692409e-06</v>
      </c>
      <c r="FU205">
        <v>8.40380587856183e-10</v>
      </c>
      <c r="FV205">
        <v>-0.00191986884087034</v>
      </c>
      <c r="FW205">
        <v>0.00174507359546448</v>
      </c>
      <c r="FX205">
        <v>0.000211765233859431</v>
      </c>
      <c r="FY205">
        <v>9.99097381883647e-06</v>
      </c>
      <c r="FZ205">
        <v>2</v>
      </c>
      <c r="GA205">
        <v>1986</v>
      </c>
      <c r="GB205">
        <v>0</v>
      </c>
      <c r="GC205">
        <v>17</v>
      </c>
      <c r="GD205">
        <v>49.8</v>
      </c>
      <c r="GE205">
        <v>49.9</v>
      </c>
      <c r="GF205">
        <v>3.76221</v>
      </c>
      <c r="GG205">
        <v>2.50244</v>
      </c>
      <c r="GH205">
        <v>2.24854</v>
      </c>
      <c r="GI205">
        <v>2.67456</v>
      </c>
      <c r="GJ205">
        <v>2.44751</v>
      </c>
      <c r="GK205">
        <v>2.3999</v>
      </c>
      <c r="GL205">
        <v>31.0853</v>
      </c>
      <c r="GM205">
        <v>13.9394</v>
      </c>
      <c r="GN205">
        <v>19</v>
      </c>
      <c r="GO205">
        <v>456.714</v>
      </c>
      <c r="GP205">
        <v>1035.56</v>
      </c>
      <c r="GQ205">
        <v>24.305</v>
      </c>
      <c r="GR205">
        <v>23.5303</v>
      </c>
      <c r="GS205">
        <v>30.0002</v>
      </c>
      <c r="GT205">
        <v>23.5527</v>
      </c>
      <c r="GU205">
        <v>23.6709</v>
      </c>
      <c r="GV205">
        <v>75.5089</v>
      </c>
      <c r="GW205">
        <v>22.7091</v>
      </c>
      <c r="GX205">
        <v>67.7889</v>
      </c>
      <c r="GY205">
        <v>24.3044</v>
      </c>
      <c r="GZ205">
        <v>1454.64</v>
      </c>
      <c r="HA205">
        <v>12.8163</v>
      </c>
      <c r="HB205">
        <v>101.117</v>
      </c>
      <c r="HC205">
        <v>101.078</v>
      </c>
    </row>
    <row r="206" spans="1:211">
      <c r="A206">
        <v>190</v>
      </c>
      <c r="B206">
        <v>1737668119.1</v>
      </c>
      <c r="C206">
        <v>378</v>
      </c>
      <c r="D206" t="s">
        <v>728</v>
      </c>
      <c r="E206" t="s">
        <v>729</v>
      </c>
      <c r="F206">
        <v>2</v>
      </c>
      <c r="G206">
        <v>1737668118.1</v>
      </c>
      <c r="H206">
        <f>(I206)/1000</f>
        <v>0</v>
      </c>
      <c r="I206">
        <f>IF(BD206, AL206, AF206)</f>
        <v>0</v>
      </c>
      <c r="J206">
        <f>IF(BD206, AG206, AE206)</f>
        <v>0</v>
      </c>
      <c r="K206">
        <f>BF206 - IF(AS206&gt;1, J206*AZ206*100.0/(AU206), 0)</f>
        <v>0</v>
      </c>
      <c r="L206">
        <f>((R206-H206/2)*K206-J206)/(R206+H206/2)</f>
        <v>0</v>
      </c>
      <c r="M206">
        <f>L206*(BM206+BN206)/1000.0</f>
        <v>0</v>
      </c>
      <c r="N206">
        <f>(BF206 - IF(AS206&gt;1, J206*AZ206*100.0/(AU206), 0))*(BM206+BN206)/1000.0</f>
        <v>0</v>
      </c>
      <c r="O206">
        <f>2.0/((1/Q206-1/P206)+SIGN(Q206)*SQRT((1/Q206-1/P206)*(1/Q206-1/P206) + 4*BA206/((BA206+1)*(BA206+1))*(2*1/Q206*1/P206-1/P206*1/P206)))</f>
        <v>0</v>
      </c>
      <c r="P206">
        <f>IF(LEFT(BB206,1)&lt;&gt;"0",IF(LEFT(BB206,1)="1",3.0,BC206),$D$5+$E$5*(BT206*BM206/($K$5*1000))+$F$5*(BT206*BM206/($K$5*1000))*MAX(MIN(AZ206,$J$5),$I$5)*MAX(MIN(AZ206,$J$5),$I$5)+$G$5*MAX(MIN(AZ206,$J$5),$I$5)*(BT206*BM206/($K$5*1000))+$H$5*(BT206*BM206/($K$5*1000))*(BT206*BM206/($K$5*1000)))</f>
        <v>0</v>
      </c>
      <c r="Q206">
        <f>H206*(1000-(1000*0.61365*exp(17.502*U206/(240.97+U206))/(BM206+BN206)+BH206)/2)/(1000*0.61365*exp(17.502*U206/(240.97+U206))/(BM206+BN206)-BH206)</f>
        <v>0</v>
      </c>
      <c r="R206">
        <f>1/((BA206+1)/(O206/1.6)+1/(P206/1.37)) + BA206/((BA206+1)/(O206/1.6) + BA206/(P206/1.37))</f>
        <v>0</v>
      </c>
      <c r="S206">
        <f>(AV206*AY206)</f>
        <v>0</v>
      </c>
      <c r="T206">
        <f>(BO206+(S206+2*0.95*5.67E-8*(((BO206+$B$7)+273)^4-(BO206+273)^4)-44100*H206)/(1.84*29.3*P206+8*0.95*5.67E-8*(BO206+273)^3))</f>
        <v>0</v>
      </c>
      <c r="U206">
        <f>($C$7*BP206+$D$7*BQ206+$E$7*T206)</f>
        <v>0</v>
      </c>
      <c r="V206">
        <f>0.61365*exp(17.502*U206/(240.97+U206))</f>
        <v>0</v>
      </c>
      <c r="W206">
        <f>(X206/Y206*100)</f>
        <v>0</v>
      </c>
      <c r="X206">
        <f>BH206*(BM206+BN206)/1000</f>
        <v>0</v>
      </c>
      <c r="Y206">
        <f>0.61365*exp(17.502*BO206/(240.97+BO206))</f>
        <v>0</v>
      </c>
      <c r="Z206">
        <f>(V206-BH206*(BM206+BN206)/1000)</f>
        <v>0</v>
      </c>
      <c r="AA206">
        <f>(-H206*44100)</f>
        <v>0</v>
      </c>
      <c r="AB206">
        <f>2*29.3*P206*0.92*(BO206-U206)</f>
        <v>0</v>
      </c>
      <c r="AC206">
        <f>2*0.95*5.67E-8*(((BO206+$B$7)+273)^4-(U206+273)^4)</f>
        <v>0</v>
      </c>
      <c r="AD206">
        <f>S206+AC206+AA206+AB206</f>
        <v>0</v>
      </c>
      <c r="AE206">
        <f>BL206*AS206*(BG206-BF206*(1000-AS206*BI206)/(1000-AS206*BH206))/(100*AZ206)</f>
        <v>0</v>
      </c>
      <c r="AF206">
        <f>1000*BL206*AS206*(BH206-BI206)/(100*AZ206*(1000-AS206*BH206))</f>
        <v>0</v>
      </c>
      <c r="AG206">
        <f>(AH206 - AI206 - BM206*1E3/(8.314*(BO206+273.15)) * AK206/BL206 * AJ206) * BL206/(100*AZ206) * (1000 - BI206)/1000</f>
        <v>0</v>
      </c>
      <c r="AH206">
        <v>1440.48481365476</v>
      </c>
      <c r="AI206">
        <v>1387.96442424242</v>
      </c>
      <c r="AJ206">
        <v>3.11957445887432</v>
      </c>
      <c r="AK206">
        <v>84.62</v>
      </c>
      <c r="AL206">
        <f>(AN206 - AM206 + BM206*1E3/(8.314*(BO206+273.15)) * AP206/BL206 * AO206) * BL206/(100*AZ206) * 1000/(1000 - AN206)</f>
        <v>0</v>
      </c>
      <c r="AM206">
        <v>12.8141022663936</v>
      </c>
      <c r="AN206">
        <v>15.4597494505495</v>
      </c>
      <c r="AO206">
        <v>-4.77912514835273e-06</v>
      </c>
      <c r="AP206">
        <v>106.04</v>
      </c>
      <c r="AQ206">
        <v>13</v>
      </c>
      <c r="AR206">
        <v>3</v>
      </c>
      <c r="AS206">
        <f>IF(AQ206*$H$13&gt;=AU206,1.0,(AU206/(AU206-AQ206*$H$13)))</f>
        <v>0</v>
      </c>
      <c r="AT206">
        <f>(AS206-1)*100</f>
        <v>0</v>
      </c>
      <c r="AU206">
        <f>MAX(0,($B$13+$C$13*BT206)/(1+$D$13*BT206)*BM206/(BO206+273)*$E$13)</f>
        <v>0</v>
      </c>
      <c r="AV206">
        <f>$B$11*BU206+$C$11*BV206+$D$11*CG206</f>
        <v>0</v>
      </c>
      <c r="AW206">
        <f>AV206*AX206</f>
        <v>0</v>
      </c>
      <c r="AX206">
        <f>($B$11*$D$9+$C$11*$D$9+$D$11*(CH206*$E$9+CI206*$G$9))/($B$11+$C$11+$D$11)</f>
        <v>0</v>
      </c>
      <c r="AY206">
        <f>($B$11*$K$9+$C$11*$K$9+$D$11*(CH206*$L$9+CI206*$N$9))/($B$11+$C$11+$D$11)</f>
        <v>0</v>
      </c>
      <c r="AZ206">
        <v>6</v>
      </c>
      <c r="BA206">
        <v>0.5</v>
      </c>
      <c r="BB206" t="s">
        <v>345</v>
      </c>
      <c r="BC206">
        <v>2</v>
      </c>
      <c r="BD206" t="b">
        <v>1</v>
      </c>
      <c r="BE206">
        <v>1737668118.1</v>
      </c>
      <c r="BF206">
        <v>1366.57</v>
      </c>
      <c r="BG206">
        <v>1433.61</v>
      </c>
      <c r="BH206">
        <v>15.4596</v>
      </c>
      <c r="BI206">
        <v>12.8181</v>
      </c>
      <c r="BJ206">
        <v>1364.84</v>
      </c>
      <c r="BK206">
        <v>15.3487</v>
      </c>
      <c r="BL206">
        <v>500.262</v>
      </c>
      <c r="BM206">
        <v>102.602</v>
      </c>
      <c r="BN206">
        <v>0.0993901</v>
      </c>
      <c r="BO206">
        <v>25.0067</v>
      </c>
      <c r="BP206">
        <v>25.4607</v>
      </c>
      <c r="BQ206">
        <v>999.9</v>
      </c>
      <c r="BR206">
        <v>0</v>
      </c>
      <c r="BS206">
        <v>0</v>
      </c>
      <c r="BT206">
        <v>10046.2</v>
      </c>
      <c r="BU206">
        <v>364.529</v>
      </c>
      <c r="BV206">
        <v>833.201</v>
      </c>
      <c r="BW206">
        <v>-67.0421</v>
      </c>
      <c r="BX206">
        <v>1388.03</v>
      </c>
      <c r="BY206">
        <v>1452.22</v>
      </c>
      <c r="BZ206">
        <v>2.64141</v>
      </c>
      <c r="CA206">
        <v>1433.61</v>
      </c>
      <c r="CB206">
        <v>12.8181</v>
      </c>
      <c r="CC206">
        <v>1.58618</v>
      </c>
      <c r="CD206">
        <v>1.31517</v>
      </c>
      <c r="CE206">
        <v>13.8252</v>
      </c>
      <c r="CF206">
        <v>10.9733</v>
      </c>
      <c r="CG206">
        <v>1200</v>
      </c>
      <c r="CH206">
        <v>0.900001</v>
      </c>
      <c r="CI206">
        <v>0.0999995</v>
      </c>
      <c r="CJ206">
        <v>27</v>
      </c>
      <c r="CK206">
        <v>23455.7</v>
      </c>
      <c r="CL206">
        <v>1737665128.1</v>
      </c>
      <c r="CM206" t="s">
        <v>346</v>
      </c>
      <c r="CN206">
        <v>1737665128.1</v>
      </c>
      <c r="CO206">
        <v>1737665124.1</v>
      </c>
      <c r="CP206">
        <v>1</v>
      </c>
      <c r="CQ206">
        <v>0.11</v>
      </c>
      <c r="CR206">
        <v>-0.02</v>
      </c>
      <c r="CS206">
        <v>0.918</v>
      </c>
      <c r="CT206">
        <v>0.128</v>
      </c>
      <c r="CU206">
        <v>200</v>
      </c>
      <c r="CV206">
        <v>18</v>
      </c>
      <c r="CW206">
        <v>0.6</v>
      </c>
      <c r="CX206">
        <v>0.08</v>
      </c>
      <c r="CY206">
        <v>-67.89491</v>
      </c>
      <c r="CZ206">
        <v>9.13016842105254</v>
      </c>
      <c r="DA206">
        <v>1.12672435622028</v>
      </c>
      <c r="DB206">
        <v>0</v>
      </c>
      <c r="DC206">
        <v>2.657462</v>
      </c>
      <c r="DD206">
        <v>-0.0158796992481192</v>
      </c>
      <c r="DE206">
        <v>0.0150035111224007</v>
      </c>
      <c r="DF206">
        <v>1</v>
      </c>
      <c r="DG206">
        <v>1</v>
      </c>
      <c r="DH206">
        <v>2</v>
      </c>
      <c r="DI206" t="s">
        <v>347</v>
      </c>
      <c r="DJ206">
        <v>3.11917</v>
      </c>
      <c r="DK206">
        <v>2.80037</v>
      </c>
      <c r="DL206">
        <v>0.223726</v>
      </c>
      <c r="DM206">
        <v>0.232307</v>
      </c>
      <c r="DN206">
        <v>0.0863449</v>
      </c>
      <c r="DO206">
        <v>0.0761783</v>
      </c>
      <c r="DP206">
        <v>21605.5</v>
      </c>
      <c r="DQ206">
        <v>19737.9</v>
      </c>
      <c r="DR206">
        <v>26627.6</v>
      </c>
      <c r="DS206">
        <v>24057.6</v>
      </c>
      <c r="DT206">
        <v>33634.7</v>
      </c>
      <c r="DU206">
        <v>32388.3</v>
      </c>
      <c r="DV206">
        <v>40260.1</v>
      </c>
      <c r="DW206">
        <v>38044.1</v>
      </c>
      <c r="DX206">
        <v>1.99778</v>
      </c>
      <c r="DY206">
        <v>2.63535</v>
      </c>
      <c r="DZ206">
        <v>0.0420436</v>
      </c>
      <c r="EA206">
        <v>0</v>
      </c>
      <c r="EB206">
        <v>24.7704</v>
      </c>
      <c r="EC206">
        <v>999.9</v>
      </c>
      <c r="ED206">
        <v>51.764</v>
      </c>
      <c r="EE206">
        <v>26.012</v>
      </c>
      <c r="EF206">
        <v>17.0357</v>
      </c>
      <c r="EG206">
        <v>63.9856</v>
      </c>
      <c r="EH206">
        <v>20.3686</v>
      </c>
      <c r="EI206">
        <v>2</v>
      </c>
      <c r="EJ206">
        <v>-0.316674</v>
      </c>
      <c r="EK206">
        <v>-0.350531</v>
      </c>
      <c r="EL206">
        <v>20.2993</v>
      </c>
      <c r="EM206">
        <v>5.26057</v>
      </c>
      <c r="EN206">
        <v>12.0055</v>
      </c>
      <c r="EO206">
        <v>4.99885</v>
      </c>
      <c r="EP206">
        <v>3.28695</v>
      </c>
      <c r="EQ206">
        <v>9999</v>
      </c>
      <c r="ER206">
        <v>9999</v>
      </c>
      <c r="ES206">
        <v>9999</v>
      </c>
      <c r="ET206">
        <v>999.9</v>
      </c>
      <c r="EU206">
        <v>1.87286</v>
      </c>
      <c r="EV206">
        <v>1.87365</v>
      </c>
      <c r="EW206">
        <v>1.86992</v>
      </c>
      <c r="EX206">
        <v>1.87564</v>
      </c>
      <c r="EY206">
        <v>1.87584</v>
      </c>
      <c r="EZ206">
        <v>1.87423</v>
      </c>
      <c r="FA206">
        <v>1.87283</v>
      </c>
      <c r="FB206">
        <v>1.87183</v>
      </c>
      <c r="FC206">
        <v>5</v>
      </c>
      <c r="FD206">
        <v>0</v>
      </c>
      <c r="FE206">
        <v>0</v>
      </c>
      <c r="FF206">
        <v>0</v>
      </c>
      <c r="FG206" t="s">
        <v>348</v>
      </c>
      <c r="FH206" t="s">
        <v>349</v>
      </c>
      <c r="FI206" t="s">
        <v>350</v>
      </c>
      <c r="FJ206" t="s">
        <v>350</v>
      </c>
      <c r="FK206" t="s">
        <v>350</v>
      </c>
      <c r="FL206" t="s">
        <v>350</v>
      </c>
      <c r="FM206">
        <v>0</v>
      </c>
      <c r="FN206">
        <v>100</v>
      </c>
      <c r="FO206">
        <v>100</v>
      </c>
      <c r="FP206">
        <v>1.72</v>
      </c>
      <c r="FQ206">
        <v>0.1108</v>
      </c>
      <c r="FR206">
        <v>0.362488883028156</v>
      </c>
      <c r="FS206">
        <v>0.00365831709837341</v>
      </c>
      <c r="FT206">
        <v>-3.09545118692409e-06</v>
      </c>
      <c r="FU206">
        <v>8.40380587856183e-10</v>
      </c>
      <c r="FV206">
        <v>-0.00191986884087034</v>
      </c>
      <c r="FW206">
        <v>0.00174507359546448</v>
      </c>
      <c r="FX206">
        <v>0.000211765233859431</v>
      </c>
      <c r="FY206">
        <v>9.99097381883647e-06</v>
      </c>
      <c r="FZ206">
        <v>2</v>
      </c>
      <c r="GA206">
        <v>1986</v>
      </c>
      <c r="GB206">
        <v>0</v>
      </c>
      <c r="GC206">
        <v>17</v>
      </c>
      <c r="GD206">
        <v>49.9</v>
      </c>
      <c r="GE206">
        <v>49.9</v>
      </c>
      <c r="GF206">
        <v>3.7793</v>
      </c>
      <c r="GG206">
        <v>2.51465</v>
      </c>
      <c r="GH206">
        <v>2.24854</v>
      </c>
      <c r="GI206">
        <v>2.67578</v>
      </c>
      <c r="GJ206">
        <v>2.44751</v>
      </c>
      <c r="GK206">
        <v>2.36084</v>
      </c>
      <c r="GL206">
        <v>31.0853</v>
      </c>
      <c r="GM206">
        <v>13.9394</v>
      </c>
      <c r="GN206">
        <v>19</v>
      </c>
      <c r="GO206">
        <v>456.055</v>
      </c>
      <c r="GP206">
        <v>1036.85</v>
      </c>
      <c r="GQ206">
        <v>24.3054</v>
      </c>
      <c r="GR206">
        <v>23.5303</v>
      </c>
      <c r="GS206">
        <v>30.0003</v>
      </c>
      <c r="GT206">
        <v>23.5532</v>
      </c>
      <c r="GU206">
        <v>23.6714</v>
      </c>
      <c r="GV206">
        <v>75.7126</v>
      </c>
      <c r="GW206">
        <v>22.7091</v>
      </c>
      <c r="GX206">
        <v>67.7889</v>
      </c>
      <c r="GY206">
        <v>24.2728</v>
      </c>
      <c r="GZ206">
        <v>1461.49</v>
      </c>
      <c r="HA206">
        <v>12.8163</v>
      </c>
      <c r="HB206">
        <v>101.114</v>
      </c>
      <c r="HC206">
        <v>101.078</v>
      </c>
    </row>
    <row r="207" spans="1:211">
      <c r="A207">
        <v>191</v>
      </c>
      <c r="B207">
        <v>1737668121.1</v>
      </c>
      <c r="C207">
        <v>380</v>
      </c>
      <c r="D207" t="s">
        <v>730</v>
      </c>
      <c r="E207" t="s">
        <v>731</v>
      </c>
      <c r="F207">
        <v>2</v>
      </c>
      <c r="G207">
        <v>1737668119.1</v>
      </c>
      <c r="H207">
        <f>(I207)/1000</f>
        <v>0</v>
      </c>
      <c r="I207">
        <f>IF(BD207, AL207, AF207)</f>
        <v>0</v>
      </c>
      <c r="J207">
        <f>IF(BD207, AG207, AE207)</f>
        <v>0</v>
      </c>
      <c r="K207">
        <f>BF207 - IF(AS207&gt;1, J207*AZ207*100.0/(AU207), 0)</f>
        <v>0</v>
      </c>
      <c r="L207">
        <f>((R207-H207/2)*K207-J207)/(R207+H207/2)</f>
        <v>0</v>
      </c>
      <c r="M207">
        <f>L207*(BM207+BN207)/1000.0</f>
        <v>0</v>
      </c>
      <c r="N207">
        <f>(BF207 - IF(AS207&gt;1, J207*AZ207*100.0/(AU207), 0))*(BM207+BN207)/1000.0</f>
        <v>0</v>
      </c>
      <c r="O207">
        <f>2.0/((1/Q207-1/P207)+SIGN(Q207)*SQRT((1/Q207-1/P207)*(1/Q207-1/P207) + 4*BA207/((BA207+1)*(BA207+1))*(2*1/Q207*1/P207-1/P207*1/P207)))</f>
        <v>0</v>
      </c>
      <c r="P207">
        <f>IF(LEFT(BB207,1)&lt;&gt;"0",IF(LEFT(BB207,1)="1",3.0,BC207),$D$5+$E$5*(BT207*BM207/($K$5*1000))+$F$5*(BT207*BM207/($K$5*1000))*MAX(MIN(AZ207,$J$5),$I$5)*MAX(MIN(AZ207,$J$5),$I$5)+$G$5*MAX(MIN(AZ207,$J$5),$I$5)*(BT207*BM207/($K$5*1000))+$H$5*(BT207*BM207/($K$5*1000))*(BT207*BM207/($K$5*1000)))</f>
        <v>0</v>
      </c>
      <c r="Q207">
        <f>H207*(1000-(1000*0.61365*exp(17.502*U207/(240.97+U207))/(BM207+BN207)+BH207)/2)/(1000*0.61365*exp(17.502*U207/(240.97+U207))/(BM207+BN207)-BH207)</f>
        <v>0</v>
      </c>
      <c r="R207">
        <f>1/((BA207+1)/(O207/1.6)+1/(P207/1.37)) + BA207/((BA207+1)/(O207/1.6) + BA207/(P207/1.37))</f>
        <v>0</v>
      </c>
      <c r="S207">
        <f>(AV207*AY207)</f>
        <v>0</v>
      </c>
      <c r="T207">
        <f>(BO207+(S207+2*0.95*5.67E-8*(((BO207+$B$7)+273)^4-(BO207+273)^4)-44100*H207)/(1.84*29.3*P207+8*0.95*5.67E-8*(BO207+273)^3))</f>
        <v>0</v>
      </c>
      <c r="U207">
        <f>($C$7*BP207+$D$7*BQ207+$E$7*T207)</f>
        <v>0</v>
      </c>
      <c r="V207">
        <f>0.61365*exp(17.502*U207/(240.97+U207))</f>
        <v>0</v>
      </c>
      <c r="W207">
        <f>(X207/Y207*100)</f>
        <v>0</v>
      </c>
      <c r="X207">
        <f>BH207*(BM207+BN207)/1000</f>
        <v>0</v>
      </c>
      <c r="Y207">
        <f>0.61365*exp(17.502*BO207/(240.97+BO207))</f>
        <v>0</v>
      </c>
      <c r="Z207">
        <f>(V207-BH207*(BM207+BN207)/1000)</f>
        <v>0</v>
      </c>
      <c r="AA207">
        <f>(-H207*44100)</f>
        <v>0</v>
      </c>
      <c r="AB207">
        <f>2*29.3*P207*0.92*(BO207-U207)</f>
        <v>0</v>
      </c>
      <c r="AC207">
        <f>2*0.95*5.67E-8*(((BO207+$B$7)+273)^4-(U207+273)^4)</f>
        <v>0</v>
      </c>
      <c r="AD207">
        <f>S207+AC207+AA207+AB207</f>
        <v>0</v>
      </c>
      <c r="AE207">
        <f>BL207*AS207*(BG207-BF207*(1000-AS207*BI207)/(1000-AS207*BH207))/(100*AZ207)</f>
        <v>0</v>
      </c>
      <c r="AF207">
        <f>1000*BL207*AS207*(BH207-BI207)/(100*AZ207*(1000-AS207*BH207))</f>
        <v>0</v>
      </c>
      <c r="AG207">
        <f>(AH207 - AI207 - BM207*1E3/(8.314*(BO207+273.15)) * AK207/BL207 * AJ207) * BL207/(100*AZ207) * (1000 - BI207)/1000</f>
        <v>0</v>
      </c>
      <c r="AH207">
        <v>1447.31368882143</v>
      </c>
      <c r="AI207">
        <v>1394.36757575758</v>
      </c>
      <c r="AJ207">
        <v>3.16107792207766</v>
      </c>
      <c r="AK207">
        <v>84.62</v>
      </c>
      <c r="AL207">
        <f>(AN207 - AM207 + BM207*1E3/(8.314*(BO207+273.15)) * AP207/BL207 * AO207) * BL207/(100*AZ207) * 1000/(1000 - AN207)</f>
        <v>0</v>
      </c>
      <c r="AM207">
        <v>12.8151309316084</v>
      </c>
      <c r="AN207">
        <v>15.4591747252747</v>
      </c>
      <c r="AO207">
        <v>-3.63279975573366e-06</v>
      </c>
      <c r="AP207">
        <v>106.04</v>
      </c>
      <c r="AQ207">
        <v>13</v>
      </c>
      <c r="AR207">
        <v>3</v>
      </c>
      <c r="AS207">
        <f>IF(AQ207*$H$13&gt;=AU207,1.0,(AU207/(AU207-AQ207*$H$13)))</f>
        <v>0</v>
      </c>
      <c r="AT207">
        <f>(AS207-1)*100</f>
        <v>0</v>
      </c>
      <c r="AU207">
        <f>MAX(0,($B$13+$C$13*BT207)/(1+$D$13*BT207)*BM207/(BO207+273)*$E$13)</f>
        <v>0</v>
      </c>
      <c r="AV207">
        <f>$B$11*BU207+$C$11*BV207+$D$11*CG207</f>
        <v>0</v>
      </c>
      <c r="AW207">
        <f>AV207*AX207</f>
        <v>0</v>
      </c>
      <c r="AX207">
        <f>($B$11*$D$9+$C$11*$D$9+$D$11*(CH207*$E$9+CI207*$G$9))/($B$11+$C$11+$D$11)</f>
        <v>0</v>
      </c>
      <c r="AY207">
        <f>($B$11*$K$9+$C$11*$K$9+$D$11*(CH207*$L$9+CI207*$N$9))/($B$11+$C$11+$D$11)</f>
        <v>0</v>
      </c>
      <c r="AZ207">
        <v>6</v>
      </c>
      <c r="BA207">
        <v>0.5</v>
      </c>
      <c r="BB207" t="s">
        <v>345</v>
      </c>
      <c r="BC207">
        <v>2</v>
      </c>
      <c r="BD207" t="b">
        <v>1</v>
      </c>
      <c r="BE207">
        <v>1737668119.1</v>
      </c>
      <c r="BF207">
        <v>1369.685</v>
      </c>
      <c r="BG207">
        <v>1436.665</v>
      </c>
      <c r="BH207">
        <v>15.45915</v>
      </c>
      <c r="BI207">
        <v>12.81905</v>
      </c>
      <c r="BJ207">
        <v>1367.955</v>
      </c>
      <c r="BK207">
        <v>15.3483</v>
      </c>
      <c r="BL207">
        <v>499.938</v>
      </c>
      <c r="BM207">
        <v>102.602</v>
      </c>
      <c r="BN207">
        <v>0.0995523</v>
      </c>
      <c r="BO207">
        <v>25.00845</v>
      </c>
      <c r="BP207">
        <v>25.46035</v>
      </c>
      <c r="BQ207">
        <v>999.9</v>
      </c>
      <c r="BR207">
        <v>0</v>
      </c>
      <c r="BS207">
        <v>0</v>
      </c>
      <c r="BT207">
        <v>10024.05</v>
      </c>
      <c r="BU207">
        <v>364.5355</v>
      </c>
      <c r="BV207">
        <v>833.0815</v>
      </c>
      <c r="BW207">
        <v>-66.9823</v>
      </c>
      <c r="BX207">
        <v>1391.19</v>
      </c>
      <c r="BY207">
        <v>1455.32</v>
      </c>
      <c r="BZ207">
        <v>2.64007</v>
      </c>
      <c r="CA207">
        <v>1436.665</v>
      </c>
      <c r="CB207">
        <v>12.81905</v>
      </c>
      <c r="CC207">
        <v>1.586135</v>
      </c>
      <c r="CD207">
        <v>1.31526</v>
      </c>
      <c r="CE207">
        <v>13.82475</v>
      </c>
      <c r="CF207">
        <v>10.97435</v>
      </c>
      <c r="CG207">
        <v>1200</v>
      </c>
      <c r="CH207">
        <v>0.9000005</v>
      </c>
      <c r="CI207">
        <v>0.0999997</v>
      </c>
      <c r="CJ207">
        <v>27</v>
      </c>
      <c r="CK207">
        <v>23455.75</v>
      </c>
      <c r="CL207">
        <v>1737665128.1</v>
      </c>
      <c r="CM207" t="s">
        <v>346</v>
      </c>
      <c r="CN207">
        <v>1737665128.1</v>
      </c>
      <c r="CO207">
        <v>1737665124.1</v>
      </c>
      <c r="CP207">
        <v>1</v>
      </c>
      <c r="CQ207">
        <v>0.11</v>
      </c>
      <c r="CR207">
        <v>-0.02</v>
      </c>
      <c r="CS207">
        <v>0.918</v>
      </c>
      <c r="CT207">
        <v>0.128</v>
      </c>
      <c r="CU207">
        <v>200</v>
      </c>
      <c r="CV207">
        <v>18</v>
      </c>
      <c r="CW207">
        <v>0.6</v>
      </c>
      <c r="CX207">
        <v>0.08</v>
      </c>
      <c r="CY207">
        <v>-67.730045</v>
      </c>
      <c r="CZ207">
        <v>9.2161488721805</v>
      </c>
      <c r="DA207">
        <v>1.13020741834187</v>
      </c>
      <c r="DB207">
        <v>0</v>
      </c>
      <c r="DC207">
        <v>2.6588055</v>
      </c>
      <c r="DD207">
        <v>-0.103376390977439</v>
      </c>
      <c r="DE207">
        <v>0.012547458099153</v>
      </c>
      <c r="DF207">
        <v>1</v>
      </c>
      <c r="DG207">
        <v>1</v>
      </c>
      <c r="DH207">
        <v>2</v>
      </c>
      <c r="DI207" t="s">
        <v>347</v>
      </c>
      <c r="DJ207">
        <v>3.11856</v>
      </c>
      <c r="DK207">
        <v>2.80075</v>
      </c>
      <c r="DL207">
        <v>0.224332</v>
      </c>
      <c r="DM207">
        <v>0.232934</v>
      </c>
      <c r="DN207">
        <v>0.0863421</v>
      </c>
      <c r="DO207">
        <v>0.0761841</v>
      </c>
      <c r="DP207">
        <v>21588.2</v>
      </c>
      <c r="DQ207">
        <v>19721.8</v>
      </c>
      <c r="DR207">
        <v>26626.9</v>
      </c>
      <c r="DS207">
        <v>24057.6</v>
      </c>
      <c r="DT207">
        <v>33634.1</v>
      </c>
      <c r="DU207">
        <v>32387.9</v>
      </c>
      <c r="DV207">
        <v>40259.3</v>
      </c>
      <c r="DW207">
        <v>38043.9</v>
      </c>
      <c r="DX207">
        <v>1.99632</v>
      </c>
      <c r="DY207">
        <v>2.63565</v>
      </c>
      <c r="DZ207">
        <v>0.0420585</v>
      </c>
      <c r="EA207">
        <v>0</v>
      </c>
      <c r="EB207">
        <v>24.7714</v>
      </c>
      <c r="EC207">
        <v>999.9</v>
      </c>
      <c r="ED207">
        <v>51.764</v>
      </c>
      <c r="EE207">
        <v>26.012</v>
      </c>
      <c r="EF207">
        <v>17.0346</v>
      </c>
      <c r="EG207">
        <v>64.5356</v>
      </c>
      <c r="EH207">
        <v>20.4407</v>
      </c>
      <c r="EI207">
        <v>2</v>
      </c>
      <c r="EJ207">
        <v>-0.316585</v>
      </c>
      <c r="EK207">
        <v>-0.272892</v>
      </c>
      <c r="EL207">
        <v>20.2998</v>
      </c>
      <c r="EM207">
        <v>5.26222</v>
      </c>
      <c r="EN207">
        <v>12.0056</v>
      </c>
      <c r="EO207">
        <v>4.99935</v>
      </c>
      <c r="EP207">
        <v>3.28733</v>
      </c>
      <c r="EQ207">
        <v>9999</v>
      </c>
      <c r="ER207">
        <v>9999</v>
      </c>
      <c r="ES207">
        <v>9999</v>
      </c>
      <c r="ET207">
        <v>999.9</v>
      </c>
      <c r="EU207">
        <v>1.87286</v>
      </c>
      <c r="EV207">
        <v>1.87366</v>
      </c>
      <c r="EW207">
        <v>1.86993</v>
      </c>
      <c r="EX207">
        <v>1.87564</v>
      </c>
      <c r="EY207">
        <v>1.87586</v>
      </c>
      <c r="EZ207">
        <v>1.87424</v>
      </c>
      <c r="FA207">
        <v>1.87283</v>
      </c>
      <c r="FB207">
        <v>1.87186</v>
      </c>
      <c r="FC207">
        <v>5</v>
      </c>
      <c r="FD207">
        <v>0</v>
      </c>
      <c r="FE207">
        <v>0</v>
      </c>
      <c r="FF207">
        <v>0</v>
      </c>
      <c r="FG207" t="s">
        <v>348</v>
      </c>
      <c r="FH207" t="s">
        <v>349</v>
      </c>
      <c r="FI207" t="s">
        <v>350</v>
      </c>
      <c r="FJ207" t="s">
        <v>350</v>
      </c>
      <c r="FK207" t="s">
        <v>350</v>
      </c>
      <c r="FL207" t="s">
        <v>350</v>
      </c>
      <c r="FM207">
        <v>0</v>
      </c>
      <c r="FN207">
        <v>100</v>
      </c>
      <c r="FO207">
        <v>100</v>
      </c>
      <c r="FP207">
        <v>1.73</v>
      </c>
      <c r="FQ207">
        <v>0.1108</v>
      </c>
      <c r="FR207">
        <v>0.362488883028156</v>
      </c>
      <c r="FS207">
        <v>0.00365831709837341</v>
      </c>
      <c r="FT207">
        <v>-3.09545118692409e-06</v>
      </c>
      <c r="FU207">
        <v>8.40380587856183e-10</v>
      </c>
      <c r="FV207">
        <v>-0.00191986884087034</v>
      </c>
      <c r="FW207">
        <v>0.00174507359546448</v>
      </c>
      <c r="FX207">
        <v>0.000211765233859431</v>
      </c>
      <c r="FY207">
        <v>9.99097381883647e-06</v>
      </c>
      <c r="FZ207">
        <v>2</v>
      </c>
      <c r="GA207">
        <v>1986</v>
      </c>
      <c r="GB207">
        <v>0</v>
      </c>
      <c r="GC207">
        <v>17</v>
      </c>
      <c r="GD207">
        <v>49.9</v>
      </c>
      <c r="GE207">
        <v>50</v>
      </c>
      <c r="GF207">
        <v>3.7915</v>
      </c>
      <c r="GG207">
        <v>2.50854</v>
      </c>
      <c r="GH207">
        <v>2.24854</v>
      </c>
      <c r="GI207">
        <v>2.67456</v>
      </c>
      <c r="GJ207">
        <v>2.44751</v>
      </c>
      <c r="GK207">
        <v>2.41455</v>
      </c>
      <c r="GL207">
        <v>31.107</v>
      </c>
      <c r="GM207">
        <v>13.9569</v>
      </c>
      <c r="GN207">
        <v>19</v>
      </c>
      <c r="GO207">
        <v>455.208</v>
      </c>
      <c r="GP207">
        <v>1037.24</v>
      </c>
      <c r="GQ207">
        <v>24.2982</v>
      </c>
      <c r="GR207">
        <v>23.5308</v>
      </c>
      <c r="GS207">
        <v>30.0003</v>
      </c>
      <c r="GT207">
        <v>23.5541</v>
      </c>
      <c r="GU207">
        <v>23.6724</v>
      </c>
      <c r="GV207">
        <v>75.9746</v>
      </c>
      <c r="GW207">
        <v>22.7091</v>
      </c>
      <c r="GX207">
        <v>67.7889</v>
      </c>
      <c r="GY207">
        <v>24.2728</v>
      </c>
      <c r="GZ207">
        <v>1468.31</v>
      </c>
      <c r="HA207">
        <v>12.8163</v>
      </c>
      <c r="HB207">
        <v>101.112</v>
      </c>
      <c r="HC207">
        <v>101.078</v>
      </c>
    </row>
    <row r="208" spans="1:211">
      <c r="A208">
        <v>192</v>
      </c>
      <c r="B208">
        <v>1737668123.1</v>
      </c>
      <c r="C208">
        <v>382</v>
      </c>
      <c r="D208" t="s">
        <v>732</v>
      </c>
      <c r="E208" t="s">
        <v>733</v>
      </c>
      <c r="F208">
        <v>2</v>
      </c>
      <c r="G208">
        <v>1737668122.1</v>
      </c>
      <c r="H208">
        <f>(I208)/1000</f>
        <v>0</v>
      </c>
      <c r="I208">
        <f>IF(BD208, AL208, AF208)</f>
        <v>0</v>
      </c>
      <c r="J208">
        <f>IF(BD208, AG208, AE208)</f>
        <v>0</v>
      </c>
      <c r="K208">
        <f>BF208 - IF(AS208&gt;1, J208*AZ208*100.0/(AU208), 0)</f>
        <v>0</v>
      </c>
      <c r="L208">
        <f>((R208-H208/2)*K208-J208)/(R208+H208/2)</f>
        <v>0</v>
      </c>
      <c r="M208">
        <f>L208*(BM208+BN208)/1000.0</f>
        <v>0</v>
      </c>
      <c r="N208">
        <f>(BF208 - IF(AS208&gt;1, J208*AZ208*100.0/(AU208), 0))*(BM208+BN208)/1000.0</f>
        <v>0</v>
      </c>
      <c r="O208">
        <f>2.0/((1/Q208-1/P208)+SIGN(Q208)*SQRT((1/Q208-1/P208)*(1/Q208-1/P208) + 4*BA208/((BA208+1)*(BA208+1))*(2*1/Q208*1/P208-1/P208*1/P208)))</f>
        <v>0</v>
      </c>
      <c r="P208">
        <f>IF(LEFT(BB208,1)&lt;&gt;"0",IF(LEFT(BB208,1)="1",3.0,BC208),$D$5+$E$5*(BT208*BM208/($K$5*1000))+$F$5*(BT208*BM208/($K$5*1000))*MAX(MIN(AZ208,$J$5),$I$5)*MAX(MIN(AZ208,$J$5),$I$5)+$G$5*MAX(MIN(AZ208,$J$5),$I$5)*(BT208*BM208/($K$5*1000))+$H$5*(BT208*BM208/($K$5*1000))*(BT208*BM208/($K$5*1000)))</f>
        <v>0</v>
      </c>
      <c r="Q208">
        <f>H208*(1000-(1000*0.61365*exp(17.502*U208/(240.97+U208))/(BM208+BN208)+BH208)/2)/(1000*0.61365*exp(17.502*U208/(240.97+U208))/(BM208+BN208)-BH208)</f>
        <v>0</v>
      </c>
      <c r="R208">
        <f>1/((BA208+1)/(O208/1.6)+1/(P208/1.37)) + BA208/((BA208+1)/(O208/1.6) + BA208/(P208/1.37))</f>
        <v>0</v>
      </c>
      <c r="S208">
        <f>(AV208*AY208)</f>
        <v>0</v>
      </c>
      <c r="T208">
        <f>(BO208+(S208+2*0.95*5.67E-8*(((BO208+$B$7)+273)^4-(BO208+273)^4)-44100*H208)/(1.84*29.3*P208+8*0.95*5.67E-8*(BO208+273)^3))</f>
        <v>0</v>
      </c>
      <c r="U208">
        <f>($C$7*BP208+$D$7*BQ208+$E$7*T208)</f>
        <v>0</v>
      </c>
      <c r="V208">
        <f>0.61365*exp(17.502*U208/(240.97+U208))</f>
        <v>0</v>
      </c>
      <c r="W208">
        <f>(X208/Y208*100)</f>
        <v>0</v>
      </c>
      <c r="X208">
        <f>BH208*(BM208+BN208)/1000</f>
        <v>0</v>
      </c>
      <c r="Y208">
        <f>0.61365*exp(17.502*BO208/(240.97+BO208))</f>
        <v>0</v>
      </c>
      <c r="Z208">
        <f>(V208-BH208*(BM208+BN208)/1000)</f>
        <v>0</v>
      </c>
      <c r="AA208">
        <f>(-H208*44100)</f>
        <v>0</v>
      </c>
      <c r="AB208">
        <f>2*29.3*P208*0.92*(BO208-U208)</f>
        <v>0</v>
      </c>
      <c r="AC208">
        <f>2*0.95*5.67E-8*(((BO208+$B$7)+273)^4-(U208+273)^4)</f>
        <v>0</v>
      </c>
      <c r="AD208">
        <f>S208+AC208+AA208+AB208</f>
        <v>0</v>
      </c>
      <c r="AE208">
        <f>BL208*AS208*(BG208-BF208*(1000-AS208*BI208)/(1000-AS208*BH208))/(100*AZ208)</f>
        <v>0</v>
      </c>
      <c r="AF208">
        <f>1000*BL208*AS208*(BH208-BI208)/(100*AZ208*(1000-AS208*BH208))</f>
        <v>0</v>
      </c>
      <c r="AG208">
        <f>(AH208 - AI208 - BM208*1E3/(8.314*(BO208+273.15)) * AK208/BL208 * AJ208) * BL208/(100*AZ208) * (1000 - BI208)/1000</f>
        <v>0</v>
      </c>
      <c r="AH208">
        <v>1453.8162479881</v>
      </c>
      <c r="AI208">
        <v>1400.59066666667</v>
      </c>
      <c r="AJ208">
        <v>3.14390952380965</v>
      </c>
      <c r="AK208">
        <v>84.62</v>
      </c>
      <c r="AL208">
        <f>(AN208 - AM208 + BM208*1E3/(8.314*(BO208+273.15)) * AP208/BL208 * AO208) * BL208/(100*AZ208) * 1000/(1000 - AN208)</f>
        <v>0</v>
      </c>
      <c r="AM208">
        <v>12.8164032724276</v>
      </c>
      <c r="AN208">
        <v>15.4582758241758</v>
      </c>
      <c r="AO208">
        <v>-2.55214257033267e-06</v>
      </c>
      <c r="AP208">
        <v>106.04</v>
      </c>
      <c r="AQ208">
        <v>13</v>
      </c>
      <c r="AR208">
        <v>3</v>
      </c>
      <c r="AS208">
        <f>IF(AQ208*$H$13&gt;=AU208,1.0,(AU208/(AU208-AQ208*$H$13)))</f>
        <v>0</v>
      </c>
      <c r="AT208">
        <f>(AS208-1)*100</f>
        <v>0</v>
      </c>
      <c r="AU208">
        <f>MAX(0,($B$13+$C$13*BT208)/(1+$D$13*BT208)*BM208/(BO208+273)*$E$13)</f>
        <v>0</v>
      </c>
      <c r="AV208">
        <f>$B$11*BU208+$C$11*BV208+$D$11*CG208</f>
        <v>0</v>
      </c>
      <c r="AW208">
        <f>AV208*AX208</f>
        <v>0</v>
      </c>
      <c r="AX208">
        <f>($B$11*$D$9+$C$11*$D$9+$D$11*(CH208*$E$9+CI208*$G$9))/($B$11+$C$11+$D$11)</f>
        <v>0</v>
      </c>
      <c r="AY208">
        <f>($B$11*$K$9+$C$11*$K$9+$D$11*(CH208*$L$9+CI208*$N$9))/($B$11+$C$11+$D$11)</f>
        <v>0</v>
      </c>
      <c r="AZ208">
        <v>6</v>
      </c>
      <c r="BA208">
        <v>0.5</v>
      </c>
      <c r="BB208" t="s">
        <v>345</v>
      </c>
      <c r="BC208">
        <v>2</v>
      </c>
      <c r="BD208" t="b">
        <v>1</v>
      </c>
      <c r="BE208">
        <v>1737668122.1</v>
      </c>
      <c r="BF208">
        <v>1378.91</v>
      </c>
      <c r="BG208">
        <v>1446.41</v>
      </c>
      <c r="BH208">
        <v>15.4574</v>
      </c>
      <c r="BI208">
        <v>12.8216</v>
      </c>
      <c r="BJ208">
        <v>1377.18</v>
      </c>
      <c r="BK208">
        <v>15.3466</v>
      </c>
      <c r="BL208">
        <v>499.557</v>
      </c>
      <c r="BM208">
        <v>102.602</v>
      </c>
      <c r="BN208">
        <v>0.0999403</v>
      </c>
      <c r="BO208">
        <v>25.0139</v>
      </c>
      <c r="BP208">
        <v>25.4606</v>
      </c>
      <c r="BQ208">
        <v>999.9</v>
      </c>
      <c r="BR208">
        <v>0</v>
      </c>
      <c r="BS208">
        <v>0</v>
      </c>
      <c r="BT208">
        <v>9998.12</v>
      </c>
      <c r="BU208">
        <v>364.555</v>
      </c>
      <c r="BV208">
        <v>832.628</v>
      </c>
      <c r="BW208">
        <v>-67.5001</v>
      </c>
      <c r="BX208">
        <v>1400.56</v>
      </c>
      <c r="BY208">
        <v>1465.2</v>
      </c>
      <c r="BZ208">
        <v>2.63586</v>
      </c>
      <c r="CA208">
        <v>1446.41</v>
      </c>
      <c r="CB208">
        <v>12.8216</v>
      </c>
      <c r="CC208">
        <v>1.58597</v>
      </c>
      <c r="CD208">
        <v>1.31552</v>
      </c>
      <c r="CE208">
        <v>13.8231</v>
      </c>
      <c r="CF208">
        <v>10.9774</v>
      </c>
      <c r="CG208">
        <v>1200.01</v>
      </c>
      <c r="CH208">
        <v>0.900001</v>
      </c>
      <c r="CI208">
        <v>0.0999988</v>
      </c>
      <c r="CJ208">
        <v>27</v>
      </c>
      <c r="CK208">
        <v>23456</v>
      </c>
      <c r="CL208">
        <v>1737665128.1</v>
      </c>
      <c r="CM208" t="s">
        <v>346</v>
      </c>
      <c r="CN208">
        <v>1737665128.1</v>
      </c>
      <c r="CO208">
        <v>1737665124.1</v>
      </c>
      <c r="CP208">
        <v>1</v>
      </c>
      <c r="CQ208">
        <v>0.11</v>
      </c>
      <c r="CR208">
        <v>-0.02</v>
      </c>
      <c r="CS208">
        <v>0.918</v>
      </c>
      <c r="CT208">
        <v>0.128</v>
      </c>
      <c r="CU208">
        <v>200</v>
      </c>
      <c r="CV208">
        <v>18</v>
      </c>
      <c r="CW208">
        <v>0.6</v>
      </c>
      <c r="CX208">
        <v>0.08</v>
      </c>
      <c r="CY208">
        <v>-67.571795</v>
      </c>
      <c r="CZ208">
        <v>8.36542105263145</v>
      </c>
      <c r="DA208">
        <v>1.09865583349609</v>
      </c>
      <c r="DB208">
        <v>0</v>
      </c>
      <c r="DC208">
        <v>2.6569665</v>
      </c>
      <c r="DD208">
        <v>-0.141154736842108</v>
      </c>
      <c r="DE208">
        <v>0.0137662519499681</v>
      </c>
      <c r="DF208">
        <v>1</v>
      </c>
      <c r="DG208">
        <v>1</v>
      </c>
      <c r="DH208">
        <v>2</v>
      </c>
      <c r="DI208" t="s">
        <v>347</v>
      </c>
      <c r="DJ208">
        <v>3.11865</v>
      </c>
      <c r="DK208">
        <v>2.80071</v>
      </c>
      <c r="DL208">
        <v>0.224944</v>
      </c>
      <c r="DM208">
        <v>0.233558</v>
      </c>
      <c r="DN208">
        <v>0.0863367</v>
      </c>
      <c r="DO208">
        <v>0.0761935</v>
      </c>
      <c r="DP208">
        <v>21571.3</v>
      </c>
      <c r="DQ208">
        <v>19705.6</v>
      </c>
      <c r="DR208">
        <v>26627.1</v>
      </c>
      <c r="DS208">
        <v>24057.4</v>
      </c>
      <c r="DT208">
        <v>33634.6</v>
      </c>
      <c r="DU208">
        <v>32387.4</v>
      </c>
      <c r="DV208">
        <v>40259.5</v>
      </c>
      <c r="DW208">
        <v>38043.5</v>
      </c>
      <c r="DX208">
        <v>1.99643</v>
      </c>
      <c r="DY208">
        <v>2.63495</v>
      </c>
      <c r="DZ208">
        <v>0.0416636</v>
      </c>
      <c r="EA208">
        <v>0</v>
      </c>
      <c r="EB208">
        <v>24.7731</v>
      </c>
      <c r="EC208">
        <v>999.9</v>
      </c>
      <c r="ED208">
        <v>51.764</v>
      </c>
      <c r="EE208">
        <v>26.012</v>
      </c>
      <c r="EF208">
        <v>17.0361</v>
      </c>
      <c r="EG208">
        <v>64.0956</v>
      </c>
      <c r="EH208">
        <v>20.5088</v>
      </c>
      <c r="EI208">
        <v>2</v>
      </c>
      <c r="EJ208">
        <v>-0.31669</v>
      </c>
      <c r="EK208">
        <v>-0.26878</v>
      </c>
      <c r="EL208">
        <v>20.2997</v>
      </c>
      <c r="EM208">
        <v>5.26117</v>
      </c>
      <c r="EN208">
        <v>12.0053</v>
      </c>
      <c r="EO208">
        <v>4.99885</v>
      </c>
      <c r="EP208">
        <v>3.28702</v>
      </c>
      <c r="EQ208">
        <v>9999</v>
      </c>
      <c r="ER208">
        <v>9999</v>
      </c>
      <c r="ES208">
        <v>9999</v>
      </c>
      <c r="ET208">
        <v>999.9</v>
      </c>
      <c r="EU208">
        <v>1.87286</v>
      </c>
      <c r="EV208">
        <v>1.87369</v>
      </c>
      <c r="EW208">
        <v>1.86995</v>
      </c>
      <c r="EX208">
        <v>1.87567</v>
      </c>
      <c r="EY208">
        <v>1.87587</v>
      </c>
      <c r="EZ208">
        <v>1.87424</v>
      </c>
      <c r="FA208">
        <v>1.87281</v>
      </c>
      <c r="FB208">
        <v>1.87189</v>
      </c>
      <c r="FC208">
        <v>5</v>
      </c>
      <c r="FD208">
        <v>0</v>
      </c>
      <c r="FE208">
        <v>0</v>
      </c>
      <c r="FF208">
        <v>0</v>
      </c>
      <c r="FG208" t="s">
        <v>348</v>
      </c>
      <c r="FH208" t="s">
        <v>349</v>
      </c>
      <c r="FI208" t="s">
        <v>350</v>
      </c>
      <c r="FJ208" t="s">
        <v>350</v>
      </c>
      <c r="FK208" t="s">
        <v>350</v>
      </c>
      <c r="FL208" t="s">
        <v>350</v>
      </c>
      <c r="FM208">
        <v>0</v>
      </c>
      <c r="FN208">
        <v>100</v>
      </c>
      <c r="FO208">
        <v>100</v>
      </c>
      <c r="FP208">
        <v>1.73</v>
      </c>
      <c r="FQ208">
        <v>0.1108</v>
      </c>
      <c r="FR208">
        <v>0.362488883028156</v>
      </c>
      <c r="FS208">
        <v>0.00365831709837341</v>
      </c>
      <c r="FT208">
        <v>-3.09545118692409e-06</v>
      </c>
      <c r="FU208">
        <v>8.40380587856183e-10</v>
      </c>
      <c r="FV208">
        <v>-0.00191986884087034</v>
      </c>
      <c r="FW208">
        <v>0.00174507359546448</v>
      </c>
      <c r="FX208">
        <v>0.000211765233859431</v>
      </c>
      <c r="FY208">
        <v>9.99097381883647e-06</v>
      </c>
      <c r="FZ208">
        <v>2</v>
      </c>
      <c r="GA208">
        <v>1986</v>
      </c>
      <c r="GB208">
        <v>0</v>
      </c>
      <c r="GC208">
        <v>17</v>
      </c>
      <c r="GD208">
        <v>49.9</v>
      </c>
      <c r="GE208">
        <v>50</v>
      </c>
      <c r="GF208">
        <v>3.80615</v>
      </c>
      <c r="GG208">
        <v>2.50977</v>
      </c>
      <c r="GH208">
        <v>2.24854</v>
      </c>
      <c r="GI208">
        <v>2.67456</v>
      </c>
      <c r="GJ208">
        <v>2.44751</v>
      </c>
      <c r="GK208">
        <v>2.40479</v>
      </c>
      <c r="GL208">
        <v>31.1287</v>
      </c>
      <c r="GM208">
        <v>13.9482</v>
      </c>
      <c r="GN208">
        <v>19</v>
      </c>
      <c r="GO208">
        <v>455.276</v>
      </c>
      <c r="GP208">
        <v>1036.4</v>
      </c>
      <c r="GQ208">
        <v>24.2854</v>
      </c>
      <c r="GR208">
        <v>23.5319</v>
      </c>
      <c r="GS208">
        <v>30.0002</v>
      </c>
      <c r="GT208">
        <v>23.5551</v>
      </c>
      <c r="GU208">
        <v>23.6729</v>
      </c>
      <c r="GV208">
        <v>76.2525</v>
      </c>
      <c r="GW208">
        <v>22.7091</v>
      </c>
      <c r="GX208">
        <v>67.7889</v>
      </c>
      <c r="GY208">
        <v>24.2609</v>
      </c>
      <c r="GZ208">
        <v>1475.11</v>
      </c>
      <c r="HA208">
        <v>12.8163</v>
      </c>
      <c r="HB208">
        <v>101.113</v>
      </c>
      <c r="HC208">
        <v>101.077</v>
      </c>
    </row>
    <row r="209" spans="1:211">
      <c r="A209">
        <v>193</v>
      </c>
      <c r="B209">
        <v>1737668125.1</v>
      </c>
      <c r="C209">
        <v>384</v>
      </c>
      <c r="D209" t="s">
        <v>734</v>
      </c>
      <c r="E209" t="s">
        <v>735</v>
      </c>
      <c r="F209">
        <v>2</v>
      </c>
      <c r="G209">
        <v>1737668123.1</v>
      </c>
      <c r="H209">
        <f>(I209)/1000</f>
        <v>0</v>
      </c>
      <c r="I209">
        <f>IF(BD209, AL209, AF209)</f>
        <v>0</v>
      </c>
      <c r="J209">
        <f>IF(BD209, AG209, AE209)</f>
        <v>0</v>
      </c>
      <c r="K209">
        <f>BF209 - IF(AS209&gt;1, J209*AZ209*100.0/(AU209), 0)</f>
        <v>0</v>
      </c>
      <c r="L209">
        <f>((R209-H209/2)*K209-J209)/(R209+H209/2)</f>
        <v>0</v>
      </c>
      <c r="M209">
        <f>L209*(BM209+BN209)/1000.0</f>
        <v>0</v>
      </c>
      <c r="N209">
        <f>(BF209 - IF(AS209&gt;1, J209*AZ209*100.0/(AU209), 0))*(BM209+BN209)/1000.0</f>
        <v>0</v>
      </c>
      <c r="O209">
        <f>2.0/((1/Q209-1/P209)+SIGN(Q209)*SQRT((1/Q209-1/P209)*(1/Q209-1/P209) + 4*BA209/((BA209+1)*(BA209+1))*(2*1/Q209*1/P209-1/P209*1/P209)))</f>
        <v>0</v>
      </c>
      <c r="P209">
        <f>IF(LEFT(BB209,1)&lt;&gt;"0",IF(LEFT(BB209,1)="1",3.0,BC209),$D$5+$E$5*(BT209*BM209/($K$5*1000))+$F$5*(BT209*BM209/($K$5*1000))*MAX(MIN(AZ209,$J$5),$I$5)*MAX(MIN(AZ209,$J$5),$I$5)+$G$5*MAX(MIN(AZ209,$J$5),$I$5)*(BT209*BM209/($K$5*1000))+$H$5*(BT209*BM209/($K$5*1000))*(BT209*BM209/($K$5*1000)))</f>
        <v>0</v>
      </c>
      <c r="Q209">
        <f>H209*(1000-(1000*0.61365*exp(17.502*U209/(240.97+U209))/(BM209+BN209)+BH209)/2)/(1000*0.61365*exp(17.502*U209/(240.97+U209))/(BM209+BN209)-BH209)</f>
        <v>0</v>
      </c>
      <c r="R209">
        <f>1/((BA209+1)/(O209/1.6)+1/(P209/1.37)) + BA209/((BA209+1)/(O209/1.6) + BA209/(P209/1.37))</f>
        <v>0</v>
      </c>
      <c r="S209">
        <f>(AV209*AY209)</f>
        <v>0</v>
      </c>
      <c r="T209">
        <f>(BO209+(S209+2*0.95*5.67E-8*(((BO209+$B$7)+273)^4-(BO209+273)^4)-44100*H209)/(1.84*29.3*P209+8*0.95*5.67E-8*(BO209+273)^3))</f>
        <v>0</v>
      </c>
      <c r="U209">
        <f>($C$7*BP209+$D$7*BQ209+$E$7*T209)</f>
        <v>0</v>
      </c>
      <c r="V209">
        <f>0.61365*exp(17.502*U209/(240.97+U209))</f>
        <v>0</v>
      </c>
      <c r="W209">
        <f>(X209/Y209*100)</f>
        <v>0</v>
      </c>
      <c r="X209">
        <f>BH209*(BM209+BN209)/1000</f>
        <v>0</v>
      </c>
      <c r="Y209">
        <f>0.61365*exp(17.502*BO209/(240.97+BO209))</f>
        <v>0</v>
      </c>
      <c r="Z209">
        <f>(V209-BH209*(BM209+BN209)/1000)</f>
        <v>0</v>
      </c>
      <c r="AA209">
        <f>(-H209*44100)</f>
        <v>0</v>
      </c>
      <c r="AB209">
        <f>2*29.3*P209*0.92*(BO209-U209)</f>
        <v>0</v>
      </c>
      <c r="AC209">
        <f>2*0.95*5.67E-8*(((BO209+$B$7)+273)^4-(U209+273)^4)</f>
        <v>0</v>
      </c>
      <c r="AD209">
        <f>S209+AC209+AA209+AB209</f>
        <v>0</v>
      </c>
      <c r="AE209">
        <f>BL209*AS209*(BG209-BF209*(1000-AS209*BI209)/(1000-AS209*BH209))/(100*AZ209)</f>
        <v>0</v>
      </c>
      <c r="AF209">
        <f>1000*BL209*AS209*(BH209-BI209)/(100*AZ209*(1000-AS209*BH209))</f>
        <v>0</v>
      </c>
      <c r="AG209">
        <f>(AH209 - AI209 - BM209*1E3/(8.314*(BO209+273.15)) * AK209/BL209 * AJ209) * BL209/(100*AZ209) * (1000 - BI209)/1000</f>
        <v>0</v>
      </c>
      <c r="AH209">
        <v>1460.13526152381</v>
      </c>
      <c r="AI209">
        <v>1406.84812121212</v>
      </c>
      <c r="AJ209">
        <v>3.1333580086579</v>
      </c>
      <c r="AK209">
        <v>84.62</v>
      </c>
      <c r="AL209">
        <f>(AN209 - AM209 + BM209*1E3/(8.314*(BO209+273.15)) * AP209/BL209 * AO209) * BL209/(100*AZ209) * 1000/(1000 - AN209)</f>
        <v>0</v>
      </c>
      <c r="AM209">
        <v>12.8180866524875</v>
      </c>
      <c r="AN209">
        <v>15.4564747252747</v>
      </c>
      <c r="AO209">
        <v>-1.82498478239513e-06</v>
      </c>
      <c r="AP209">
        <v>106.04</v>
      </c>
      <c r="AQ209">
        <v>13</v>
      </c>
      <c r="AR209">
        <v>3</v>
      </c>
      <c r="AS209">
        <f>IF(AQ209*$H$13&gt;=AU209,1.0,(AU209/(AU209-AQ209*$H$13)))</f>
        <v>0</v>
      </c>
      <c r="AT209">
        <f>(AS209-1)*100</f>
        <v>0</v>
      </c>
      <c r="AU209">
        <f>MAX(0,($B$13+$C$13*BT209)/(1+$D$13*BT209)*BM209/(BO209+273)*$E$13)</f>
        <v>0</v>
      </c>
      <c r="AV209">
        <f>$B$11*BU209+$C$11*BV209+$D$11*CG209</f>
        <v>0</v>
      </c>
      <c r="AW209">
        <f>AV209*AX209</f>
        <v>0</v>
      </c>
      <c r="AX209">
        <f>($B$11*$D$9+$C$11*$D$9+$D$11*(CH209*$E$9+CI209*$G$9))/($B$11+$C$11+$D$11)</f>
        <v>0</v>
      </c>
      <c r="AY209">
        <f>($B$11*$K$9+$C$11*$K$9+$D$11*(CH209*$L$9+CI209*$N$9))/($B$11+$C$11+$D$11)</f>
        <v>0</v>
      </c>
      <c r="AZ209">
        <v>6</v>
      </c>
      <c r="BA209">
        <v>0.5</v>
      </c>
      <c r="BB209" t="s">
        <v>345</v>
      </c>
      <c r="BC209">
        <v>2</v>
      </c>
      <c r="BD209" t="b">
        <v>1</v>
      </c>
      <c r="BE209">
        <v>1737668123.1</v>
      </c>
      <c r="BF209">
        <v>1382.015</v>
      </c>
      <c r="BG209">
        <v>1449.615</v>
      </c>
      <c r="BH209">
        <v>15.4567</v>
      </c>
      <c r="BI209">
        <v>12.82235</v>
      </c>
      <c r="BJ209">
        <v>1380.29</v>
      </c>
      <c r="BK209">
        <v>15.3459</v>
      </c>
      <c r="BL209">
        <v>499.64</v>
      </c>
      <c r="BM209">
        <v>102.6025</v>
      </c>
      <c r="BN209">
        <v>0.10000015</v>
      </c>
      <c r="BO209">
        <v>25.0157</v>
      </c>
      <c r="BP209">
        <v>25.4582</v>
      </c>
      <c r="BQ209">
        <v>999.9</v>
      </c>
      <c r="BR209">
        <v>0</v>
      </c>
      <c r="BS209">
        <v>0</v>
      </c>
      <c r="BT209">
        <v>10001.56</v>
      </c>
      <c r="BU209">
        <v>364.5615</v>
      </c>
      <c r="BV209">
        <v>832.5015</v>
      </c>
      <c r="BW209">
        <v>-67.59735</v>
      </c>
      <c r="BX209">
        <v>1403.715</v>
      </c>
      <c r="BY209">
        <v>1468.445</v>
      </c>
      <c r="BZ209">
        <v>2.634375</v>
      </c>
      <c r="CA209">
        <v>1449.615</v>
      </c>
      <c r="CB209">
        <v>12.82235</v>
      </c>
      <c r="CC209">
        <v>1.5859</v>
      </c>
      <c r="CD209">
        <v>1.315605</v>
      </c>
      <c r="CE209">
        <v>13.82245</v>
      </c>
      <c r="CF209">
        <v>10.97835</v>
      </c>
      <c r="CG209">
        <v>1200.005</v>
      </c>
      <c r="CH209">
        <v>0.900001</v>
      </c>
      <c r="CI209">
        <v>0.099999</v>
      </c>
      <c r="CJ209">
        <v>27</v>
      </c>
      <c r="CK209">
        <v>23455.9</v>
      </c>
      <c r="CL209">
        <v>1737665128.1</v>
      </c>
      <c r="CM209" t="s">
        <v>346</v>
      </c>
      <c r="CN209">
        <v>1737665128.1</v>
      </c>
      <c r="CO209">
        <v>1737665124.1</v>
      </c>
      <c r="CP209">
        <v>1</v>
      </c>
      <c r="CQ209">
        <v>0.11</v>
      </c>
      <c r="CR209">
        <v>-0.02</v>
      </c>
      <c r="CS209">
        <v>0.918</v>
      </c>
      <c r="CT209">
        <v>0.128</v>
      </c>
      <c r="CU209">
        <v>200</v>
      </c>
      <c r="CV209">
        <v>18</v>
      </c>
      <c r="CW209">
        <v>0.6</v>
      </c>
      <c r="CX209">
        <v>0.08</v>
      </c>
      <c r="CY209">
        <v>-67.446805</v>
      </c>
      <c r="CZ209">
        <v>6.08829924812022</v>
      </c>
      <c r="DA209">
        <v>1.0241002404428</v>
      </c>
      <c r="DB209">
        <v>0</v>
      </c>
      <c r="DC209">
        <v>2.6528615</v>
      </c>
      <c r="DD209">
        <v>-0.13826481203007</v>
      </c>
      <c r="DE209">
        <v>0.013487267060083</v>
      </c>
      <c r="DF209">
        <v>1</v>
      </c>
      <c r="DG209">
        <v>1</v>
      </c>
      <c r="DH209">
        <v>2</v>
      </c>
      <c r="DI209" t="s">
        <v>347</v>
      </c>
      <c r="DJ209">
        <v>3.11894</v>
      </c>
      <c r="DK209">
        <v>2.80092</v>
      </c>
      <c r="DL209">
        <v>0.225556</v>
      </c>
      <c r="DM209">
        <v>0.234174</v>
      </c>
      <c r="DN209">
        <v>0.0863303</v>
      </c>
      <c r="DO209">
        <v>0.0762023</v>
      </c>
      <c r="DP209">
        <v>21554.5</v>
      </c>
      <c r="DQ209">
        <v>19689.8</v>
      </c>
      <c r="DR209">
        <v>26627.3</v>
      </c>
      <c r="DS209">
        <v>24057.4</v>
      </c>
      <c r="DT209">
        <v>33635.1</v>
      </c>
      <c r="DU209">
        <v>32387</v>
      </c>
      <c r="DV209">
        <v>40259.8</v>
      </c>
      <c r="DW209">
        <v>38043.3</v>
      </c>
      <c r="DX209">
        <v>1.99723</v>
      </c>
      <c r="DY209">
        <v>2.63538</v>
      </c>
      <c r="DZ209">
        <v>0.0414066</v>
      </c>
      <c r="EA209">
        <v>0</v>
      </c>
      <c r="EB209">
        <v>24.7754</v>
      </c>
      <c r="EC209">
        <v>999.9</v>
      </c>
      <c r="ED209">
        <v>51.74</v>
      </c>
      <c r="EE209">
        <v>26.012</v>
      </c>
      <c r="EF209">
        <v>17.026</v>
      </c>
      <c r="EG209">
        <v>64.0156</v>
      </c>
      <c r="EH209">
        <v>20.4688</v>
      </c>
      <c r="EI209">
        <v>2</v>
      </c>
      <c r="EJ209">
        <v>-0.316664</v>
      </c>
      <c r="EK209">
        <v>-0.275433</v>
      </c>
      <c r="EL209">
        <v>20.2998</v>
      </c>
      <c r="EM209">
        <v>5.26132</v>
      </c>
      <c r="EN209">
        <v>12.0059</v>
      </c>
      <c r="EO209">
        <v>4.9991</v>
      </c>
      <c r="EP209">
        <v>3.287</v>
      </c>
      <c r="EQ209">
        <v>9999</v>
      </c>
      <c r="ER209">
        <v>9999</v>
      </c>
      <c r="ES209">
        <v>9999</v>
      </c>
      <c r="ET209">
        <v>999.9</v>
      </c>
      <c r="EU209">
        <v>1.87286</v>
      </c>
      <c r="EV209">
        <v>1.87367</v>
      </c>
      <c r="EW209">
        <v>1.86994</v>
      </c>
      <c r="EX209">
        <v>1.87567</v>
      </c>
      <c r="EY209">
        <v>1.87584</v>
      </c>
      <c r="EZ209">
        <v>1.87424</v>
      </c>
      <c r="FA209">
        <v>1.8728</v>
      </c>
      <c r="FB209">
        <v>1.87186</v>
      </c>
      <c r="FC209">
        <v>5</v>
      </c>
      <c r="FD209">
        <v>0</v>
      </c>
      <c r="FE209">
        <v>0</v>
      </c>
      <c r="FF209">
        <v>0</v>
      </c>
      <c r="FG209" t="s">
        <v>348</v>
      </c>
      <c r="FH209" t="s">
        <v>349</v>
      </c>
      <c r="FI209" t="s">
        <v>350</v>
      </c>
      <c r="FJ209" t="s">
        <v>350</v>
      </c>
      <c r="FK209" t="s">
        <v>350</v>
      </c>
      <c r="FL209" t="s">
        <v>350</v>
      </c>
      <c r="FM209">
        <v>0</v>
      </c>
      <c r="FN209">
        <v>100</v>
      </c>
      <c r="FO209">
        <v>100</v>
      </c>
      <c r="FP209">
        <v>1.73</v>
      </c>
      <c r="FQ209">
        <v>0.1108</v>
      </c>
      <c r="FR209">
        <v>0.362488883028156</v>
      </c>
      <c r="FS209">
        <v>0.00365831709837341</v>
      </c>
      <c r="FT209">
        <v>-3.09545118692409e-06</v>
      </c>
      <c r="FU209">
        <v>8.40380587856183e-10</v>
      </c>
      <c r="FV209">
        <v>-0.00191986884087034</v>
      </c>
      <c r="FW209">
        <v>0.00174507359546448</v>
      </c>
      <c r="FX209">
        <v>0.000211765233859431</v>
      </c>
      <c r="FY209">
        <v>9.99097381883647e-06</v>
      </c>
      <c r="FZ209">
        <v>2</v>
      </c>
      <c r="GA209">
        <v>1986</v>
      </c>
      <c r="GB209">
        <v>0</v>
      </c>
      <c r="GC209">
        <v>17</v>
      </c>
      <c r="GD209">
        <v>50</v>
      </c>
      <c r="GE209">
        <v>50</v>
      </c>
      <c r="GF209">
        <v>3.81958</v>
      </c>
      <c r="GG209">
        <v>2.50488</v>
      </c>
      <c r="GH209">
        <v>2.24854</v>
      </c>
      <c r="GI209">
        <v>2.67456</v>
      </c>
      <c r="GJ209">
        <v>2.44751</v>
      </c>
      <c r="GK209">
        <v>2.41089</v>
      </c>
      <c r="GL209">
        <v>31.1287</v>
      </c>
      <c r="GM209">
        <v>13.9482</v>
      </c>
      <c r="GN209">
        <v>19</v>
      </c>
      <c r="GO209">
        <v>455.758</v>
      </c>
      <c r="GP209">
        <v>1036.94</v>
      </c>
      <c r="GQ209">
        <v>24.2753</v>
      </c>
      <c r="GR209">
        <v>23.5322</v>
      </c>
      <c r="GS209">
        <v>30.0002</v>
      </c>
      <c r="GT209">
        <v>23.5562</v>
      </c>
      <c r="GU209">
        <v>23.674</v>
      </c>
      <c r="GV209">
        <v>76.5277</v>
      </c>
      <c r="GW209">
        <v>22.7091</v>
      </c>
      <c r="GX209">
        <v>67.7889</v>
      </c>
      <c r="GY209">
        <v>24.2609</v>
      </c>
      <c r="GZ209">
        <v>1482.04</v>
      </c>
      <c r="HA209">
        <v>12.8163</v>
      </c>
      <c r="HB209">
        <v>101.113</v>
      </c>
      <c r="HC209">
        <v>101.076</v>
      </c>
    </row>
    <row r="210" spans="1:211">
      <c r="A210">
        <v>194</v>
      </c>
      <c r="B210">
        <v>1737668127.1</v>
      </c>
      <c r="C210">
        <v>386</v>
      </c>
      <c r="D210" t="s">
        <v>736</v>
      </c>
      <c r="E210" t="s">
        <v>737</v>
      </c>
      <c r="F210">
        <v>2</v>
      </c>
      <c r="G210">
        <v>1737668126.1</v>
      </c>
      <c r="H210">
        <f>(I210)/1000</f>
        <v>0</v>
      </c>
      <c r="I210">
        <f>IF(BD210, AL210, AF210)</f>
        <v>0</v>
      </c>
      <c r="J210">
        <f>IF(BD210, AG210, AE210)</f>
        <v>0</v>
      </c>
      <c r="K210">
        <f>BF210 - IF(AS210&gt;1, J210*AZ210*100.0/(AU210), 0)</f>
        <v>0</v>
      </c>
      <c r="L210">
        <f>((R210-H210/2)*K210-J210)/(R210+H210/2)</f>
        <v>0</v>
      </c>
      <c r="M210">
        <f>L210*(BM210+BN210)/1000.0</f>
        <v>0</v>
      </c>
      <c r="N210">
        <f>(BF210 - IF(AS210&gt;1, J210*AZ210*100.0/(AU210), 0))*(BM210+BN210)/1000.0</f>
        <v>0</v>
      </c>
      <c r="O210">
        <f>2.0/((1/Q210-1/P210)+SIGN(Q210)*SQRT((1/Q210-1/P210)*(1/Q210-1/P210) + 4*BA210/((BA210+1)*(BA210+1))*(2*1/Q210*1/P210-1/P210*1/P210)))</f>
        <v>0</v>
      </c>
      <c r="P210">
        <f>IF(LEFT(BB210,1)&lt;&gt;"0",IF(LEFT(BB210,1)="1",3.0,BC210),$D$5+$E$5*(BT210*BM210/($K$5*1000))+$F$5*(BT210*BM210/($K$5*1000))*MAX(MIN(AZ210,$J$5),$I$5)*MAX(MIN(AZ210,$J$5),$I$5)+$G$5*MAX(MIN(AZ210,$J$5),$I$5)*(BT210*BM210/($K$5*1000))+$H$5*(BT210*BM210/($K$5*1000))*(BT210*BM210/($K$5*1000)))</f>
        <v>0</v>
      </c>
      <c r="Q210">
        <f>H210*(1000-(1000*0.61365*exp(17.502*U210/(240.97+U210))/(BM210+BN210)+BH210)/2)/(1000*0.61365*exp(17.502*U210/(240.97+U210))/(BM210+BN210)-BH210)</f>
        <v>0</v>
      </c>
      <c r="R210">
        <f>1/((BA210+1)/(O210/1.6)+1/(P210/1.37)) + BA210/((BA210+1)/(O210/1.6) + BA210/(P210/1.37))</f>
        <v>0</v>
      </c>
      <c r="S210">
        <f>(AV210*AY210)</f>
        <v>0</v>
      </c>
      <c r="T210">
        <f>(BO210+(S210+2*0.95*5.67E-8*(((BO210+$B$7)+273)^4-(BO210+273)^4)-44100*H210)/(1.84*29.3*P210+8*0.95*5.67E-8*(BO210+273)^3))</f>
        <v>0</v>
      </c>
      <c r="U210">
        <f>($C$7*BP210+$D$7*BQ210+$E$7*T210)</f>
        <v>0</v>
      </c>
      <c r="V210">
        <f>0.61365*exp(17.502*U210/(240.97+U210))</f>
        <v>0</v>
      </c>
      <c r="W210">
        <f>(X210/Y210*100)</f>
        <v>0</v>
      </c>
      <c r="X210">
        <f>BH210*(BM210+BN210)/1000</f>
        <v>0</v>
      </c>
      <c r="Y210">
        <f>0.61365*exp(17.502*BO210/(240.97+BO210))</f>
        <v>0</v>
      </c>
      <c r="Z210">
        <f>(V210-BH210*(BM210+BN210)/1000)</f>
        <v>0</v>
      </c>
      <c r="AA210">
        <f>(-H210*44100)</f>
        <v>0</v>
      </c>
      <c r="AB210">
        <f>2*29.3*P210*0.92*(BO210-U210)</f>
        <v>0</v>
      </c>
      <c r="AC210">
        <f>2*0.95*5.67E-8*(((BO210+$B$7)+273)^4-(U210+273)^4)</f>
        <v>0</v>
      </c>
      <c r="AD210">
        <f>S210+AC210+AA210+AB210</f>
        <v>0</v>
      </c>
      <c r="AE210">
        <f>BL210*AS210*(BG210-BF210*(1000-AS210*BI210)/(1000-AS210*BH210))/(100*AZ210)</f>
        <v>0</v>
      </c>
      <c r="AF210">
        <f>1000*BL210*AS210*(BH210-BI210)/(100*AZ210*(1000-AS210*BH210))</f>
        <v>0</v>
      </c>
      <c r="AG210">
        <f>(AH210 - AI210 - BM210*1E3/(8.314*(BO210+273.15)) * AK210/BL210 * AJ210) * BL210/(100*AZ210) * (1000 - BI210)/1000</f>
        <v>0</v>
      </c>
      <c r="AH210">
        <v>1466.69276634524</v>
      </c>
      <c r="AI210">
        <v>1413.25448484848</v>
      </c>
      <c r="AJ210">
        <v>3.16605108225084</v>
      </c>
      <c r="AK210">
        <v>84.62</v>
      </c>
      <c r="AL210">
        <f>(AN210 - AM210 + BM210*1E3/(8.314*(BO210+273.15)) * AP210/BL210 * AO210) * BL210/(100*AZ210) * 1000/(1000 - AN210)</f>
        <v>0</v>
      </c>
      <c r="AM210">
        <v>12.8199302359241</v>
      </c>
      <c r="AN210">
        <v>15.4552472527473</v>
      </c>
      <c r="AO210">
        <v>-1.49670635660305e-06</v>
      </c>
      <c r="AP210">
        <v>106.04</v>
      </c>
      <c r="AQ210">
        <v>13</v>
      </c>
      <c r="AR210">
        <v>3</v>
      </c>
      <c r="AS210">
        <f>IF(AQ210*$H$13&gt;=AU210,1.0,(AU210/(AU210-AQ210*$H$13)))</f>
        <v>0</v>
      </c>
      <c r="AT210">
        <f>(AS210-1)*100</f>
        <v>0</v>
      </c>
      <c r="AU210">
        <f>MAX(0,($B$13+$C$13*BT210)/(1+$D$13*BT210)*BM210/(BO210+273)*$E$13)</f>
        <v>0</v>
      </c>
      <c r="AV210">
        <f>$B$11*BU210+$C$11*BV210+$D$11*CG210</f>
        <v>0</v>
      </c>
      <c r="AW210">
        <f>AV210*AX210</f>
        <v>0</v>
      </c>
      <c r="AX210">
        <f>($B$11*$D$9+$C$11*$D$9+$D$11*(CH210*$E$9+CI210*$G$9))/($B$11+$C$11+$D$11)</f>
        <v>0</v>
      </c>
      <c r="AY210">
        <f>($B$11*$K$9+$C$11*$K$9+$D$11*(CH210*$L$9+CI210*$N$9))/($B$11+$C$11+$D$11)</f>
        <v>0</v>
      </c>
      <c r="AZ210">
        <v>6</v>
      </c>
      <c r="BA210">
        <v>0.5</v>
      </c>
      <c r="BB210" t="s">
        <v>345</v>
      </c>
      <c r="BC210">
        <v>2</v>
      </c>
      <c r="BD210" t="b">
        <v>1</v>
      </c>
      <c r="BE210">
        <v>1737668126.1</v>
      </c>
      <c r="BF210">
        <v>1391.43</v>
      </c>
      <c r="BG210">
        <v>1459.3</v>
      </c>
      <c r="BH210">
        <v>15.4557</v>
      </c>
      <c r="BI210">
        <v>12.8253</v>
      </c>
      <c r="BJ210">
        <v>1389.71</v>
      </c>
      <c r="BK210">
        <v>15.3448</v>
      </c>
      <c r="BL210">
        <v>500.101</v>
      </c>
      <c r="BM210">
        <v>102.604</v>
      </c>
      <c r="BN210">
        <v>0.100339</v>
      </c>
      <c r="BO210">
        <v>25.0202</v>
      </c>
      <c r="BP210">
        <v>25.4568</v>
      </c>
      <c r="BQ210">
        <v>999.9</v>
      </c>
      <c r="BR210">
        <v>0</v>
      </c>
      <c r="BS210">
        <v>0</v>
      </c>
      <c r="BT210">
        <v>9960</v>
      </c>
      <c r="BU210">
        <v>364.565</v>
      </c>
      <c r="BV210">
        <v>831.403</v>
      </c>
      <c r="BW210">
        <v>-67.8643</v>
      </c>
      <c r="BX210">
        <v>1413.28</v>
      </c>
      <c r="BY210">
        <v>1478.26</v>
      </c>
      <c r="BZ210">
        <v>2.63034</v>
      </c>
      <c r="CA210">
        <v>1459.3</v>
      </c>
      <c r="CB210">
        <v>12.8253</v>
      </c>
      <c r="CC210">
        <v>1.58581</v>
      </c>
      <c r="CD210">
        <v>1.31593</v>
      </c>
      <c r="CE210">
        <v>13.8216</v>
      </c>
      <c r="CF210">
        <v>10.982</v>
      </c>
      <c r="CG210">
        <v>1199.99</v>
      </c>
      <c r="CH210">
        <v>0.900002</v>
      </c>
      <c r="CI210">
        <v>0.0999979</v>
      </c>
      <c r="CJ210">
        <v>27</v>
      </c>
      <c r="CK210">
        <v>23455.7</v>
      </c>
      <c r="CL210">
        <v>1737665128.1</v>
      </c>
      <c r="CM210" t="s">
        <v>346</v>
      </c>
      <c r="CN210">
        <v>1737665128.1</v>
      </c>
      <c r="CO210">
        <v>1737665124.1</v>
      </c>
      <c r="CP210">
        <v>1</v>
      </c>
      <c r="CQ210">
        <v>0.11</v>
      </c>
      <c r="CR210">
        <v>-0.02</v>
      </c>
      <c r="CS210">
        <v>0.918</v>
      </c>
      <c r="CT210">
        <v>0.128</v>
      </c>
      <c r="CU210">
        <v>200</v>
      </c>
      <c r="CV210">
        <v>18</v>
      </c>
      <c r="CW210">
        <v>0.6</v>
      </c>
      <c r="CX210">
        <v>0.08</v>
      </c>
      <c r="CY210">
        <v>-67.318045</v>
      </c>
      <c r="CZ210">
        <v>2.585102255639</v>
      </c>
      <c r="DA210">
        <v>0.89330951213731</v>
      </c>
      <c r="DB210">
        <v>0</v>
      </c>
      <c r="DC210">
        <v>2.6484245</v>
      </c>
      <c r="DD210">
        <v>-0.125514135338346</v>
      </c>
      <c r="DE210">
        <v>0.0122696827485473</v>
      </c>
      <c r="DF210">
        <v>1</v>
      </c>
      <c r="DG210">
        <v>1</v>
      </c>
      <c r="DH210">
        <v>2</v>
      </c>
      <c r="DI210" t="s">
        <v>347</v>
      </c>
      <c r="DJ210">
        <v>3.11929</v>
      </c>
      <c r="DK210">
        <v>2.80089</v>
      </c>
      <c r="DL210">
        <v>0.226171</v>
      </c>
      <c r="DM210">
        <v>0.234808</v>
      </c>
      <c r="DN210">
        <v>0.0863279</v>
      </c>
      <c r="DO210">
        <v>0.0762094</v>
      </c>
      <c r="DP210">
        <v>21537.7</v>
      </c>
      <c r="DQ210">
        <v>19673.5</v>
      </c>
      <c r="DR210">
        <v>26627.6</v>
      </c>
      <c r="DS210">
        <v>24057.3</v>
      </c>
      <c r="DT210">
        <v>33635.5</v>
      </c>
      <c r="DU210">
        <v>32386.7</v>
      </c>
      <c r="DV210">
        <v>40260.1</v>
      </c>
      <c r="DW210">
        <v>38043.3</v>
      </c>
      <c r="DX210">
        <v>1.99755</v>
      </c>
      <c r="DY210">
        <v>2.6351</v>
      </c>
      <c r="DZ210">
        <v>0.0417121</v>
      </c>
      <c r="EA210">
        <v>0</v>
      </c>
      <c r="EB210">
        <v>24.7773</v>
      </c>
      <c r="EC210">
        <v>999.9</v>
      </c>
      <c r="ED210">
        <v>51.74</v>
      </c>
      <c r="EE210">
        <v>26.012</v>
      </c>
      <c r="EF210">
        <v>17.0275</v>
      </c>
      <c r="EG210">
        <v>63.8456</v>
      </c>
      <c r="EH210">
        <v>20.4487</v>
      </c>
      <c r="EI210">
        <v>2</v>
      </c>
      <c r="EJ210">
        <v>-0.316608</v>
      </c>
      <c r="EK210">
        <v>-0.265795</v>
      </c>
      <c r="EL210">
        <v>20.2998</v>
      </c>
      <c r="EM210">
        <v>5.26087</v>
      </c>
      <c r="EN210">
        <v>12.0056</v>
      </c>
      <c r="EO210">
        <v>4.9991</v>
      </c>
      <c r="EP210">
        <v>3.2869</v>
      </c>
      <c r="EQ210">
        <v>9999</v>
      </c>
      <c r="ER210">
        <v>9999</v>
      </c>
      <c r="ES210">
        <v>9999</v>
      </c>
      <c r="ET210">
        <v>999.9</v>
      </c>
      <c r="EU210">
        <v>1.87285</v>
      </c>
      <c r="EV210">
        <v>1.87364</v>
      </c>
      <c r="EW210">
        <v>1.86993</v>
      </c>
      <c r="EX210">
        <v>1.87564</v>
      </c>
      <c r="EY210">
        <v>1.8758</v>
      </c>
      <c r="EZ210">
        <v>1.87424</v>
      </c>
      <c r="FA210">
        <v>1.87278</v>
      </c>
      <c r="FB210">
        <v>1.87184</v>
      </c>
      <c r="FC210">
        <v>5</v>
      </c>
      <c r="FD210">
        <v>0</v>
      </c>
      <c r="FE210">
        <v>0</v>
      </c>
      <c r="FF210">
        <v>0</v>
      </c>
      <c r="FG210" t="s">
        <v>348</v>
      </c>
      <c r="FH210" t="s">
        <v>349</v>
      </c>
      <c r="FI210" t="s">
        <v>350</v>
      </c>
      <c r="FJ210" t="s">
        <v>350</v>
      </c>
      <c r="FK210" t="s">
        <v>350</v>
      </c>
      <c r="FL210" t="s">
        <v>350</v>
      </c>
      <c r="FM210">
        <v>0</v>
      </c>
      <c r="FN210">
        <v>100</v>
      </c>
      <c r="FO210">
        <v>100</v>
      </c>
      <c r="FP210">
        <v>1.72</v>
      </c>
      <c r="FQ210">
        <v>0.1108</v>
      </c>
      <c r="FR210">
        <v>0.362488883028156</v>
      </c>
      <c r="FS210">
        <v>0.00365831709837341</v>
      </c>
      <c r="FT210">
        <v>-3.09545118692409e-06</v>
      </c>
      <c r="FU210">
        <v>8.40380587856183e-10</v>
      </c>
      <c r="FV210">
        <v>-0.00191986884087034</v>
      </c>
      <c r="FW210">
        <v>0.00174507359546448</v>
      </c>
      <c r="FX210">
        <v>0.000211765233859431</v>
      </c>
      <c r="FY210">
        <v>9.99097381883647e-06</v>
      </c>
      <c r="FZ210">
        <v>2</v>
      </c>
      <c r="GA210">
        <v>1986</v>
      </c>
      <c r="GB210">
        <v>0</v>
      </c>
      <c r="GC210">
        <v>17</v>
      </c>
      <c r="GD210">
        <v>50</v>
      </c>
      <c r="GE210">
        <v>50</v>
      </c>
      <c r="GF210">
        <v>3.83423</v>
      </c>
      <c r="GG210">
        <v>2.50977</v>
      </c>
      <c r="GH210">
        <v>2.24854</v>
      </c>
      <c r="GI210">
        <v>2.67456</v>
      </c>
      <c r="GJ210">
        <v>2.44751</v>
      </c>
      <c r="GK210">
        <v>2.43286</v>
      </c>
      <c r="GL210">
        <v>31.1287</v>
      </c>
      <c r="GM210">
        <v>13.9482</v>
      </c>
      <c r="GN210">
        <v>19</v>
      </c>
      <c r="GO210">
        <v>455.956</v>
      </c>
      <c r="GP210">
        <v>1036.62</v>
      </c>
      <c r="GQ210">
        <v>24.268</v>
      </c>
      <c r="GR210">
        <v>23.5323</v>
      </c>
      <c r="GS210">
        <v>30.0003</v>
      </c>
      <c r="GT210">
        <v>23.557</v>
      </c>
      <c r="GU210">
        <v>23.6748</v>
      </c>
      <c r="GV210">
        <v>76.8072</v>
      </c>
      <c r="GW210">
        <v>22.7091</v>
      </c>
      <c r="GX210">
        <v>67.7889</v>
      </c>
      <c r="GY210">
        <v>24.2609</v>
      </c>
      <c r="GZ210">
        <v>1482.04</v>
      </c>
      <c r="HA210">
        <v>12.8163</v>
      </c>
      <c r="HB210">
        <v>101.114</v>
      </c>
      <c r="HC210">
        <v>101.076</v>
      </c>
    </row>
    <row r="211" spans="1:211">
      <c r="A211">
        <v>195</v>
      </c>
      <c r="B211">
        <v>1737668129.1</v>
      </c>
      <c r="C211">
        <v>388</v>
      </c>
      <c r="D211" t="s">
        <v>738</v>
      </c>
      <c r="E211" t="s">
        <v>739</v>
      </c>
      <c r="F211">
        <v>2</v>
      </c>
      <c r="G211">
        <v>1737668127.1</v>
      </c>
      <c r="H211">
        <f>(I211)/1000</f>
        <v>0</v>
      </c>
      <c r="I211">
        <f>IF(BD211, AL211, AF211)</f>
        <v>0</v>
      </c>
      <c r="J211">
        <f>IF(BD211, AG211, AE211)</f>
        <v>0</v>
      </c>
      <c r="K211">
        <f>BF211 - IF(AS211&gt;1, J211*AZ211*100.0/(AU211), 0)</f>
        <v>0</v>
      </c>
      <c r="L211">
        <f>((R211-H211/2)*K211-J211)/(R211+H211/2)</f>
        <v>0</v>
      </c>
      <c r="M211">
        <f>L211*(BM211+BN211)/1000.0</f>
        <v>0</v>
      </c>
      <c r="N211">
        <f>(BF211 - IF(AS211&gt;1, J211*AZ211*100.0/(AU211), 0))*(BM211+BN211)/1000.0</f>
        <v>0</v>
      </c>
      <c r="O211">
        <f>2.0/((1/Q211-1/P211)+SIGN(Q211)*SQRT((1/Q211-1/P211)*(1/Q211-1/P211) + 4*BA211/((BA211+1)*(BA211+1))*(2*1/Q211*1/P211-1/P211*1/P211)))</f>
        <v>0</v>
      </c>
      <c r="P211">
        <f>IF(LEFT(BB211,1)&lt;&gt;"0",IF(LEFT(BB211,1)="1",3.0,BC211),$D$5+$E$5*(BT211*BM211/($K$5*1000))+$F$5*(BT211*BM211/($K$5*1000))*MAX(MIN(AZ211,$J$5),$I$5)*MAX(MIN(AZ211,$J$5),$I$5)+$G$5*MAX(MIN(AZ211,$J$5),$I$5)*(BT211*BM211/($K$5*1000))+$H$5*(BT211*BM211/($K$5*1000))*(BT211*BM211/($K$5*1000)))</f>
        <v>0</v>
      </c>
      <c r="Q211">
        <f>H211*(1000-(1000*0.61365*exp(17.502*U211/(240.97+U211))/(BM211+BN211)+BH211)/2)/(1000*0.61365*exp(17.502*U211/(240.97+U211))/(BM211+BN211)-BH211)</f>
        <v>0</v>
      </c>
      <c r="R211">
        <f>1/((BA211+1)/(O211/1.6)+1/(P211/1.37)) + BA211/((BA211+1)/(O211/1.6) + BA211/(P211/1.37))</f>
        <v>0</v>
      </c>
      <c r="S211">
        <f>(AV211*AY211)</f>
        <v>0</v>
      </c>
      <c r="T211">
        <f>(BO211+(S211+2*0.95*5.67E-8*(((BO211+$B$7)+273)^4-(BO211+273)^4)-44100*H211)/(1.84*29.3*P211+8*0.95*5.67E-8*(BO211+273)^3))</f>
        <v>0</v>
      </c>
      <c r="U211">
        <f>($C$7*BP211+$D$7*BQ211+$E$7*T211)</f>
        <v>0</v>
      </c>
      <c r="V211">
        <f>0.61365*exp(17.502*U211/(240.97+U211))</f>
        <v>0</v>
      </c>
      <c r="W211">
        <f>(X211/Y211*100)</f>
        <v>0</v>
      </c>
      <c r="X211">
        <f>BH211*(BM211+BN211)/1000</f>
        <v>0</v>
      </c>
      <c r="Y211">
        <f>0.61365*exp(17.502*BO211/(240.97+BO211))</f>
        <v>0</v>
      </c>
      <c r="Z211">
        <f>(V211-BH211*(BM211+BN211)/1000)</f>
        <v>0</v>
      </c>
      <c r="AA211">
        <f>(-H211*44100)</f>
        <v>0</v>
      </c>
      <c r="AB211">
        <f>2*29.3*P211*0.92*(BO211-U211)</f>
        <v>0</v>
      </c>
      <c r="AC211">
        <f>2*0.95*5.67E-8*(((BO211+$B$7)+273)^4-(U211+273)^4)</f>
        <v>0</v>
      </c>
      <c r="AD211">
        <f>S211+AC211+AA211+AB211</f>
        <v>0</v>
      </c>
      <c r="AE211">
        <f>BL211*AS211*(BG211-BF211*(1000-AS211*BI211)/(1000-AS211*BH211))/(100*AZ211)</f>
        <v>0</v>
      </c>
      <c r="AF211">
        <f>1000*BL211*AS211*(BH211-BI211)/(100*AZ211*(1000-AS211*BH211))</f>
        <v>0</v>
      </c>
      <c r="AG211">
        <f>(AH211 - AI211 - BM211*1E3/(8.314*(BO211+273.15)) * AK211/BL211 * AJ211) * BL211/(100*AZ211) * (1000 - BI211)/1000</f>
        <v>0</v>
      </c>
      <c r="AH211">
        <v>1473.30432120238</v>
      </c>
      <c r="AI211">
        <v>1419.72684848485</v>
      </c>
      <c r="AJ211">
        <v>3.20672987012976</v>
      </c>
      <c r="AK211">
        <v>84.62</v>
      </c>
      <c r="AL211">
        <f>(AN211 - AM211 + BM211*1E3/(8.314*(BO211+273.15)) * AP211/BL211 * AO211) * BL211/(100*AZ211) * 1000/(1000 - AN211)</f>
        <v>0</v>
      </c>
      <c r="AM211">
        <v>12.821777237962</v>
      </c>
      <c r="AN211">
        <v>15.4543549450549</v>
      </c>
      <c r="AO211">
        <v>-1.33172663031032e-06</v>
      </c>
      <c r="AP211">
        <v>106.04</v>
      </c>
      <c r="AQ211">
        <v>13</v>
      </c>
      <c r="AR211">
        <v>3</v>
      </c>
      <c r="AS211">
        <f>IF(AQ211*$H$13&gt;=AU211,1.0,(AU211/(AU211-AQ211*$H$13)))</f>
        <v>0</v>
      </c>
      <c r="AT211">
        <f>(AS211-1)*100</f>
        <v>0</v>
      </c>
      <c r="AU211">
        <f>MAX(0,($B$13+$C$13*BT211)/(1+$D$13*BT211)*BM211/(BO211+273)*$E$13)</f>
        <v>0</v>
      </c>
      <c r="AV211">
        <f>$B$11*BU211+$C$11*BV211+$D$11*CG211</f>
        <v>0</v>
      </c>
      <c r="AW211">
        <f>AV211*AX211</f>
        <v>0</v>
      </c>
      <c r="AX211">
        <f>($B$11*$D$9+$C$11*$D$9+$D$11*(CH211*$E$9+CI211*$G$9))/($B$11+$C$11+$D$11)</f>
        <v>0</v>
      </c>
      <c r="AY211">
        <f>($B$11*$K$9+$C$11*$K$9+$D$11*(CH211*$L$9+CI211*$N$9))/($B$11+$C$11+$D$11)</f>
        <v>0</v>
      </c>
      <c r="AZ211">
        <v>6</v>
      </c>
      <c r="BA211">
        <v>0.5</v>
      </c>
      <c r="BB211" t="s">
        <v>345</v>
      </c>
      <c r="BC211">
        <v>2</v>
      </c>
      <c r="BD211" t="b">
        <v>1</v>
      </c>
      <c r="BE211">
        <v>1737668127.1</v>
      </c>
      <c r="BF211">
        <v>1394.61</v>
      </c>
      <c r="BG211">
        <v>1462.685</v>
      </c>
      <c r="BH211">
        <v>15.45505</v>
      </c>
      <c r="BI211">
        <v>12.82585</v>
      </c>
      <c r="BJ211">
        <v>1392.89</v>
      </c>
      <c r="BK211">
        <v>15.3442</v>
      </c>
      <c r="BL211">
        <v>500.166</v>
      </c>
      <c r="BM211">
        <v>102.6035</v>
      </c>
      <c r="BN211">
        <v>0.1001795</v>
      </c>
      <c r="BO211">
        <v>25.0214</v>
      </c>
      <c r="BP211">
        <v>25.45965</v>
      </c>
      <c r="BQ211">
        <v>999.9</v>
      </c>
      <c r="BR211">
        <v>0</v>
      </c>
      <c r="BS211">
        <v>0</v>
      </c>
      <c r="BT211">
        <v>9986.25</v>
      </c>
      <c r="BU211">
        <v>364.5725</v>
      </c>
      <c r="BV211">
        <v>831.6005</v>
      </c>
      <c r="BW211">
        <v>-68.07255</v>
      </c>
      <c r="BX211">
        <v>1416.505</v>
      </c>
      <c r="BY211">
        <v>1481.69</v>
      </c>
      <c r="BZ211">
        <v>2.62914</v>
      </c>
      <c r="CA211">
        <v>1462.685</v>
      </c>
      <c r="CB211">
        <v>12.82585</v>
      </c>
      <c r="CC211">
        <v>1.58574</v>
      </c>
      <c r="CD211">
        <v>1.31598</v>
      </c>
      <c r="CE211">
        <v>13.8209</v>
      </c>
      <c r="CF211">
        <v>10.9826</v>
      </c>
      <c r="CG211">
        <v>1200</v>
      </c>
      <c r="CH211">
        <v>0.9000025</v>
      </c>
      <c r="CI211">
        <v>0.09999755</v>
      </c>
      <c r="CJ211">
        <v>27</v>
      </c>
      <c r="CK211">
        <v>23455.8</v>
      </c>
      <c r="CL211">
        <v>1737665128.1</v>
      </c>
      <c r="CM211" t="s">
        <v>346</v>
      </c>
      <c r="CN211">
        <v>1737665128.1</v>
      </c>
      <c r="CO211">
        <v>1737665124.1</v>
      </c>
      <c r="CP211">
        <v>1</v>
      </c>
      <c r="CQ211">
        <v>0.11</v>
      </c>
      <c r="CR211">
        <v>-0.02</v>
      </c>
      <c r="CS211">
        <v>0.918</v>
      </c>
      <c r="CT211">
        <v>0.128</v>
      </c>
      <c r="CU211">
        <v>200</v>
      </c>
      <c r="CV211">
        <v>18</v>
      </c>
      <c r="CW211">
        <v>0.6</v>
      </c>
      <c r="CX211">
        <v>0.08</v>
      </c>
      <c r="CY211">
        <v>-67.201205</v>
      </c>
      <c r="CZ211">
        <v>-2.10985714285713</v>
      </c>
      <c r="DA211">
        <v>0.704205179244656</v>
      </c>
      <c r="DB211">
        <v>0</v>
      </c>
      <c r="DC211">
        <v>2.644313</v>
      </c>
      <c r="DD211">
        <v>-0.111536842105261</v>
      </c>
      <c r="DE211">
        <v>0.0108905638513348</v>
      </c>
      <c r="DF211">
        <v>1</v>
      </c>
      <c r="DG211">
        <v>1</v>
      </c>
      <c r="DH211">
        <v>2</v>
      </c>
      <c r="DI211" t="s">
        <v>347</v>
      </c>
      <c r="DJ211">
        <v>3.11941</v>
      </c>
      <c r="DK211">
        <v>2.80068</v>
      </c>
      <c r="DL211">
        <v>0.226792</v>
      </c>
      <c r="DM211">
        <v>0.235451</v>
      </c>
      <c r="DN211">
        <v>0.0863269</v>
      </c>
      <c r="DO211">
        <v>0.0762158</v>
      </c>
      <c r="DP211">
        <v>21520.5</v>
      </c>
      <c r="DQ211">
        <v>19656.9</v>
      </c>
      <c r="DR211">
        <v>26627.6</v>
      </c>
      <c r="DS211">
        <v>24057.2</v>
      </c>
      <c r="DT211">
        <v>33635.6</v>
      </c>
      <c r="DU211">
        <v>32386.7</v>
      </c>
      <c r="DV211">
        <v>40260.2</v>
      </c>
      <c r="DW211">
        <v>38043.4</v>
      </c>
      <c r="DX211">
        <v>1.99783</v>
      </c>
      <c r="DY211">
        <v>2.63407</v>
      </c>
      <c r="DZ211">
        <v>0.0417717</v>
      </c>
      <c r="EA211">
        <v>0</v>
      </c>
      <c r="EB211">
        <v>24.7796</v>
      </c>
      <c r="EC211">
        <v>999.9</v>
      </c>
      <c r="ED211">
        <v>51.74</v>
      </c>
      <c r="EE211">
        <v>26.022</v>
      </c>
      <c r="EF211">
        <v>17.0375</v>
      </c>
      <c r="EG211">
        <v>63.7656</v>
      </c>
      <c r="EH211">
        <v>20.4327</v>
      </c>
      <c r="EI211">
        <v>2</v>
      </c>
      <c r="EJ211">
        <v>-0.316585</v>
      </c>
      <c r="EK211">
        <v>-0.263818</v>
      </c>
      <c r="EL211">
        <v>20.2997</v>
      </c>
      <c r="EM211">
        <v>5.26087</v>
      </c>
      <c r="EN211">
        <v>12.0062</v>
      </c>
      <c r="EO211">
        <v>4.9988</v>
      </c>
      <c r="EP211">
        <v>3.28693</v>
      </c>
      <c r="EQ211">
        <v>9999</v>
      </c>
      <c r="ER211">
        <v>9999</v>
      </c>
      <c r="ES211">
        <v>9999</v>
      </c>
      <c r="ET211">
        <v>999.9</v>
      </c>
      <c r="EU211">
        <v>1.87285</v>
      </c>
      <c r="EV211">
        <v>1.87365</v>
      </c>
      <c r="EW211">
        <v>1.86994</v>
      </c>
      <c r="EX211">
        <v>1.87563</v>
      </c>
      <c r="EY211">
        <v>1.87579</v>
      </c>
      <c r="EZ211">
        <v>1.87423</v>
      </c>
      <c r="FA211">
        <v>1.87279</v>
      </c>
      <c r="FB211">
        <v>1.87184</v>
      </c>
      <c r="FC211">
        <v>5</v>
      </c>
      <c r="FD211">
        <v>0</v>
      </c>
      <c r="FE211">
        <v>0</v>
      </c>
      <c r="FF211">
        <v>0</v>
      </c>
      <c r="FG211" t="s">
        <v>348</v>
      </c>
      <c r="FH211" t="s">
        <v>349</v>
      </c>
      <c r="FI211" t="s">
        <v>350</v>
      </c>
      <c r="FJ211" t="s">
        <v>350</v>
      </c>
      <c r="FK211" t="s">
        <v>350</v>
      </c>
      <c r="FL211" t="s">
        <v>350</v>
      </c>
      <c r="FM211">
        <v>0</v>
      </c>
      <c r="FN211">
        <v>100</v>
      </c>
      <c r="FO211">
        <v>100</v>
      </c>
      <c r="FP211">
        <v>1.73</v>
      </c>
      <c r="FQ211">
        <v>0.1108</v>
      </c>
      <c r="FR211">
        <v>0.362488883028156</v>
      </c>
      <c r="FS211">
        <v>0.00365831709837341</v>
      </c>
      <c r="FT211">
        <v>-3.09545118692409e-06</v>
      </c>
      <c r="FU211">
        <v>8.40380587856183e-10</v>
      </c>
      <c r="FV211">
        <v>-0.00191986884087034</v>
      </c>
      <c r="FW211">
        <v>0.00174507359546448</v>
      </c>
      <c r="FX211">
        <v>0.000211765233859431</v>
      </c>
      <c r="FY211">
        <v>9.99097381883647e-06</v>
      </c>
      <c r="FZ211">
        <v>2</v>
      </c>
      <c r="GA211">
        <v>1986</v>
      </c>
      <c r="GB211">
        <v>0</v>
      </c>
      <c r="GC211">
        <v>17</v>
      </c>
      <c r="GD211">
        <v>50</v>
      </c>
      <c r="GE211">
        <v>50.1</v>
      </c>
      <c r="GF211">
        <v>3.84888</v>
      </c>
      <c r="GG211">
        <v>2.51343</v>
      </c>
      <c r="GH211">
        <v>2.24854</v>
      </c>
      <c r="GI211">
        <v>2.67578</v>
      </c>
      <c r="GJ211">
        <v>2.44751</v>
      </c>
      <c r="GK211">
        <v>2.37671</v>
      </c>
      <c r="GL211">
        <v>31.1504</v>
      </c>
      <c r="GM211">
        <v>13.9306</v>
      </c>
      <c r="GN211">
        <v>19</v>
      </c>
      <c r="GO211">
        <v>456.118</v>
      </c>
      <c r="GP211">
        <v>1035.37</v>
      </c>
      <c r="GQ211">
        <v>24.2623</v>
      </c>
      <c r="GR211">
        <v>23.5333</v>
      </c>
      <c r="GS211">
        <v>30.0003</v>
      </c>
      <c r="GT211">
        <v>23.557</v>
      </c>
      <c r="GU211">
        <v>23.6748</v>
      </c>
      <c r="GV211">
        <v>77.0844</v>
      </c>
      <c r="GW211">
        <v>22.7091</v>
      </c>
      <c r="GX211">
        <v>67.7889</v>
      </c>
      <c r="GY211">
        <v>24.2406</v>
      </c>
      <c r="GZ211">
        <v>1495.63</v>
      </c>
      <c r="HA211">
        <v>12.8163</v>
      </c>
      <c r="HB211">
        <v>101.114</v>
      </c>
      <c r="HC211">
        <v>101.076</v>
      </c>
    </row>
    <row r="212" spans="1:211">
      <c r="A212">
        <v>196</v>
      </c>
      <c r="B212">
        <v>1737668131.1</v>
      </c>
      <c r="C212">
        <v>390</v>
      </c>
      <c r="D212" t="s">
        <v>740</v>
      </c>
      <c r="E212" t="s">
        <v>741</v>
      </c>
      <c r="F212">
        <v>2</v>
      </c>
      <c r="G212">
        <v>1737668130.1</v>
      </c>
      <c r="H212">
        <f>(I212)/1000</f>
        <v>0</v>
      </c>
      <c r="I212">
        <f>IF(BD212, AL212, AF212)</f>
        <v>0</v>
      </c>
      <c r="J212">
        <f>IF(BD212, AG212, AE212)</f>
        <v>0</v>
      </c>
      <c r="K212">
        <f>BF212 - IF(AS212&gt;1, J212*AZ212*100.0/(AU212), 0)</f>
        <v>0</v>
      </c>
      <c r="L212">
        <f>((R212-H212/2)*K212-J212)/(R212+H212/2)</f>
        <v>0</v>
      </c>
      <c r="M212">
        <f>L212*(BM212+BN212)/1000.0</f>
        <v>0</v>
      </c>
      <c r="N212">
        <f>(BF212 - IF(AS212&gt;1, J212*AZ212*100.0/(AU212), 0))*(BM212+BN212)/1000.0</f>
        <v>0</v>
      </c>
      <c r="O212">
        <f>2.0/((1/Q212-1/P212)+SIGN(Q212)*SQRT((1/Q212-1/P212)*(1/Q212-1/P212) + 4*BA212/((BA212+1)*(BA212+1))*(2*1/Q212*1/P212-1/P212*1/P212)))</f>
        <v>0</v>
      </c>
      <c r="P212">
        <f>IF(LEFT(BB212,1)&lt;&gt;"0",IF(LEFT(BB212,1)="1",3.0,BC212),$D$5+$E$5*(BT212*BM212/($K$5*1000))+$F$5*(BT212*BM212/($K$5*1000))*MAX(MIN(AZ212,$J$5),$I$5)*MAX(MIN(AZ212,$J$5),$I$5)+$G$5*MAX(MIN(AZ212,$J$5),$I$5)*(BT212*BM212/($K$5*1000))+$H$5*(BT212*BM212/($K$5*1000))*(BT212*BM212/($K$5*1000)))</f>
        <v>0</v>
      </c>
      <c r="Q212">
        <f>H212*(1000-(1000*0.61365*exp(17.502*U212/(240.97+U212))/(BM212+BN212)+BH212)/2)/(1000*0.61365*exp(17.502*U212/(240.97+U212))/(BM212+BN212)-BH212)</f>
        <v>0</v>
      </c>
      <c r="R212">
        <f>1/((BA212+1)/(O212/1.6)+1/(P212/1.37)) + BA212/((BA212+1)/(O212/1.6) + BA212/(P212/1.37))</f>
        <v>0</v>
      </c>
      <c r="S212">
        <f>(AV212*AY212)</f>
        <v>0</v>
      </c>
      <c r="T212">
        <f>(BO212+(S212+2*0.95*5.67E-8*(((BO212+$B$7)+273)^4-(BO212+273)^4)-44100*H212)/(1.84*29.3*P212+8*0.95*5.67E-8*(BO212+273)^3))</f>
        <v>0</v>
      </c>
      <c r="U212">
        <f>($C$7*BP212+$D$7*BQ212+$E$7*T212)</f>
        <v>0</v>
      </c>
      <c r="V212">
        <f>0.61365*exp(17.502*U212/(240.97+U212))</f>
        <v>0</v>
      </c>
      <c r="W212">
        <f>(X212/Y212*100)</f>
        <v>0</v>
      </c>
      <c r="X212">
        <f>BH212*(BM212+BN212)/1000</f>
        <v>0</v>
      </c>
      <c r="Y212">
        <f>0.61365*exp(17.502*BO212/(240.97+BO212))</f>
        <v>0</v>
      </c>
      <c r="Z212">
        <f>(V212-BH212*(BM212+BN212)/1000)</f>
        <v>0</v>
      </c>
      <c r="AA212">
        <f>(-H212*44100)</f>
        <v>0</v>
      </c>
      <c r="AB212">
        <f>2*29.3*P212*0.92*(BO212-U212)</f>
        <v>0</v>
      </c>
      <c r="AC212">
        <f>2*0.95*5.67E-8*(((BO212+$B$7)+273)^4-(U212+273)^4)</f>
        <v>0</v>
      </c>
      <c r="AD212">
        <f>S212+AC212+AA212+AB212</f>
        <v>0</v>
      </c>
      <c r="AE212">
        <f>BL212*AS212*(BG212-BF212*(1000-AS212*BI212)/(1000-AS212*BH212))/(100*AZ212)</f>
        <v>0</v>
      </c>
      <c r="AF212">
        <f>1000*BL212*AS212*(BH212-BI212)/(100*AZ212*(1000-AS212*BH212))</f>
        <v>0</v>
      </c>
      <c r="AG212">
        <f>(AH212 - AI212 - BM212*1E3/(8.314*(BO212+273.15)) * AK212/BL212 * AJ212) * BL212/(100*AZ212) * (1000 - BI212)/1000</f>
        <v>0</v>
      </c>
      <c r="AH212">
        <v>1479.93163978571</v>
      </c>
      <c r="AI212">
        <v>1426.23060606061</v>
      </c>
      <c r="AJ212">
        <v>3.23640432900421</v>
      </c>
      <c r="AK212">
        <v>84.62</v>
      </c>
      <c r="AL212">
        <f>(AN212 - AM212 + BM212*1E3/(8.314*(BO212+273.15)) * AP212/BL212 * AO212) * BL212/(100*AZ212) * 1000/(1000 - AN212)</f>
        <v>0</v>
      </c>
      <c r="AM212">
        <v>12.8234763997203</v>
      </c>
      <c r="AN212">
        <v>15.4541538461539</v>
      </c>
      <c r="AO212">
        <v>-1.06825828387576e-06</v>
      </c>
      <c r="AP212">
        <v>106.04</v>
      </c>
      <c r="AQ212">
        <v>13</v>
      </c>
      <c r="AR212">
        <v>3</v>
      </c>
      <c r="AS212">
        <f>IF(AQ212*$H$13&gt;=AU212,1.0,(AU212/(AU212-AQ212*$H$13)))</f>
        <v>0</v>
      </c>
      <c r="AT212">
        <f>(AS212-1)*100</f>
        <v>0</v>
      </c>
      <c r="AU212">
        <f>MAX(0,($B$13+$C$13*BT212)/(1+$D$13*BT212)*BM212/(BO212+273)*$E$13)</f>
        <v>0</v>
      </c>
      <c r="AV212">
        <f>$B$11*BU212+$C$11*BV212+$D$11*CG212</f>
        <v>0</v>
      </c>
      <c r="AW212">
        <f>AV212*AX212</f>
        <v>0</v>
      </c>
      <c r="AX212">
        <f>($B$11*$D$9+$C$11*$D$9+$D$11*(CH212*$E$9+CI212*$G$9))/($B$11+$C$11+$D$11)</f>
        <v>0</v>
      </c>
      <c r="AY212">
        <f>($B$11*$K$9+$C$11*$K$9+$D$11*(CH212*$L$9+CI212*$N$9))/($B$11+$C$11+$D$11)</f>
        <v>0</v>
      </c>
      <c r="AZ212">
        <v>6</v>
      </c>
      <c r="BA212">
        <v>0.5</v>
      </c>
      <c r="BB212" t="s">
        <v>345</v>
      </c>
      <c r="BC212">
        <v>2</v>
      </c>
      <c r="BD212" t="b">
        <v>1</v>
      </c>
      <c r="BE212">
        <v>1737668130.1</v>
      </c>
      <c r="BF212">
        <v>1404.19</v>
      </c>
      <c r="BG212">
        <v>1472.9</v>
      </c>
      <c r="BH212">
        <v>15.4543</v>
      </c>
      <c r="BI212">
        <v>12.8273</v>
      </c>
      <c r="BJ212">
        <v>1402.46</v>
      </c>
      <c r="BK212">
        <v>15.3435</v>
      </c>
      <c r="BL212">
        <v>499.988</v>
      </c>
      <c r="BM212">
        <v>102.602</v>
      </c>
      <c r="BN212">
        <v>0.0999471</v>
      </c>
      <c r="BO212">
        <v>25.0248</v>
      </c>
      <c r="BP212">
        <v>25.4671</v>
      </c>
      <c r="BQ212">
        <v>999.9</v>
      </c>
      <c r="BR212">
        <v>0</v>
      </c>
      <c r="BS212">
        <v>0</v>
      </c>
      <c r="BT212">
        <v>10041.9</v>
      </c>
      <c r="BU212">
        <v>364.605</v>
      </c>
      <c r="BV212">
        <v>833.993</v>
      </c>
      <c r="BW212">
        <v>-68.7133</v>
      </c>
      <c r="BX212">
        <v>1426.23</v>
      </c>
      <c r="BY212">
        <v>1492.04</v>
      </c>
      <c r="BZ212">
        <v>2.62693</v>
      </c>
      <c r="CA212">
        <v>1472.9</v>
      </c>
      <c r="CB212">
        <v>12.8273</v>
      </c>
      <c r="CC212">
        <v>1.58563</v>
      </c>
      <c r="CD212">
        <v>1.31611</v>
      </c>
      <c r="CE212">
        <v>13.8199</v>
      </c>
      <c r="CF212">
        <v>10.9841</v>
      </c>
      <c r="CG212">
        <v>1200</v>
      </c>
      <c r="CH212">
        <v>0.900003</v>
      </c>
      <c r="CI212">
        <v>0.0999974</v>
      </c>
      <c r="CJ212">
        <v>27</v>
      </c>
      <c r="CK212">
        <v>23455.8</v>
      </c>
      <c r="CL212">
        <v>1737665128.1</v>
      </c>
      <c r="CM212" t="s">
        <v>346</v>
      </c>
      <c r="CN212">
        <v>1737665128.1</v>
      </c>
      <c r="CO212">
        <v>1737665124.1</v>
      </c>
      <c r="CP212">
        <v>1</v>
      </c>
      <c r="CQ212">
        <v>0.11</v>
      </c>
      <c r="CR212">
        <v>-0.02</v>
      </c>
      <c r="CS212">
        <v>0.918</v>
      </c>
      <c r="CT212">
        <v>0.128</v>
      </c>
      <c r="CU212">
        <v>200</v>
      </c>
      <c r="CV212">
        <v>18</v>
      </c>
      <c r="CW212">
        <v>0.6</v>
      </c>
      <c r="CX212">
        <v>0.08</v>
      </c>
      <c r="CY212">
        <v>-67.202835</v>
      </c>
      <c r="CZ212">
        <v>-6.35173984962411</v>
      </c>
      <c r="DA212">
        <v>0.702238078058289</v>
      </c>
      <c r="DB212">
        <v>0</v>
      </c>
      <c r="DC212">
        <v>2.6405665</v>
      </c>
      <c r="DD212">
        <v>-0.0973267669172943</v>
      </c>
      <c r="DE212">
        <v>0.00943960606964081</v>
      </c>
      <c r="DF212">
        <v>1</v>
      </c>
      <c r="DG212">
        <v>1</v>
      </c>
      <c r="DH212">
        <v>2</v>
      </c>
      <c r="DI212" t="s">
        <v>347</v>
      </c>
      <c r="DJ212">
        <v>3.11928</v>
      </c>
      <c r="DK212">
        <v>2.80081</v>
      </c>
      <c r="DL212">
        <v>0.227414</v>
      </c>
      <c r="DM212">
        <v>0.236103</v>
      </c>
      <c r="DN212">
        <v>0.0863265</v>
      </c>
      <c r="DO212">
        <v>0.0762179</v>
      </c>
      <c r="DP212">
        <v>21503</v>
      </c>
      <c r="DQ212">
        <v>19640.4</v>
      </c>
      <c r="DR212">
        <v>26627.3</v>
      </c>
      <c r="DS212">
        <v>24057.4</v>
      </c>
      <c r="DT212">
        <v>33635.3</v>
      </c>
      <c r="DU212">
        <v>32387</v>
      </c>
      <c r="DV212">
        <v>40259.6</v>
      </c>
      <c r="DW212">
        <v>38043.8</v>
      </c>
      <c r="DX212">
        <v>1.99762</v>
      </c>
      <c r="DY212">
        <v>2.635</v>
      </c>
      <c r="DZ212">
        <v>0.0417456</v>
      </c>
      <c r="EA212">
        <v>0</v>
      </c>
      <c r="EB212">
        <v>24.7824</v>
      </c>
      <c r="EC212">
        <v>999.9</v>
      </c>
      <c r="ED212">
        <v>51.74</v>
      </c>
      <c r="EE212">
        <v>26.022</v>
      </c>
      <c r="EF212">
        <v>17.0374</v>
      </c>
      <c r="EG212">
        <v>63.7456</v>
      </c>
      <c r="EH212">
        <v>20.4768</v>
      </c>
      <c r="EI212">
        <v>2</v>
      </c>
      <c r="EJ212">
        <v>-0.316405</v>
      </c>
      <c r="EK212">
        <v>-0.232538</v>
      </c>
      <c r="EL212">
        <v>20.2999</v>
      </c>
      <c r="EM212">
        <v>5.26117</v>
      </c>
      <c r="EN212">
        <v>12.0071</v>
      </c>
      <c r="EO212">
        <v>4.9989</v>
      </c>
      <c r="EP212">
        <v>3.28702</v>
      </c>
      <c r="EQ212">
        <v>9999</v>
      </c>
      <c r="ER212">
        <v>9999</v>
      </c>
      <c r="ES212">
        <v>9999</v>
      </c>
      <c r="ET212">
        <v>999.9</v>
      </c>
      <c r="EU212">
        <v>1.87286</v>
      </c>
      <c r="EV212">
        <v>1.87366</v>
      </c>
      <c r="EW212">
        <v>1.86993</v>
      </c>
      <c r="EX212">
        <v>1.87563</v>
      </c>
      <c r="EY212">
        <v>1.87579</v>
      </c>
      <c r="EZ212">
        <v>1.87423</v>
      </c>
      <c r="FA212">
        <v>1.87278</v>
      </c>
      <c r="FB212">
        <v>1.87182</v>
      </c>
      <c r="FC212">
        <v>5</v>
      </c>
      <c r="FD212">
        <v>0</v>
      </c>
      <c r="FE212">
        <v>0</v>
      </c>
      <c r="FF212">
        <v>0</v>
      </c>
      <c r="FG212" t="s">
        <v>348</v>
      </c>
      <c r="FH212" t="s">
        <v>349</v>
      </c>
      <c r="FI212" t="s">
        <v>350</v>
      </c>
      <c r="FJ212" t="s">
        <v>350</v>
      </c>
      <c r="FK212" t="s">
        <v>350</v>
      </c>
      <c r="FL212" t="s">
        <v>350</v>
      </c>
      <c r="FM212">
        <v>0</v>
      </c>
      <c r="FN212">
        <v>100</v>
      </c>
      <c r="FO212">
        <v>100</v>
      </c>
      <c r="FP212">
        <v>1.72</v>
      </c>
      <c r="FQ212">
        <v>0.1108</v>
      </c>
      <c r="FR212">
        <v>0.362488883028156</v>
      </c>
      <c r="FS212">
        <v>0.00365831709837341</v>
      </c>
      <c r="FT212">
        <v>-3.09545118692409e-06</v>
      </c>
      <c r="FU212">
        <v>8.40380587856183e-10</v>
      </c>
      <c r="FV212">
        <v>-0.00191986884087034</v>
      </c>
      <c r="FW212">
        <v>0.00174507359546448</v>
      </c>
      <c r="FX212">
        <v>0.000211765233859431</v>
      </c>
      <c r="FY212">
        <v>9.99097381883647e-06</v>
      </c>
      <c r="FZ212">
        <v>2</v>
      </c>
      <c r="GA212">
        <v>1986</v>
      </c>
      <c r="GB212">
        <v>0</v>
      </c>
      <c r="GC212">
        <v>17</v>
      </c>
      <c r="GD212">
        <v>50</v>
      </c>
      <c r="GE212">
        <v>50.1</v>
      </c>
      <c r="GF212">
        <v>3.86108</v>
      </c>
      <c r="GG212">
        <v>2.49756</v>
      </c>
      <c r="GH212">
        <v>2.24854</v>
      </c>
      <c r="GI212">
        <v>2.67456</v>
      </c>
      <c r="GJ212">
        <v>2.44751</v>
      </c>
      <c r="GK212">
        <v>2.40356</v>
      </c>
      <c r="GL212">
        <v>31.1504</v>
      </c>
      <c r="GM212">
        <v>13.9482</v>
      </c>
      <c r="GN212">
        <v>19</v>
      </c>
      <c r="GO212">
        <v>456.009</v>
      </c>
      <c r="GP212">
        <v>1036.52</v>
      </c>
      <c r="GQ212">
        <v>24.255</v>
      </c>
      <c r="GR212">
        <v>23.5342</v>
      </c>
      <c r="GS212">
        <v>30.0002</v>
      </c>
      <c r="GT212">
        <v>23.558</v>
      </c>
      <c r="GU212">
        <v>23.6757</v>
      </c>
      <c r="GV212">
        <v>77.3577</v>
      </c>
      <c r="GW212">
        <v>22.7091</v>
      </c>
      <c r="GX212">
        <v>67.7889</v>
      </c>
      <c r="GY212">
        <v>24.2406</v>
      </c>
      <c r="GZ212">
        <v>1502.44</v>
      </c>
      <c r="HA212">
        <v>12.8163</v>
      </c>
      <c r="HB212">
        <v>101.113</v>
      </c>
      <c r="HC212">
        <v>101.077</v>
      </c>
    </row>
    <row r="213" spans="1:211">
      <c r="A213">
        <v>197</v>
      </c>
      <c r="B213">
        <v>1737668133.1</v>
      </c>
      <c r="C213">
        <v>392</v>
      </c>
      <c r="D213" t="s">
        <v>742</v>
      </c>
      <c r="E213" t="s">
        <v>743</v>
      </c>
      <c r="F213">
        <v>2</v>
      </c>
      <c r="G213">
        <v>1737668131.1</v>
      </c>
      <c r="H213">
        <f>(I213)/1000</f>
        <v>0</v>
      </c>
      <c r="I213">
        <f>IF(BD213, AL213, AF213)</f>
        <v>0</v>
      </c>
      <c r="J213">
        <f>IF(BD213, AG213, AE213)</f>
        <v>0</v>
      </c>
      <c r="K213">
        <f>BF213 - IF(AS213&gt;1, J213*AZ213*100.0/(AU213), 0)</f>
        <v>0</v>
      </c>
      <c r="L213">
        <f>((R213-H213/2)*K213-J213)/(R213+H213/2)</f>
        <v>0</v>
      </c>
      <c r="M213">
        <f>L213*(BM213+BN213)/1000.0</f>
        <v>0</v>
      </c>
      <c r="N213">
        <f>(BF213 - IF(AS213&gt;1, J213*AZ213*100.0/(AU213), 0))*(BM213+BN213)/1000.0</f>
        <v>0</v>
      </c>
      <c r="O213">
        <f>2.0/((1/Q213-1/P213)+SIGN(Q213)*SQRT((1/Q213-1/P213)*(1/Q213-1/P213) + 4*BA213/((BA213+1)*(BA213+1))*(2*1/Q213*1/P213-1/P213*1/P213)))</f>
        <v>0</v>
      </c>
      <c r="P213">
        <f>IF(LEFT(BB213,1)&lt;&gt;"0",IF(LEFT(BB213,1)="1",3.0,BC213),$D$5+$E$5*(BT213*BM213/($K$5*1000))+$F$5*(BT213*BM213/($K$5*1000))*MAX(MIN(AZ213,$J$5),$I$5)*MAX(MIN(AZ213,$J$5),$I$5)+$G$5*MAX(MIN(AZ213,$J$5),$I$5)*(BT213*BM213/($K$5*1000))+$H$5*(BT213*BM213/($K$5*1000))*(BT213*BM213/($K$5*1000)))</f>
        <v>0</v>
      </c>
      <c r="Q213">
        <f>H213*(1000-(1000*0.61365*exp(17.502*U213/(240.97+U213))/(BM213+BN213)+BH213)/2)/(1000*0.61365*exp(17.502*U213/(240.97+U213))/(BM213+BN213)-BH213)</f>
        <v>0</v>
      </c>
      <c r="R213">
        <f>1/((BA213+1)/(O213/1.6)+1/(P213/1.37)) + BA213/((BA213+1)/(O213/1.6) + BA213/(P213/1.37))</f>
        <v>0</v>
      </c>
      <c r="S213">
        <f>(AV213*AY213)</f>
        <v>0</v>
      </c>
      <c r="T213">
        <f>(BO213+(S213+2*0.95*5.67E-8*(((BO213+$B$7)+273)^4-(BO213+273)^4)-44100*H213)/(1.84*29.3*P213+8*0.95*5.67E-8*(BO213+273)^3))</f>
        <v>0</v>
      </c>
      <c r="U213">
        <f>($C$7*BP213+$D$7*BQ213+$E$7*T213)</f>
        <v>0</v>
      </c>
      <c r="V213">
        <f>0.61365*exp(17.502*U213/(240.97+U213))</f>
        <v>0</v>
      </c>
      <c r="W213">
        <f>(X213/Y213*100)</f>
        <v>0</v>
      </c>
      <c r="X213">
        <f>BH213*(BM213+BN213)/1000</f>
        <v>0</v>
      </c>
      <c r="Y213">
        <f>0.61365*exp(17.502*BO213/(240.97+BO213))</f>
        <v>0</v>
      </c>
      <c r="Z213">
        <f>(V213-BH213*(BM213+BN213)/1000)</f>
        <v>0</v>
      </c>
      <c r="AA213">
        <f>(-H213*44100)</f>
        <v>0</v>
      </c>
      <c r="AB213">
        <f>2*29.3*P213*0.92*(BO213-U213)</f>
        <v>0</v>
      </c>
      <c r="AC213">
        <f>2*0.95*5.67E-8*(((BO213+$B$7)+273)^4-(U213+273)^4)</f>
        <v>0</v>
      </c>
      <c r="AD213">
        <f>S213+AC213+AA213+AB213</f>
        <v>0</v>
      </c>
      <c r="AE213">
        <f>BL213*AS213*(BG213-BF213*(1000-AS213*BI213)/(1000-AS213*BH213))/(100*AZ213)</f>
        <v>0</v>
      </c>
      <c r="AF213">
        <f>1000*BL213*AS213*(BH213-BI213)/(100*AZ213*(1000-AS213*BH213))</f>
        <v>0</v>
      </c>
      <c r="AG213">
        <f>(AH213 - AI213 - BM213*1E3/(8.314*(BO213+273.15)) * AK213/BL213 * AJ213) * BL213/(100*AZ213) * (1000 - BI213)/1000</f>
        <v>0</v>
      </c>
      <c r="AH213">
        <v>1486.77766219048</v>
      </c>
      <c r="AI213">
        <v>1432.766</v>
      </c>
      <c r="AJ213">
        <v>3.25780952380931</v>
      </c>
      <c r="AK213">
        <v>84.62</v>
      </c>
      <c r="AL213">
        <f>(AN213 - AM213 + BM213*1E3/(8.314*(BO213+273.15)) * AP213/BL213 * AO213) * BL213/(100*AZ213) * 1000/(1000 - AN213)</f>
        <v>0</v>
      </c>
      <c r="AM213">
        <v>12.8251553727872</v>
      </c>
      <c r="AN213">
        <v>15.4548868131868</v>
      </c>
      <c r="AO213">
        <v>-7.3193510841809e-07</v>
      </c>
      <c r="AP213">
        <v>106.04</v>
      </c>
      <c r="AQ213">
        <v>13</v>
      </c>
      <c r="AR213">
        <v>3</v>
      </c>
      <c r="AS213">
        <f>IF(AQ213*$H$13&gt;=AU213,1.0,(AU213/(AU213-AQ213*$H$13)))</f>
        <v>0</v>
      </c>
      <c r="AT213">
        <f>(AS213-1)*100</f>
        <v>0</v>
      </c>
      <c r="AU213">
        <f>MAX(0,($B$13+$C$13*BT213)/(1+$D$13*BT213)*BM213/(BO213+273)*$E$13)</f>
        <v>0</v>
      </c>
      <c r="AV213">
        <f>$B$11*BU213+$C$11*BV213+$D$11*CG213</f>
        <v>0</v>
      </c>
      <c r="AW213">
        <f>AV213*AX213</f>
        <v>0</v>
      </c>
      <c r="AX213">
        <f>($B$11*$D$9+$C$11*$D$9+$D$11*(CH213*$E$9+CI213*$G$9))/($B$11+$C$11+$D$11)</f>
        <v>0</v>
      </c>
      <c r="AY213">
        <f>($B$11*$K$9+$C$11*$K$9+$D$11*(CH213*$L$9+CI213*$N$9))/($B$11+$C$11+$D$11)</f>
        <v>0</v>
      </c>
      <c r="AZ213">
        <v>6</v>
      </c>
      <c r="BA213">
        <v>0.5</v>
      </c>
      <c r="BB213" t="s">
        <v>345</v>
      </c>
      <c r="BC213">
        <v>2</v>
      </c>
      <c r="BD213" t="b">
        <v>1</v>
      </c>
      <c r="BE213">
        <v>1737668131.1</v>
      </c>
      <c r="BF213">
        <v>1407.4</v>
      </c>
      <c r="BG213">
        <v>1476.3</v>
      </c>
      <c r="BH213">
        <v>15.45465</v>
      </c>
      <c r="BI213">
        <v>12.8277</v>
      </c>
      <c r="BJ213">
        <v>1405.675</v>
      </c>
      <c r="BK213">
        <v>15.34385</v>
      </c>
      <c r="BL213">
        <v>500.0455</v>
      </c>
      <c r="BM213">
        <v>102.602</v>
      </c>
      <c r="BN213">
        <v>0.09998355</v>
      </c>
      <c r="BO213">
        <v>25.0255</v>
      </c>
      <c r="BP213">
        <v>25.4679</v>
      </c>
      <c r="BQ213">
        <v>999.9</v>
      </c>
      <c r="BR213">
        <v>0</v>
      </c>
      <c r="BS213">
        <v>0</v>
      </c>
      <c r="BT213">
        <v>10027.5</v>
      </c>
      <c r="BU213">
        <v>364.604</v>
      </c>
      <c r="BV213">
        <v>833.734</v>
      </c>
      <c r="BW213">
        <v>-68.89865</v>
      </c>
      <c r="BX213">
        <v>1429.495</v>
      </c>
      <c r="BY213">
        <v>1495.485</v>
      </c>
      <c r="BZ213">
        <v>2.626905</v>
      </c>
      <c r="CA213">
        <v>1476.3</v>
      </c>
      <c r="CB213">
        <v>12.8277</v>
      </c>
      <c r="CC213">
        <v>1.58567</v>
      </c>
      <c r="CD213">
        <v>1.31615</v>
      </c>
      <c r="CE213">
        <v>13.8203</v>
      </c>
      <c r="CF213">
        <v>10.98455</v>
      </c>
      <c r="CG213">
        <v>1199.995</v>
      </c>
      <c r="CH213">
        <v>0.900003</v>
      </c>
      <c r="CI213">
        <v>0.0999971</v>
      </c>
      <c r="CJ213">
        <v>27</v>
      </c>
      <c r="CK213">
        <v>23455.75</v>
      </c>
      <c r="CL213">
        <v>1737665128.1</v>
      </c>
      <c r="CM213" t="s">
        <v>346</v>
      </c>
      <c r="CN213">
        <v>1737665128.1</v>
      </c>
      <c r="CO213">
        <v>1737665124.1</v>
      </c>
      <c r="CP213">
        <v>1</v>
      </c>
      <c r="CQ213">
        <v>0.11</v>
      </c>
      <c r="CR213">
        <v>-0.02</v>
      </c>
      <c r="CS213">
        <v>0.918</v>
      </c>
      <c r="CT213">
        <v>0.128</v>
      </c>
      <c r="CU213">
        <v>200</v>
      </c>
      <c r="CV213">
        <v>18</v>
      </c>
      <c r="CW213">
        <v>0.6</v>
      </c>
      <c r="CX213">
        <v>0.08</v>
      </c>
      <c r="CY213">
        <v>-67.395795</v>
      </c>
      <c r="CZ213">
        <v>-8.44416090225571</v>
      </c>
      <c r="DA213">
        <v>0.836835549839393</v>
      </c>
      <c r="DB213">
        <v>0</v>
      </c>
      <c r="DC213">
        <v>2.6374635</v>
      </c>
      <c r="DD213">
        <v>-0.085072330827069</v>
      </c>
      <c r="DE213">
        <v>0.00824610773334905</v>
      </c>
      <c r="DF213">
        <v>1</v>
      </c>
      <c r="DG213">
        <v>1</v>
      </c>
      <c r="DH213">
        <v>2</v>
      </c>
      <c r="DI213" t="s">
        <v>347</v>
      </c>
      <c r="DJ213">
        <v>3.11923</v>
      </c>
      <c r="DK213">
        <v>2.8007</v>
      </c>
      <c r="DL213">
        <v>0.228039</v>
      </c>
      <c r="DM213">
        <v>0.236741</v>
      </c>
      <c r="DN213">
        <v>0.0863257</v>
      </c>
      <c r="DO213">
        <v>0.0762177</v>
      </c>
      <c r="DP213">
        <v>21485.5</v>
      </c>
      <c r="DQ213">
        <v>19624</v>
      </c>
      <c r="DR213">
        <v>26627.2</v>
      </c>
      <c r="DS213">
        <v>24057.4</v>
      </c>
      <c r="DT213">
        <v>33635.2</v>
      </c>
      <c r="DU213">
        <v>32387</v>
      </c>
      <c r="DV213">
        <v>40259.5</v>
      </c>
      <c r="DW213">
        <v>38043.7</v>
      </c>
      <c r="DX213">
        <v>1.9976</v>
      </c>
      <c r="DY213">
        <v>2.63462</v>
      </c>
      <c r="DZ213">
        <v>0.0415742</v>
      </c>
      <c r="EA213">
        <v>0</v>
      </c>
      <c r="EB213">
        <v>24.7845</v>
      </c>
      <c r="EC213">
        <v>999.9</v>
      </c>
      <c r="ED213">
        <v>51.74</v>
      </c>
      <c r="EE213">
        <v>26.022</v>
      </c>
      <c r="EF213">
        <v>17.0387</v>
      </c>
      <c r="EG213">
        <v>64.1456</v>
      </c>
      <c r="EH213">
        <v>20.4567</v>
      </c>
      <c r="EI213">
        <v>2</v>
      </c>
      <c r="EJ213">
        <v>-0.316306</v>
      </c>
      <c r="EK213">
        <v>-0.232718</v>
      </c>
      <c r="EL213">
        <v>20.3</v>
      </c>
      <c r="EM213">
        <v>5.26087</v>
      </c>
      <c r="EN213">
        <v>12.007</v>
      </c>
      <c r="EO213">
        <v>4.99895</v>
      </c>
      <c r="EP213">
        <v>3.28708</v>
      </c>
      <c r="EQ213">
        <v>9999</v>
      </c>
      <c r="ER213">
        <v>9999</v>
      </c>
      <c r="ES213">
        <v>9999</v>
      </c>
      <c r="ET213">
        <v>999.9</v>
      </c>
      <c r="EU213">
        <v>1.87286</v>
      </c>
      <c r="EV213">
        <v>1.87366</v>
      </c>
      <c r="EW213">
        <v>1.86993</v>
      </c>
      <c r="EX213">
        <v>1.87563</v>
      </c>
      <c r="EY213">
        <v>1.87579</v>
      </c>
      <c r="EZ213">
        <v>1.87423</v>
      </c>
      <c r="FA213">
        <v>1.87277</v>
      </c>
      <c r="FB213">
        <v>1.87183</v>
      </c>
      <c r="FC213">
        <v>5</v>
      </c>
      <c r="FD213">
        <v>0</v>
      </c>
      <c r="FE213">
        <v>0</v>
      </c>
      <c r="FF213">
        <v>0</v>
      </c>
      <c r="FG213" t="s">
        <v>348</v>
      </c>
      <c r="FH213" t="s">
        <v>349</v>
      </c>
      <c r="FI213" t="s">
        <v>350</v>
      </c>
      <c r="FJ213" t="s">
        <v>350</v>
      </c>
      <c r="FK213" t="s">
        <v>350</v>
      </c>
      <c r="FL213" t="s">
        <v>350</v>
      </c>
      <c r="FM213">
        <v>0</v>
      </c>
      <c r="FN213">
        <v>100</v>
      </c>
      <c r="FO213">
        <v>100</v>
      </c>
      <c r="FP213">
        <v>1.72</v>
      </c>
      <c r="FQ213">
        <v>0.1108</v>
      </c>
      <c r="FR213">
        <v>0.362488883028156</v>
      </c>
      <c r="FS213">
        <v>0.00365831709837341</v>
      </c>
      <c r="FT213">
        <v>-3.09545118692409e-06</v>
      </c>
      <c r="FU213">
        <v>8.40380587856183e-10</v>
      </c>
      <c r="FV213">
        <v>-0.00191986884087034</v>
      </c>
      <c r="FW213">
        <v>0.00174507359546448</v>
      </c>
      <c r="FX213">
        <v>0.000211765233859431</v>
      </c>
      <c r="FY213">
        <v>9.99097381883647e-06</v>
      </c>
      <c r="FZ213">
        <v>2</v>
      </c>
      <c r="GA213">
        <v>1986</v>
      </c>
      <c r="GB213">
        <v>0</v>
      </c>
      <c r="GC213">
        <v>17</v>
      </c>
      <c r="GD213">
        <v>50.1</v>
      </c>
      <c r="GE213">
        <v>50.1</v>
      </c>
      <c r="GF213">
        <v>3.87573</v>
      </c>
      <c r="GG213">
        <v>2.49878</v>
      </c>
      <c r="GH213">
        <v>2.24854</v>
      </c>
      <c r="GI213">
        <v>2.67456</v>
      </c>
      <c r="GJ213">
        <v>2.44751</v>
      </c>
      <c r="GK213">
        <v>2.42432</v>
      </c>
      <c r="GL213">
        <v>31.1722</v>
      </c>
      <c r="GM213">
        <v>13.9482</v>
      </c>
      <c r="GN213">
        <v>19</v>
      </c>
      <c r="GO213">
        <v>456.003</v>
      </c>
      <c r="GP213">
        <v>1036.08</v>
      </c>
      <c r="GQ213">
        <v>24.2461</v>
      </c>
      <c r="GR213">
        <v>23.5342</v>
      </c>
      <c r="GS213">
        <v>30.0001</v>
      </c>
      <c r="GT213">
        <v>23.5589</v>
      </c>
      <c r="GU213">
        <v>23.6767</v>
      </c>
      <c r="GV213">
        <v>77.6375</v>
      </c>
      <c r="GW213">
        <v>22.7091</v>
      </c>
      <c r="GX213">
        <v>67.7889</v>
      </c>
      <c r="GY213">
        <v>24.2153</v>
      </c>
      <c r="GZ213">
        <v>1509.24</v>
      </c>
      <c r="HA213">
        <v>12.8163</v>
      </c>
      <c r="HB213">
        <v>101.113</v>
      </c>
      <c r="HC213">
        <v>101.077</v>
      </c>
    </row>
    <row r="214" spans="1:211">
      <c r="A214">
        <v>198</v>
      </c>
      <c r="B214">
        <v>1737668135.1</v>
      </c>
      <c r="C214">
        <v>394</v>
      </c>
      <c r="D214" t="s">
        <v>744</v>
      </c>
      <c r="E214" t="s">
        <v>745</v>
      </c>
      <c r="F214">
        <v>2</v>
      </c>
      <c r="G214">
        <v>1737668134.1</v>
      </c>
      <c r="H214">
        <f>(I214)/1000</f>
        <v>0</v>
      </c>
      <c r="I214">
        <f>IF(BD214, AL214, AF214)</f>
        <v>0</v>
      </c>
      <c r="J214">
        <f>IF(BD214, AG214, AE214)</f>
        <v>0</v>
      </c>
      <c r="K214">
        <f>BF214 - IF(AS214&gt;1, J214*AZ214*100.0/(AU214), 0)</f>
        <v>0</v>
      </c>
      <c r="L214">
        <f>((R214-H214/2)*K214-J214)/(R214+H214/2)</f>
        <v>0</v>
      </c>
      <c r="M214">
        <f>L214*(BM214+BN214)/1000.0</f>
        <v>0</v>
      </c>
      <c r="N214">
        <f>(BF214 - IF(AS214&gt;1, J214*AZ214*100.0/(AU214), 0))*(BM214+BN214)/1000.0</f>
        <v>0</v>
      </c>
      <c r="O214">
        <f>2.0/((1/Q214-1/P214)+SIGN(Q214)*SQRT((1/Q214-1/P214)*(1/Q214-1/P214) + 4*BA214/((BA214+1)*(BA214+1))*(2*1/Q214*1/P214-1/P214*1/P214)))</f>
        <v>0</v>
      </c>
      <c r="P214">
        <f>IF(LEFT(BB214,1)&lt;&gt;"0",IF(LEFT(BB214,1)="1",3.0,BC214),$D$5+$E$5*(BT214*BM214/($K$5*1000))+$F$5*(BT214*BM214/($K$5*1000))*MAX(MIN(AZ214,$J$5),$I$5)*MAX(MIN(AZ214,$J$5),$I$5)+$G$5*MAX(MIN(AZ214,$J$5),$I$5)*(BT214*BM214/($K$5*1000))+$H$5*(BT214*BM214/($K$5*1000))*(BT214*BM214/($K$5*1000)))</f>
        <v>0</v>
      </c>
      <c r="Q214">
        <f>H214*(1000-(1000*0.61365*exp(17.502*U214/(240.97+U214))/(BM214+BN214)+BH214)/2)/(1000*0.61365*exp(17.502*U214/(240.97+U214))/(BM214+BN214)-BH214)</f>
        <v>0</v>
      </c>
      <c r="R214">
        <f>1/((BA214+1)/(O214/1.6)+1/(P214/1.37)) + BA214/((BA214+1)/(O214/1.6) + BA214/(P214/1.37))</f>
        <v>0</v>
      </c>
      <c r="S214">
        <f>(AV214*AY214)</f>
        <v>0</v>
      </c>
      <c r="T214">
        <f>(BO214+(S214+2*0.95*5.67E-8*(((BO214+$B$7)+273)^4-(BO214+273)^4)-44100*H214)/(1.84*29.3*P214+8*0.95*5.67E-8*(BO214+273)^3))</f>
        <v>0</v>
      </c>
      <c r="U214">
        <f>($C$7*BP214+$D$7*BQ214+$E$7*T214)</f>
        <v>0</v>
      </c>
      <c r="V214">
        <f>0.61365*exp(17.502*U214/(240.97+U214))</f>
        <v>0</v>
      </c>
      <c r="W214">
        <f>(X214/Y214*100)</f>
        <v>0</v>
      </c>
      <c r="X214">
        <f>BH214*(BM214+BN214)/1000</f>
        <v>0</v>
      </c>
      <c r="Y214">
        <f>0.61365*exp(17.502*BO214/(240.97+BO214))</f>
        <v>0</v>
      </c>
      <c r="Z214">
        <f>(V214-BH214*(BM214+BN214)/1000)</f>
        <v>0</v>
      </c>
      <c r="AA214">
        <f>(-H214*44100)</f>
        <v>0</v>
      </c>
      <c r="AB214">
        <f>2*29.3*P214*0.92*(BO214-U214)</f>
        <v>0</v>
      </c>
      <c r="AC214">
        <f>2*0.95*5.67E-8*(((BO214+$B$7)+273)^4-(U214+273)^4)</f>
        <v>0</v>
      </c>
      <c r="AD214">
        <f>S214+AC214+AA214+AB214</f>
        <v>0</v>
      </c>
      <c r="AE214">
        <f>BL214*AS214*(BG214-BF214*(1000-AS214*BI214)/(1000-AS214*BH214))/(100*AZ214)</f>
        <v>0</v>
      </c>
      <c r="AF214">
        <f>1000*BL214*AS214*(BH214-BI214)/(100*AZ214*(1000-AS214*BH214))</f>
        <v>0</v>
      </c>
      <c r="AG214">
        <f>(AH214 - AI214 - BM214*1E3/(8.314*(BO214+273.15)) * AK214/BL214 * AJ214) * BL214/(100*AZ214) * (1000 - BI214)/1000</f>
        <v>0</v>
      </c>
      <c r="AH214">
        <v>1493.72309278571</v>
      </c>
      <c r="AI214">
        <v>1439.37472727273</v>
      </c>
      <c r="AJ214">
        <v>3.28489090909077</v>
      </c>
      <c r="AK214">
        <v>84.62</v>
      </c>
      <c r="AL214">
        <f>(AN214 - AM214 + BM214*1E3/(8.314*(BO214+273.15)) * AP214/BL214 * AO214) * BL214/(100*AZ214) * 1000/(1000 - AN214)</f>
        <v>0</v>
      </c>
      <c r="AM214">
        <v>12.8265910986813</v>
      </c>
      <c r="AN214">
        <v>15.4553483516484</v>
      </c>
      <c r="AO214">
        <v>-3.3306275881001e-07</v>
      </c>
      <c r="AP214">
        <v>106.04</v>
      </c>
      <c r="AQ214">
        <v>13</v>
      </c>
      <c r="AR214">
        <v>3</v>
      </c>
      <c r="AS214">
        <f>IF(AQ214*$H$13&gt;=AU214,1.0,(AU214/(AU214-AQ214*$H$13)))</f>
        <v>0</v>
      </c>
      <c r="AT214">
        <f>(AS214-1)*100</f>
        <v>0</v>
      </c>
      <c r="AU214">
        <f>MAX(0,($B$13+$C$13*BT214)/(1+$D$13*BT214)*BM214/(BO214+273)*$E$13)</f>
        <v>0</v>
      </c>
      <c r="AV214">
        <f>$B$11*BU214+$C$11*BV214+$D$11*CG214</f>
        <v>0</v>
      </c>
      <c r="AW214">
        <f>AV214*AX214</f>
        <v>0</v>
      </c>
      <c r="AX214">
        <f>($B$11*$D$9+$C$11*$D$9+$D$11*(CH214*$E$9+CI214*$G$9))/($B$11+$C$11+$D$11)</f>
        <v>0</v>
      </c>
      <c r="AY214">
        <f>($B$11*$K$9+$C$11*$K$9+$D$11*(CH214*$L$9+CI214*$N$9))/($B$11+$C$11+$D$11)</f>
        <v>0</v>
      </c>
      <c r="AZ214">
        <v>6</v>
      </c>
      <c r="BA214">
        <v>0.5</v>
      </c>
      <c r="BB214" t="s">
        <v>345</v>
      </c>
      <c r="BC214">
        <v>2</v>
      </c>
      <c r="BD214" t="b">
        <v>1</v>
      </c>
      <c r="BE214">
        <v>1737668134.1</v>
      </c>
      <c r="BF214">
        <v>1417.12</v>
      </c>
      <c r="BG214">
        <v>1486.47</v>
      </c>
      <c r="BH214">
        <v>15.4552</v>
      </c>
      <c r="BI214">
        <v>12.8285</v>
      </c>
      <c r="BJ214">
        <v>1415.4</v>
      </c>
      <c r="BK214">
        <v>15.3444</v>
      </c>
      <c r="BL214">
        <v>500.071</v>
      </c>
      <c r="BM214">
        <v>102.602</v>
      </c>
      <c r="BN214">
        <v>0.0997144</v>
      </c>
      <c r="BO214">
        <v>25.0272</v>
      </c>
      <c r="BP214">
        <v>25.4657</v>
      </c>
      <c r="BQ214">
        <v>999.9</v>
      </c>
      <c r="BR214">
        <v>0</v>
      </c>
      <c r="BS214">
        <v>0</v>
      </c>
      <c r="BT214">
        <v>10017.5</v>
      </c>
      <c r="BU214">
        <v>364.581</v>
      </c>
      <c r="BV214">
        <v>831.552</v>
      </c>
      <c r="BW214">
        <v>-69.3499</v>
      </c>
      <c r="BX214">
        <v>1439.37</v>
      </c>
      <c r="BY214">
        <v>1505.79</v>
      </c>
      <c r="BZ214">
        <v>2.62671</v>
      </c>
      <c r="CA214">
        <v>1486.47</v>
      </c>
      <c r="CB214">
        <v>12.8285</v>
      </c>
      <c r="CC214">
        <v>1.58573</v>
      </c>
      <c r="CD214">
        <v>1.31623</v>
      </c>
      <c r="CE214">
        <v>13.8208</v>
      </c>
      <c r="CF214">
        <v>10.9854</v>
      </c>
      <c r="CG214">
        <v>1200</v>
      </c>
      <c r="CH214">
        <v>0.900002</v>
      </c>
      <c r="CI214">
        <v>0.0999975</v>
      </c>
      <c r="CJ214">
        <v>27</v>
      </c>
      <c r="CK214">
        <v>23455.8</v>
      </c>
      <c r="CL214">
        <v>1737665128.1</v>
      </c>
      <c r="CM214" t="s">
        <v>346</v>
      </c>
      <c r="CN214">
        <v>1737665128.1</v>
      </c>
      <c r="CO214">
        <v>1737665124.1</v>
      </c>
      <c r="CP214">
        <v>1</v>
      </c>
      <c r="CQ214">
        <v>0.11</v>
      </c>
      <c r="CR214">
        <v>-0.02</v>
      </c>
      <c r="CS214">
        <v>0.918</v>
      </c>
      <c r="CT214">
        <v>0.128</v>
      </c>
      <c r="CU214">
        <v>200</v>
      </c>
      <c r="CV214">
        <v>18</v>
      </c>
      <c r="CW214">
        <v>0.6</v>
      </c>
      <c r="CX214">
        <v>0.08</v>
      </c>
      <c r="CY214">
        <v>-67.714185</v>
      </c>
      <c r="CZ214">
        <v>-8.53631729323312</v>
      </c>
      <c r="DA214">
        <v>0.843422284668244</v>
      </c>
      <c r="DB214">
        <v>0</v>
      </c>
      <c r="DC214">
        <v>2.6349995</v>
      </c>
      <c r="DD214">
        <v>-0.0746196992481282</v>
      </c>
      <c r="DE214">
        <v>0.00732719897027505</v>
      </c>
      <c r="DF214">
        <v>1</v>
      </c>
      <c r="DG214">
        <v>1</v>
      </c>
      <c r="DH214">
        <v>2</v>
      </c>
      <c r="DI214" t="s">
        <v>347</v>
      </c>
      <c r="DJ214">
        <v>3.11914</v>
      </c>
      <c r="DK214">
        <v>2.80059</v>
      </c>
      <c r="DL214">
        <v>0.228669</v>
      </c>
      <c r="DM214">
        <v>0.237372</v>
      </c>
      <c r="DN214">
        <v>0.0863283</v>
      </c>
      <c r="DO214">
        <v>0.0762172</v>
      </c>
      <c r="DP214">
        <v>21468</v>
      </c>
      <c r="DQ214">
        <v>19607.8</v>
      </c>
      <c r="DR214">
        <v>26627.2</v>
      </c>
      <c r="DS214">
        <v>24057.3</v>
      </c>
      <c r="DT214">
        <v>33635.3</v>
      </c>
      <c r="DU214">
        <v>32386.8</v>
      </c>
      <c r="DV214">
        <v>40259.6</v>
      </c>
      <c r="DW214">
        <v>38043.3</v>
      </c>
      <c r="DX214">
        <v>1.99743</v>
      </c>
      <c r="DY214">
        <v>2.6343</v>
      </c>
      <c r="DZ214">
        <v>0.0414029</v>
      </c>
      <c r="EA214">
        <v>0</v>
      </c>
      <c r="EB214">
        <v>24.7871</v>
      </c>
      <c r="EC214">
        <v>999.9</v>
      </c>
      <c r="ED214">
        <v>51.715</v>
      </c>
      <c r="EE214">
        <v>26.022</v>
      </c>
      <c r="EF214">
        <v>17.0279</v>
      </c>
      <c r="EG214">
        <v>63.1956</v>
      </c>
      <c r="EH214">
        <v>20.4567</v>
      </c>
      <c r="EI214">
        <v>2</v>
      </c>
      <c r="EJ214">
        <v>-0.316344</v>
      </c>
      <c r="EK214">
        <v>-0.196362</v>
      </c>
      <c r="EL214">
        <v>20.3001</v>
      </c>
      <c r="EM214">
        <v>5.26042</v>
      </c>
      <c r="EN214">
        <v>12.0071</v>
      </c>
      <c r="EO214">
        <v>4.9987</v>
      </c>
      <c r="EP214">
        <v>3.28695</v>
      </c>
      <c r="EQ214">
        <v>9999</v>
      </c>
      <c r="ER214">
        <v>9999</v>
      </c>
      <c r="ES214">
        <v>9999</v>
      </c>
      <c r="ET214">
        <v>999.9</v>
      </c>
      <c r="EU214">
        <v>1.87286</v>
      </c>
      <c r="EV214">
        <v>1.87366</v>
      </c>
      <c r="EW214">
        <v>1.86994</v>
      </c>
      <c r="EX214">
        <v>1.87564</v>
      </c>
      <c r="EY214">
        <v>1.87581</v>
      </c>
      <c r="EZ214">
        <v>1.87423</v>
      </c>
      <c r="FA214">
        <v>1.8728</v>
      </c>
      <c r="FB214">
        <v>1.87183</v>
      </c>
      <c r="FC214">
        <v>5</v>
      </c>
      <c r="FD214">
        <v>0</v>
      </c>
      <c r="FE214">
        <v>0</v>
      </c>
      <c r="FF214">
        <v>0</v>
      </c>
      <c r="FG214" t="s">
        <v>348</v>
      </c>
      <c r="FH214" t="s">
        <v>349</v>
      </c>
      <c r="FI214" t="s">
        <v>350</v>
      </c>
      <c r="FJ214" t="s">
        <v>350</v>
      </c>
      <c r="FK214" t="s">
        <v>350</v>
      </c>
      <c r="FL214" t="s">
        <v>350</v>
      </c>
      <c r="FM214">
        <v>0</v>
      </c>
      <c r="FN214">
        <v>100</v>
      </c>
      <c r="FO214">
        <v>100</v>
      </c>
      <c r="FP214">
        <v>1.72</v>
      </c>
      <c r="FQ214">
        <v>0.1108</v>
      </c>
      <c r="FR214">
        <v>0.362488883028156</v>
      </c>
      <c r="FS214">
        <v>0.00365831709837341</v>
      </c>
      <c r="FT214">
        <v>-3.09545118692409e-06</v>
      </c>
      <c r="FU214">
        <v>8.40380587856183e-10</v>
      </c>
      <c r="FV214">
        <v>-0.00191986884087034</v>
      </c>
      <c r="FW214">
        <v>0.00174507359546448</v>
      </c>
      <c r="FX214">
        <v>0.000211765233859431</v>
      </c>
      <c r="FY214">
        <v>9.99097381883647e-06</v>
      </c>
      <c r="FZ214">
        <v>2</v>
      </c>
      <c r="GA214">
        <v>1986</v>
      </c>
      <c r="GB214">
        <v>0</v>
      </c>
      <c r="GC214">
        <v>17</v>
      </c>
      <c r="GD214">
        <v>50.1</v>
      </c>
      <c r="GE214">
        <v>50.2</v>
      </c>
      <c r="GF214">
        <v>3.88916</v>
      </c>
      <c r="GG214">
        <v>2.51587</v>
      </c>
      <c r="GH214">
        <v>2.24854</v>
      </c>
      <c r="GI214">
        <v>2.67456</v>
      </c>
      <c r="GJ214">
        <v>2.44751</v>
      </c>
      <c r="GK214">
        <v>2.3291</v>
      </c>
      <c r="GL214">
        <v>31.1939</v>
      </c>
      <c r="GM214">
        <v>13.9306</v>
      </c>
      <c r="GN214">
        <v>19</v>
      </c>
      <c r="GO214">
        <v>455.899</v>
      </c>
      <c r="GP214">
        <v>1035.68</v>
      </c>
      <c r="GQ214">
        <v>24.2379</v>
      </c>
      <c r="GR214">
        <v>23.5342</v>
      </c>
      <c r="GS214">
        <v>30</v>
      </c>
      <c r="GT214">
        <v>23.5589</v>
      </c>
      <c r="GU214">
        <v>23.6767</v>
      </c>
      <c r="GV214">
        <v>77.9156</v>
      </c>
      <c r="GW214">
        <v>22.7091</v>
      </c>
      <c r="GX214">
        <v>67.7889</v>
      </c>
      <c r="GY214">
        <v>24.2153</v>
      </c>
      <c r="GZ214">
        <v>1516.04</v>
      </c>
      <c r="HA214">
        <v>12.8163</v>
      </c>
      <c r="HB214">
        <v>101.113</v>
      </c>
      <c r="HC214">
        <v>101.076</v>
      </c>
    </row>
    <row r="215" spans="1:211">
      <c r="A215">
        <v>199</v>
      </c>
      <c r="B215">
        <v>1737668137.1</v>
      </c>
      <c r="C215">
        <v>396</v>
      </c>
      <c r="D215" t="s">
        <v>746</v>
      </c>
      <c r="E215" t="s">
        <v>747</v>
      </c>
      <c r="F215">
        <v>2</v>
      </c>
      <c r="G215">
        <v>1737668135.1</v>
      </c>
      <c r="H215">
        <f>(I215)/1000</f>
        <v>0</v>
      </c>
      <c r="I215">
        <f>IF(BD215, AL215, AF215)</f>
        <v>0</v>
      </c>
      <c r="J215">
        <f>IF(BD215, AG215, AE215)</f>
        <v>0</v>
      </c>
      <c r="K215">
        <f>BF215 - IF(AS215&gt;1, J215*AZ215*100.0/(AU215), 0)</f>
        <v>0</v>
      </c>
      <c r="L215">
        <f>((R215-H215/2)*K215-J215)/(R215+H215/2)</f>
        <v>0</v>
      </c>
      <c r="M215">
        <f>L215*(BM215+BN215)/1000.0</f>
        <v>0</v>
      </c>
      <c r="N215">
        <f>(BF215 - IF(AS215&gt;1, J215*AZ215*100.0/(AU215), 0))*(BM215+BN215)/1000.0</f>
        <v>0</v>
      </c>
      <c r="O215">
        <f>2.0/((1/Q215-1/P215)+SIGN(Q215)*SQRT((1/Q215-1/P215)*(1/Q215-1/P215) + 4*BA215/((BA215+1)*(BA215+1))*(2*1/Q215*1/P215-1/P215*1/P215)))</f>
        <v>0</v>
      </c>
      <c r="P215">
        <f>IF(LEFT(BB215,1)&lt;&gt;"0",IF(LEFT(BB215,1)="1",3.0,BC215),$D$5+$E$5*(BT215*BM215/($K$5*1000))+$F$5*(BT215*BM215/($K$5*1000))*MAX(MIN(AZ215,$J$5),$I$5)*MAX(MIN(AZ215,$J$5),$I$5)+$G$5*MAX(MIN(AZ215,$J$5),$I$5)*(BT215*BM215/($K$5*1000))+$H$5*(BT215*BM215/($K$5*1000))*(BT215*BM215/($K$5*1000)))</f>
        <v>0</v>
      </c>
      <c r="Q215">
        <f>H215*(1000-(1000*0.61365*exp(17.502*U215/(240.97+U215))/(BM215+BN215)+BH215)/2)/(1000*0.61365*exp(17.502*U215/(240.97+U215))/(BM215+BN215)-BH215)</f>
        <v>0</v>
      </c>
      <c r="R215">
        <f>1/((BA215+1)/(O215/1.6)+1/(P215/1.37)) + BA215/((BA215+1)/(O215/1.6) + BA215/(P215/1.37))</f>
        <v>0</v>
      </c>
      <c r="S215">
        <f>(AV215*AY215)</f>
        <v>0</v>
      </c>
      <c r="T215">
        <f>(BO215+(S215+2*0.95*5.67E-8*(((BO215+$B$7)+273)^4-(BO215+273)^4)-44100*H215)/(1.84*29.3*P215+8*0.95*5.67E-8*(BO215+273)^3))</f>
        <v>0</v>
      </c>
      <c r="U215">
        <f>($C$7*BP215+$D$7*BQ215+$E$7*T215)</f>
        <v>0</v>
      </c>
      <c r="V215">
        <f>0.61365*exp(17.502*U215/(240.97+U215))</f>
        <v>0</v>
      </c>
      <c r="W215">
        <f>(X215/Y215*100)</f>
        <v>0</v>
      </c>
      <c r="X215">
        <f>BH215*(BM215+BN215)/1000</f>
        <v>0</v>
      </c>
      <c r="Y215">
        <f>0.61365*exp(17.502*BO215/(240.97+BO215))</f>
        <v>0</v>
      </c>
      <c r="Z215">
        <f>(V215-BH215*(BM215+BN215)/1000)</f>
        <v>0</v>
      </c>
      <c r="AA215">
        <f>(-H215*44100)</f>
        <v>0</v>
      </c>
      <c r="AB215">
        <f>2*29.3*P215*0.92*(BO215-U215)</f>
        <v>0</v>
      </c>
      <c r="AC215">
        <f>2*0.95*5.67E-8*(((BO215+$B$7)+273)^4-(U215+273)^4)</f>
        <v>0</v>
      </c>
      <c r="AD215">
        <f>S215+AC215+AA215+AB215</f>
        <v>0</v>
      </c>
      <c r="AE215">
        <f>BL215*AS215*(BG215-BF215*(1000-AS215*BI215)/(1000-AS215*BH215))/(100*AZ215)</f>
        <v>0</v>
      </c>
      <c r="AF215">
        <f>1000*BL215*AS215*(BH215-BI215)/(100*AZ215*(1000-AS215*BH215))</f>
        <v>0</v>
      </c>
      <c r="AG215">
        <f>(AH215 - AI215 - BM215*1E3/(8.314*(BO215+273.15)) * AK215/BL215 * AJ215) * BL215/(100*AZ215) * (1000 - BI215)/1000</f>
        <v>0</v>
      </c>
      <c r="AH215">
        <v>1500.627667</v>
      </c>
      <c r="AI215">
        <v>1446.03484848485</v>
      </c>
      <c r="AJ215">
        <v>3.3122346320345</v>
      </c>
      <c r="AK215">
        <v>84.62</v>
      </c>
      <c r="AL215">
        <f>(AN215 - AM215 + BM215*1E3/(8.314*(BO215+273.15)) * AP215/BL215 * AO215) * BL215/(100*AZ215) * 1000/(1000 - AN215)</f>
        <v>0</v>
      </c>
      <c r="AM215">
        <v>12.8276219491109</v>
      </c>
      <c r="AN215">
        <v>15.4556692307692</v>
      </c>
      <c r="AO215">
        <v>4.11770970331554e-09</v>
      </c>
      <c r="AP215">
        <v>106.04</v>
      </c>
      <c r="AQ215">
        <v>13</v>
      </c>
      <c r="AR215">
        <v>3</v>
      </c>
      <c r="AS215">
        <f>IF(AQ215*$H$13&gt;=AU215,1.0,(AU215/(AU215-AQ215*$H$13)))</f>
        <v>0</v>
      </c>
      <c r="AT215">
        <f>(AS215-1)*100</f>
        <v>0</v>
      </c>
      <c r="AU215">
        <f>MAX(0,($B$13+$C$13*BT215)/(1+$D$13*BT215)*BM215/(BO215+273)*$E$13)</f>
        <v>0</v>
      </c>
      <c r="AV215">
        <f>$B$11*BU215+$C$11*BV215+$D$11*CG215</f>
        <v>0</v>
      </c>
      <c r="AW215">
        <f>AV215*AX215</f>
        <v>0</v>
      </c>
      <c r="AX215">
        <f>($B$11*$D$9+$C$11*$D$9+$D$11*(CH215*$E$9+CI215*$G$9))/($B$11+$C$11+$D$11)</f>
        <v>0</v>
      </c>
      <c r="AY215">
        <f>($B$11*$K$9+$C$11*$K$9+$D$11*(CH215*$L$9+CI215*$N$9))/($B$11+$C$11+$D$11)</f>
        <v>0</v>
      </c>
      <c r="AZ215">
        <v>6</v>
      </c>
      <c r="BA215">
        <v>0.5</v>
      </c>
      <c r="BB215" t="s">
        <v>345</v>
      </c>
      <c r="BC215">
        <v>2</v>
      </c>
      <c r="BD215" t="b">
        <v>1</v>
      </c>
      <c r="BE215">
        <v>1737668135.1</v>
      </c>
      <c r="BF215">
        <v>1420.405</v>
      </c>
      <c r="BG215">
        <v>1489.845</v>
      </c>
      <c r="BH215">
        <v>15.4553</v>
      </c>
      <c r="BI215">
        <v>12.8285</v>
      </c>
      <c r="BJ215">
        <v>1418.685</v>
      </c>
      <c r="BK215">
        <v>15.3445</v>
      </c>
      <c r="BL215">
        <v>500.03</v>
      </c>
      <c r="BM215">
        <v>102.6015</v>
      </c>
      <c r="BN215">
        <v>0.09985685</v>
      </c>
      <c r="BO215">
        <v>25.0281</v>
      </c>
      <c r="BP215">
        <v>25.46585</v>
      </c>
      <c r="BQ215">
        <v>999.9</v>
      </c>
      <c r="BR215">
        <v>0</v>
      </c>
      <c r="BS215">
        <v>0</v>
      </c>
      <c r="BT215">
        <v>10000</v>
      </c>
      <c r="BU215">
        <v>364.606</v>
      </c>
      <c r="BV215">
        <v>831.283</v>
      </c>
      <c r="BW215">
        <v>-69.43895</v>
      </c>
      <c r="BX215">
        <v>1442.705</v>
      </c>
      <c r="BY215">
        <v>1509.21</v>
      </c>
      <c r="BZ215">
        <v>2.626805</v>
      </c>
      <c r="CA215">
        <v>1489.845</v>
      </c>
      <c r="CB215">
        <v>12.8285</v>
      </c>
      <c r="CC215">
        <v>1.58574</v>
      </c>
      <c r="CD215">
        <v>1.316225</v>
      </c>
      <c r="CE215">
        <v>13.8209</v>
      </c>
      <c r="CF215">
        <v>10.9854</v>
      </c>
      <c r="CG215">
        <v>1200</v>
      </c>
      <c r="CH215">
        <v>0.900002</v>
      </c>
      <c r="CI215">
        <v>0.0999975</v>
      </c>
      <c r="CJ215">
        <v>27</v>
      </c>
      <c r="CK215">
        <v>23455.8</v>
      </c>
      <c r="CL215">
        <v>1737665128.1</v>
      </c>
      <c r="CM215" t="s">
        <v>346</v>
      </c>
      <c r="CN215">
        <v>1737665128.1</v>
      </c>
      <c r="CO215">
        <v>1737665124.1</v>
      </c>
      <c r="CP215">
        <v>1</v>
      </c>
      <c r="CQ215">
        <v>0.11</v>
      </c>
      <c r="CR215">
        <v>-0.02</v>
      </c>
      <c r="CS215">
        <v>0.918</v>
      </c>
      <c r="CT215">
        <v>0.128</v>
      </c>
      <c r="CU215">
        <v>200</v>
      </c>
      <c r="CV215">
        <v>18</v>
      </c>
      <c r="CW215">
        <v>0.6</v>
      </c>
      <c r="CX215">
        <v>0.08</v>
      </c>
      <c r="CY215">
        <v>-68.01428</v>
      </c>
      <c r="CZ215">
        <v>-8.5934436090227</v>
      </c>
      <c r="DA215">
        <v>0.847178787860037</v>
      </c>
      <c r="DB215">
        <v>0</v>
      </c>
      <c r="DC215">
        <v>2.6329175</v>
      </c>
      <c r="DD215">
        <v>-0.0618482706766917</v>
      </c>
      <c r="DE215">
        <v>0.00624687511880938</v>
      </c>
      <c r="DF215">
        <v>1</v>
      </c>
      <c r="DG215">
        <v>1</v>
      </c>
      <c r="DH215">
        <v>2</v>
      </c>
      <c r="DI215" t="s">
        <v>347</v>
      </c>
      <c r="DJ215">
        <v>3.11918</v>
      </c>
      <c r="DK215">
        <v>2.8007</v>
      </c>
      <c r="DL215">
        <v>0.229304</v>
      </c>
      <c r="DM215">
        <v>0.238014</v>
      </c>
      <c r="DN215">
        <v>0.0863298</v>
      </c>
      <c r="DO215">
        <v>0.0762221</v>
      </c>
      <c r="DP215">
        <v>21450.6</v>
      </c>
      <c r="DQ215">
        <v>19591.2</v>
      </c>
      <c r="DR215">
        <v>26627.4</v>
      </c>
      <c r="DS215">
        <v>24057.2</v>
      </c>
      <c r="DT215">
        <v>33635.5</v>
      </c>
      <c r="DU215">
        <v>32386.7</v>
      </c>
      <c r="DV215">
        <v>40259.8</v>
      </c>
      <c r="DW215">
        <v>38043.4</v>
      </c>
      <c r="DX215">
        <v>1.99727</v>
      </c>
      <c r="DY215">
        <v>2.63405</v>
      </c>
      <c r="DZ215">
        <v>0.0411794</v>
      </c>
      <c r="EA215">
        <v>0</v>
      </c>
      <c r="EB215">
        <v>24.7902</v>
      </c>
      <c r="EC215">
        <v>999.9</v>
      </c>
      <c r="ED215">
        <v>51.715</v>
      </c>
      <c r="EE215">
        <v>26.022</v>
      </c>
      <c r="EF215">
        <v>17.0301</v>
      </c>
      <c r="EG215">
        <v>64.1356</v>
      </c>
      <c r="EH215">
        <v>20.4087</v>
      </c>
      <c r="EI215">
        <v>2</v>
      </c>
      <c r="EJ215">
        <v>-0.316593</v>
      </c>
      <c r="EK215">
        <v>-0.168535</v>
      </c>
      <c r="EL215">
        <v>20.3002</v>
      </c>
      <c r="EM215">
        <v>5.26102</v>
      </c>
      <c r="EN215">
        <v>12.0073</v>
      </c>
      <c r="EO215">
        <v>4.9991</v>
      </c>
      <c r="EP215">
        <v>3.28695</v>
      </c>
      <c r="EQ215">
        <v>9999</v>
      </c>
      <c r="ER215">
        <v>9999</v>
      </c>
      <c r="ES215">
        <v>9999</v>
      </c>
      <c r="ET215">
        <v>999.9</v>
      </c>
      <c r="EU215">
        <v>1.87286</v>
      </c>
      <c r="EV215">
        <v>1.87366</v>
      </c>
      <c r="EW215">
        <v>1.86993</v>
      </c>
      <c r="EX215">
        <v>1.87564</v>
      </c>
      <c r="EY215">
        <v>1.87581</v>
      </c>
      <c r="EZ215">
        <v>1.87424</v>
      </c>
      <c r="FA215">
        <v>1.8728</v>
      </c>
      <c r="FB215">
        <v>1.87181</v>
      </c>
      <c r="FC215">
        <v>5</v>
      </c>
      <c r="FD215">
        <v>0</v>
      </c>
      <c r="FE215">
        <v>0</v>
      </c>
      <c r="FF215">
        <v>0</v>
      </c>
      <c r="FG215" t="s">
        <v>348</v>
      </c>
      <c r="FH215" t="s">
        <v>349</v>
      </c>
      <c r="FI215" t="s">
        <v>350</v>
      </c>
      <c r="FJ215" t="s">
        <v>350</v>
      </c>
      <c r="FK215" t="s">
        <v>350</v>
      </c>
      <c r="FL215" t="s">
        <v>350</v>
      </c>
      <c r="FM215">
        <v>0</v>
      </c>
      <c r="FN215">
        <v>100</v>
      </c>
      <c r="FO215">
        <v>100</v>
      </c>
      <c r="FP215">
        <v>1.72</v>
      </c>
      <c r="FQ215">
        <v>0.1108</v>
      </c>
      <c r="FR215">
        <v>0.362488883028156</v>
      </c>
      <c r="FS215">
        <v>0.00365831709837341</v>
      </c>
      <c r="FT215">
        <v>-3.09545118692409e-06</v>
      </c>
      <c r="FU215">
        <v>8.40380587856183e-10</v>
      </c>
      <c r="FV215">
        <v>-0.00191986884087034</v>
      </c>
      <c r="FW215">
        <v>0.00174507359546448</v>
      </c>
      <c r="FX215">
        <v>0.000211765233859431</v>
      </c>
      <c r="FY215">
        <v>9.99097381883647e-06</v>
      </c>
      <c r="FZ215">
        <v>2</v>
      </c>
      <c r="GA215">
        <v>1986</v>
      </c>
      <c r="GB215">
        <v>0</v>
      </c>
      <c r="GC215">
        <v>17</v>
      </c>
      <c r="GD215">
        <v>50.1</v>
      </c>
      <c r="GE215">
        <v>50.2</v>
      </c>
      <c r="GF215">
        <v>3.90381</v>
      </c>
      <c r="GG215">
        <v>2.5061</v>
      </c>
      <c r="GH215">
        <v>2.24854</v>
      </c>
      <c r="GI215">
        <v>2.67578</v>
      </c>
      <c r="GJ215">
        <v>2.44751</v>
      </c>
      <c r="GK215">
        <v>2.40479</v>
      </c>
      <c r="GL215">
        <v>31.1939</v>
      </c>
      <c r="GM215">
        <v>13.9482</v>
      </c>
      <c r="GN215">
        <v>19</v>
      </c>
      <c r="GO215">
        <v>455.816</v>
      </c>
      <c r="GP215">
        <v>1035.39</v>
      </c>
      <c r="GQ215">
        <v>24.229</v>
      </c>
      <c r="GR215">
        <v>23.5343</v>
      </c>
      <c r="GS215">
        <v>30</v>
      </c>
      <c r="GT215">
        <v>23.5595</v>
      </c>
      <c r="GU215">
        <v>23.6772</v>
      </c>
      <c r="GV215">
        <v>78.1944</v>
      </c>
      <c r="GW215">
        <v>22.7091</v>
      </c>
      <c r="GX215">
        <v>67.7889</v>
      </c>
      <c r="GY215">
        <v>24.2153</v>
      </c>
      <c r="GZ215">
        <v>1522.88</v>
      </c>
      <c r="HA215">
        <v>12.8163</v>
      </c>
      <c r="HB215">
        <v>101.114</v>
      </c>
      <c r="HC215">
        <v>101.076</v>
      </c>
    </row>
    <row r="216" spans="1:211">
      <c r="A216">
        <v>200</v>
      </c>
      <c r="B216">
        <v>1737668139.1</v>
      </c>
      <c r="C216">
        <v>398</v>
      </c>
      <c r="D216" t="s">
        <v>748</v>
      </c>
      <c r="E216" t="s">
        <v>749</v>
      </c>
      <c r="F216">
        <v>2</v>
      </c>
      <c r="G216">
        <v>1737668138.1</v>
      </c>
      <c r="H216">
        <f>(I216)/1000</f>
        <v>0</v>
      </c>
      <c r="I216">
        <f>IF(BD216, AL216, AF216)</f>
        <v>0</v>
      </c>
      <c r="J216">
        <f>IF(BD216, AG216, AE216)</f>
        <v>0</v>
      </c>
      <c r="K216">
        <f>BF216 - IF(AS216&gt;1, J216*AZ216*100.0/(AU216), 0)</f>
        <v>0</v>
      </c>
      <c r="L216">
        <f>((R216-H216/2)*K216-J216)/(R216+H216/2)</f>
        <v>0</v>
      </c>
      <c r="M216">
        <f>L216*(BM216+BN216)/1000.0</f>
        <v>0</v>
      </c>
      <c r="N216">
        <f>(BF216 - IF(AS216&gt;1, J216*AZ216*100.0/(AU216), 0))*(BM216+BN216)/1000.0</f>
        <v>0</v>
      </c>
      <c r="O216">
        <f>2.0/((1/Q216-1/P216)+SIGN(Q216)*SQRT((1/Q216-1/P216)*(1/Q216-1/P216) + 4*BA216/((BA216+1)*(BA216+1))*(2*1/Q216*1/P216-1/P216*1/P216)))</f>
        <v>0</v>
      </c>
      <c r="P216">
        <f>IF(LEFT(BB216,1)&lt;&gt;"0",IF(LEFT(BB216,1)="1",3.0,BC216),$D$5+$E$5*(BT216*BM216/($K$5*1000))+$F$5*(BT216*BM216/($K$5*1000))*MAX(MIN(AZ216,$J$5),$I$5)*MAX(MIN(AZ216,$J$5),$I$5)+$G$5*MAX(MIN(AZ216,$J$5),$I$5)*(BT216*BM216/($K$5*1000))+$H$5*(BT216*BM216/($K$5*1000))*(BT216*BM216/($K$5*1000)))</f>
        <v>0</v>
      </c>
      <c r="Q216">
        <f>H216*(1000-(1000*0.61365*exp(17.502*U216/(240.97+U216))/(BM216+BN216)+BH216)/2)/(1000*0.61365*exp(17.502*U216/(240.97+U216))/(BM216+BN216)-BH216)</f>
        <v>0</v>
      </c>
      <c r="R216">
        <f>1/((BA216+1)/(O216/1.6)+1/(P216/1.37)) + BA216/((BA216+1)/(O216/1.6) + BA216/(P216/1.37))</f>
        <v>0</v>
      </c>
      <c r="S216">
        <f>(AV216*AY216)</f>
        <v>0</v>
      </c>
      <c r="T216">
        <f>(BO216+(S216+2*0.95*5.67E-8*(((BO216+$B$7)+273)^4-(BO216+273)^4)-44100*H216)/(1.84*29.3*P216+8*0.95*5.67E-8*(BO216+273)^3))</f>
        <v>0</v>
      </c>
      <c r="U216">
        <f>($C$7*BP216+$D$7*BQ216+$E$7*T216)</f>
        <v>0</v>
      </c>
      <c r="V216">
        <f>0.61365*exp(17.502*U216/(240.97+U216))</f>
        <v>0</v>
      </c>
      <c r="W216">
        <f>(X216/Y216*100)</f>
        <v>0</v>
      </c>
      <c r="X216">
        <f>BH216*(BM216+BN216)/1000</f>
        <v>0</v>
      </c>
      <c r="Y216">
        <f>0.61365*exp(17.502*BO216/(240.97+BO216))</f>
        <v>0</v>
      </c>
      <c r="Z216">
        <f>(V216-BH216*(BM216+BN216)/1000)</f>
        <v>0</v>
      </c>
      <c r="AA216">
        <f>(-H216*44100)</f>
        <v>0</v>
      </c>
      <c r="AB216">
        <f>2*29.3*P216*0.92*(BO216-U216)</f>
        <v>0</v>
      </c>
      <c r="AC216">
        <f>2*0.95*5.67E-8*(((BO216+$B$7)+273)^4-(U216+273)^4)</f>
        <v>0</v>
      </c>
      <c r="AD216">
        <f>S216+AC216+AA216+AB216</f>
        <v>0</v>
      </c>
      <c r="AE216">
        <f>BL216*AS216*(BG216-BF216*(1000-AS216*BI216)/(1000-AS216*BH216))/(100*AZ216)</f>
        <v>0</v>
      </c>
      <c r="AF216">
        <f>1000*BL216*AS216*(BH216-BI216)/(100*AZ216*(1000-AS216*BH216))</f>
        <v>0</v>
      </c>
      <c r="AG216">
        <f>(AH216 - AI216 - BM216*1E3/(8.314*(BO216+273.15)) * AK216/BL216 * AJ216) * BL216/(100*AZ216) * (1000 - BI216)/1000</f>
        <v>0</v>
      </c>
      <c r="AH216">
        <v>1507.46946945238</v>
      </c>
      <c r="AI216">
        <v>1452.68242424242</v>
      </c>
      <c r="AJ216">
        <v>3.32315064935057</v>
      </c>
      <c r="AK216">
        <v>84.62</v>
      </c>
      <c r="AL216">
        <f>(AN216 - AM216 + BM216*1E3/(8.314*(BO216+273.15)) * AP216/BL216 * AO216) * BL216/(100*AZ216) * 1000/(1000 - AN216)</f>
        <v>0</v>
      </c>
      <c r="AM216">
        <v>12.828110253007</v>
      </c>
      <c r="AN216">
        <v>15.4559285714286</v>
      </c>
      <c r="AO216">
        <v>1.76871016307977e-07</v>
      </c>
      <c r="AP216">
        <v>106.04</v>
      </c>
      <c r="AQ216">
        <v>13</v>
      </c>
      <c r="AR216">
        <v>3</v>
      </c>
      <c r="AS216">
        <f>IF(AQ216*$H$13&gt;=AU216,1.0,(AU216/(AU216-AQ216*$H$13)))</f>
        <v>0</v>
      </c>
      <c r="AT216">
        <f>(AS216-1)*100</f>
        <v>0</v>
      </c>
      <c r="AU216">
        <f>MAX(0,($B$13+$C$13*BT216)/(1+$D$13*BT216)*BM216/(BO216+273)*$E$13)</f>
        <v>0</v>
      </c>
      <c r="AV216">
        <f>$B$11*BU216+$C$11*BV216+$D$11*CG216</f>
        <v>0</v>
      </c>
      <c r="AW216">
        <f>AV216*AX216</f>
        <v>0</v>
      </c>
      <c r="AX216">
        <f>($B$11*$D$9+$C$11*$D$9+$D$11*(CH216*$E$9+CI216*$G$9))/($B$11+$C$11+$D$11)</f>
        <v>0</v>
      </c>
      <c r="AY216">
        <f>($B$11*$K$9+$C$11*$K$9+$D$11*(CH216*$L$9+CI216*$N$9))/($B$11+$C$11+$D$11)</f>
        <v>0</v>
      </c>
      <c r="AZ216">
        <v>6</v>
      </c>
      <c r="BA216">
        <v>0.5</v>
      </c>
      <c r="BB216" t="s">
        <v>345</v>
      </c>
      <c r="BC216">
        <v>2</v>
      </c>
      <c r="BD216" t="b">
        <v>1</v>
      </c>
      <c r="BE216">
        <v>1737668138.1</v>
      </c>
      <c r="BF216">
        <v>1430.21</v>
      </c>
      <c r="BG216">
        <v>1500.02</v>
      </c>
      <c r="BH216">
        <v>15.4556</v>
      </c>
      <c r="BI216">
        <v>12.8285</v>
      </c>
      <c r="BJ216">
        <v>1428.48</v>
      </c>
      <c r="BK216">
        <v>15.3448</v>
      </c>
      <c r="BL216">
        <v>500.102</v>
      </c>
      <c r="BM216">
        <v>102.602</v>
      </c>
      <c r="BN216">
        <v>0.100304</v>
      </c>
      <c r="BO216">
        <v>25.0316</v>
      </c>
      <c r="BP216">
        <v>25.4656</v>
      </c>
      <c r="BQ216">
        <v>999.9</v>
      </c>
      <c r="BR216">
        <v>0</v>
      </c>
      <c r="BS216">
        <v>0</v>
      </c>
      <c r="BT216">
        <v>9945</v>
      </c>
      <c r="BU216">
        <v>364.675</v>
      </c>
      <c r="BV216">
        <v>830.626</v>
      </c>
      <c r="BW216">
        <v>-69.8165</v>
      </c>
      <c r="BX216">
        <v>1452.66</v>
      </c>
      <c r="BY216">
        <v>1519.52</v>
      </c>
      <c r="BZ216">
        <v>2.62709</v>
      </c>
      <c r="CA216">
        <v>1500.02</v>
      </c>
      <c r="CB216">
        <v>12.8285</v>
      </c>
      <c r="CC216">
        <v>1.58578</v>
      </c>
      <c r="CD216">
        <v>1.31624</v>
      </c>
      <c r="CE216">
        <v>13.8213</v>
      </c>
      <c r="CF216">
        <v>10.9855</v>
      </c>
      <c r="CG216">
        <v>1200</v>
      </c>
      <c r="CH216">
        <v>0.900004</v>
      </c>
      <c r="CI216">
        <v>0.0999963</v>
      </c>
      <c r="CJ216">
        <v>27</v>
      </c>
      <c r="CK216">
        <v>23455.9</v>
      </c>
      <c r="CL216">
        <v>1737665128.1</v>
      </c>
      <c r="CM216" t="s">
        <v>346</v>
      </c>
      <c r="CN216">
        <v>1737665128.1</v>
      </c>
      <c r="CO216">
        <v>1737665124.1</v>
      </c>
      <c r="CP216">
        <v>1</v>
      </c>
      <c r="CQ216">
        <v>0.11</v>
      </c>
      <c r="CR216">
        <v>-0.02</v>
      </c>
      <c r="CS216">
        <v>0.918</v>
      </c>
      <c r="CT216">
        <v>0.128</v>
      </c>
      <c r="CU216">
        <v>200</v>
      </c>
      <c r="CV216">
        <v>18</v>
      </c>
      <c r="CW216">
        <v>0.6</v>
      </c>
      <c r="CX216">
        <v>0.08</v>
      </c>
      <c r="CY216">
        <v>-68.261155</v>
      </c>
      <c r="CZ216">
        <v>-9.39311729323311</v>
      </c>
      <c r="DA216">
        <v>0.9094465324993</v>
      </c>
      <c r="DB216">
        <v>0</v>
      </c>
      <c r="DC216">
        <v>2.631117</v>
      </c>
      <c r="DD216">
        <v>-0.0481678195488703</v>
      </c>
      <c r="DE216">
        <v>0.00503362702233686</v>
      </c>
      <c r="DF216">
        <v>1</v>
      </c>
      <c r="DG216">
        <v>1</v>
      </c>
      <c r="DH216">
        <v>2</v>
      </c>
      <c r="DI216" t="s">
        <v>347</v>
      </c>
      <c r="DJ216">
        <v>3.11922</v>
      </c>
      <c r="DK216">
        <v>2.80072</v>
      </c>
      <c r="DL216">
        <v>0.229935</v>
      </c>
      <c r="DM216">
        <v>0.238659</v>
      </c>
      <c r="DN216">
        <v>0.0863285</v>
      </c>
      <c r="DO216">
        <v>0.0762235</v>
      </c>
      <c r="DP216">
        <v>21433.2</v>
      </c>
      <c r="DQ216">
        <v>19574.5</v>
      </c>
      <c r="DR216">
        <v>26627.6</v>
      </c>
      <c r="DS216">
        <v>24057</v>
      </c>
      <c r="DT216">
        <v>33635.6</v>
      </c>
      <c r="DU216">
        <v>32386.5</v>
      </c>
      <c r="DV216">
        <v>40259.9</v>
      </c>
      <c r="DW216">
        <v>38043.2</v>
      </c>
      <c r="DX216">
        <v>1.9975</v>
      </c>
      <c r="DY216">
        <v>2.63363</v>
      </c>
      <c r="DZ216">
        <v>0.0410154</v>
      </c>
      <c r="EA216">
        <v>0</v>
      </c>
      <c r="EB216">
        <v>24.7935</v>
      </c>
      <c r="EC216">
        <v>999.9</v>
      </c>
      <c r="ED216">
        <v>51.715</v>
      </c>
      <c r="EE216">
        <v>26.032</v>
      </c>
      <c r="EF216">
        <v>17.0398</v>
      </c>
      <c r="EG216">
        <v>63.6056</v>
      </c>
      <c r="EH216">
        <v>20.3486</v>
      </c>
      <c r="EI216">
        <v>2</v>
      </c>
      <c r="EJ216">
        <v>-0.316804</v>
      </c>
      <c r="EK216">
        <v>-0.170035</v>
      </c>
      <c r="EL216">
        <v>20.3001</v>
      </c>
      <c r="EM216">
        <v>5.26147</v>
      </c>
      <c r="EN216">
        <v>12.0067</v>
      </c>
      <c r="EO216">
        <v>4.9993</v>
      </c>
      <c r="EP216">
        <v>3.28702</v>
      </c>
      <c r="EQ216">
        <v>9999</v>
      </c>
      <c r="ER216">
        <v>9999</v>
      </c>
      <c r="ES216">
        <v>9999</v>
      </c>
      <c r="ET216">
        <v>999.9</v>
      </c>
      <c r="EU216">
        <v>1.87286</v>
      </c>
      <c r="EV216">
        <v>1.87368</v>
      </c>
      <c r="EW216">
        <v>1.86991</v>
      </c>
      <c r="EX216">
        <v>1.87564</v>
      </c>
      <c r="EY216">
        <v>1.87581</v>
      </c>
      <c r="EZ216">
        <v>1.87424</v>
      </c>
      <c r="FA216">
        <v>1.87278</v>
      </c>
      <c r="FB216">
        <v>1.87181</v>
      </c>
      <c r="FC216">
        <v>5</v>
      </c>
      <c r="FD216">
        <v>0</v>
      </c>
      <c r="FE216">
        <v>0</v>
      </c>
      <c r="FF216">
        <v>0</v>
      </c>
      <c r="FG216" t="s">
        <v>348</v>
      </c>
      <c r="FH216" t="s">
        <v>349</v>
      </c>
      <c r="FI216" t="s">
        <v>350</v>
      </c>
      <c r="FJ216" t="s">
        <v>350</v>
      </c>
      <c r="FK216" t="s">
        <v>350</v>
      </c>
      <c r="FL216" t="s">
        <v>350</v>
      </c>
      <c r="FM216">
        <v>0</v>
      </c>
      <c r="FN216">
        <v>100</v>
      </c>
      <c r="FO216">
        <v>100</v>
      </c>
      <c r="FP216">
        <v>1.72</v>
      </c>
      <c r="FQ216">
        <v>0.1108</v>
      </c>
      <c r="FR216">
        <v>0.362488883028156</v>
      </c>
      <c r="FS216">
        <v>0.00365831709837341</v>
      </c>
      <c r="FT216">
        <v>-3.09545118692409e-06</v>
      </c>
      <c r="FU216">
        <v>8.40380587856183e-10</v>
      </c>
      <c r="FV216">
        <v>-0.00191986884087034</v>
      </c>
      <c r="FW216">
        <v>0.00174507359546448</v>
      </c>
      <c r="FX216">
        <v>0.000211765233859431</v>
      </c>
      <c r="FY216">
        <v>9.99097381883647e-06</v>
      </c>
      <c r="FZ216">
        <v>2</v>
      </c>
      <c r="GA216">
        <v>1986</v>
      </c>
      <c r="GB216">
        <v>0</v>
      </c>
      <c r="GC216">
        <v>17</v>
      </c>
      <c r="GD216">
        <v>50.2</v>
      </c>
      <c r="GE216">
        <v>50.2</v>
      </c>
      <c r="GF216">
        <v>3.91724</v>
      </c>
      <c r="GG216">
        <v>2.5061</v>
      </c>
      <c r="GH216">
        <v>2.24854</v>
      </c>
      <c r="GI216">
        <v>2.67456</v>
      </c>
      <c r="GJ216">
        <v>2.44751</v>
      </c>
      <c r="GK216">
        <v>2.3938</v>
      </c>
      <c r="GL216">
        <v>31.2156</v>
      </c>
      <c r="GM216">
        <v>13.9394</v>
      </c>
      <c r="GN216">
        <v>19</v>
      </c>
      <c r="GO216">
        <v>455.957</v>
      </c>
      <c r="GP216">
        <v>1034.89</v>
      </c>
      <c r="GQ216">
        <v>24.2164</v>
      </c>
      <c r="GR216">
        <v>23.5354</v>
      </c>
      <c r="GS216">
        <v>30.0001</v>
      </c>
      <c r="GT216">
        <v>23.5605</v>
      </c>
      <c r="GU216">
        <v>23.6782</v>
      </c>
      <c r="GV216">
        <v>78.4697</v>
      </c>
      <c r="GW216">
        <v>22.7091</v>
      </c>
      <c r="GX216">
        <v>67.7889</v>
      </c>
      <c r="GY216">
        <v>24.1862</v>
      </c>
      <c r="GZ216">
        <v>1529.74</v>
      </c>
      <c r="HA216">
        <v>12.8163</v>
      </c>
      <c r="HB216">
        <v>101.114</v>
      </c>
      <c r="HC216">
        <v>101.075</v>
      </c>
    </row>
    <row r="217" spans="1:211">
      <c r="A217">
        <v>201</v>
      </c>
      <c r="B217">
        <v>1737668141.1</v>
      </c>
      <c r="C217">
        <v>400</v>
      </c>
      <c r="D217" t="s">
        <v>750</v>
      </c>
      <c r="E217" t="s">
        <v>751</v>
      </c>
      <c r="F217">
        <v>2</v>
      </c>
      <c r="G217">
        <v>1737668139.1</v>
      </c>
      <c r="H217">
        <f>(I217)/1000</f>
        <v>0</v>
      </c>
      <c r="I217">
        <f>IF(BD217, AL217, AF217)</f>
        <v>0</v>
      </c>
      <c r="J217">
        <f>IF(BD217, AG217, AE217)</f>
        <v>0</v>
      </c>
      <c r="K217">
        <f>BF217 - IF(AS217&gt;1, J217*AZ217*100.0/(AU217), 0)</f>
        <v>0</v>
      </c>
      <c r="L217">
        <f>((R217-H217/2)*K217-J217)/(R217+H217/2)</f>
        <v>0</v>
      </c>
      <c r="M217">
        <f>L217*(BM217+BN217)/1000.0</f>
        <v>0</v>
      </c>
      <c r="N217">
        <f>(BF217 - IF(AS217&gt;1, J217*AZ217*100.0/(AU217), 0))*(BM217+BN217)/1000.0</f>
        <v>0</v>
      </c>
      <c r="O217">
        <f>2.0/((1/Q217-1/P217)+SIGN(Q217)*SQRT((1/Q217-1/P217)*(1/Q217-1/P217) + 4*BA217/((BA217+1)*(BA217+1))*(2*1/Q217*1/P217-1/P217*1/P217)))</f>
        <v>0</v>
      </c>
      <c r="P217">
        <f>IF(LEFT(BB217,1)&lt;&gt;"0",IF(LEFT(BB217,1)="1",3.0,BC217),$D$5+$E$5*(BT217*BM217/($K$5*1000))+$F$5*(BT217*BM217/($K$5*1000))*MAX(MIN(AZ217,$J$5),$I$5)*MAX(MIN(AZ217,$J$5),$I$5)+$G$5*MAX(MIN(AZ217,$J$5),$I$5)*(BT217*BM217/($K$5*1000))+$H$5*(BT217*BM217/($K$5*1000))*(BT217*BM217/($K$5*1000)))</f>
        <v>0</v>
      </c>
      <c r="Q217">
        <f>H217*(1000-(1000*0.61365*exp(17.502*U217/(240.97+U217))/(BM217+BN217)+BH217)/2)/(1000*0.61365*exp(17.502*U217/(240.97+U217))/(BM217+BN217)-BH217)</f>
        <v>0</v>
      </c>
      <c r="R217">
        <f>1/((BA217+1)/(O217/1.6)+1/(P217/1.37)) + BA217/((BA217+1)/(O217/1.6) + BA217/(P217/1.37))</f>
        <v>0</v>
      </c>
      <c r="S217">
        <f>(AV217*AY217)</f>
        <v>0</v>
      </c>
      <c r="T217">
        <f>(BO217+(S217+2*0.95*5.67E-8*(((BO217+$B$7)+273)^4-(BO217+273)^4)-44100*H217)/(1.84*29.3*P217+8*0.95*5.67E-8*(BO217+273)^3))</f>
        <v>0</v>
      </c>
      <c r="U217">
        <f>($C$7*BP217+$D$7*BQ217+$E$7*T217)</f>
        <v>0</v>
      </c>
      <c r="V217">
        <f>0.61365*exp(17.502*U217/(240.97+U217))</f>
        <v>0</v>
      </c>
      <c r="W217">
        <f>(X217/Y217*100)</f>
        <v>0</v>
      </c>
      <c r="X217">
        <f>BH217*(BM217+BN217)/1000</f>
        <v>0</v>
      </c>
      <c r="Y217">
        <f>0.61365*exp(17.502*BO217/(240.97+BO217))</f>
        <v>0</v>
      </c>
      <c r="Z217">
        <f>(V217-BH217*(BM217+BN217)/1000)</f>
        <v>0</v>
      </c>
      <c r="AA217">
        <f>(-H217*44100)</f>
        <v>0</v>
      </c>
      <c r="AB217">
        <f>2*29.3*P217*0.92*(BO217-U217)</f>
        <v>0</v>
      </c>
      <c r="AC217">
        <f>2*0.95*5.67E-8*(((BO217+$B$7)+273)^4-(U217+273)^4)</f>
        <v>0</v>
      </c>
      <c r="AD217">
        <f>S217+AC217+AA217+AB217</f>
        <v>0</v>
      </c>
      <c r="AE217">
        <f>BL217*AS217*(BG217-BF217*(1000-AS217*BI217)/(1000-AS217*BH217))/(100*AZ217)</f>
        <v>0</v>
      </c>
      <c r="AF217">
        <f>1000*BL217*AS217*(BH217-BI217)/(100*AZ217*(1000-AS217*BH217))</f>
        <v>0</v>
      </c>
      <c r="AG217">
        <f>(AH217 - AI217 - BM217*1E3/(8.314*(BO217+273.15)) * AK217/BL217 * AJ217) * BL217/(100*AZ217) * (1000 - BI217)/1000</f>
        <v>0</v>
      </c>
      <c r="AH217">
        <v>1514.31754572619</v>
      </c>
      <c r="AI217">
        <v>1459.33127272727</v>
      </c>
      <c r="AJ217">
        <v>3.32574242424233</v>
      </c>
      <c r="AK217">
        <v>84.62</v>
      </c>
      <c r="AL217">
        <f>(AN217 - AM217 + BM217*1E3/(8.314*(BO217+273.15)) * AP217/BL217 * AO217) * BL217/(100*AZ217) * 1000/(1000 - AN217)</f>
        <v>0</v>
      </c>
      <c r="AM217">
        <v>12.8283751414186</v>
      </c>
      <c r="AN217">
        <v>15.4553824175824</v>
      </c>
      <c r="AO217">
        <v>2.05437781128947e-07</v>
      </c>
      <c r="AP217">
        <v>106.04</v>
      </c>
      <c r="AQ217">
        <v>13</v>
      </c>
      <c r="AR217">
        <v>3</v>
      </c>
      <c r="AS217">
        <f>IF(AQ217*$H$13&gt;=AU217,1.0,(AU217/(AU217-AQ217*$H$13)))</f>
        <v>0</v>
      </c>
      <c r="AT217">
        <f>(AS217-1)*100</f>
        <v>0</v>
      </c>
      <c r="AU217">
        <f>MAX(0,($B$13+$C$13*BT217)/(1+$D$13*BT217)*BM217/(BO217+273)*$E$13)</f>
        <v>0</v>
      </c>
      <c r="AV217">
        <f>$B$11*BU217+$C$11*BV217+$D$11*CG217</f>
        <v>0</v>
      </c>
      <c r="AW217">
        <f>AV217*AX217</f>
        <v>0</v>
      </c>
      <c r="AX217">
        <f>($B$11*$D$9+$C$11*$D$9+$D$11*(CH217*$E$9+CI217*$G$9))/($B$11+$C$11+$D$11)</f>
        <v>0</v>
      </c>
      <c r="AY217">
        <f>($B$11*$K$9+$C$11*$K$9+$D$11*(CH217*$L$9+CI217*$N$9))/($B$11+$C$11+$D$11)</f>
        <v>0</v>
      </c>
      <c r="AZ217">
        <v>6</v>
      </c>
      <c r="BA217">
        <v>0.5</v>
      </c>
      <c r="BB217" t="s">
        <v>345</v>
      </c>
      <c r="BC217">
        <v>2</v>
      </c>
      <c r="BD217" t="b">
        <v>1</v>
      </c>
      <c r="BE217">
        <v>1737668139.1</v>
      </c>
      <c r="BF217">
        <v>1433.49</v>
      </c>
      <c r="BG217">
        <v>1503.475</v>
      </c>
      <c r="BH217">
        <v>15.4554</v>
      </c>
      <c r="BI217">
        <v>12.82895</v>
      </c>
      <c r="BJ217">
        <v>1431.765</v>
      </c>
      <c r="BK217">
        <v>15.3446</v>
      </c>
      <c r="BL217">
        <v>500.1185</v>
      </c>
      <c r="BM217">
        <v>102.6025</v>
      </c>
      <c r="BN217">
        <v>0.10012275</v>
      </c>
      <c r="BO217">
        <v>25.0323</v>
      </c>
      <c r="BP217">
        <v>25.46745</v>
      </c>
      <c r="BQ217">
        <v>999.9</v>
      </c>
      <c r="BR217">
        <v>0</v>
      </c>
      <c r="BS217">
        <v>0</v>
      </c>
      <c r="BT217">
        <v>9967.5</v>
      </c>
      <c r="BU217">
        <v>364.645</v>
      </c>
      <c r="BV217">
        <v>830.6085</v>
      </c>
      <c r="BW217">
        <v>-69.98795</v>
      </c>
      <c r="BX217">
        <v>1455.99</v>
      </c>
      <c r="BY217">
        <v>1523.015</v>
      </c>
      <c r="BZ217">
        <v>2.626435</v>
      </c>
      <c r="CA217">
        <v>1503.475</v>
      </c>
      <c r="CB217">
        <v>12.82895</v>
      </c>
      <c r="CC217">
        <v>1.585765</v>
      </c>
      <c r="CD217">
        <v>1.316285</v>
      </c>
      <c r="CE217">
        <v>13.82115</v>
      </c>
      <c r="CF217">
        <v>10.9861</v>
      </c>
      <c r="CG217">
        <v>1200</v>
      </c>
      <c r="CH217">
        <v>0.9000035</v>
      </c>
      <c r="CI217">
        <v>0.0999965</v>
      </c>
      <c r="CJ217">
        <v>27</v>
      </c>
      <c r="CK217">
        <v>23455.85</v>
      </c>
      <c r="CL217">
        <v>1737665128.1</v>
      </c>
      <c r="CM217" t="s">
        <v>346</v>
      </c>
      <c r="CN217">
        <v>1737665128.1</v>
      </c>
      <c r="CO217">
        <v>1737665124.1</v>
      </c>
      <c r="CP217">
        <v>1</v>
      </c>
      <c r="CQ217">
        <v>0.11</v>
      </c>
      <c r="CR217">
        <v>-0.02</v>
      </c>
      <c r="CS217">
        <v>0.918</v>
      </c>
      <c r="CT217">
        <v>0.128</v>
      </c>
      <c r="CU217">
        <v>200</v>
      </c>
      <c r="CV217">
        <v>18</v>
      </c>
      <c r="CW217">
        <v>0.6</v>
      </c>
      <c r="CX217">
        <v>0.08</v>
      </c>
      <c r="CY217">
        <v>-68.554605</v>
      </c>
      <c r="CZ217">
        <v>-9.49930375939854</v>
      </c>
      <c r="DA217">
        <v>0.91768190211805</v>
      </c>
      <c r="DB217">
        <v>0</v>
      </c>
      <c r="DC217">
        <v>2.629697</v>
      </c>
      <c r="DD217">
        <v>-0.0364168421052628</v>
      </c>
      <c r="DE217">
        <v>0.00401057614314949</v>
      </c>
      <c r="DF217">
        <v>1</v>
      </c>
      <c r="DG217">
        <v>1</v>
      </c>
      <c r="DH217">
        <v>2</v>
      </c>
      <c r="DI217" t="s">
        <v>347</v>
      </c>
      <c r="DJ217">
        <v>3.11928</v>
      </c>
      <c r="DK217">
        <v>2.80056</v>
      </c>
      <c r="DL217">
        <v>0.23057</v>
      </c>
      <c r="DM217">
        <v>0.239298</v>
      </c>
      <c r="DN217">
        <v>0.0863288</v>
      </c>
      <c r="DO217">
        <v>0.0762236</v>
      </c>
      <c r="DP217">
        <v>21415.4</v>
      </c>
      <c r="DQ217">
        <v>19558.2</v>
      </c>
      <c r="DR217">
        <v>26627.3</v>
      </c>
      <c r="DS217">
        <v>24057.1</v>
      </c>
      <c r="DT217">
        <v>33635.4</v>
      </c>
      <c r="DU217">
        <v>32386.5</v>
      </c>
      <c r="DV217">
        <v>40259.6</v>
      </c>
      <c r="DW217">
        <v>38043.1</v>
      </c>
      <c r="DX217">
        <v>1.99772</v>
      </c>
      <c r="DY217">
        <v>2.6334</v>
      </c>
      <c r="DZ217">
        <v>0.0413135</v>
      </c>
      <c r="EA217">
        <v>0</v>
      </c>
      <c r="EB217">
        <v>24.7965</v>
      </c>
      <c r="EC217">
        <v>999.9</v>
      </c>
      <c r="ED217">
        <v>51.691</v>
      </c>
      <c r="EE217">
        <v>26.032</v>
      </c>
      <c r="EF217">
        <v>17.0314</v>
      </c>
      <c r="EG217">
        <v>63.8856</v>
      </c>
      <c r="EH217">
        <v>20.3486</v>
      </c>
      <c r="EI217">
        <v>2</v>
      </c>
      <c r="EJ217">
        <v>-0.316517</v>
      </c>
      <c r="EK217">
        <v>-0.127435</v>
      </c>
      <c r="EL217">
        <v>20.3002</v>
      </c>
      <c r="EM217">
        <v>5.26072</v>
      </c>
      <c r="EN217">
        <v>12.0065</v>
      </c>
      <c r="EO217">
        <v>4.99905</v>
      </c>
      <c r="EP217">
        <v>3.28693</v>
      </c>
      <c r="EQ217">
        <v>9999</v>
      </c>
      <c r="ER217">
        <v>9999</v>
      </c>
      <c r="ES217">
        <v>9999</v>
      </c>
      <c r="ET217">
        <v>999.9</v>
      </c>
      <c r="EU217">
        <v>1.87286</v>
      </c>
      <c r="EV217">
        <v>1.87369</v>
      </c>
      <c r="EW217">
        <v>1.86992</v>
      </c>
      <c r="EX217">
        <v>1.87564</v>
      </c>
      <c r="EY217">
        <v>1.87582</v>
      </c>
      <c r="EZ217">
        <v>1.87424</v>
      </c>
      <c r="FA217">
        <v>1.87278</v>
      </c>
      <c r="FB217">
        <v>1.87182</v>
      </c>
      <c r="FC217">
        <v>5</v>
      </c>
      <c r="FD217">
        <v>0</v>
      </c>
      <c r="FE217">
        <v>0</v>
      </c>
      <c r="FF217">
        <v>0</v>
      </c>
      <c r="FG217" t="s">
        <v>348</v>
      </c>
      <c r="FH217" t="s">
        <v>349</v>
      </c>
      <c r="FI217" t="s">
        <v>350</v>
      </c>
      <c r="FJ217" t="s">
        <v>350</v>
      </c>
      <c r="FK217" t="s">
        <v>350</v>
      </c>
      <c r="FL217" t="s">
        <v>350</v>
      </c>
      <c r="FM217">
        <v>0</v>
      </c>
      <c r="FN217">
        <v>100</v>
      </c>
      <c r="FO217">
        <v>100</v>
      </c>
      <c r="FP217">
        <v>1.72</v>
      </c>
      <c r="FQ217">
        <v>0.1108</v>
      </c>
      <c r="FR217">
        <v>0.362488883028156</v>
      </c>
      <c r="FS217">
        <v>0.00365831709837341</v>
      </c>
      <c r="FT217">
        <v>-3.09545118692409e-06</v>
      </c>
      <c r="FU217">
        <v>8.40380587856183e-10</v>
      </c>
      <c r="FV217">
        <v>-0.00191986884087034</v>
      </c>
      <c r="FW217">
        <v>0.00174507359546448</v>
      </c>
      <c r="FX217">
        <v>0.000211765233859431</v>
      </c>
      <c r="FY217">
        <v>9.99097381883647e-06</v>
      </c>
      <c r="FZ217">
        <v>2</v>
      </c>
      <c r="GA217">
        <v>1986</v>
      </c>
      <c r="GB217">
        <v>0</v>
      </c>
      <c r="GC217">
        <v>17</v>
      </c>
      <c r="GD217">
        <v>50.2</v>
      </c>
      <c r="GE217">
        <v>50.3</v>
      </c>
      <c r="GF217">
        <v>3.93066</v>
      </c>
      <c r="GG217">
        <v>2.50488</v>
      </c>
      <c r="GH217">
        <v>2.24854</v>
      </c>
      <c r="GI217">
        <v>2.67456</v>
      </c>
      <c r="GJ217">
        <v>2.44751</v>
      </c>
      <c r="GK217">
        <v>2.41943</v>
      </c>
      <c r="GL217">
        <v>31.2156</v>
      </c>
      <c r="GM217">
        <v>13.9482</v>
      </c>
      <c r="GN217">
        <v>19</v>
      </c>
      <c r="GO217">
        <v>456.094</v>
      </c>
      <c r="GP217">
        <v>1034.63</v>
      </c>
      <c r="GQ217">
        <v>24.2047</v>
      </c>
      <c r="GR217">
        <v>23.5362</v>
      </c>
      <c r="GS217">
        <v>30.0001</v>
      </c>
      <c r="GT217">
        <v>23.5609</v>
      </c>
      <c r="GU217">
        <v>23.6786</v>
      </c>
      <c r="GV217">
        <v>78.7494</v>
      </c>
      <c r="GW217">
        <v>22.7091</v>
      </c>
      <c r="GX217">
        <v>67.7889</v>
      </c>
      <c r="GY217">
        <v>24.1862</v>
      </c>
      <c r="GZ217">
        <v>1536.55</v>
      </c>
      <c r="HA217">
        <v>12.8163</v>
      </c>
      <c r="HB217">
        <v>101.113</v>
      </c>
      <c r="HC217">
        <v>101.076</v>
      </c>
    </row>
    <row r="218" spans="1:211">
      <c r="A218">
        <v>202</v>
      </c>
      <c r="B218">
        <v>1737668143.1</v>
      </c>
      <c r="C218">
        <v>402</v>
      </c>
      <c r="D218" t="s">
        <v>752</v>
      </c>
      <c r="E218" t="s">
        <v>753</v>
      </c>
      <c r="F218">
        <v>2</v>
      </c>
      <c r="G218">
        <v>1737668142.1</v>
      </c>
      <c r="H218">
        <f>(I218)/1000</f>
        <v>0</v>
      </c>
      <c r="I218">
        <f>IF(BD218, AL218, AF218)</f>
        <v>0</v>
      </c>
      <c r="J218">
        <f>IF(BD218, AG218, AE218)</f>
        <v>0</v>
      </c>
      <c r="K218">
        <f>BF218 - IF(AS218&gt;1, J218*AZ218*100.0/(AU218), 0)</f>
        <v>0</v>
      </c>
      <c r="L218">
        <f>((R218-H218/2)*K218-J218)/(R218+H218/2)</f>
        <v>0</v>
      </c>
      <c r="M218">
        <f>L218*(BM218+BN218)/1000.0</f>
        <v>0</v>
      </c>
      <c r="N218">
        <f>(BF218 - IF(AS218&gt;1, J218*AZ218*100.0/(AU218), 0))*(BM218+BN218)/1000.0</f>
        <v>0</v>
      </c>
      <c r="O218">
        <f>2.0/((1/Q218-1/P218)+SIGN(Q218)*SQRT((1/Q218-1/P218)*(1/Q218-1/P218) + 4*BA218/((BA218+1)*(BA218+1))*(2*1/Q218*1/P218-1/P218*1/P218)))</f>
        <v>0</v>
      </c>
      <c r="P218">
        <f>IF(LEFT(BB218,1)&lt;&gt;"0",IF(LEFT(BB218,1)="1",3.0,BC218),$D$5+$E$5*(BT218*BM218/($K$5*1000))+$F$5*(BT218*BM218/($K$5*1000))*MAX(MIN(AZ218,$J$5),$I$5)*MAX(MIN(AZ218,$J$5),$I$5)+$G$5*MAX(MIN(AZ218,$J$5),$I$5)*(BT218*BM218/($K$5*1000))+$H$5*(BT218*BM218/($K$5*1000))*(BT218*BM218/($K$5*1000)))</f>
        <v>0</v>
      </c>
      <c r="Q218">
        <f>H218*(1000-(1000*0.61365*exp(17.502*U218/(240.97+U218))/(BM218+BN218)+BH218)/2)/(1000*0.61365*exp(17.502*U218/(240.97+U218))/(BM218+BN218)-BH218)</f>
        <v>0</v>
      </c>
      <c r="R218">
        <f>1/((BA218+1)/(O218/1.6)+1/(P218/1.37)) + BA218/((BA218+1)/(O218/1.6) + BA218/(P218/1.37))</f>
        <v>0</v>
      </c>
      <c r="S218">
        <f>(AV218*AY218)</f>
        <v>0</v>
      </c>
      <c r="T218">
        <f>(BO218+(S218+2*0.95*5.67E-8*(((BO218+$B$7)+273)^4-(BO218+273)^4)-44100*H218)/(1.84*29.3*P218+8*0.95*5.67E-8*(BO218+273)^3))</f>
        <v>0</v>
      </c>
      <c r="U218">
        <f>($C$7*BP218+$D$7*BQ218+$E$7*T218)</f>
        <v>0</v>
      </c>
      <c r="V218">
        <f>0.61365*exp(17.502*U218/(240.97+U218))</f>
        <v>0</v>
      </c>
      <c r="W218">
        <f>(X218/Y218*100)</f>
        <v>0</v>
      </c>
      <c r="X218">
        <f>BH218*(BM218+BN218)/1000</f>
        <v>0</v>
      </c>
      <c r="Y218">
        <f>0.61365*exp(17.502*BO218/(240.97+BO218))</f>
        <v>0</v>
      </c>
      <c r="Z218">
        <f>(V218-BH218*(BM218+BN218)/1000)</f>
        <v>0</v>
      </c>
      <c r="AA218">
        <f>(-H218*44100)</f>
        <v>0</v>
      </c>
      <c r="AB218">
        <f>2*29.3*P218*0.92*(BO218-U218)</f>
        <v>0</v>
      </c>
      <c r="AC218">
        <f>2*0.95*5.67E-8*(((BO218+$B$7)+273)^4-(U218+273)^4)</f>
        <v>0</v>
      </c>
      <c r="AD218">
        <f>S218+AC218+AA218+AB218</f>
        <v>0</v>
      </c>
      <c r="AE218">
        <f>BL218*AS218*(BG218-BF218*(1000-AS218*BI218)/(1000-AS218*BH218))/(100*AZ218)</f>
        <v>0</v>
      </c>
      <c r="AF218">
        <f>1000*BL218*AS218*(BH218-BI218)/(100*AZ218*(1000-AS218*BH218))</f>
        <v>0</v>
      </c>
      <c r="AG218">
        <f>(AH218 - AI218 - BM218*1E3/(8.314*(BO218+273.15)) * AK218/BL218 * AJ218) * BL218/(100*AZ218) * (1000 - BI218)/1000</f>
        <v>0</v>
      </c>
      <c r="AH218">
        <v>1521.23744540476</v>
      </c>
      <c r="AI218">
        <v>1466.09872727273</v>
      </c>
      <c r="AJ218">
        <v>3.35433852813843</v>
      </c>
      <c r="AK218">
        <v>84.62</v>
      </c>
      <c r="AL218">
        <f>(AN218 - AM218 + BM218*1E3/(8.314*(BO218+273.15)) * AP218/BL218 * AO218) * BL218/(100*AZ218) * 1000/(1000 - AN218)</f>
        <v>0</v>
      </c>
      <c r="AM218">
        <v>12.8286639549051</v>
      </c>
      <c r="AN218">
        <v>15.4548747252747</v>
      </c>
      <c r="AO218">
        <v>7.72852779606697e-08</v>
      </c>
      <c r="AP218">
        <v>106.04</v>
      </c>
      <c r="AQ218">
        <v>13</v>
      </c>
      <c r="AR218">
        <v>3</v>
      </c>
      <c r="AS218">
        <f>IF(AQ218*$H$13&gt;=AU218,1.0,(AU218/(AU218-AQ218*$H$13)))</f>
        <v>0</v>
      </c>
      <c r="AT218">
        <f>(AS218-1)*100</f>
        <v>0</v>
      </c>
      <c r="AU218">
        <f>MAX(0,($B$13+$C$13*BT218)/(1+$D$13*BT218)*BM218/(BO218+273)*$E$13)</f>
        <v>0</v>
      </c>
      <c r="AV218">
        <f>$B$11*BU218+$C$11*BV218+$D$11*CG218</f>
        <v>0</v>
      </c>
      <c r="AW218">
        <f>AV218*AX218</f>
        <v>0</v>
      </c>
      <c r="AX218">
        <f>($B$11*$D$9+$C$11*$D$9+$D$11*(CH218*$E$9+CI218*$G$9))/($B$11+$C$11+$D$11)</f>
        <v>0</v>
      </c>
      <c r="AY218">
        <f>($B$11*$K$9+$C$11*$K$9+$D$11*(CH218*$L$9+CI218*$N$9))/($B$11+$C$11+$D$11)</f>
        <v>0</v>
      </c>
      <c r="AZ218">
        <v>6</v>
      </c>
      <c r="BA218">
        <v>0.5</v>
      </c>
      <c r="BB218" t="s">
        <v>345</v>
      </c>
      <c r="BC218">
        <v>2</v>
      </c>
      <c r="BD218" t="b">
        <v>1</v>
      </c>
      <c r="BE218">
        <v>1737668142.1</v>
      </c>
      <c r="BF218">
        <v>1443.46</v>
      </c>
      <c r="BG218">
        <v>1513.76</v>
      </c>
      <c r="BH218">
        <v>15.4548</v>
      </c>
      <c r="BI218">
        <v>12.8292</v>
      </c>
      <c r="BJ218">
        <v>1441.74</v>
      </c>
      <c r="BK218">
        <v>15.344</v>
      </c>
      <c r="BL218">
        <v>500.04</v>
      </c>
      <c r="BM218">
        <v>102.602</v>
      </c>
      <c r="BN218">
        <v>0.0997624</v>
      </c>
      <c r="BO218">
        <v>25.0334</v>
      </c>
      <c r="BP218">
        <v>25.475</v>
      </c>
      <c r="BQ218">
        <v>999.9</v>
      </c>
      <c r="BR218">
        <v>0</v>
      </c>
      <c r="BS218">
        <v>0</v>
      </c>
      <c r="BT218">
        <v>10005</v>
      </c>
      <c r="BU218">
        <v>364.63</v>
      </c>
      <c r="BV218">
        <v>830.742</v>
      </c>
      <c r="BW218">
        <v>-70.2977</v>
      </c>
      <c r="BX218">
        <v>1466.12</v>
      </c>
      <c r="BY218">
        <v>1533.43</v>
      </c>
      <c r="BZ218">
        <v>2.62564</v>
      </c>
      <c r="CA218">
        <v>1513.76</v>
      </c>
      <c r="CB218">
        <v>12.8292</v>
      </c>
      <c r="CC218">
        <v>1.5857</v>
      </c>
      <c r="CD218">
        <v>1.31631</v>
      </c>
      <c r="CE218">
        <v>13.8206</v>
      </c>
      <c r="CF218">
        <v>10.9863</v>
      </c>
      <c r="CG218">
        <v>1199.99</v>
      </c>
      <c r="CH218">
        <v>0.900002</v>
      </c>
      <c r="CI218">
        <v>0.0999981</v>
      </c>
      <c r="CJ218">
        <v>27</v>
      </c>
      <c r="CK218">
        <v>23455.7</v>
      </c>
      <c r="CL218">
        <v>1737665128.1</v>
      </c>
      <c r="CM218" t="s">
        <v>346</v>
      </c>
      <c r="CN218">
        <v>1737665128.1</v>
      </c>
      <c r="CO218">
        <v>1737665124.1</v>
      </c>
      <c r="CP218">
        <v>1</v>
      </c>
      <c r="CQ218">
        <v>0.11</v>
      </c>
      <c r="CR218">
        <v>-0.02</v>
      </c>
      <c r="CS218">
        <v>0.918</v>
      </c>
      <c r="CT218">
        <v>0.128</v>
      </c>
      <c r="CU218">
        <v>200</v>
      </c>
      <c r="CV218">
        <v>18</v>
      </c>
      <c r="CW218">
        <v>0.6</v>
      </c>
      <c r="CX218">
        <v>0.08</v>
      </c>
      <c r="CY218">
        <v>-68.86289</v>
      </c>
      <c r="CZ218">
        <v>-9.20869172932335</v>
      </c>
      <c r="DA218">
        <v>0.889976712560504</v>
      </c>
      <c r="DB218">
        <v>0</v>
      </c>
      <c r="DC218">
        <v>2.6284455</v>
      </c>
      <c r="DD218">
        <v>-0.0252212030075198</v>
      </c>
      <c r="DE218">
        <v>0.00288778024614062</v>
      </c>
      <c r="DF218">
        <v>1</v>
      </c>
      <c r="DG218">
        <v>1</v>
      </c>
      <c r="DH218">
        <v>2</v>
      </c>
      <c r="DI218" t="s">
        <v>347</v>
      </c>
      <c r="DJ218">
        <v>3.11917</v>
      </c>
      <c r="DK218">
        <v>2.80058</v>
      </c>
      <c r="DL218">
        <v>0.231206</v>
      </c>
      <c r="DM218">
        <v>0.239929</v>
      </c>
      <c r="DN218">
        <v>0.0863279</v>
      </c>
      <c r="DO218">
        <v>0.076221</v>
      </c>
      <c r="DP218">
        <v>21397.4</v>
      </c>
      <c r="DQ218">
        <v>19542.4</v>
      </c>
      <c r="DR218">
        <v>26627</v>
      </c>
      <c r="DS218">
        <v>24057.5</v>
      </c>
      <c r="DT218">
        <v>33635.2</v>
      </c>
      <c r="DU218">
        <v>32387.2</v>
      </c>
      <c r="DV218">
        <v>40259.2</v>
      </c>
      <c r="DW218">
        <v>38043.8</v>
      </c>
      <c r="DX218">
        <v>1.99723</v>
      </c>
      <c r="DY218">
        <v>2.63372</v>
      </c>
      <c r="DZ218">
        <v>0.0411384</v>
      </c>
      <c r="EA218">
        <v>0</v>
      </c>
      <c r="EB218">
        <v>24.8003</v>
      </c>
      <c r="EC218">
        <v>999.9</v>
      </c>
      <c r="ED218">
        <v>51.691</v>
      </c>
      <c r="EE218">
        <v>26.032</v>
      </c>
      <c r="EF218">
        <v>17.0313</v>
      </c>
      <c r="EG218">
        <v>63.8656</v>
      </c>
      <c r="EH218">
        <v>20.4087</v>
      </c>
      <c r="EI218">
        <v>2</v>
      </c>
      <c r="EJ218">
        <v>-0.31654</v>
      </c>
      <c r="EK218">
        <v>-0.136495</v>
      </c>
      <c r="EL218">
        <v>20.3001</v>
      </c>
      <c r="EM218">
        <v>5.26072</v>
      </c>
      <c r="EN218">
        <v>12.007</v>
      </c>
      <c r="EO218">
        <v>4.99925</v>
      </c>
      <c r="EP218">
        <v>3.287</v>
      </c>
      <c r="EQ218">
        <v>9999</v>
      </c>
      <c r="ER218">
        <v>9999</v>
      </c>
      <c r="ES218">
        <v>9999</v>
      </c>
      <c r="ET218">
        <v>999.9</v>
      </c>
      <c r="EU218">
        <v>1.87286</v>
      </c>
      <c r="EV218">
        <v>1.87372</v>
      </c>
      <c r="EW218">
        <v>1.86994</v>
      </c>
      <c r="EX218">
        <v>1.87565</v>
      </c>
      <c r="EY218">
        <v>1.87582</v>
      </c>
      <c r="EZ218">
        <v>1.87424</v>
      </c>
      <c r="FA218">
        <v>1.8728</v>
      </c>
      <c r="FB218">
        <v>1.87184</v>
      </c>
      <c r="FC218">
        <v>5</v>
      </c>
      <c r="FD218">
        <v>0</v>
      </c>
      <c r="FE218">
        <v>0</v>
      </c>
      <c r="FF218">
        <v>0</v>
      </c>
      <c r="FG218" t="s">
        <v>348</v>
      </c>
      <c r="FH218" t="s">
        <v>349</v>
      </c>
      <c r="FI218" t="s">
        <v>350</v>
      </c>
      <c r="FJ218" t="s">
        <v>350</v>
      </c>
      <c r="FK218" t="s">
        <v>350</v>
      </c>
      <c r="FL218" t="s">
        <v>350</v>
      </c>
      <c r="FM218">
        <v>0</v>
      </c>
      <c r="FN218">
        <v>100</v>
      </c>
      <c r="FO218">
        <v>100</v>
      </c>
      <c r="FP218">
        <v>1.72</v>
      </c>
      <c r="FQ218">
        <v>0.1108</v>
      </c>
      <c r="FR218">
        <v>0.362488883028156</v>
      </c>
      <c r="FS218">
        <v>0.00365831709837341</v>
      </c>
      <c r="FT218">
        <v>-3.09545118692409e-06</v>
      </c>
      <c r="FU218">
        <v>8.40380587856183e-10</v>
      </c>
      <c r="FV218">
        <v>-0.00191986884087034</v>
      </c>
      <c r="FW218">
        <v>0.00174507359546448</v>
      </c>
      <c r="FX218">
        <v>0.000211765233859431</v>
      </c>
      <c r="FY218">
        <v>9.99097381883647e-06</v>
      </c>
      <c r="FZ218">
        <v>2</v>
      </c>
      <c r="GA218">
        <v>1986</v>
      </c>
      <c r="GB218">
        <v>0</v>
      </c>
      <c r="GC218">
        <v>17</v>
      </c>
      <c r="GD218">
        <v>50.2</v>
      </c>
      <c r="GE218">
        <v>50.3</v>
      </c>
      <c r="GF218">
        <v>3.94531</v>
      </c>
      <c r="GG218">
        <v>2.50366</v>
      </c>
      <c r="GH218">
        <v>2.24854</v>
      </c>
      <c r="GI218">
        <v>2.67456</v>
      </c>
      <c r="GJ218">
        <v>2.44751</v>
      </c>
      <c r="GK218">
        <v>2.39014</v>
      </c>
      <c r="GL218">
        <v>31.2156</v>
      </c>
      <c r="GM218">
        <v>13.9306</v>
      </c>
      <c r="GN218">
        <v>19</v>
      </c>
      <c r="GO218">
        <v>455.799</v>
      </c>
      <c r="GP218">
        <v>1035.02</v>
      </c>
      <c r="GQ218">
        <v>24.1927</v>
      </c>
      <c r="GR218">
        <v>23.5362</v>
      </c>
      <c r="GS218">
        <v>30</v>
      </c>
      <c r="GT218">
        <v>23.5609</v>
      </c>
      <c r="GU218">
        <v>23.6786</v>
      </c>
      <c r="GV218">
        <v>79.0298</v>
      </c>
      <c r="GW218">
        <v>22.7091</v>
      </c>
      <c r="GX218">
        <v>67.4144</v>
      </c>
      <c r="GY218">
        <v>24.153</v>
      </c>
      <c r="GZ218">
        <v>1543.36</v>
      </c>
      <c r="HA218">
        <v>12.8163</v>
      </c>
      <c r="HB218">
        <v>101.112</v>
      </c>
      <c r="HC218">
        <v>101.077</v>
      </c>
    </row>
    <row r="219" spans="1:211">
      <c r="A219">
        <v>203</v>
      </c>
      <c r="B219">
        <v>1737668145.1</v>
      </c>
      <c r="C219">
        <v>404</v>
      </c>
      <c r="D219" t="s">
        <v>754</v>
      </c>
      <c r="E219" t="s">
        <v>755</v>
      </c>
      <c r="F219">
        <v>2</v>
      </c>
      <c r="G219">
        <v>1737668143.1</v>
      </c>
      <c r="H219">
        <f>(I219)/1000</f>
        <v>0</v>
      </c>
      <c r="I219">
        <f>IF(BD219, AL219, AF219)</f>
        <v>0</v>
      </c>
      <c r="J219">
        <f>IF(BD219, AG219, AE219)</f>
        <v>0</v>
      </c>
      <c r="K219">
        <f>BF219 - IF(AS219&gt;1, J219*AZ219*100.0/(AU219), 0)</f>
        <v>0</v>
      </c>
      <c r="L219">
        <f>((R219-H219/2)*K219-J219)/(R219+H219/2)</f>
        <v>0</v>
      </c>
      <c r="M219">
        <f>L219*(BM219+BN219)/1000.0</f>
        <v>0</v>
      </c>
      <c r="N219">
        <f>(BF219 - IF(AS219&gt;1, J219*AZ219*100.0/(AU219), 0))*(BM219+BN219)/1000.0</f>
        <v>0</v>
      </c>
      <c r="O219">
        <f>2.0/((1/Q219-1/P219)+SIGN(Q219)*SQRT((1/Q219-1/P219)*(1/Q219-1/P219) + 4*BA219/((BA219+1)*(BA219+1))*(2*1/Q219*1/P219-1/P219*1/P219)))</f>
        <v>0</v>
      </c>
      <c r="P219">
        <f>IF(LEFT(BB219,1)&lt;&gt;"0",IF(LEFT(BB219,1)="1",3.0,BC219),$D$5+$E$5*(BT219*BM219/($K$5*1000))+$F$5*(BT219*BM219/($K$5*1000))*MAX(MIN(AZ219,$J$5),$I$5)*MAX(MIN(AZ219,$J$5),$I$5)+$G$5*MAX(MIN(AZ219,$J$5),$I$5)*(BT219*BM219/($K$5*1000))+$H$5*(BT219*BM219/($K$5*1000))*(BT219*BM219/($K$5*1000)))</f>
        <v>0</v>
      </c>
      <c r="Q219">
        <f>H219*(1000-(1000*0.61365*exp(17.502*U219/(240.97+U219))/(BM219+BN219)+BH219)/2)/(1000*0.61365*exp(17.502*U219/(240.97+U219))/(BM219+BN219)-BH219)</f>
        <v>0</v>
      </c>
      <c r="R219">
        <f>1/((BA219+1)/(O219/1.6)+1/(P219/1.37)) + BA219/((BA219+1)/(O219/1.6) + BA219/(P219/1.37))</f>
        <v>0</v>
      </c>
      <c r="S219">
        <f>(AV219*AY219)</f>
        <v>0</v>
      </c>
      <c r="T219">
        <f>(BO219+(S219+2*0.95*5.67E-8*(((BO219+$B$7)+273)^4-(BO219+273)^4)-44100*H219)/(1.84*29.3*P219+8*0.95*5.67E-8*(BO219+273)^3))</f>
        <v>0</v>
      </c>
      <c r="U219">
        <f>($C$7*BP219+$D$7*BQ219+$E$7*T219)</f>
        <v>0</v>
      </c>
      <c r="V219">
        <f>0.61365*exp(17.502*U219/(240.97+U219))</f>
        <v>0</v>
      </c>
      <c r="W219">
        <f>(X219/Y219*100)</f>
        <v>0</v>
      </c>
      <c r="X219">
        <f>BH219*(BM219+BN219)/1000</f>
        <v>0</v>
      </c>
      <c r="Y219">
        <f>0.61365*exp(17.502*BO219/(240.97+BO219))</f>
        <v>0</v>
      </c>
      <c r="Z219">
        <f>(V219-BH219*(BM219+BN219)/1000)</f>
        <v>0</v>
      </c>
      <c r="AA219">
        <f>(-H219*44100)</f>
        <v>0</v>
      </c>
      <c r="AB219">
        <f>2*29.3*P219*0.92*(BO219-U219)</f>
        <v>0</v>
      </c>
      <c r="AC219">
        <f>2*0.95*5.67E-8*(((BO219+$B$7)+273)^4-(U219+273)^4)</f>
        <v>0</v>
      </c>
      <c r="AD219">
        <f>S219+AC219+AA219+AB219</f>
        <v>0</v>
      </c>
      <c r="AE219">
        <f>BL219*AS219*(BG219-BF219*(1000-AS219*BI219)/(1000-AS219*BH219))/(100*AZ219)</f>
        <v>0</v>
      </c>
      <c r="AF219">
        <f>1000*BL219*AS219*(BH219-BI219)/(100*AZ219*(1000-AS219*BH219))</f>
        <v>0</v>
      </c>
      <c r="AG219">
        <f>(AH219 - AI219 - BM219*1E3/(8.314*(BO219+273.15)) * AK219/BL219 * AJ219) * BL219/(100*AZ219) * (1000 - BI219)/1000</f>
        <v>0</v>
      </c>
      <c r="AH219">
        <v>1528.18656221429</v>
      </c>
      <c r="AI219">
        <v>1472.91884848485</v>
      </c>
      <c r="AJ219">
        <v>3.38651082251083</v>
      </c>
      <c r="AK219">
        <v>84.62</v>
      </c>
      <c r="AL219">
        <f>(AN219 - AM219 + BM219*1E3/(8.314*(BO219+273.15)) * AP219/BL219 * AO219) * BL219/(100*AZ219) * 1000/(1000 - AN219)</f>
        <v>0</v>
      </c>
      <c r="AM219">
        <v>12.8289316955844</v>
      </c>
      <c r="AN219">
        <v>15.4551252747253</v>
      </c>
      <c r="AO219">
        <v>1.16402407243749e-08</v>
      </c>
      <c r="AP219">
        <v>106.04</v>
      </c>
      <c r="AQ219">
        <v>13</v>
      </c>
      <c r="AR219">
        <v>3</v>
      </c>
      <c r="AS219">
        <f>IF(AQ219*$H$13&gt;=AU219,1.0,(AU219/(AU219-AQ219*$H$13)))</f>
        <v>0</v>
      </c>
      <c r="AT219">
        <f>(AS219-1)*100</f>
        <v>0</v>
      </c>
      <c r="AU219">
        <f>MAX(0,($B$13+$C$13*BT219)/(1+$D$13*BT219)*BM219/(BO219+273)*$E$13)</f>
        <v>0</v>
      </c>
      <c r="AV219">
        <f>$B$11*BU219+$C$11*BV219+$D$11*CG219</f>
        <v>0</v>
      </c>
      <c r="AW219">
        <f>AV219*AX219</f>
        <v>0</v>
      </c>
      <c r="AX219">
        <f>($B$11*$D$9+$C$11*$D$9+$D$11*(CH219*$E$9+CI219*$G$9))/($B$11+$C$11+$D$11)</f>
        <v>0</v>
      </c>
      <c r="AY219">
        <f>($B$11*$K$9+$C$11*$K$9+$D$11*(CH219*$L$9+CI219*$N$9))/($B$11+$C$11+$D$11)</f>
        <v>0</v>
      </c>
      <c r="AZ219">
        <v>6</v>
      </c>
      <c r="BA219">
        <v>0.5</v>
      </c>
      <c r="BB219" t="s">
        <v>345</v>
      </c>
      <c r="BC219">
        <v>2</v>
      </c>
      <c r="BD219" t="b">
        <v>1</v>
      </c>
      <c r="BE219">
        <v>1737668143.1</v>
      </c>
      <c r="BF219">
        <v>1446.805</v>
      </c>
      <c r="BG219">
        <v>1517.12</v>
      </c>
      <c r="BH219">
        <v>15.4552</v>
      </c>
      <c r="BI219">
        <v>12.8291</v>
      </c>
      <c r="BJ219">
        <v>1445.08</v>
      </c>
      <c r="BK219">
        <v>15.34435</v>
      </c>
      <c r="BL219">
        <v>499.9725</v>
      </c>
      <c r="BM219">
        <v>102.6015</v>
      </c>
      <c r="BN219">
        <v>0.0998746</v>
      </c>
      <c r="BO219">
        <v>25.03315</v>
      </c>
      <c r="BP219">
        <v>25.47535</v>
      </c>
      <c r="BQ219">
        <v>999.9</v>
      </c>
      <c r="BR219">
        <v>0</v>
      </c>
      <c r="BS219">
        <v>0</v>
      </c>
      <c r="BT219">
        <v>9993.125</v>
      </c>
      <c r="BU219">
        <v>364.6485</v>
      </c>
      <c r="BV219">
        <v>830.709</v>
      </c>
      <c r="BW219">
        <v>-70.31665</v>
      </c>
      <c r="BX219">
        <v>1469.515</v>
      </c>
      <c r="BY219">
        <v>1536.835</v>
      </c>
      <c r="BZ219">
        <v>2.62612</v>
      </c>
      <c r="CA219">
        <v>1517.12</v>
      </c>
      <c r="CB219">
        <v>12.8291</v>
      </c>
      <c r="CC219">
        <v>1.58573</v>
      </c>
      <c r="CD219">
        <v>1.31629</v>
      </c>
      <c r="CE219">
        <v>13.8209</v>
      </c>
      <c r="CF219">
        <v>10.9861</v>
      </c>
      <c r="CG219">
        <v>1199.99</v>
      </c>
      <c r="CH219">
        <v>0.900001</v>
      </c>
      <c r="CI219">
        <v>0.09999905</v>
      </c>
      <c r="CJ219">
        <v>27</v>
      </c>
      <c r="CK219">
        <v>23455.7</v>
      </c>
      <c r="CL219">
        <v>1737665128.1</v>
      </c>
      <c r="CM219" t="s">
        <v>346</v>
      </c>
      <c r="CN219">
        <v>1737665128.1</v>
      </c>
      <c r="CO219">
        <v>1737665124.1</v>
      </c>
      <c r="CP219">
        <v>1</v>
      </c>
      <c r="CQ219">
        <v>0.11</v>
      </c>
      <c r="CR219">
        <v>-0.02</v>
      </c>
      <c r="CS219">
        <v>0.918</v>
      </c>
      <c r="CT219">
        <v>0.128</v>
      </c>
      <c r="CU219">
        <v>200</v>
      </c>
      <c r="CV219">
        <v>18</v>
      </c>
      <c r="CW219">
        <v>0.6</v>
      </c>
      <c r="CX219">
        <v>0.08</v>
      </c>
      <c r="CY219">
        <v>-69.14108</v>
      </c>
      <c r="CZ219">
        <v>-8.86537443609022</v>
      </c>
      <c r="DA219">
        <v>0.859839328363156</v>
      </c>
      <c r="DB219">
        <v>0</v>
      </c>
      <c r="DC219">
        <v>2.6275225</v>
      </c>
      <c r="DD219">
        <v>-0.0155282706766949</v>
      </c>
      <c r="DE219">
        <v>0.00184561067129556</v>
      </c>
      <c r="DF219">
        <v>1</v>
      </c>
      <c r="DG219">
        <v>1</v>
      </c>
      <c r="DH219">
        <v>2</v>
      </c>
      <c r="DI219" t="s">
        <v>347</v>
      </c>
      <c r="DJ219">
        <v>3.11885</v>
      </c>
      <c r="DK219">
        <v>2.80059</v>
      </c>
      <c r="DL219">
        <v>0.231838</v>
      </c>
      <c r="DM219">
        <v>0.24056</v>
      </c>
      <c r="DN219">
        <v>0.0863278</v>
      </c>
      <c r="DO219">
        <v>0.0762109</v>
      </c>
      <c r="DP219">
        <v>21379.9</v>
      </c>
      <c r="DQ219">
        <v>19526.4</v>
      </c>
      <c r="DR219">
        <v>26626.9</v>
      </c>
      <c r="DS219">
        <v>24057.7</v>
      </c>
      <c r="DT219">
        <v>33635.2</v>
      </c>
      <c r="DU219">
        <v>32387.9</v>
      </c>
      <c r="DV219">
        <v>40259.1</v>
      </c>
      <c r="DW219">
        <v>38044.1</v>
      </c>
      <c r="DX219">
        <v>1.99667</v>
      </c>
      <c r="DY219">
        <v>2.6341</v>
      </c>
      <c r="DZ219">
        <v>0.0407249</v>
      </c>
      <c r="EA219">
        <v>0</v>
      </c>
      <c r="EB219">
        <v>24.8043</v>
      </c>
      <c r="EC219">
        <v>999.9</v>
      </c>
      <c r="ED219">
        <v>51.666</v>
      </c>
      <c r="EE219">
        <v>26.052</v>
      </c>
      <c r="EF219">
        <v>17.0433</v>
      </c>
      <c r="EG219">
        <v>64.2656</v>
      </c>
      <c r="EH219">
        <v>20.4447</v>
      </c>
      <c r="EI219">
        <v>2</v>
      </c>
      <c r="EJ219">
        <v>-0.316862</v>
      </c>
      <c r="EK219">
        <v>-0.105103</v>
      </c>
      <c r="EL219">
        <v>20.3002</v>
      </c>
      <c r="EM219">
        <v>5.26072</v>
      </c>
      <c r="EN219">
        <v>12.0071</v>
      </c>
      <c r="EO219">
        <v>4.99925</v>
      </c>
      <c r="EP219">
        <v>3.28705</v>
      </c>
      <c r="EQ219">
        <v>9999</v>
      </c>
      <c r="ER219">
        <v>9999</v>
      </c>
      <c r="ES219">
        <v>9999</v>
      </c>
      <c r="ET219">
        <v>999.9</v>
      </c>
      <c r="EU219">
        <v>1.87286</v>
      </c>
      <c r="EV219">
        <v>1.87375</v>
      </c>
      <c r="EW219">
        <v>1.86995</v>
      </c>
      <c r="EX219">
        <v>1.87567</v>
      </c>
      <c r="EY219">
        <v>1.87584</v>
      </c>
      <c r="EZ219">
        <v>1.87424</v>
      </c>
      <c r="FA219">
        <v>1.87283</v>
      </c>
      <c r="FB219">
        <v>1.87188</v>
      </c>
      <c r="FC219">
        <v>5</v>
      </c>
      <c r="FD219">
        <v>0</v>
      </c>
      <c r="FE219">
        <v>0</v>
      </c>
      <c r="FF219">
        <v>0</v>
      </c>
      <c r="FG219" t="s">
        <v>348</v>
      </c>
      <c r="FH219" t="s">
        <v>349</v>
      </c>
      <c r="FI219" t="s">
        <v>350</v>
      </c>
      <c r="FJ219" t="s">
        <v>350</v>
      </c>
      <c r="FK219" t="s">
        <v>350</v>
      </c>
      <c r="FL219" t="s">
        <v>350</v>
      </c>
      <c r="FM219">
        <v>0</v>
      </c>
      <c r="FN219">
        <v>100</v>
      </c>
      <c r="FO219">
        <v>100</v>
      </c>
      <c r="FP219">
        <v>1.72</v>
      </c>
      <c r="FQ219">
        <v>0.1108</v>
      </c>
      <c r="FR219">
        <v>0.362488883028156</v>
      </c>
      <c r="FS219">
        <v>0.00365831709837341</v>
      </c>
      <c r="FT219">
        <v>-3.09545118692409e-06</v>
      </c>
      <c r="FU219">
        <v>8.40380587856183e-10</v>
      </c>
      <c r="FV219">
        <v>-0.00191986884087034</v>
      </c>
      <c r="FW219">
        <v>0.00174507359546448</v>
      </c>
      <c r="FX219">
        <v>0.000211765233859431</v>
      </c>
      <c r="FY219">
        <v>9.99097381883647e-06</v>
      </c>
      <c r="FZ219">
        <v>2</v>
      </c>
      <c r="GA219">
        <v>1986</v>
      </c>
      <c r="GB219">
        <v>0</v>
      </c>
      <c r="GC219">
        <v>17</v>
      </c>
      <c r="GD219">
        <v>50.3</v>
      </c>
      <c r="GE219">
        <v>50.4</v>
      </c>
      <c r="GF219">
        <v>3.95874</v>
      </c>
      <c r="GG219">
        <v>2.50366</v>
      </c>
      <c r="GH219">
        <v>2.24854</v>
      </c>
      <c r="GI219">
        <v>2.67456</v>
      </c>
      <c r="GJ219">
        <v>2.44751</v>
      </c>
      <c r="GK219">
        <v>2.36084</v>
      </c>
      <c r="GL219">
        <v>31.2374</v>
      </c>
      <c r="GM219">
        <v>13.9394</v>
      </c>
      <c r="GN219">
        <v>19</v>
      </c>
      <c r="GO219">
        <v>455.479</v>
      </c>
      <c r="GP219">
        <v>1035.48</v>
      </c>
      <c r="GQ219">
        <v>24.1824</v>
      </c>
      <c r="GR219">
        <v>23.5362</v>
      </c>
      <c r="GS219">
        <v>29.9999</v>
      </c>
      <c r="GT219">
        <v>23.5614</v>
      </c>
      <c r="GU219">
        <v>23.6786</v>
      </c>
      <c r="GV219">
        <v>79.304</v>
      </c>
      <c r="GW219">
        <v>22.7091</v>
      </c>
      <c r="GX219">
        <v>67.4144</v>
      </c>
      <c r="GY219">
        <v>24.153</v>
      </c>
      <c r="GZ219">
        <v>1550.2</v>
      </c>
      <c r="HA219">
        <v>12.8163</v>
      </c>
      <c r="HB219">
        <v>101.112</v>
      </c>
      <c r="HC219">
        <v>101.078</v>
      </c>
    </row>
    <row r="220" spans="1:211">
      <c r="A220">
        <v>204</v>
      </c>
      <c r="B220">
        <v>1737668147.1</v>
      </c>
      <c r="C220">
        <v>406</v>
      </c>
      <c r="D220" t="s">
        <v>756</v>
      </c>
      <c r="E220" t="s">
        <v>757</v>
      </c>
      <c r="F220">
        <v>2</v>
      </c>
      <c r="G220">
        <v>1737668146.1</v>
      </c>
      <c r="H220">
        <f>(I220)/1000</f>
        <v>0</v>
      </c>
      <c r="I220">
        <f>IF(BD220, AL220, AF220)</f>
        <v>0</v>
      </c>
      <c r="J220">
        <f>IF(BD220, AG220, AE220)</f>
        <v>0</v>
      </c>
      <c r="K220">
        <f>BF220 - IF(AS220&gt;1, J220*AZ220*100.0/(AU220), 0)</f>
        <v>0</v>
      </c>
      <c r="L220">
        <f>((R220-H220/2)*K220-J220)/(R220+H220/2)</f>
        <v>0</v>
      </c>
      <c r="M220">
        <f>L220*(BM220+BN220)/1000.0</f>
        <v>0</v>
      </c>
      <c r="N220">
        <f>(BF220 - IF(AS220&gt;1, J220*AZ220*100.0/(AU220), 0))*(BM220+BN220)/1000.0</f>
        <v>0</v>
      </c>
      <c r="O220">
        <f>2.0/((1/Q220-1/P220)+SIGN(Q220)*SQRT((1/Q220-1/P220)*(1/Q220-1/P220) + 4*BA220/((BA220+1)*(BA220+1))*(2*1/Q220*1/P220-1/P220*1/P220)))</f>
        <v>0</v>
      </c>
      <c r="P220">
        <f>IF(LEFT(BB220,1)&lt;&gt;"0",IF(LEFT(BB220,1)="1",3.0,BC220),$D$5+$E$5*(BT220*BM220/($K$5*1000))+$F$5*(BT220*BM220/($K$5*1000))*MAX(MIN(AZ220,$J$5),$I$5)*MAX(MIN(AZ220,$J$5),$I$5)+$G$5*MAX(MIN(AZ220,$J$5),$I$5)*(BT220*BM220/($K$5*1000))+$H$5*(BT220*BM220/($K$5*1000))*(BT220*BM220/($K$5*1000)))</f>
        <v>0</v>
      </c>
      <c r="Q220">
        <f>H220*(1000-(1000*0.61365*exp(17.502*U220/(240.97+U220))/(BM220+BN220)+BH220)/2)/(1000*0.61365*exp(17.502*U220/(240.97+U220))/(BM220+BN220)-BH220)</f>
        <v>0</v>
      </c>
      <c r="R220">
        <f>1/((BA220+1)/(O220/1.6)+1/(P220/1.37)) + BA220/((BA220+1)/(O220/1.6) + BA220/(P220/1.37))</f>
        <v>0</v>
      </c>
      <c r="S220">
        <f>(AV220*AY220)</f>
        <v>0</v>
      </c>
      <c r="T220">
        <f>(BO220+(S220+2*0.95*5.67E-8*(((BO220+$B$7)+273)^4-(BO220+273)^4)-44100*H220)/(1.84*29.3*P220+8*0.95*5.67E-8*(BO220+273)^3))</f>
        <v>0</v>
      </c>
      <c r="U220">
        <f>($C$7*BP220+$D$7*BQ220+$E$7*T220)</f>
        <v>0</v>
      </c>
      <c r="V220">
        <f>0.61365*exp(17.502*U220/(240.97+U220))</f>
        <v>0</v>
      </c>
      <c r="W220">
        <f>(X220/Y220*100)</f>
        <v>0</v>
      </c>
      <c r="X220">
        <f>BH220*(BM220+BN220)/1000</f>
        <v>0</v>
      </c>
      <c r="Y220">
        <f>0.61365*exp(17.502*BO220/(240.97+BO220))</f>
        <v>0</v>
      </c>
      <c r="Z220">
        <f>(V220-BH220*(BM220+BN220)/1000)</f>
        <v>0</v>
      </c>
      <c r="AA220">
        <f>(-H220*44100)</f>
        <v>0</v>
      </c>
      <c r="AB220">
        <f>2*29.3*P220*0.92*(BO220-U220)</f>
        <v>0</v>
      </c>
      <c r="AC220">
        <f>2*0.95*5.67E-8*(((BO220+$B$7)+273)^4-(U220+273)^4)</f>
        <v>0</v>
      </c>
      <c r="AD220">
        <f>S220+AC220+AA220+AB220</f>
        <v>0</v>
      </c>
      <c r="AE220">
        <f>BL220*AS220*(BG220-BF220*(1000-AS220*BI220)/(1000-AS220*BH220))/(100*AZ220)</f>
        <v>0</v>
      </c>
      <c r="AF220">
        <f>1000*BL220*AS220*(BH220-BI220)/(100*AZ220*(1000-AS220*BH220))</f>
        <v>0</v>
      </c>
      <c r="AG220">
        <f>(AH220 - AI220 - BM220*1E3/(8.314*(BO220+273.15)) * AK220/BL220 * AJ220) * BL220/(100*AZ220) * (1000 - BI220)/1000</f>
        <v>0</v>
      </c>
      <c r="AH220">
        <v>1535.08414936905</v>
      </c>
      <c r="AI220">
        <v>1479.71115151515</v>
      </c>
      <c r="AJ220">
        <v>3.39774632034613</v>
      </c>
      <c r="AK220">
        <v>84.62</v>
      </c>
      <c r="AL220">
        <f>(AN220 - AM220 + BM220*1E3/(8.314*(BO220+273.15)) * AP220/BL220 * AO220) * BL220/(100*AZ220) * 1000/(1000 - AN220)</f>
        <v>0</v>
      </c>
      <c r="AM220">
        <v>12.8295597802398</v>
      </c>
      <c r="AN220">
        <v>15.4554582417582</v>
      </c>
      <c r="AO220">
        <v>1.52623596284146e-09</v>
      </c>
      <c r="AP220">
        <v>106.04</v>
      </c>
      <c r="AQ220">
        <v>13</v>
      </c>
      <c r="AR220">
        <v>3</v>
      </c>
      <c r="AS220">
        <f>IF(AQ220*$H$13&gt;=AU220,1.0,(AU220/(AU220-AQ220*$H$13)))</f>
        <v>0</v>
      </c>
      <c r="AT220">
        <f>(AS220-1)*100</f>
        <v>0</v>
      </c>
      <c r="AU220">
        <f>MAX(0,($B$13+$C$13*BT220)/(1+$D$13*BT220)*BM220/(BO220+273)*$E$13)</f>
        <v>0</v>
      </c>
      <c r="AV220">
        <f>$B$11*BU220+$C$11*BV220+$D$11*CG220</f>
        <v>0</v>
      </c>
      <c r="AW220">
        <f>AV220*AX220</f>
        <v>0</v>
      </c>
      <c r="AX220">
        <f>($B$11*$D$9+$C$11*$D$9+$D$11*(CH220*$E$9+CI220*$G$9))/($B$11+$C$11+$D$11)</f>
        <v>0</v>
      </c>
      <c r="AY220">
        <f>($B$11*$K$9+$C$11*$K$9+$D$11*(CH220*$L$9+CI220*$N$9))/($B$11+$C$11+$D$11)</f>
        <v>0</v>
      </c>
      <c r="AZ220">
        <v>6</v>
      </c>
      <c r="BA220">
        <v>0.5</v>
      </c>
      <c r="BB220" t="s">
        <v>345</v>
      </c>
      <c r="BC220">
        <v>2</v>
      </c>
      <c r="BD220" t="b">
        <v>1</v>
      </c>
      <c r="BE220">
        <v>1737668146.1</v>
      </c>
      <c r="BF220">
        <v>1456.84</v>
      </c>
      <c r="BG220">
        <v>1527.34</v>
      </c>
      <c r="BH220">
        <v>15.4556</v>
      </c>
      <c r="BI220">
        <v>12.8219</v>
      </c>
      <c r="BJ220">
        <v>1455.12</v>
      </c>
      <c r="BK220">
        <v>15.3448</v>
      </c>
      <c r="BL220">
        <v>499.704</v>
      </c>
      <c r="BM220">
        <v>102.602</v>
      </c>
      <c r="BN220">
        <v>0.100047</v>
      </c>
      <c r="BO220">
        <v>25.0322</v>
      </c>
      <c r="BP220">
        <v>25.4723</v>
      </c>
      <c r="BQ220">
        <v>999.9</v>
      </c>
      <c r="BR220">
        <v>0</v>
      </c>
      <c r="BS220">
        <v>0</v>
      </c>
      <c r="BT220">
        <v>9968.75</v>
      </c>
      <c r="BU220">
        <v>364.696</v>
      </c>
      <c r="BV220">
        <v>830.293</v>
      </c>
      <c r="BW220">
        <v>-70.5051</v>
      </c>
      <c r="BX220">
        <v>1479.71</v>
      </c>
      <c r="BY220">
        <v>1547.18</v>
      </c>
      <c r="BZ220">
        <v>2.6337</v>
      </c>
      <c r="CA220">
        <v>1527.34</v>
      </c>
      <c r="CB220">
        <v>12.8219</v>
      </c>
      <c r="CC220">
        <v>1.58577</v>
      </c>
      <c r="CD220">
        <v>1.31555</v>
      </c>
      <c r="CE220">
        <v>13.8212</v>
      </c>
      <c r="CF220">
        <v>10.9777</v>
      </c>
      <c r="CG220">
        <v>1200</v>
      </c>
      <c r="CH220">
        <v>0.899998</v>
      </c>
      <c r="CI220">
        <v>0.100002</v>
      </c>
      <c r="CJ220">
        <v>27</v>
      </c>
      <c r="CK220">
        <v>23455.8</v>
      </c>
      <c r="CL220">
        <v>1737665128.1</v>
      </c>
      <c r="CM220" t="s">
        <v>346</v>
      </c>
      <c r="CN220">
        <v>1737665128.1</v>
      </c>
      <c r="CO220">
        <v>1737665124.1</v>
      </c>
      <c r="CP220">
        <v>1</v>
      </c>
      <c r="CQ220">
        <v>0.11</v>
      </c>
      <c r="CR220">
        <v>-0.02</v>
      </c>
      <c r="CS220">
        <v>0.918</v>
      </c>
      <c r="CT220">
        <v>0.128</v>
      </c>
      <c r="CU220">
        <v>200</v>
      </c>
      <c r="CV220">
        <v>18</v>
      </c>
      <c r="CW220">
        <v>0.6</v>
      </c>
      <c r="CX220">
        <v>0.08</v>
      </c>
      <c r="CY220">
        <v>-69.409755</v>
      </c>
      <c r="CZ220">
        <v>-8.07049172932334</v>
      </c>
      <c r="DA220">
        <v>0.787854411979142</v>
      </c>
      <c r="DB220">
        <v>0</v>
      </c>
      <c r="DC220">
        <v>2.62709</v>
      </c>
      <c r="DD220">
        <v>-0.0062336842105268</v>
      </c>
      <c r="DE220">
        <v>0.0011204731143584</v>
      </c>
      <c r="DF220">
        <v>1</v>
      </c>
      <c r="DG220">
        <v>1</v>
      </c>
      <c r="DH220">
        <v>2</v>
      </c>
      <c r="DI220" t="s">
        <v>347</v>
      </c>
      <c r="DJ220">
        <v>3.11875</v>
      </c>
      <c r="DK220">
        <v>2.80054</v>
      </c>
      <c r="DL220">
        <v>0.232474</v>
      </c>
      <c r="DM220">
        <v>0.241204</v>
      </c>
      <c r="DN220">
        <v>0.0863301</v>
      </c>
      <c r="DO220">
        <v>0.0761624</v>
      </c>
      <c r="DP220">
        <v>21362.4</v>
      </c>
      <c r="DQ220">
        <v>19509.7</v>
      </c>
      <c r="DR220">
        <v>26627.1</v>
      </c>
      <c r="DS220">
        <v>24057.5</v>
      </c>
      <c r="DT220">
        <v>33635.3</v>
      </c>
      <c r="DU220">
        <v>32389.5</v>
      </c>
      <c r="DV220">
        <v>40259.3</v>
      </c>
      <c r="DW220">
        <v>38043.9</v>
      </c>
      <c r="DX220">
        <v>1.99662</v>
      </c>
      <c r="DY220">
        <v>2.63398</v>
      </c>
      <c r="DZ220">
        <v>0.0404082</v>
      </c>
      <c r="EA220">
        <v>0</v>
      </c>
      <c r="EB220">
        <v>24.8086</v>
      </c>
      <c r="EC220">
        <v>999.9</v>
      </c>
      <c r="ED220">
        <v>51.63</v>
      </c>
      <c r="EE220">
        <v>26.032</v>
      </c>
      <c r="EF220">
        <v>17.0116</v>
      </c>
      <c r="EG220">
        <v>64.1256</v>
      </c>
      <c r="EH220">
        <v>20.5048</v>
      </c>
      <c r="EI220">
        <v>2</v>
      </c>
      <c r="EJ220">
        <v>-0.31686</v>
      </c>
      <c r="EK220">
        <v>-0.0661955</v>
      </c>
      <c r="EL220">
        <v>20.3002</v>
      </c>
      <c r="EM220">
        <v>5.26072</v>
      </c>
      <c r="EN220">
        <v>12.0073</v>
      </c>
      <c r="EO220">
        <v>4.99925</v>
      </c>
      <c r="EP220">
        <v>3.287</v>
      </c>
      <c r="EQ220">
        <v>9999</v>
      </c>
      <c r="ER220">
        <v>9999</v>
      </c>
      <c r="ES220">
        <v>9999</v>
      </c>
      <c r="ET220">
        <v>999.9</v>
      </c>
      <c r="EU220">
        <v>1.87286</v>
      </c>
      <c r="EV220">
        <v>1.87375</v>
      </c>
      <c r="EW220">
        <v>1.86995</v>
      </c>
      <c r="EX220">
        <v>1.87567</v>
      </c>
      <c r="EY220">
        <v>1.87587</v>
      </c>
      <c r="EZ220">
        <v>1.87424</v>
      </c>
      <c r="FA220">
        <v>1.87284</v>
      </c>
      <c r="FB220">
        <v>1.87189</v>
      </c>
      <c r="FC220">
        <v>5</v>
      </c>
      <c r="FD220">
        <v>0</v>
      </c>
      <c r="FE220">
        <v>0</v>
      </c>
      <c r="FF220">
        <v>0</v>
      </c>
      <c r="FG220" t="s">
        <v>348</v>
      </c>
      <c r="FH220" t="s">
        <v>349</v>
      </c>
      <c r="FI220" t="s">
        <v>350</v>
      </c>
      <c r="FJ220" t="s">
        <v>350</v>
      </c>
      <c r="FK220" t="s">
        <v>350</v>
      </c>
      <c r="FL220" t="s">
        <v>350</v>
      </c>
      <c r="FM220">
        <v>0</v>
      </c>
      <c r="FN220">
        <v>100</v>
      </c>
      <c r="FO220">
        <v>100</v>
      </c>
      <c r="FP220">
        <v>1.72</v>
      </c>
      <c r="FQ220">
        <v>0.1108</v>
      </c>
      <c r="FR220">
        <v>0.362488883028156</v>
      </c>
      <c r="FS220">
        <v>0.00365831709837341</v>
      </c>
      <c r="FT220">
        <v>-3.09545118692409e-06</v>
      </c>
      <c r="FU220">
        <v>8.40380587856183e-10</v>
      </c>
      <c r="FV220">
        <v>-0.00191986884087034</v>
      </c>
      <c r="FW220">
        <v>0.00174507359546448</v>
      </c>
      <c r="FX220">
        <v>0.000211765233859431</v>
      </c>
      <c r="FY220">
        <v>9.99097381883647e-06</v>
      </c>
      <c r="FZ220">
        <v>2</v>
      </c>
      <c r="GA220">
        <v>1986</v>
      </c>
      <c r="GB220">
        <v>0</v>
      </c>
      <c r="GC220">
        <v>17</v>
      </c>
      <c r="GD220">
        <v>50.3</v>
      </c>
      <c r="GE220">
        <v>50.4</v>
      </c>
      <c r="GF220">
        <v>3.97217</v>
      </c>
      <c r="GG220">
        <v>2.49756</v>
      </c>
      <c r="GH220">
        <v>2.24854</v>
      </c>
      <c r="GI220">
        <v>2.67456</v>
      </c>
      <c r="GJ220">
        <v>2.44751</v>
      </c>
      <c r="GK220">
        <v>2.41455</v>
      </c>
      <c r="GL220">
        <v>31.2374</v>
      </c>
      <c r="GM220">
        <v>13.9482</v>
      </c>
      <c r="GN220">
        <v>19</v>
      </c>
      <c r="GO220">
        <v>455.459</v>
      </c>
      <c r="GP220">
        <v>1035.33</v>
      </c>
      <c r="GQ220">
        <v>24.1681</v>
      </c>
      <c r="GR220">
        <v>23.5362</v>
      </c>
      <c r="GS220">
        <v>30.0001</v>
      </c>
      <c r="GT220">
        <v>23.5624</v>
      </c>
      <c r="GU220">
        <v>23.6786</v>
      </c>
      <c r="GV220">
        <v>79.5793</v>
      </c>
      <c r="GW220">
        <v>22.7091</v>
      </c>
      <c r="GX220">
        <v>67.4144</v>
      </c>
      <c r="GY220">
        <v>24.153</v>
      </c>
      <c r="GZ220">
        <v>1550.2</v>
      </c>
      <c r="HA220">
        <v>12.8163</v>
      </c>
      <c r="HB220">
        <v>101.112</v>
      </c>
      <c r="HC220">
        <v>101.077</v>
      </c>
    </row>
    <row r="221" spans="1:211">
      <c r="A221">
        <v>205</v>
      </c>
      <c r="B221">
        <v>1737668149.1</v>
      </c>
      <c r="C221">
        <v>408</v>
      </c>
      <c r="D221" t="s">
        <v>758</v>
      </c>
      <c r="E221" t="s">
        <v>759</v>
      </c>
      <c r="F221">
        <v>2</v>
      </c>
      <c r="G221">
        <v>1737668147.1</v>
      </c>
      <c r="H221">
        <f>(I221)/1000</f>
        <v>0</v>
      </c>
      <c r="I221">
        <f>IF(BD221, AL221, AF221)</f>
        <v>0</v>
      </c>
      <c r="J221">
        <f>IF(BD221, AG221, AE221)</f>
        <v>0</v>
      </c>
      <c r="K221">
        <f>BF221 - IF(AS221&gt;1, J221*AZ221*100.0/(AU221), 0)</f>
        <v>0</v>
      </c>
      <c r="L221">
        <f>((R221-H221/2)*K221-J221)/(R221+H221/2)</f>
        <v>0</v>
      </c>
      <c r="M221">
        <f>L221*(BM221+BN221)/1000.0</f>
        <v>0</v>
      </c>
      <c r="N221">
        <f>(BF221 - IF(AS221&gt;1, J221*AZ221*100.0/(AU221), 0))*(BM221+BN221)/1000.0</f>
        <v>0</v>
      </c>
      <c r="O221">
        <f>2.0/((1/Q221-1/P221)+SIGN(Q221)*SQRT((1/Q221-1/P221)*(1/Q221-1/P221) + 4*BA221/((BA221+1)*(BA221+1))*(2*1/Q221*1/P221-1/P221*1/P221)))</f>
        <v>0</v>
      </c>
      <c r="P221">
        <f>IF(LEFT(BB221,1)&lt;&gt;"0",IF(LEFT(BB221,1)="1",3.0,BC221),$D$5+$E$5*(BT221*BM221/($K$5*1000))+$F$5*(BT221*BM221/($K$5*1000))*MAX(MIN(AZ221,$J$5),$I$5)*MAX(MIN(AZ221,$J$5),$I$5)+$G$5*MAX(MIN(AZ221,$J$5),$I$5)*(BT221*BM221/($K$5*1000))+$H$5*(BT221*BM221/($K$5*1000))*(BT221*BM221/($K$5*1000)))</f>
        <v>0</v>
      </c>
      <c r="Q221">
        <f>H221*(1000-(1000*0.61365*exp(17.502*U221/(240.97+U221))/(BM221+BN221)+BH221)/2)/(1000*0.61365*exp(17.502*U221/(240.97+U221))/(BM221+BN221)-BH221)</f>
        <v>0</v>
      </c>
      <c r="R221">
        <f>1/((BA221+1)/(O221/1.6)+1/(P221/1.37)) + BA221/((BA221+1)/(O221/1.6) + BA221/(P221/1.37))</f>
        <v>0</v>
      </c>
      <c r="S221">
        <f>(AV221*AY221)</f>
        <v>0</v>
      </c>
      <c r="T221">
        <f>(BO221+(S221+2*0.95*5.67E-8*(((BO221+$B$7)+273)^4-(BO221+273)^4)-44100*H221)/(1.84*29.3*P221+8*0.95*5.67E-8*(BO221+273)^3))</f>
        <v>0</v>
      </c>
      <c r="U221">
        <f>($C$7*BP221+$D$7*BQ221+$E$7*T221)</f>
        <v>0</v>
      </c>
      <c r="V221">
        <f>0.61365*exp(17.502*U221/(240.97+U221))</f>
        <v>0</v>
      </c>
      <c r="W221">
        <f>(X221/Y221*100)</f>
        <v>0</v>
      </c>
      <c r="X221">
        <f>BH221*(BM221+BN221)/1000</f>
        <v>0</v>
      </c>
      <c r="Y221">
        <f>0.61365*exp(17.502*BO221/(240.97+BO221))</f>
        <v>0</v>
      </c>
      <c r="Z221">
        <f>(V221-BH221*(BM221+BN221)/1000)</f>
        <v>0</v>
      </c>
      <c r="AA221">
        <f>(-H221*44100)</f>
        <v>0</v>
      </c>
      <c r="AB221">
        <f>2*29.3*P221*0.92*(BO221-U221)</f>
        <v>0</v>
      </c>
      <c r="AC221">
        <f>2*0.95*5.67E-8*(((BO221+$B$7)+273)^4-(U221+273)^4)</f>
        <v>0</v>
      </c>
      <c r="AD221">
        <f>S221+AC221+AA221+AB221</f>
        <v>0</v>
      </c>
      <c r="AE221">
        <f>BL221*AS221*(BG221-BF221*(1000-AS221*BI221)/(1000-AS221*BH221))/(100*AZ221)</f>
        <v>0</v>
      </c>
      <c r="AF221">
        <f>1000*BL221*AS221*(BH221-BI221)/(100*AZ221*(1000-AS221*BH221))</f>
        <v>0</v>
      </c>
      <c r="AG221">
        <f>(AH221 - AI221 - BM221*1E3/(8.314*(BO221+273.15)) * AK221/BL221 * AJ221) * BL221/(100*AZ221) * (1000 - BI221)/1000</f>
        <v>0</v>
      </c>
      <c r="AH221">
        <v>1541.96430741667</v>
      </c>
      <c r="AI221">
        <v>1486.48224242424</v>
      </c>
      <c r="AJ221">
        <v>3.39401601731576</v>
      </c>
      <c r="AK221">
        <v>84.62</v>
      </c>
      <c r="AL221">
        <f>(AN221 - AM221 + BM221*1E3/(8.314*(BO221+273.15)) * AP221/BL221 * AO221) * BL221/(100*AZ221) * 1000/(1000 - AN221)</f>
        <v>0</v>
      </c>
      <c r="AM221">
        <v>12.8297205258541</v>
      </c>
      <c r="AN221">
        <v>15.4557769230769</v>
      </c>
      <c r="AO221">
        <v>4.30516262449928e-08</v>
      </c>
      <c r="AP221">
        <v>106.04</v>
      </c>
      <c r="AQ221">
        <v>13</v>
      </c>
      <c r="AR221">
        <v>3</v>
      </c>
      <c r="AS221">
        <f>IF(AQ221*$H$13&gt;=AU221,1.0,(AU221/(AU221-AQ221*$H$13)))</f>
        <v>0</v>
      </c>
      <c r="AT221">
        <f>(AS221-1)*100</f>
        <v>0</v>
      </c>
      <c r="AU221">
        <f>MAX(0,($B$13+$C$13*BT221)/(1+$D$13*BT221)*BM221/(BO221+273)*$E$13)</f>
        <v>0</v>
      </c>
      <c r="AV221">
        <f>$B$11*BU221+$C$11*BV221+$D$11*CG221</f>
        <v>0</v>
      </c>
      <c r="AW221">
        <f>AV221*AX221</f>
        <v>0</v>
      </c>
      <c r="AX221">
        <f>($B$11*$D$9+$C$11*$D$9+$D$11*(CH221*$E$9+CI221*$G$9))/($B$11+$C$11+$D$11)</f>
        <v>0</v>
      </c>
      <c r="AY221">
        <f>($B$11*$K$9+$C$11*$K$9+$D$11*(CH221*$L$9+CI221*$N$9))/($B$11+$C$11+$D$11)</f>
        <v>0</v>
      </c>
      <c r="AZ221">
        <v>6</v>
      </c>
      <c r="BA221">
        <v>0.5</v>
      </c>
      <c r="BB221" t="s">
        <v>345</v>
      </c>
      <c r="BC221">
        <v>2</v>
      </c>
      <c r="BD221" t="b">
        <v>1</v>
      </c>
      <c r="BE221">
        <v>1737668147.1</v>
      </c>
      <c r="BF221">
        <v>1460.175</v>
      </c>
      <c r="BG221">
        <v>1530.805</v>
      </c>
      <c r="BH221">
        <v>15.4555</v>
      </c>
      <c r="BI221">
        <v>12.8147</v>
      </c>
      <c r="BJ221">
        <v>1458.455</v>
      </c>
      <c r="BK221">
        <v>15.3447</v>
      </c>
      <c r="BL221">
        <v>499.7385</v>
      </c>
      <c r="BM221">
        <v>102.602</v>
      </c>
      <c r="BN221">
        <v>0.1001425</v>
      </c>
      <c r="BO221">
        <v>25.0316</v>
      </c>
      <c r="BP221">
        <v>25.4703</v>
      </c>
      <c r="BQ221">
        <v>999.9</v>
      </c>
      <c r="BR221">
        <v>0</v>
      </c>
      <c r="BS221">
        <v>0</v>
      </c>
      <c r="BT221">
        <v>9963.75</v>
      </c>
      <c r="BU221">
        <v>364.726</v>
      </c>
      <c r="BV221">
        <v>830.2115</v>
      </c>
      <c r="BW221">
        <v>-70.63365</v>
      </c>
      <c r="BX221">
        <v>1483.095</v>
      </c>
      <c r="BY221">
        <v>1550.68</v>
      </c>
      <c r="BZ221">
        <v>2.64081</v>
      </c>
      <c r="CA221">
        <v>1530.805</v>
      </c>
      <c r="CB221">
        <v>12.8147</v>
      </c>
      <c r="CC221">
        <v>1.58576</v>
      </c>
      <c r="CD221">
        <v>1.31481</v>
      </c>
      <c r="CE221">
        <v>13.82115</v>
      </c>
      <c r="CF221">
        <v>10.96925</v>
      </c>
      <c r="CG221">
        <v>1200</v>
      </c>
      <c r="CH221">
        <v>0.8999975</v>
      </c>
      <c r="CI221">
        <v>0.1000025</v>
      </c>
      <c r="CJ221">
        <v>27</v>
      </c>
      <c r="CK221">
        <v>23455.8</v>
      </c>
      <c r="CL221">
        <v>1737665128.1</v>
      </c>
      <c r="CM221" t="s">
        <v>346</v>
      </c>
      <c r="CN221">
        <v>1737665128.1</v>
      </c>
      <c r="CO221">
        <v>1737665124.1</v>
      </c>
      <c r="CP221">
        <v>1</v>
      </c>
      <c r="CQ221">
        <v>0.11</v>
      </c>
      <c r="CR221">
        <v>-0.02</v>
      </c>
      <c r="CS221">
        <v>0.918</v>
      </c>
      <c r="CT221">
        <v>0.128</v>
      </c>
      <c r="CU221">
        <v>200</v>
      </c>
      <c r="CV221">
        <v>18</v>
      </c>
      <c r="CW221">
        <v>0.6</v>
      </c>
      <c r="CX221">
        <v>0.08</v>
      </c>
      <c r="CY221">
        <v>-69.673475</v>
      </c>
      <c r="CZ221">
        <v>-7.16821804511272</v>
      </c>
      <c r="DA221">
        <v>0.699158327473113</v>
      </c>
      <c r="DB221">
        <v>0</v>
      </c>
      <c r="DC221">
        <v>2.6278215</v>
      </c>
      <c r="DD221">
        <v>0.0152422556390913</v>
      </c>
      <c r="DE221">
        <v>0.00329165349786394</v>
      </c>
      <c r="DF221">
        <v>1</v>
      </c>
      <c r="DG221">
        <v>1</v>
      </c>
      <c r="DH221">
        <v>2</v>
      </c>
      <c r="DI221" t="s">
        <v>347</v>
      </c>
      <c r="DJ221">
        <v>3.11897</v>
      </c>
      <c r="DK221">
        <v>2.80081</v>
      </c>
      <c r="DL221">
        <v>0.233111</v>
      </c>
      <c r="DM221">
        <v>0.241826</v>
      </c>
      <c r="DN221">
        <v>0.086326</v>
      </c>
      <c r="DO221">
        <v>0.0760984</v>
      </c>
      <c r="DP221">
        <v>21344.7</v>
      </c>
      <c r="DQ221">
        <v>19493.7</v>
      </c>
      <c r="DR221">
        <v>26627.2</v>
      </c>
      <c r="DS221">
        <v>24057.5</v>
      </c>
      <c r="DT221">
        <v>33635.5</v>
      </c>
      <c r="DU221">
        <v>32391.9</v>
      </c>
      <c r="DV221">
        <v>40259.3</v>
      </c>
      <c r="DW221">
        <v>38044</v>
      </c>
      <c r="DX221">
        <v>1.99717</v>
      </c>
      <c r="DY221">
        <v>2.63465</v>
      </c>
      <c r="DZ221">
        <v>0.040099</v>
      </c>
      <c r="EA221">
        <v>0</v>
      </c>
      <c r="EB221">
        <v>24.8115</v>
      </c>
      <c r="EC221">
        <v>999.9</v>
      </c>
      <c r="ED221">
        <v>51.63</v>
      </c>
      <c r="EE221">
        <v>26.052</v>
      </c>
      <c r="EF221">
        <v>17.0317</v>
      </c>
      <c r="EG221">
        <v>64.4656</v>
      </c>
      <c r="EH221">
        <v>20.4888</v>
      </c>
      <c r="EI221">
        <v>2</v>
      </c>
      <c r="EJ221">
        <v>-0.316794</v>
      </c>
      <c r="EK221">
        <v>-0.0750763</v>
      </c>
      <c r="EL221">
        <v>20.3002</v>
      </c>
      <c r="EM221">
        <v>5.26117</v>
      </c>
      <c r="EN221">
        <v>12.0071</v>
      </c>
      <c r="EO221">
        <v>4.99945</v>
      </c>
      <c r="EP221">
        <v>3.28702</v>
      </c>
      <c r="EQ221">
        <v>9999</v>
      </c>
      <c r="ER221">
        <v>9999</v>
      </c>
      <c r="ES221">
        <v>9999</v>
      </c>
      <c r="ET221">
        <v>999.9</v>
      </c>
      <c r="EU221">
        <v>1.87286</v>
      </c>
      <c r="EV221">
        <v>1.87375</v>
      </c>
      <c r="EW221">
        <v>1.86995</v>
      </c>
      <c r="EX221">
        <v>1.87568</v>
      </c>
      <c r="EY221">
        <v>1.87588</v>
      </c>
      <c r="EZ221">
        <v>1.87424</v>
      </c>
      <c r="FA221">
        <v>1.87285</v>
      </c>
      <c r="FB221">
        <v>1.87189</v>
      </c>
      <c r="FC221">
        <v>5</v>
      </c>
      <c r="FD221">
        <v>0</v>
      </c>
      <c r="FE221">
        <v>0</v>
      </c>
      <c r="FF221">
        <v>0</v>
      </c>
      <c r="FG221" t="s">
        <v>348</v>
      </c>
      <c r="FH221" t="s">
        <v>349</v>
      </c>
      <c r="FI221" t="s">
        <v>350</v>
      </c>
      <c r="FJ221" t="s">
        <v>350</v>
      </c>
      <c r="FK221" t="s">
        <v>350</v>
      </c>
      <c r="FL221" t="s">
        <v>350</v>
      </c>
      <c r="FM221">
        <v>0</v>
      </c>
      <c r="FN221">
        <v>100</v>
      </c>
      <c r="FO221">
        <v>100</v>
      </c>
      <c r="FP221">
        <v>1.72</v>
      </c>
      <c r="FQ221">
        <v>0.1108</v>
      </c>
      <c r="FR221">
        <v>0.362488883028156</v>
      </c>
      <c r="FS221">
        <v>0.00365831709837341</v>
      </c>
      <c r="FT221">
        <v>-3.09545118692409e-06</v>
      </c>
      <c r="FU221">
        <v>8.40380587856183e-10</v>
      </c>
      <c r="FV221">
        <v>-0.00191986884087034</v>
      </c>
      <c r="FW221">
        <v>0.00174507359546448</v>
      </c>
      <c r="FX221">
        <v>0.000211765233859431</v>
      </c>
      <c r="FY221">
        <v>9.99097381883647e-06</v>
      </c>
      <c r="FZ221">
        <v>2</v>
      </c>
      <c r="GA221">
        <v>1986</v>
      </c>
      <c r="GB221">
        <v>0</v>
      </c>
      <c r="GC221">
        <v>17</v>
      </c>
      <c r="GD221">
        <v>50.4</v>
      </c>
      <c r="GE221">
        <v>50.4</v>
      </c>
      <c r="GF221">
        <v>3.98682</v>
      </c>
      <c r="GG221">
        <v>2.4939</v>
      </c>
      <c r="GH221">
        <v>2.24854</v>
      </c>
      <c r="GI221">
        <v>2.67456</v>
      </c>
      <c r="GJ221">
        <v>2.44751</v>
      </c>
      <c r="GK221">
        <v>2.41455</v>
      </c>
      <c r="GL221">
        <v>31.2374</v>
      </c>
      <c r="GM221">
        <v>13.9482</v>
      </c>
      <c r="GN221">
        <v>19</v>
      </c>
      <c r="GO221">
        <v>455.786</v>
      </c>
      <c r="GP221">
        <v>1036.15</v>
      </c>
      <c r="GQ221">
        <v>24.1551</v>
      </c>
      <c r="GR221">
        <v>23.5362</v>
      </c>
      <c r="GS221">
        <v>30.0001</v>
      </c>
      <c r="GT221">
        <v>23.5628</v>
      </c>
      <c r="GU221">
        <v>23.6786</v>
      </c>
      <c r="GV221">
        <v>79.8657</v>
      </c>
      <c r="GW221">
        <v>22.7091</v>
      </c>
      <c r="GX221">
        <v>67.4144</v>
      </c>
      <c r="GY221">
        <v>24.1209</v>
      </c>
      <c r="GZ221">
        <v>1563.84</v>
      </c>
      <c r="HA221">
        <v>12.8163</v>
      </c>
      <c r="HB221">
        <v>101.112</v>
      </c>
      <c r="HC221">
        <v>101.078</v>
      </c>
    </row>
    <row r="222" spans="1:211">
      <c r="A222">
        <v>206</v>
      </c>
      <c r="B222">
        <v>1737668151.1</v>
      </c>
      <c r="C222">
        <v>410</v>
      </c>
      <c r="D222" t="s">
        <v>760</v>
      </c>
      <c r="E222" t="s">
        <v>761</v>
      </c>
      <c r="F222">
        <v>2</v>
      </c>
      <c r="G222">
        <v>1737668150.1</v>
      </c>
      <c r="H222">
        <f>(I222)/1000</f>
        <v>0</v>
      </c>
      <c r="I222">
        <f>IF(BD222, AL222, AF222)</f>
        <v>0</v>
      </c>
      <c r="J222">
        <f>IF(BD222, AG222, AE222)</f>
        <v>0</v>
      </c>
      <c r="K222">
        <f>BF222 - IF(AS222&gt;1, J222*AZ222*100.0/(AU222), 0)</f>
        <v>0</v>
      </c>
      <c r="L222">
        <f>((R222-H222/2)*K222-J222)/(R222+H222/2)</f>
        <v>0</v>
      </c>
      <c r="M222">
        <f>L222*(BM222+BN222)/1000.0</f>
        <v>0</v>
      </c>
      <c r="N222">
        <f>(BF222 - IF(AS222&gt;1, J222*AZ222*100.0/(AU222), 0))*(BM222+BN222)/1000.0</f>
        <v>0</v>
      </c>
      <c r="O222">
        <f>2.0/((1/Q222-1/P222)+SIGN(Q222)*SQRT((1/Q222-1/P222)*(1/Q222-1/P222) + 4*BA222/((BA222+1)*(BA222+1))*(2*1/Q222*1/P222-1/P222*1/P222)))</f>
        <v>0</v>
      </c>
      <c r="P222">
        <f>IF(LEFT(BB222,1)&lt;&gt;"0",IF(LEFT(BB222,1)="1",3.0,BC222),$D$5+$E$5*(BT222*BM222/($K$5*1000))+$F$5*(BT222*BM222/($K$5*1000))*MAX(MIN(AZ222,$J$5),$I$5)*MAX(MIN(AZ222,$J$5),$I$5)+$G$5*MAX(MIN(AZ222,$J$5),$I$5)*(BT222*BM222/($K$5*1000))+$H$5*(BT222*BM222/($K$5*1000))*(BT222*BM222/($K$5*1000)))</f>
        <v>0</v>
      </c>
      <c r="Q222">
        <f>H222*(1000-(1000*0.61365*exp(17.502*U222/(240.97+U222))/(BM222+BN222)+BH222)/2)/(1000*0.61365*exp(17.502*U222/(240.97+U222))/(BM222+BN222)-BH222)</f>
        <v>0</v>
      </c>
      <c r="R222">
        <f>1/((BA222+1)/(O222/1.6)+1/(P222/1.37)) + BA222/((BA222+1)/(O222/1.6) + BA222/(P222/1.37))</f>
        <v>0</v>
      </c>
      <c r="S222">
        <f>(AV222*AY222)</f>
        <v>0</v>
      </c>
      <c r="T222">
        <f>(BO222+(S222+2*0.95*5.67E-8*(((BO222+$B$7)+273)^4-(BO222+273)^4)-44100*H222)/(1.84*29.3*P222+8*0.95*5.67E-8*(BO222+273)^3))</f>
        <v>0</v>
      </c>
      <c r="U222">
        <f>($C$7*BP222+$D$7*BQ222+$E$7*T222)</f>
        <v>0</v>
      </c>
      <c r="V222">
        <f>0.61365*exp(17.502*U222/(240.97+U222))</f>
        <v>0</v>
      </c>
      <c r="W222">
        <f>(X222/Y222*100)</f>
        <v>0</v>
      </c>
      <c r="X222">
        <f>BH222*(BM222+BN222)/1000</f>
        <v>0</v>
      </c>
      <c r="Y222">
        <f>0.61365*exp(17.502*BO222/(240.97+BO222))</f>
        <v>0</v>
      </c>
      <c r="Z222">
        <f>(V222-BH222*(BM222+BN222)/1000)</f>
        <v>0</v>
      </c>
      <c r="AA222">
        <f>(-H222*44100)</f>
        <v>0</v>
      </c>
      <c r="AB222">
        <f>2*29.3*P222*0.92*(BO222-U222)</f>
        <v>0</v>
      </c>
      <c r="AC222">
        <f>2*0.95*5.67E-8*(((BO222+$B$7)+273)^4-(U222+273)^4)</f>
        <v>0</v>
      </c>
      <c r="AD222">
        <f>S222+AC222+AA222+AB222</f>
        <v>0</v>
      </c>
      <c r="AE222">
        <f>BL222*AS222*(BG222-BF222*(1000-AS222*BI222)/(1000-AS222*BH222))/(100*AZ222)</f>
        <v>0</v>
      </c>
      <c r="AF222">
        <f>1000*BL222*AS222*(BH222-BI222)/(100*AZ222*(1000-AS222*BH222))</f>
        <v>0</v>
      </c>
      <c r="AG222">
        <f>(AH222 - AI222 - BM222*1E3/(8.314*(BO222+273.15)) * AK222/BL222 * AJ222) * BL222/(100*AZ222) * (1000 - BI222)/1000</f>
        <v>0</v>
      </c>
      <c r="AH222">
        <v>1548.90431441667</v>
      </c>
      <c r="AI222">
        <v>1493.24854545454</v>
      </c>
      <c r="AJ222">
        <v>3.3885943722942</v>
      </c>
      <c r="AK222">
        <v>84.62</v>
      </c>
      <c r="AL222">
        <f>(AN222 - AM222 + BM222*1E3/(8.314*(BO222+273.15)) * AP222/BL222 * AO222) * BL222/(100*AZ222) * 1000/(1000 - AN222)</f>
        <v>0</v>
      </c>
      <c r="AM222">
        <v>12.8265193993606</v>
      </c>
      <c r="AN222">
        <v>15.4548923076923</v>
      </c>
      <c r="AO222">
        <v>-6.36945594940943e-08</v>
      </c>
      <c r="AP222">
        <v>106.04</v>
      </c>
      <c r="AQ222">
        <v>13</v>
      </c>
      <c r="AR222">
        <v>3</v>
      </c>
      <c r="AS222">
        <f>IF(AQ222*$H$13&gt;=AU222,1.0,(AU222/(AU222-AQ222*$H$13)))</f>
        <v>0</v>
      </c>
      <c r="AT222">
        <f>(AS222-1)*100</f>
        <v>0</v>
      </c>
      <c r="AU222">
        <f>MAX(0,($B$13+$C$13*BT222)/(1+$D$13*BT222)*BM222/(BO222+273)*$E$13)</f>
        <v>0</v>
      </c>
      <c r="AV222">
        <f>$B$11*BU222+$C$11*BV222+$D$11*CG222</f>
        <v>0</v>
      </c>
      <c r="AW222">
        <f>AV222*AX222</f>
        <v>0</v>
      </c>
      <c r="AX222">
        <f>($B$11*$D$9+$C$11*$D$9+$D$11*(CH222*$E$9+CI222*$G$9))/($B$11+$C$11+$D$11)</f>
        <v>0</v>
      </c>
      <c r="AY222">
        <f>($B$11*$K$9+$C$11*$K$9+$D$11*(CH222*$L$9+CI222*$N$9))/($B$11+$C$11+$D$11)</f>
        <v>0</v>
      </c>
      <c r="AZ222">
        <v>6</v>
      </c>
      <c r="BA222">
        <v>0.5</v>
      </c>
      <c r="BB222" t="s">
        <v>345</v>
      </c>
      <c r="BC222">
        <v>2</v>
      </c>
      <c r="BD222" t="b">
        <v>1</v>
      </c>
      <c r="BE222">
        <v>1737668150.1</v>
      </c>
      <c r="BF222">
        <v>1470.17</v>
      </c>
      <c r="BG222">
        <v>1540.97</v>
      </c>
      <c r="BH222">
        <v>15.4546</v>
      </c>
      <c r="BI222">
        <v>12.7976</v>
      </c>
      <c r="BJ222">
        <v>1468.45</v>
      </c>
      <c r="BK222">
        <v>15.3438</v>
      </c>
      <c r="BL222">
        <v>499.887</v>
      </c>
      <c r="BM222">
        <v>102.603</v>
      </c>
      <c r="BN222">
        <v>0.0999128</v>
      </c>
      <c r="BO222">
        <v>25.0295</v>
      </c>
      <c r="BP222">
        <v>25.4671</v>
      </c>
      <c r="BQ222">
        <v>999.9</v>
      </c>
      <c r="BR222">
        <v>0</v>
      </c>
      <c r="BS222">
        <v>0</v>
      </c>
      <c r="BT222">
        <v>10038.8</v>
      </c>
      <c r="BU222">
        <v>364.788</v>
      </c>
      <c r="BV222">
        <v>829.842</v>
      </c>
      <c r="BW222">
        <v>-70.7992</v>
      </c>
      <c r="BX222">
        <v>1493.24</v>
      </c>
      <c r="BY222">
        <v>1560.94</v>
      </c>
      <c r="BZ222">
        <v>2.65692</v>
      </c>
      <c r="CA222">
        <v>1540.97</v>
      </c>
      <c r="CB222">
        <v>12.7976</v>
      </c>
      <c r="CC222">
        <v>1.58568</v>
      </c>
      <c r="CD222">
        <v>1.31307</v>
      </c>
      <c r="CE222">
        <v>13.8203</v>
      </c>
      <c r="CF222">
        <v>10.9493</v>
      </c>
      <c r="CG222">
        <v>1199.99</v>
      </c>
      <c r="CH222">
        <v>0.899998</v>
      </c>
      <c r="CI222">
        <v>0.100002</v>
      </c>
      <c r="CJ222">
        <v>27</v>
      </c>
      <c r="CK222">
        <v>23455.7</v>
      </c>
      <c r="CL222">
        <v>1737665128.1</v>
      </c>
      <c r="CM222" t="s">
        <v>346</v>
      </c>
      <c r="CN222">
        <v>1737665128.1</v>
      </c>
      <c r="CO222">
        <v>1737665124.1</v>
      </c>
      <c r="CP222">
        <v>1</v>
      </c>
      <c r="CQ222">
        <v>0.11</v>
      </c>
      <c r="CR222">
        <v>-0.02</v>
      </c>
      <c r="CS222">
        <v>0.918</v>
      </c>
      <c r="CT222">
        <v>0.128</v>
      </c>
      <c r="CU222">
        <v>200</v>
      </c>
      <c r="CV222">
        <v>18</v>
      </c>
      <c r="CW222">
        <v>0.6</v>
      </c>
      <c r="CX222">
        <v>0.08</v>
      </c>
      <c r="CY222">
        <v>-69.909845</v>
      </c>
      <c r="CZ222">
        <v>-6.31485563909776</v>
      </c>
      <c r="DA222">
        <v>0.614467337191327</v>
      </c>
      <c r="DB222">
        <v>0</v>
      </c>
      <c r="DC222">
        <v>2.630132</v>
      </c>
      <c r="DD222">
        <v>0.0523028571428594</v>
      </c>
      <c r="DE222">
        <v>0.00766158443143451</v>
      </c>
      <c r="DF222">
        <v>1</v>
      </c>
      <c r="DG222">
        <v>1</v>
      </c>
      <c r="DH222">
        <v>2</v>
      </c>
      <c r="DI222" t="s">
        <v>347</v>
      </c>
      <c r="DJ222">
        <v>3.1192</v>
      </c>
      <c r="DK222">
        <v>2.80084</v>
      </c>
      <c r="DL222">
        <v>0.233742</v>
      </c>
      <c r="DM222">
        <v>0.242456</v>
      </c>
      <c r="DN222">
        <v>0.0863169</v>
      </c>
      <c r="DO222">
        <v>0.07607</v>
      </c>
      <c r="DP222">
        <v>21327.2</v>
      </c>
      <c r="DQ222">
        <v>19477.5</v>
      </c>
      <c r="DR222">
        <v>26627.2</v>
      </c>
      <c r="DS222">
        <v>24057.4</v>
      </c>
      <c r="DT222">
        <v>33636.1</v>
      </c>
      <c r="DU222">
        <v>32392.8</v>
      </c>
      <c r="DV222">
        <v>40259.4</v>
      </c>
      <c r="DW222">
        <v>38043.7</v>
      </c>
      <c r="DX222">
        <v>1.99778</v>
      </c>
      <c r="DY222">
        <v>2.6346</v>
      </c>
      <c r="DZ222">
        <v>0.0397116</v>
      </c>
      <c r="EA222">
        <v>0</v>
      </c>
      <c r="EB222">
        <v>24.8148</v>
      </c>
      <c r="EC222">
        <v>999.9</v>
      </c>
      <c r="ED222">
        <v>51.605</v>
      </c>
      <c r="EE222">
        <v>26.052</v>
      </c>
      <c r="EF222">
        <v>17.0233</v>
      </c>
      <c r="EG222">
        <v>64.2656</v>
      </c>
      <c r="EH222">
        <v>20.4808</v>
      </c>
      <c r="EI222">
        <v>2</v>
      </c>
      <c r="EJ222">
        <v>-0.316888</v>
      </c>
      <c r="EK222">
        <v>-0.0352696</v>
      </c>
      <c r="EL222">
        <v>20.3001</v>
      </c>
      <c r="EM222">
        <v>5.26102</v>
      </c>
      <c r="EN222">
        <v>12.0067</v>
      </c>
      <c r="EO222">
        <v>4.9994</v>
      </c>
      <c r="EP222">
        <v>3.28715</v>
      </c>
      <c r="EQ222">
        <v>9999</v>
      </c>
      <c r="ER222">
        <v>9999</v>
      </c>
      <c r="ES222">
        <v>9999</v>
      </c>
      <c r="ET222">
        <v>999.9</v>
      </c>
      <c r="EU222">
        <v>1.87286</v>
      </c>
      <c r="EV222">
        <v>1.87376</v>
      </c>
      <c r="EW222">
        <v>1.86996</v>
      </c>
      <c r="EX222">
        <v>1.87573</v>
      </c>
      <c r="EY222">
        <v>1.8759</v>
      </c>
      <c r="EZ222">
        <v>1.87424</v>
      </c>
      <c r="FA222">
        <v>1.87285</v>
      </c>
      <c r="FB222">
        <v>1.8719</v>
      </c>
      <c r="FC222">
        <v>5</v>
      </c>
      <c r="FD222">
        <v>0</v>
      </c>
      <c r="FE222">
        <v>0</v>
      </c>
      <c r="FF222">
        <v>0</v>
      </c>
      <c r="FG222" t="s">
        <v>348</v>
      </c>
      <c r="FH222" t="s">
        <v>349</v>
      </c>
      <c r="FI222" t="s">
        <v>350</v>
      </c>
      <c r="FJ222" t="s">
        <v>350</v>
      </c>
      <c r="FK222" t="s">
        <v>350</v>
      </c>
      <c r="FL222" t="s">
        <v>350</v>
      </c>
      <c r="FM222">
        <v>0</v>
      </c>
      <c r="FN222">
        <v>100</v>
      </c>
      <c r="FO222">
        <v>100</v>
      </c>
      <c r="FP222">
        <v>1.72</v>
      </c>
      <c r="FQ222">
        <v>0.1107</v>
      </c>
      <c r="FR222">
        <v>0.362488883028156</v>
      </c>
      <c r="FS222">
        <v>0.00365831709837341</v>
      </c>
      <c r="FT222">
        <v>-3.09545118692409e-06</v>
      </c>
      <c r="FU222">
        <v>8.40380587856183e-10</v>
      </c>
      <c r="FV222">
        <v>-0.00191986884087034</v>
      </c>
      <c r="FW222">
        <v>0.00174507359546448</v>
      </c>
      <c r="FX222">
        <v>0.000211765233859431</v>
      </c>
      <c r="FY222">
        <v>9.99097381883647e-06</v>
      </c>
      <c r="FZ222">
        <v>2</v>
      </c>
      <c r="GA222">
        <v>1986</v>
      </c>
      <c r="GB222">
        <v>0</v>
      </c>
      <c r="GC222">
        <v>17</v>
      </c>
      <c r="GD222">
        <v>50.4</v>
      </c>
      <c r="GE222">
        <v>50.5</v>
      </c>
      <c r="GF222">
        <v>4.00024</v>
      </c>
      <c r="GG222">
        <v>2.50244</v>
      </c>
      <c r="GH222">
        <v>2.24854</v>
      </c>
      <c r="GI222">
        <v>2.67578</v>
      </c>
      <c r="GJ222">
        <v>2.44751</v>
      </c>
      <c r="GK222">
        <v>2.34009</v>
      </c>
      <c r="GL222">
        <v>31.2591</v>
      </c>
      <c r="GM222">
        <v>13.9306</v>
      </c>
      <c r="GN222">
        <v>19</v>
      </c>
      <c r="GO222">
        <v>456.14</v>
      </c>
      <c r="GP222">
        <v>1036.09</v>
      </c>
      <c r="GQ222">
        <v>24.1423</v>
      </c>
      <c r="GR222">
        <v>23.5373</v>
      </c>
      <c r="GS222">
        <v>30</v>
      </c>
      <c r="GT222">
        <v>23.5628</v>
      </c>
      <c r="GU222">
        <v>23.6786</v>
      </c>
      <c r="GV222">
        <v>80.1348</v>
      </c>
      <c r="GW222">
        <v>22.7091</v>
      </c>
      <c r="GX222">
        <v>67.4144</v>
      </c>
      <c r="GY222">
        <v>24.1209</v>
      </c>
      <c r="GZ222">
        <v>1570.66</v>
      </c>
      <c r="HA222">
        <v>12.8163</v>
      </c>
      <c r="HB222">
        <v>101.113</v>
      </c>
      <c r="HC222">
        <v>101.077</v>
      </c>
    </row>
    <row r="223" spans="1:211">
      <c r="A223">
        <v>207</v>
      </c>
      <c r="B223">
        <v>1737668153.1</v>
      </c>
      <c r="C223">
        <v>412</v>
      </c>
      <c r="D223" t="s">
        <v>762</v>
      </c>
      <c r="E223" t="s">
        <v>763</v>
      </c>
      <c r="F223">
        <v>2</v>
      </c>
      <c r="G223">
        <v>1737668151.1</v>
      </c>
      <c r="H223">
        <f>(I223)/1000</f>
        <v>0</v>
      </c>
      <c r="I223">
        <f>IF(BD223, AL223, AF223)</f>
        <v>0</v>
      </c>
      <c r="J223">
        <f>IF(BD223, AG223, AE223)</f>
        <v>0</v>
      </c>
      <c r="K223">
        <f>BF223 - IF(AS223&gt;1, J223*AZ223*100.0/(AU223), 0)</f>
        <v>0</v>
      </c>
      <c r="L223">
        <f>((R223-H223/2)*K223-J223)/(R223+H223/2)</f>
        <v>0</v>
      </c>
      <c r="M223">
        <f>L223*(BM223+BN223)/1000.0</f>
        <v>0</v>
      </c>
      <c r="N223">
        <f>(BF223 - IF(AS223&gt;1, J223*AZ223*100.0/(AU223), 0))*(BM223+BN223)/1000.0</f>
        <v>0</v>
      </c>
      <c r="O223">
        <f>2.0/((1/Q223-1/P223)+SIGN(Q223)*SQRT((1/Q223-1/P223)*(1/Q223-1/P223) + 4*BA223/((BA223+1)*(BA223+1))*(2*1/Q223*1/P223-1/P223*1/P223)))</f>
        <v>0</v>
      </c>
      <c r="P223">
        <f>IF(LEFT(BB223,1)&lt;&gt;"0",IF(LEFT(BB223,1)="1",3.0,BC223),$D$5+$E$5*(BT223*BM223/($K$5*1000))+$F$5*(BT223*BM223/($K$5*1000))*MAX(MIN(AZ223,$J$5),$I$5)*MAX(MIN(AZ223,$J$5),$I$5)+$G$5*MAX(MIN(AZ223,$J$5),$I$5)*(BT223*BM223/($K$5*1000))+$H$5*(BT223*BM223/($K$5*1000))*(BT223*BM223/($K$5*1000)))</f>
        <v>0</v>
      </c>
      <c r="Q223">
        <f>H223*(1000-(1000*0.61365*exp(17.502*U223/(240.97+U223))/(BM223+BN223)+BH223)/2)/(1000*0.61365*exp(17.502*U223/(240.97+U223))/(BM223+BN223)-BH223)</f>
        <v>0</v>
      </c>
      <c r="R223">
        <f>1/((BA223+1)/(O223/1.6)+1/(P223/1.37)) + BA223/((BA223+1)/(O223/1.6) + BA223/(P223/1.37))</f>
        <v>0</v>
      </c>
      <c r="S223">
        <f>(AV223*AY223)</f>
        <v>0</v>
      </c>
      <c r="T223">
        <f>(BO223+(S223+2*0.95*5.67E-8*(((BO223+$B$7)+273)^4-(BO223+273)^4)-44100*H223)/(1.84*29.3*P223+8*0.95*5.67E-8*(BO223+273)^3))</f>
        <v>0</v>
      </c>
      <c r="U223">
        <f>($C$7*BP223+$D$7*BQ223+$E$7*T223)</f>
        <v>0</v>
      </c>
      <c r="V223">
        <f>0.61365*exp(17.502*U223/(240.97+U223))</f>
        <v>0</v>
      </c>
      <c r="W223">
        <f>(X223/Y223*100)</f>
        <v>0</v>
      </c>
      <c r="X223">
        <f>BH223*(BM223+BN223)/1000</f>
        <v>0</v>
      </c>
      <c r="Y223">
        <f>0.61365*exp(17.502*BO223/(240.97+BO223))</f>
        <v>0</v>
      </c>
      <c r="Z223">
        <f>(V223-BH223*(BM223+BN223)/1000)</f>
        <v>0</v>
      </c>
      <c r="AA223">
        <f>(-H223*44100)</f>
        <v>0</v>
      </c>
      <c r="AB223">
        <f>2*29.3*P223*0.92*(BO223-U223)</f>
        <v>0</v>
      </c>
      <c r="AC223">
        <f>2*0.95*5.67E-8*(((BO223+$B$7)+273)^4-(U223+273)^4)</f>
        <v>0</v>
      </c>
      <c r="AD223">
        <f>S223+AC223+AA223+AB223</f>
        <v>0</v>
      </c>
      <c r="AE223">
        <f>BL223*AS223*(BG223-BF223*(1000-AS223*BI223)/(1000-AS223*BH223))/(100*AZ223)</f>
        <v>0</v>
      </c>
      <c r="AF223">
        <f>1000*BL223*AS223*(BH223-BI223)/(100*AZ223*(1000-AS223*BH223))</f>
        <v>0</v>
      </c>
      <c r="AG223">
        <f>(AH223 - AI223 - BM223*1E3/(8.314*(BO223+273.15)) * AK223/BL223 * AJ223) * BL223/(100*AZ223) * (1000 - BI223)/1000</f>
        <v>0</v>
      </c>
      <c r="AH223">
        <v>1555.81068138095</v>
      </c>
      <c r="AI223">
        <v>1500.04818181818</v>
      </c>
      <c r="AJ223">
        <v>3.39305844155854</v>
      </c>
      <c r="AK223">
        <v>84.62</v>
      </c>
      <c r="AL223">
        <f>(AN223 - AM223 + BM223*1E3/(8.314*(BO223+273.15)) * AP223/BL223 * AO223) * BL223/(100*AZ223) * 1000/(1000 - AN223)</f>
        <v>0</v>
      </c>
      <c r="AM223">
        <v>12.8186332043357</v>
      </c>
      <c r="AN223">
        <v>15.451921978022</v>
      </c>
      <c r="AO223">
        <v>-5.42386623994191e-07</v>
      </c>
      <c r="AP223">
        <v>106.04</v>
      </c>
      <c r="AQ223">
        <v>13</v>
      </c>
      <c r="AR223">
        <v>3</v>
      </c>
      <c r="AS223">
        <f>IF(AQ223*$H$13&gt;=AU223,1.0,(AU223/(AU223-AQ223*$H$13)))</f>
        <v>0</v>
      </c>
      <c r="AT223">
        <f>(AS223-1)*100</f>
        <v>0</v>
      </c>
      <c r="AU223">
        <f>MAX(0,($B$13+$C$13*BT223)/(1+$D$13*BT223)*BM223/(BO223+273)*$E$13)</f>
        <v>0</v>
      </c>
      <c r="AV223">
        <f>$B$11*BU223+$C$11*BV223+$D$11*CG223</f>
        <v>0</v>
      </c>
      <c r="AW223">
        <f>AV223*AX223</f>
        <v>0</v>
      </c>
      <c r="AX223">
        <f>($B$11*$D$9+$C$11*$D$9+$D$11*(CH223*$E$9+CI223*$G$9))/($B$11+$C$11+$D$11)</f>
        <v>0</v>
      </c>
      <c r="AY223">
        <f>($B$11*$K$9+$C$11*$K$9+$D$11*(CH223*$L$9+CI223*$N$9))/($B$11+$C$11+$D$11)</f>
        <v>0</v>
      </c>
      <c r="AZ223">
        <v>6</v>
      </c>
      <c r="BA223">
        <v>0.5</v>
      </c>
      <c r="BB223" t="s">
        <v>345</v>
      </c>
      <c r="BC223">
        <v>2</v>
      </c>
      <c r="BD223" t="b">
        <v>1</v>
      </c>
      <c r="BE223">
        <v>1737668151.1</v>
      </c>
      <c r="BF223">
        <v>1473.525</v>
      </c>
      <c r="BG223">
        <v>1544.42</v>
      </c>
      <c r="BH223">
        <v>15.453</v>
      </c>
      <c r="BI223">
        <v>12.79555</v>
      </c>
      <c r="BJ223">
        <v>1471.805</v>
      </c>
      <c r="BK223">
        <v>15.3422</v>
      </c>
      <c r="BL223">
        <v>499.9845</v>
      </c>
      <c r="BM223">
        <v>102.6025</v>
      </c>
      <c r="BN223">
        <v>0.0999031</v>
      </c>
      <c r="BO223">
        <v>25.0293</v>
      </c>
      <c r="BP223">
        <v>25.46565</v>
      </c>
      <c r="BQ223">
        <v>999.9</v>
      </c>
      <c r="BR223">
        <v>0</v>
      </c>
      <c r="BS223">
        <v>0</v>
      </c>
      <c r="BT223">
        <v>10033.15</v>
      </c>
      <c r="BU223">
        <v>364.783</v>
      </c>
      <c r="BV223">
        <v>829.776</v>
      </c>
      <c r="BW223">
        <v>-70.8935</v>
      </c>
      <c r="BX223">
        <v>1496.65</v>
      </c>
      <c r="BY223">
        <v>1564.435</v>
      </c>
      <c r="BZ223">
        <v>2.657395</v>
      </c>
      <c r="CA223">
        <v>1544.42</v>
      </c>
      <c r="CB223">
        <v>12.79555</v>
      </c>
      <c r="CC223">
        <v>1.585515</v>
      </c>
      <c r="CD223">
        <v>1.312855</v>
      </c>
      <c r="CE223">
        <v>13.8187</v>
      </c>
      <c r="CF223">
        <v>10.94685</v>
      </c>
      <c r="CG223">
        <v>1199.995</v>
      </c>
      <c r="CH223">
        <v>0.8999975</v>
      </c>
      <c r="CI223">
        <v>0.1000025</v>
      </c>
      <c r="CJ223">
        <v>27</v>
      </c>
      <c r="CK223">
        <v>23455.75</v>
      </c>
      <c r="CL223">
        <v>1737665128.1</v>
      </c>
      <c r="CM223" t="s">
        <v>346</v>
      </c>
      <c r="CN223">
        <v>1737665128.1</v>
      </c>
      <c r="CO223">
        <v>1737665124.1</v>
      </c>
      <c r="CP223">
        <v>1</v>
      </c>
      <c r="CQ223">
        <v>0.11</v>
      </c>
      <c r="CR223">
        <v>-0.02</v>
      </c>
      <c r="CS223">
        <v>0.918</v>
      </c>
      <c r="CT223">
        <v>0.128</v>
      </c>
      <c r="CU223">
        <v>200</v>
      </c>
      <c r="CV223">
        <v>18</v>
      </c>
      <c r="CW223">
        <v>0.6</v>
      </c>
      <c r="CX223">
        <v>0.08</v>
      </c>
      <c r="CY223">
        <v>-70.11041</v>
      </c>
      <c r="CZ223">
        <v>-5.67422255639101</v>
      </c>
      <c r="DA223">
        <v>0.553093908753296</v>
      </c>
      <c r="DB223">
        <v>0</v>
      </c>
      <c r="DC223">
        <v>2.633176</v>
      </c>
      <c r="DD223">
        <v>0.0899530827067632</v>
      </c>
      <c r="DE223">
        <v>0.0110524397306658</v>
      </c>
      <c r="DF223">
        <v>1</v>
      </c>
      <c r="DG223">
        <v>1</v>
      </c>
      <c r="DH223">
        <v>2</v>
      </c>
      <c r="DI223" t="s">
        <v>347</v>
      </c>
      <c r="DJ223">
        <v>3.11921</v>
      </c>
      <c r="DK223">
        <v>2.80074</v>
      </c>
      <c r="DL223">
        <v>0.234369</v>
      </c>
      <c r="DM223">
        <v>0.243093</v>
      </c>
      <c r="DN223">
        <v>0.0863058</v>
      </c>
      <c r="DO223">
        <v>0.0760589</v>
      </c>
      <c r="DP223">
        <v>21309.6</v>
      </c>
      <c r="DQ223">
        <v>19461</v>
      </c>
      <c r="DR223">
        <v>26626.9</v>
      </c>
      <c r="DS223">
        <v>24057.2</v>
      </c>
      <c r="DT223">
        <v>33636.5</v>
      </c>
      <c r="DU223">
        <v>32392.8</v>
      </c>
      <c r="DV223">
        <v>40259.4</v>
      </c>
      <c r="DW223">
        <v>38043.2</v>
      </c>
      <c r="DX223">
        <v>1.99765</v>
      </c>
      <c r="DY223">
        <v>2.63503</v>
      </c>
      <c r="DZ223">
        <v>0.0391603</v>
      </c>
      <c r="EA223">
        <v>0</v>
      </c>
      <c r="EB223">
        <v>24.8193</v>
      </c>
      <c r="EC223">
        <v>999.9</v>
      </c>
      <c r="ED223">
        <v>51.581</v>
      </c>
      <c r="EE223">
        <v>26.052</v>
      </c>
      <c r="EF223">
        <v>17.0158</v>
      </c>
      <c r="EG223">
        <v>63.6456</v>
      </c>
      <c r="EH223">
        <v>20.5008</v>
      </c>
      <c r="EI223">
        <v>2</v>
      </c>
      <c r="EJ223">
        <v>-0.316908</v>
      </c>
      <c r="EK223">
        <v>-0.0438453</v>
      </c>
      <c r="EL223">
        <v>20.3001</v>
      </c>
      <c r="EM223">
        <v>5.26132</v>
      </c>
      <c r="EN223">
        <v>12.0064</v>
      </c>
      <c r="EO223">
        <v>4.9994</v>
      </c>
      <c r="EP223">
        <v>3.28715</v>
      </c>
      <c r="EQ223">
        <v>9999</v>
      </c>
      <c r="ER223">
        <v>9999</v>
      </c>
      <c r="ES223">
        <v>9999</v>
      </c>
      <c r="ET223">
        <v>999.9</v>
      </c>
      <c r="EU223">
        <v>1.87288</v>
      </c>
      <c r="EV223">
        <v>1.87376</v>
      </c>
      <c r="EW223">
        <v>1.86996</v>
      </c>
      <c r="EX223">
        <v>1.87575</v>
      </c>
      <c r="EY223">
        <v>1.87592</v>
      </c>
      <c r="EZ223">
        <v>1.87424</v>
      </c>
      <c r="FA223">
        <v>1.87286</v>
      </c>
      <c r="FB223">
        <v>1.87192</v>
      </c>
      <c r="FC223">
        <v>5</v>
      </c>
      <c r="FD223">
        <v>0</v>
      </c>
      <c r="FE223">
        <v>0</v>
      </c>
      <c r="FF223">
        <v>0</v>
      </c>
      <c r="FG223" t="s">
        <v>348</v>
      </c>
      <c r="FH223" t="s">
        <v>349</v>
      </c>
      <c r="FI223" t="s">
        <v>350</v>
      </c>
      <c r="FJ223" t="s">
        <v>350</v>
      </c>
      <c r="FK223" t="s">
        <v>350</v>
      </c>
      <c r="FL223" t="s">
        <v>350</v>
      </c>
      <c r="FM223">
        <v>0</v>
      </c>
      <c r="FN223">
        <v>100</v>
      </c>
      <c r="FO223">
        <v>100</v>
      </c>
      <c r="FP223">
        <v>1.72</v>
      </c>
      <c r="FQ223">
        <v>0.1107</v>
      </c>
      <c r="FR223">
        <v>0.362488883028156</v>
      </c>
      <c r="FS223">
        <v>0.00365831709837341</v>
      </c>
      <c r="FT223">
        <v>-3.09545118692409e-06</v>
      </c>
      <c r="FU223">
        <v>8.40380587856183e-10</v>
      </c>
      <c r="FV223">
        <v>-0.00191986884087034</v>
      </c>
      <c r="FW223">
        <v>0.00174507359546448</v>
      </c>
      <c r="FX223">
        <v>0.000211765233859431</v>
      </c>
      <c r="FY223">
        <v>9.99097381883647e-06</v>
      </c>
      <c r="FZ223">
        <v>2</v>
      </c>
      <c r="GA223">
        <v>1986</v>
      </c>
      <c r="GB223">
        <v>0</v>
      </c>
      <c r="GC223">
        <v>17</v>
      </c>
      <c r="GD223">
        <v>50.4</v>
      </c>
      <c r="GE223">
        <v>50.5</v>
      </c>
      <c r="GF223">
        <v>4.01367</v>
      </c>
      <c r="GG223">
        <v>2.49146</v>
      </c>
      <c r="GH223">
        <v>2.24854</v>
      </c>
      <c r="GI223">
        <v>2.67456</v>
      </c>
      <c r="GJ223">
        <v>2.44751</v>
      </c>
      <c r="GK223">
        <v>2.42676</v>
      </c>
      <c r="GL223">
        <v>31.2591</v>
      </c>
      <c r="GM223">
        <v>13.9482</v>
      </c>
      <c r="GN223">
        <v>19</v>
      </c>
      <c r="GO223">
        <v>456.067</v>
      </c>
      <c r="GP223">
        <v>1036.61</v>
      </c>
      <c r="GQ223">
        <v>24.1269</v>
      </c>
      <c r="GR223">
        <v>23.5382</v>
      </c>
      <c r="GS223">
        <v>30</v>
      </c>
      <c r="GT223">
        <v>23.5628</v>
      </c>
      <c r="GU223">
        <v>23.6786</v>
      </c>
      <c r="GV223">
        <v>80.418</v>
      </c>
      <c r="GW223">
        <v>22.7091</v>
      </c>
      <c r="GX223">
        <v>67.4144</v>
      </c>
      <c r="GY223">
        <v>24.0915</v>
      </c>
      <c r="GZ223">
        <v>1577.46</v>
      </c>
      <c r="HA223">
        <v>12.8163</v>
      </c>
      <c r="HB223">
        <v>101.112</v>
      </c>
      <c r="HC223">
        <v>101.076</v>
      </c>
    </row>
    <row r="224" spans="1:211">
      <c r="A224">
        <v>208</v>
      </c>
      <c r="B224">
        <v>1737668155.1</v>
      </c>
      <c r="C224">
        <v>414</v>
      </c>
      <c r="D224" t="s">
        <v>764</v>
      </c>
      <c r="E224" t="s">
        <v>765</v>
      </c>
      <c r="F224">
        <v>2</v>
      </c>
      <c r="G224">
        <v>1737668154.1</v>
      </c>
      <c r="H224">
        <f>(I224)/1000</f>
        <v>0</v>
      </c>
      <c r="I224">
        <f>IF(BD224, AL224, AF224)</f>
        <v>0</v>
      </c>
      <c r="J224">
        <f>IF(BD224, AG224, AE224)</f>
        <v>0</v>
      </c>
      <c r="K224">
        <f>BF224 - IF(AS224&gt;1, J224*AZ224*100.0/(AU224), 0)</f>
        <v>0</v>
      </c>
      <c r="L224">
        <f>((R224-H224/2)*K224-J224)/(R224+H224/2)</f>
        <v>0</v>
      </c>
      <c r="M224">
        <f>L224*(BM224+BN224)/1000.0</f>
        <v>0</v>
      </c>
      <c r="N224">
        <f>(BF224 - IF(AS224&gt;1, J224*AZ224*100.0/(AU224), 0))*(BM224+BN224)/1000.0</f>
        <v>0</v>
      </c>
      <c r="O224">
        <f>2.0/((1/Q224-1/P224)+SIGN(Q224)*SQRT((1/Q224-1/P224)*(1/Q224-1/P224) + 4*BA224/((BA224+1)*(BA224+1))*(2*1/Q224*1/P224-1/P224*1/P224)))</f>
        <v>0</v>
      </c>
      <c r="P224">
        <f>IF(LEFT(BB224,1)&lt;&gt;"0",IF(LEFT(BB224,1)="1",3.0,BC224),$D$5+$E$5*(BT224*BM224/($K$5*1000))+$F$5*(BT224*BM224/($K$5*1000))*MAX(MIN(AZ224,$J$5),$I$5)*MAX(MIN(AZ224,$J$5),$I$5)+$G$5*MAX(MIN(AZ224,$J$5),$I$5)*(BT224*BM224/($K$5*1000))+$H$5*(BT224*BM224/($K$5*1000))*(BT224*BM224/($K$5*1000)))</f>
        <v>0</v>
      </c>
      <c r="Q224">
        <f>H224*(1000-(1000*0.61365*exp(17.502*U224/(240.97+U224))/(BM224+BN224)+BH224)/2)/(1000*0.61365*exp(17.502*U224/(240.97+U224))/(BM224+BN224)-BH224)</f>
        <v>0</v>
      </c>
      <c r="R224">
        <f>1/((BA224+1)/(O224/1.6)+1/(P224/1.37)) + BA224/((BA224+1)/(O224/1.6) + BA224/(P224/1.37))</f>
        <v>0</v>
      </c>
      <c r="S224">
        <f>(AV224*AY224)</f>
        <v>0</v>
      </c>
      <c r="T224">
        <f>(BO224+(S224+2*0.95*5.67E-8*(((BO224+$B$7)+273)^4-(BO224+273)^4)-44100*H224)/(1.84*29.3*P224+8*0.95*5.67E-8*(BO224+273)^3))</f>
        <v>0</v>
      </c>
      <c r="U224">
        <f>($C$7*BP224+$D$7*BQ224+$E$7*T224)</f>
        <v>0</v>
      </c>
      <c r="V224">
        <f>0.61365*exp(17.502*U224/(240.97+U224))</f>
        <v>0</v>
      </c>
      <c r="W224">
        <f>(X224/Y224*100)</f>
        <v>0</v>
      </c>
      <c r="X224">
        <f>BH224*(BM224+BN224)/1000</f>
        <v>0</v>
      </c>
      <c r="Y224">
        <f>0.61365*exp(17.502*BO224/(240.97+BO224))</f>
        <v>0</v>
      </c>
      <c r="Z224">
        <f>(V224-BH224*(BM224+BN224)/1000)</f>
        <v>0</v>
      </c>
      <c r="AA224">
        <f>(-H224*44100)</f>
        <v>0</v>
      </c>
      <c r="AB224">
        <f>2*29.3*P224*0.92*(BO224-U224)</f>
        <v>0</v>
      </c>
      <c r="AC224">
        <f>2*0.95*5.67E-8*(((BO224+$B$7)+273)^4-(U224+273)^4)</f>
        <v>0</v>
      </c>
      <c r="AD224">
        <f>S224+AC224+AA224+AB224</f>
        <v>0</v>
      </c>
      <c r="AE224">
        <f>BL224*AS224*(BG224-BF224*(1000-AS224*BI224)/(1000-AS224*BH224))/(100*AZ224)</f>
        <v>0</v>
      </c>
      <c r="AF224">
        <f>1000*BL224*AS224*(BH224-BI224)/(100*AZ224*(1000-AS224*BH224))</f>
        <v>0</v>
      </c>
      <c r="AG224">
        <f>(AH224 - AI224 - BM224*1E3/(8.314*(BO224+273.15)) * AK224/BL224 * AJ224) * BL224/(100*AZ224) * (1000 - BI224)/1000</f>
        <v>0</v>
      </c>
      <c r="AH224">
        <v>1562.68483158333</v>
      </c>
      <c r="AI224">
        <v>1506.86042424242</v>
      </c>
      <c r="AJ224">
        <v>3.40029350649348</v>
      </c>
      <c r="AK224">
        <v>84.62</v>
      </c>
      <c r="AL224">
        <f>(AN224 - AM224 + BM224*1E3/(8.314*(BO224+273.15)) * AP224/BL224 * AO224) * BL224/(100*AZ224) * 1000/(1000 - AN224)</f>
        <v>0</v>
      </c>
      <c r="AM224">
        <v>12.8082602328272</v>
      </c>
      <c r="AN224">
        <v>15.4477373626374</v>
      </c>
      <c r="AO224">
        <v>-1.34515177731329e-06</v>
      </c>
      <c r="AP224">
        <v>106.04</v>
      </c>
      <c r="AQ224">
        <v>13</v>
      </c>
      <c r="AR224">
        <v>3</v>
      </c>
      <c r="AS224">
        <f>IF(AQ224*$H$13&gt;=AU224,1.0,(AU224/(AU224-AQ224*$H$13)))</f>
        <v>0</v>
      </c>
      <c r="AT224">
        <f>(AS224-1)*100</f>
        <v>0</v>
      </c>
      <c r="AU224">
        <f>MAX(0,($B$13+$C$13*BT224)/(1+$D$13*BT224)*BM224/(BO224+273)*$E$13)</f>
        <v>0</v>
      </c>
      <c r="AV224">
        <f>$B$11*BU224+$C$11*BV224+$D$11*CG224</f>
        <v>0</v>
      </c>
      <c r="AW224">
        <f>AV224*AX224</f>
        <v>0</v>
      </c>
      <c r="AX224">
        <f>($B$11*$D$9+$C$11*$D$9+$D$11*(CH224*$E$9+CI224*$G$9))/($B$11+$C$11+$D$11)</f>
        <v>0</v>
      </c>
      <c r="AY224">
        <f>($B$11*$K$9+$C$11*$K$9+$D$11*(CH224*$L$9+CI224*$N$9))/($B$11+$C$11+$D$11)</f>
        <v>0</v>
      </c>
      <c r="AZ224">
        <v>6</v>
      </c>
      <c r="BA224">
        <v>0.5</v>
      </c>
      <c r="BB224" t="s">
        <v>345</v>
      </c>
      <c r="BC224">
        <v>2</v>
      </c>
      <c r="BD224" t="b">
        <v>1</v>
      </c>
      <c r="BE224">
        <v>1737668154.1</v>
      </c>
      <c r="BF224">
        <v>1483.58</v>
      </c>
      <c r="BG224">
        <v>1554.82</v>
      </c>
      <c r="BH224">
        <v>15.4471</v>
      </c>
      <c r="BI224">
        <v>12.7911</v>
      </c>
      <c r="BJ224">
        <v>1481.86</v>
      </c>
      <c r="BK224">
        <v>15.3365</v>
      </c>
      <c r="BL224">
        <v>500.391</v>
      </c>
      <c r="BM224">
        <v>102.601</v>
      </c>
      <c r="BN224">
        <v>0.100043</v>
      </c>
      <c r="BO224">
        <v>25.0291</v>
      </c>
      <c r="BP224">
        <v>25.4621</v>
      </c>
      <c r="BQ224">
        <v>999.9</v>
      </c>
      <c r="BR224">
        <v>0</v>
      </c>
      <c r="BS224">
        <v>0</v>
      </c>
      <c r="BT224">
        <v>9993.75</v>
      </c>
      <c r="BU224">
        <v>364.754</v>
      </c>
      <c r="BV224">
        <v>829.334</v>
      </c>
      <c r="BW224">
        <v>-71.2424</v>
      </c>
      <c r="BX224">
        <v>1506.86</v>
      </c>
      <c r="BY224">
        <v>1574.97</v>
      </c>
      <c r="BZ224">
        <v>2.65601</v>
      </c>
      <c r="CA224">
        <v>1554.82</v>
      </c>
      <c r="CB224">
        <v>12.7911</v>
      </c>
      <c r="CC224">
        <v>1.5849</v>
      </c>
      <c r="CD224">
        <v>1.31239</v>
      </c>
      <c r="CE224">
        <v>13.8128</v>
      </c>
      <c r="CF224">
        <v>10.9415</v>
      </c>
      <c r="CG224">
        <v>1200</v>
      </c>
      <c r="CH224">
        <v>0.899997</v>
      </c>
      <c r="CI224">
        <v>0.100003</v>
      </c>
      <c r="CJ224">
        <v>27</v>
      </c>
      <c r="CK224">
        <v>23455.8</v>
      </c>
      <c r="CL224">
        <v>1737665128.1</v>
      </c>
      <c r="CM224" t="s">
        <v>346</v>
      </c>
      <c r="CN224">
        <v>1737665128.1</v>
      </c>
      <c r="CO224">
        <v>1737665124.1</v>
      </c>
      <c r="CP224">
        <v>1</v>
      </c>
      <c r="CQ224">
        <v>0.11</v>
      </c>
      <c r="CR224">
        <v>-0.02</v>
      </c>
      <c r="CS224">
        <v>0.918</v>
      </c>
      <c r="CT224">
        <v>0.128</v>
      </c>
      <c r="CU224">
        <v>200</v>
      </c>
      <c r="CV224">
        <v>18</v>
      </c>
      <c r="CW224">
        <v>0.6</v>
      </c>
      <c r="CX224">
        <v>0.08</v>
      </c>
      <c r="CY224">
        <v>-70.301505</v>
      </c>
      <c r="CZ224">
        <v>-5.37249473684204</v>
      </c>
      <c r="DA224">
        <v>0.523464813979888</v>
      </c>
      <c r="DB224">
        <v>0</v>
      </c>
      <c r="DC224">
        <v>2.6362685</v>
      </c>
      <c r="DD224">
        <v>0.117069924812028</v>
      </c>
      <c r="DE224">
        <v>0.0129861477255574</v>
      </c>
      <c r="DF224">
        <v>1</v>
      </c>
      <c r="DG224">
        <v>1</v>
      </c>
      <c r="DH224">
        <v>2</v>
      </c>
      <c r="DI224" t="s">
        <v>347</v>
      </c>
      <c r="DJ224">
        <v>3.11955</v>
      </c>
      <c r="DK224">
        <v>2.80064</v>
      </c>
      <c r="DL224">
        <v>0.234997</v>
      </c>
      <c r="DM224">
        <v>0.243723</v>
      </c>
      <c r="DN224">
        <v>0.086285</v>
      </c>
      <c r="DO224">
        <v>0.0760487</v>
      </c>
      <c r="DP224">
        <v>21291.7</v>
      </c>
      <c r="DQ224">
        <v>19444.8</v>
      </c>
      <c r="DR224">
        <v>26626.2</v>
      </c>
      <c r="DS224">
        <v>24057.2</v>
      </c>
      <c r="DT224">
        <v>33636.5</v>
      </c>
      <c r="DU224">
        <v>32393.1</v>
      </c>
      <c r="DV224">
        <v>40258.4</v>
      </c>
      <c r="DW224">
        <v>38043.2</v>
      </c>
      <c r="DX224">
        <v>1.99815</v>
      </c>
      <c r="DY224">
        <v>2.63508</v>
      </c>
      <c r="DZ224">
        <v>0.0390038</v>
      </c>
      <c r="EA224">
        <v>0</v>
      </c>
      <c r="EB224">
        <v>24.8226</v>
      </c>
      <c r="EC224">
        <v>999.9</v>
      </c>
      <c r="ED224">
        <v>51.581</v>
      </c>
      <c r="EE224">
        <v>26.052</v>
      </c>
      <c r="EF224">
        <v>17.0157</v>
      </c>
      <c r="EG224">
        <v>64.3156</v>
      </c>
      <c r="EH224">
        <v>20.3245</v>
      </c>
      <c r="EI224">
        <v>2</v>
      </c>
      <c r="EJ224">
        <v>-0.31685</v>
      </c>
      <c r="EK224">
        <v>-0.0294063</v>
      </c>
      <c r="EL224">
        <v>20.3</v>
      </c>
      <c r="EM224">
        <v>5.26132</v>
      </c>
      <c r="EN224">
        <v>12.0067</v>
      </c>
      <c r="EO224">
        <v>4.99925</v>
      </c>
      <c r="EP224">
        <v>3.28705</v>
      </c>
      <c r="EQ224">
        <v>9999</v>
      </c>
      <c r="ER224">
        <v>9999</v>
      </c>
      <c r="ES224">
        <v>9999</v>
      </c>
      <c r="ET224">
        <v>999.9</v>
      </c>
      <c r="EU224">
        <v>1.87289</v>
      </c>
      <c r="EV224">
        <v>1.87378</v>
      </c>
      <c r="EW224">
        <v>1.86996</v>
      </c>
      <c r="EX224">
        <v>1.87575</v>
      </c>
      <c r="EY224">
        <v>1.87592</v>
      </c>
      <c r="EZ224">
        <v>1.87424</v>
      </c>
      <c r="FA224">
        <v>1.87286</v>
      </c>
      <c r="FB224">
        <v>1.87193</v>
      </c>
      <c r="FC224">
        <v>5</v>
      </c>
      <c r="FD224">
        <v>0</v>
      </c>
      <c r="FE224">
        <v>0</v>
      </c>
      <c r="FF224">
        <v>0</v>
      </c>
      <c r="FG224" t="s">
        <v>348</v>
      </c>
      <c r="FH224" t="s">
        <v>349</v>
      </c>
      <c r="FI224" t="s">
        <v>350</v>
      </c>
      <c r="FJ224" t="s">
        <v>350</v>
      </c>
      <c r="FK224" t="s">
        <v>350</v>
      </c>
      <c r="FL224" t="s">
        <v>350</v>
      </c>
      <c r="FM224">
        <v>0</v>
      </c>
      <c r="FN224">
        <v>100</v>
      </c>
      <c r="FO224">
        <v>100</v>
      </c>
      <c r="FP224">
        <v>1.72</v>
      </c>
      <c r="FQ224">
        <v>0.1107</v>
      </c>
      <c r="FR224">
        <v>0.362488883028156</v>
      </c>
      <c r="FS224">
        <v>0.00365831709837341</v>
      </c>
      <c r="FT224">
        <v>-3.09545118692409e-06</v>
      </c>
      <c r="FU224">
        <v>8.40380587856183e-10</v>
      </c>
      <c r="FV224">
        <v>-0.00191986884087034</v>
      </c>
      <c r="FW224">
        <v>0.00174507359546448</v>
      </c>
      <c r="FX224">
        <v>0.000211765233859431</v>
      </c>
      <c r="FY224">
        <v>9.99097381883647e-06</v>
      </c>
      <c r="FZ224">
        <v>2</v>
      </c>
      <c r="GA224">
        <v>1986</v>
      </c>
      <c r="GB224">
        <v>0</v>
      </c>
      <c r="GC224">
        <v>17</v>
      </c>
      <c r="GD224">
        <v>50.5</v>
      </c>
      <c r="GE224">
        <v>50.5</v>
      </c>
      <c r="GF224">
        <v>4.0271</v>
      </c>
      <c r="GG224">
        <v>2.49268</v>
      </c>
      <c r="GH224">
        <v>2.24854</v>
      </c>
      <c r="GI224">
        <v>2.67578</v>
      </c>
      <c r="GJ224">
        <v>2.44751</v>
      </c>
      <c r="GK224">
        <v>2.39014</v>
      </c>
      <c r="GL224">
        <v>31.2809</v>
      </c>
      <c r="GM224">
        <v>13.9394</v>
      </c>
      <c r="GN224">
        <v>19</v>
      </c>
      <c r="GO224">
        <v>456.361</v>
      </c>
      <c r="GP224">
        <v>1036.68</v>
      </c>
      <c r="GQ224">
        <v>24.1148</v>
      </c>
      <c r="GR224">
        <v>23.5382</v>
      </c>
      <c r="GS224">
        <v>30.0001</v>
      </c>
      <c r="GT224">
        <v>23.5628</v>
      </c>
      <c r="GU224">
        <v>23.6791</v>
      </c>
      <c r="GV224">
        <v>80.6827</v>
      </c>
      <c r="GW224">
        <v>22.7091</v>
      </c>
      <c r="GX224">
        <v>67.4144</v>
      </c>
      <c r="GY224">
        <v>24.0915</v>
      </c>
      <c r="GZ224">
        <v>1584.22</v>
      </c>
      <c r="HA224">
        <v>12.8163</v>
      </c>
      <c r="HB224">
        <v>101.11</v>
      </c>
      <c r="HC224">
        <v>101.076</v>
      </c>
    </row>
    <row r="225" spans="1:211">
      <c r="A225">
        <v>209</v>
      </c>
      <c r="B225">
        <v>1737668157.1</v>
      </c>
      <c r="C225">
        <v>416</v>
      </c>
      <c r="D225" t="s">
        <v>766</v>
      </c>
      <c r="E225" t="s">
        <v>767</v>
      </c>
      <c r="F225">
        <v>2</v>
      </c>
      <c r="G225">
        <v>1737668155.1</v>
      </c>
      <c r="H225">
        <f>(I225)/1000</f>
        <v>0</v>
      </c>
      <c r="I225">
        <f>IF(BD225, AL225, AF225)</f>
        <v>0</v>
      </c>
      <c r="J225">
        <f>IF(BD225, AG225, AE225)</f>
        <v>0</v>
      </c>
      <c r="K225">
        <f>BF225 - IF(AS225&gt;1, J225*AZ225*100.0/(AU225), 0)</f>
        <v>0</v>
      </c>
      <c r="L225">
        <f>((R225-H225/2)*K225-J225)/(R225+H225/2)</f>
        <v>0</v>
      </c>
      <c r="M225">
        <f>L225*(BM225+BN225)/1000.0</f>
        <v>0</v>
      </c>
      <c r="N225">
        <f>(BF225 - IF(AS225&gt;1, J225*AZ225*100.0/(AU225), 0))*(BM225+BN225)/1000.0</f>
        <v>0</v>
      </c>
      <c r="O225">
        <f>2.0/((1/Q225-1/P225)+SIGN(Q225)*SQRT((1/Q225-1/P225)*(1/Q225-1/P225) + 4*BA225/((BA225+1)*(BA225+1))*(2*1/Q225*1/P225-1/P225*1/P225)))</f>
        <v>0</v>
      </c>
      <c r="P225">
        <f>IF(LEFT(BB225,1)&lt;&gt;"0",IF(LEFT(BB225,1)="1",3.0,BC225),$D$5+$E$5*(BT225*BM225/($K$5*1000))+$F$5*(BT225*BM225/($K$5*1000))*MAX(MIN(AZ225,$J$5),$I$5)*MAX(MIN(AZ225,$J$5),$I$5)+$G$5*MAX(MIN(AZ225,$J$5),$I$5)*(BT225*BM225/($K$5*1000))+$H$5*(BT225*BM225/($K$5*1000))*(BT225*BM225/($K$5*1000)))</f>
        <v>0</v>
      </c>
      <c r="Q225">
        <f>H225*(1000-(1000*0.61365*exp(17.502*U225/(240.97+U225))/(BM225+BN225)+BH225)/2)/(1000*0.61365*exp(17.502*U225/(240.97+U225))/(BM225+BN225)-BH225)</f>
        <v>0</v>
      </c>
      <c r="R225">
        <f>1/((BA225+1)/(O225/1.6)+1/(P225/1.37)) + BA225/((BA225+1)/(O225/1.6) + BA225/(P225/1.37))</f>
        <v>0</v>
      </c>
      <c r="S225">
        <f>(AV225*AY225)</f>
        <v>0</v>
      </c>
      <c r="T225">
        <f>(BO225+(S225+2*0.95*5.67E-8*(((BO225+$B$7)+273)^4-(BO225+273)^4)-44100*H225)/(1.84*29.3*P225+8*0.95*5.67E-8*(BO225+273)^3))</f>
        <v>0</v>
      </c>
      <c r="U225">
        <f>($C$7*BP225+$D$7*BQ225+$E$7*T225)</f>
        <v>0</v>
      </c>
      <c r="V225">
        <f>0.61365*exp(17.502*U225/(240.97+U225))</f>
        <v>0</v>
      </c>
      <c r="W225">
        <f>(X225/Y225*100)</f>
        <v>0</v>
      </c>
      <c r="X225">
        <f>BH225*(BM225+BN225)/1000</f>
        <v>0</v>
      </c>
      <c r="Y225">
        <f>0.61365*exp(17.502*BO225/(240.97+BO225))</f>
        <v>0</v>
      </c>
      <c r="Z225">
        <f>(V225-BH225*(BM225+BN225)/1000)</f>
        <v>0</v>
      </c>
      <c r="AA225">
        <f>(-H225*44100)</f>
        <v>0</v>
      </c>
      <c r="AB225">
        <f>2*29.3*P225*0.92*(BO225-U225)</f>
        <v>0</v>
      </c>
      <c r="AC225">
        <f>2*0.95*5.67E-8*(((BO225+$B$7)+273)^4-(U225+273)^4)</f>
        <v>0</v>
      </c>
      <c r="AD225">
        <f>S225+AC225+AA225+AB225</f>
        <v>0</v>
      </c>
      <c r="AE225">
        <f>BL225*AS225*(BG225-BF225*(1000-AS225*BI225)/(1000-AS225*BH225))/(100*AZ225)</f>
        <v>0</v>
      </c>
      <c r="AF225">
        <f>1000*BL225*AS225*(BH225-BI225)/(100*AZ225*(1000-AS225*BH225))</f>
        <v>0</v>
      </c>
      <c r="AG225">
        <f>(AH225 - AI225 - BM225*1E3/(8.314*(BO225+273.15)) * AK225/BL225 * AJ225) * BL225/(100*AZ225) * (1000 - BI225)/1000</f>
        <v>0</v>
      </c>
      <c r="AH225">
        <v>1569.63944647619</v>
      </c>
      <c r="AI225">
        <v>1513.65036363636</v>
      </c>
      <c r="AJ225">
        <v>3.39999783549774</v>
      </c>
      <c r="AK225">
        <v>84.62</v>
      </c>
      <c r="AL225">
        <f>(AN225 - AM225 + BM225*1E3/(8.314*(BO225+273.15)) * AP225/BL225 * AO225) * BL225/(100*AZ225) * 1000/(1000 - AN225)</f>
        <v>0</v>
      </c>
      <c r="AM225">
        <v>12.7984927705894</v>
      </c>
      <c r="AN225">
        <v>15.4424527472527</v>
      </c>
      <c r="AO225">
        <v>-2.50005432381378e-06</v>
      </c>
      <c r="AP225">
        <v>106.04</v>
      </c>
      <c r="AQ225">
        <v>13</v>
      </c>
      <c r="AR225">
        <v>3</v>
      </c>
      <c r="AS225">
        <f>IF(AQ225*$H$13&gt;=AU225,1.0,(AU225/(AU225-AQ225*$H$13)))</f>
        <v>0</v>
      </c>
      <c r="AT225">
        <f>(AS225-1)*100</f>
        <v>0</v>
      </c>
      <c r="AU225">
        <f>MAX(0,($B$13+$C$13*BT225)/(1+$D$13*BT225)*BM225/(BO225+273)*$E$13)</f>
        <v>0</v>
      </c>
      <c r="AV225">
        <f>$B$11*BU225+$C$11*BV225+$D$11*CG225</f>
        <v>0</v>
      </c>
      <c r="AW225">
        <f>AV225*AX225</f>
        <v>0</v>
      </c>
      <c r="AX225">
        <f>($B$11*$D$9+$C$11*$D$9+$D$11*(CH225*$E$9+CI225*$G$9))/($B$11+$C$11+$D$11)</f>
        <v>0</v>
      </c>
      <c r="AY225">
        <f>($B$11*$K$9+$C$11*$K$9+$D$11*(CH225*$L$9+CI225*$N$9))/($B$11+$C$11+$D$11)</f>
        <v>0</v>
      </c>
      <c r="AZ225">
        <v>6</v>
      </c>
      <c r="BA225">
        <v>0.5</v>
      </c>
      <c r="BB225" t="s">
        <v>345</v>
      </c>
      <c r="BC225">
        <v>2</v>
      </c>
      <c r="BD225" t="b">
        <v>1</v>
      </c>
      <c r="BE225">
        <v>1737668155.1</v>
      </c>
      <c r="BF225">
        <v>1486.935</v>
      </c>
      <c r="BG225">
        <v>1558.26</v>
      </c>
      <c r="BH225">
        <v>15.4448</v>
      </c>
      <c r="BI225">
        <v>12.79015</v>
      </c>
      <c r="BJ225">
        <v>1485.215</v>
      </c>
      <c r="BK225">
        <v>15.3342</v>
      </c>
      <c r="BL225">
        <v>500.297</v>
      </c>
      <c r="BM225">
        <v>102.601</v>
      </c>
      <c r="BN225">
        <v>0.100073</v>
      </c>
      <c r="BO225">
        <v>25.0292</v>
      </c>
      <c r="BP225">
        <v>25.4646</v>
      </c>
      <c r="BQ225">
        <v>999.9</v>
      </c>
      <c r="BR225">
        <v>0</v>
      </c>
      <c r="BS225">
        <v>0</v>
      </c>
      <c r="BT225">
        <v>9995.625</v>
      </c>
      <c r="BU225">
        <v>364.753</v>
      </c>
      <c r="BV225">
        <v>829.1295</v>
      </c>
      <c r="BW225">
        <v>-71.32715</v>
      </c>
      <c r="BX225">
        <v>1510.26</v>
      </c>
      <c r="BY225">
        <v>1578.45</v>
      </c>
      <c r="BZ225">
        <v>2.65465</v>
      </c>
      <c r="CA225">
        <v>1558.26</v>
      </c>
      <c r="CB225">
        <v>12.79015</v>
      </c>
      <c r="CC225">
        <v>1.58466</v>
      </c>
      <c r="CD225">
        <v>1.31229</v>
      </c>
      <c r="CE225">
        <v>13.81045</v>
      </c>
      <c r="CF225">
        <v>10.94035</v>
      </c>
      <c r="CG225">
        <v>1200</v>
      </c>
      <c r="CH225">
        <v>0.8999975</v>
      </c>
      <c r="CI225">
        <v>0.1000025</v>
      </c>
      <c r="CJ225">
        <v>27</v>
      </c>
      <c r="CK225">
        <v>23455.8</v>
      </c>
      <c r="CL225">
        <v>1737665128.1</v>
      </c>
      <c r="CM225" t="s">
        <v>346</v>
      </c>
      <c r="CN225">
        <v>1737665128.1</v>
      </c>
      <c r="CO225">
        <v>1737665124.1</v>
      </c>
      <c r="CP225">
        <v>1</v>
      </c>
      <c r="CQ225">
        <v>0.11</v>
      </c>
      <c r="CR225">
        <v>-0.02</v>
      </c>
      <c r="CS225">
        <v>0.918</v>
      </c>
      <c r="CT225">
        <v>0.128</v>
      </c>
      <c r="CU225">
        <v>200</v>
      </c>
      <c r="CV225">
        <v>18</v>
      </c>
      <c r="CW225">
        <v>0.6</v>
      </c>
      <c r="CX225">
        <v>0.08</v>
      </c>
      <c r="CY225">
        <v>-70.492775</v>
      </c>
      <c r="CZ225">
        <v>-5.17675939849614</v>
      </c>
      <c r="DA225">
        <v>0.503251449948233</v>
      </c>
      <c r="DB225">
        <v>0</v>
      </c>
      <c r="DC225">
        <v>2.639096</v>
      </c>
      <c r="DD225">
        <v>0.129664060150375</v>
      </c>
      <c r="DE225">
        <v>0.0137314268741453</v>
      </c>
      <c r="DF225">
        <v>1</v>
      </c>
      <c r="DG225">
        <v>1</v>
      </c>
      <c r="DH225">
        <v>2</v>
      </c>
      <c r="DI225" t="s">
        <v>347</v>
      </c>
      <c r="DJ225">
        <v>3.11945</v>
      </c>
      <c r="DK225">
        <v>2.8007</v>
      </c>
      <c r="DL225">
        <v>0.23563</v>
      </c>
      <c r="DM225">
        <v>0.24436</v>
      </c>
      <c r="DN225">
        <v>0.0862631</v>
      </c>
      <c r="DO225">
        <v>0.076041</v>
      </c>
      <c r="DP225">
        <v>21274.2</v>
      </c>
      <c r="DQ225">
        <v>19428.8</v>
      </c>
      <c r="DR225">
        <v>26626.3</v>
      </c>
      <c r="DS225">
        <v>24057.5</v>
      </c>
      <c r="DT225">
        <v>33637.1</v>
      </c>
      <c r="DU225">
        <v>32393.7</v>
      </c>
      <c r="DV225">
        <v>40258.1</v>
      </c>
      <c r="DW225">
        <v>38043.4</v>
      </c>
      <c r="DX225">
        <v>1.99842</v>
      </c>
      <c r="DY225">
        <v>2.63465</v>
      </c>
      <c r="DZ225">
        <v>0.0392161</v>
      </c>
      <c r="EA225">
        <v>0</v>
      </c>
      <c r="EB225">
        <v>24.8256</v>
      </c>
      <c r="EC225">
        <v>999.9</v>
      </c>
      <c r="ED225">
        <v>51.557</v>
      </c>
      <c r="EE225">
        <v>26.062</v>
      </c>
      <c r="EF225">
        <v>17.0169</v>
      </c>
      <c r="EG225">
        <v>63.7556</v>
      </c>
      <c r="EH225">
        <v>20.3566</v>
      </c>
      <c r="EI225">
        <v>2</v>
      </c>
      <c r="EJ225">
        <v>-0.31689</v>
      </c>
      <c r="EK225">
        <v>0.00107571</v>
      </c>
      <c r="EL225">
        <v>20.2999</v>
      </c>
      <c r="EM225">
        <v>5.26162</v>
      </c>
      <c r="EN225">
        <v>12.007</v>
      </c>
      <c r="EO225">
        <v>4.99935</v>
      </c>
      <c r="EP225">
        <v>3.28705</v>
      </c>
      <c r="EQ225">
        <v>9999</v>
      </c>
      <c r="ER225">
        <v>9999</v>
      </c>
      <c r="ES225">
        <v>9999</v>
      </c>
      <c r="ET225">
        <v>999.9</v>
      </c>
      <c r="EU225">
        <v>1.8729</v>
      </c>
      <c r="EV225">
        <v>1.87378</v>
      </c>
      <c r="EW225">
        <v>1.86996</v>
      </c>
      <c r="EX225">
        <v>1.87575</v>
      </c>
      <c r="EY225">
        <v>1.87592</v>
      </c>
      <c r="EZ225">
        <v>1.87424</v>
      </c>
      <c r="FA225">
        <v>1.87286</v>
      </c>
      <c r="FB225">
        <v>1.87194</v>
      </c>
      <c r="FC225">
        <v>5</v>
      </c>
      <c r="FD225">
        <v>0</v>
      </c>
      <c r="FE225">
        <v>0</v>
      </c>
      <c r="FF225">
        <v>0</v>
      </c>
      <c r="FG225" t="s">
        <v>348</v>
      </c>
      <c r="FH225" t="s">
        <v>349</v>
      </c>
      <c r="FI225" t="s">
        <v>350</v>
      </c>
      <c r="FJ225" t="s">
        <v>350</v>
      </c>
      <c r="FK225" t="s">
        <v>350</v>
      </c>
      <c r="FL225" t="s">
        <v>350</v>
      </c>
      <c r="FM225">
        <v>0</v>
      </c>
      <c r="FN225">
        <v>100</v>
      </c>
      <c r="FO225">
        <v>100</v>
      </c>
      <c r="FP225">
        <v>1.72</v>
      </c>
      <c r="FQ225">
        <v>0.1106</v>
      </c>
      <c r="FR225">
        <v>0.362488883028156</v>
      </c>
      <c r="FS225">
        <v>0.00365831709837341</v>
      </c>
      <c r="FT225">
        <v>-3.09545118692409e-06</v>
      </c>
      <c r="FU225">
        <v>8.40380587856183e-10</v>
      </c>
      <c r="FV225">
        <v>-0.00191986884087034</v>
      </c>
      <c r="FW225">
        <v>0.00174507359546448</v>
      </c>
      <c r="FX225">
        <v>0.000211765233859431</v>
      </c>
      <c r="FY225">
        <v>9.99097381883647e-06</v>
      </c>
      <c r="FZ225">
        <v>2</v>
      </c>
      <c r="GA225">
        <v>1986</v>
      </c>
      <c r="GB225">
        <v>0</v>
      </c>
      <c r="GC225">
        <v>17</v>
      </c>
      <c r="GD225">
        <v>50.5</v>
      </c>
      <c r="GE225">
        <v>50.5</v>
      </c>
      <c r="GF225">
        <v>4.04053</v>
      </c>
      <c r="GG225">
        <v>2.49756</v>
      </c>
      <c r="GH225">
        <v>2.24854</v>
      </c>
      <c r="GI225">
        <v>2.67578</v>
      </c>
      <c r="GJ225">
        <v>2.44751</v>
      </c>
      <c r="GK225">
        <v>2.41455</v>
      </c>
      <c r="GL225">
        <v>31.2809</v>
      </c>
      <c r="GM225">
        <v>13.9394</v>
      </c>
      <c r="GN225">
        <v>19</v>
      </c>
      <c r="GO225">
        <v>456.524</v>
      </c>
      <c r="GP225">
        <v>1036.18</v>
      </c>
      <c r="GQ225">
        <v>24.1036</v>
      </c>
      <c r="GR225">
        <v>23.5382</v>
      </c>
      <c r="GS225">
        <v>30</v>
      </c>
      <c r="GT225">
        <v>23.5628</v>
      </c>
      <c r="GU225">
        <v>23.68</v>
      </c>
      <c r="GV225">
        <v>80.9552</v>
      </c>
      <c r="GW225">
        <v>22.7091</v>
      </c>
      <c r="GX225">
        <v>67.4144</v>
      </c>
      <c r="GY225">
        <v>24.0915</v>
      </c>
      <c r="GZ225">
        <v>1591.03</v>
      </c>
      <c r="HA225">
        <v>12.8163</v>
      </c>
      <c r="HB225">
        <v>101.109</v>
      </c>
      <c r="HC225">
        <v>101.077</v>
      </c>
    </row>
    <row r="226" spans="1:211">
      <c r="A226">
        <v>210</v>
      </c>
      <c r="B226">
        <v>1737668159.1</v>
      </c>
      <c r="C226">
        <v>418</v>
      </c>
      <c r="D226" t="s">
        <v>768</v>
      </c>
      <c r="E226" t="s">
        <v>769</v>
      </c>
      <c r="F226">
        <v>2</v>
      </c>
      <c r="G226">
        <v>1737668158.1</v>
      </c>
      <c r="H226">
        <f>(I226)/1000</f>
        <v>0</v>
      </c>
      <c r="I226">
        <f>IF(BD226, AL226, AF226)</f>
        <v>0</v>
      </c>
      <c r="J226">
        <f>IF(BD226, AG226, AE226)</f>
        <v>0</v>
      </c>
      <c r="K226">
        <f>BF226 - IF(AS226&gt;1, J226*AZ226*100.0/(AU226), 0)</f>
        <v>0</v>
      </c>
      <c r="L226">
        <f>((R226-H226/2)*K226-J226)/(R226+H226/2)</f>
        <v>0</v>
      </c>
      <c r="M226">
        <f>L226*(BM226+BN226)/1000.0</f>
        <v>0</v>
      </c>
      <c r="N226">
        <f>(BF226 - IF(AS226&gt;1, J226*AZ226*100.0/(AU226), 0))*(BM226+BN226)/1000.0</f>
        <v>0</v>
      </c>
      <c r="O226">
        <f>2.0/((1/Q226-1/P226)+SIGN(Q226)*SQRT((1/Q226-1/P226)*(1/Q226-1/P226) + 4*BA226/((BA226+1)*(BA226+1))*(2*1/Q226*1/P226-1/P226*1/P226)))</f>
        <v>0</v>
      </c>
      <c r="P226">
        <f>IF(LEFT(BB226,1)&lt;&gt;"0",IF(LEFT(BB226,1)="1",3.0,BC226),$D$5+$E$5*(BT226*BM226/($K$5*1000))+$F$5*(BT226*BM226/($K$5*1000))*MAX(MIN(AZ226,$J$5),$I$5)*MAX(MIN(AZ226,$J$5),$I$5)+$G$5*MAX(MIN(AZ226,$J$5),$I$5)*(BT226*BM226/($K$5*1000))+$H$5*(BT226*BM226/($K$5*1000))*(BT226*BM226/($K$5*1000)))</f>
        <v>0</v>
      </c>
      <c r="Q226">
        <f>H226*(1000-(1000*0.61365*exp(17.502*U226/(240.97+U226))/(BM226+BN226)+BH226)/2)/(1000*0.61365*exp(17.502*U226/(240.97+U226))/(BM226+BN226)-BH226)</f>
        <v>0</v>
      </c>
      <c r="R226">
        <f>1/((BA226+1)/(O226/1.6)+1/(P226/1.37)) + BA226/((BA226+1)/(O226/1.6) + BA226/(P226/1.37))</f>
        <v>0</v>
      </c>
      <c r="S226">
        <f>(AV226*AY226)</f>
        <v>0</v>
      </c>
      <c r="T226">
        <f>(BO226+(S226+2*0.95*5.67E-8*(((BO226+$B$7)+273)^4-(BO226+273)^4)-44100*H226)/(1.84*29.3*P226+8*0.95*5.67E-8*(BO226+273)^3))</f>
        <v>0</v>
      </c>
      <c r="U226">
        <f>($C$7*BP226+$D$7*BQ226+$E$7*T226)</f>
        <v>0</v>
      </c>
      <c r="V226">
        <f>0.61365*exp(17.502*U226/(240.97+U226))</f>
        <v>0</v>
      </c>
      <c r="W226">
        <f>(X226/Y226*100)</f>
        <v>0</v>
      </c>
      <c r="X226">
        <f>BH226*(BM226+BN226)/1000</f>
        <v>0</v>
      </c>
      <c r="Y226">
        <f>0.61365*exp(17.502*BO226/(240.97+BO226))</f>
        <v>0</v>
      </c>
      <c r="Z226">
        <f>(V226-BH226*(BM226+BN226)/1000)</f>
        <v>0</v>
      </c>
      <c r="AA226">
        <f>(-H226*44100)</f>
        <v>0</v>
      </c>
      <c r="AB226">
        <f>2*29.3*P226*0.92*(BO226-U226)</f>
        <v>0</v>
      </c>
      <c r="AC226">
        <f>2*0.95*5.67E-8*(((BO226+$B$7)+273)^4-(U226+273)^4)</f>
        <v>0</v>
      </c>
      <c r="AD226">
        <f>S226+AC226+AA226+AB226</f>
        <v>0</v>
      </c>
      <c r="AE226">
        <f>BL226*AS226*(BG226-BF226*(1000-AS226*BI226)/(1000-AS226*BH226))/(100*AZ226)</f>
        <v>0</v>
      </c>
      <c r="AF226">
        <f>1000*BL226*AS226*(BH226-BI226)/(100*AZ226*(1000-AS226*BH226))</f>
        <v>0</v>
      </c>
      <c r="AG226">
        <f>(AH226 - AI226 - BM226*1E3/(8.314*(BO226+273.15)) * AK226/BL226 * AJ226) * BL226/(100*AZ226) * (1000 - BI226)/1000</f>
        <v>0</v>
      </c>
      <c r="AH226">
        <v>1576.66889475</v>
      </c>
      <c r="AI226">
        <v>1520.46527272727</v>
      </c>
      <c r="AJ226">
        <v>3.40386147186145</v>
      </c>
      <c r="AK226">
        <v>84.62</v>
      </c>
      <c r="AL226">
        <f>(AN226 - AM226 + BM226*1E3/(8.314*(BO226+273.15)) * AP226/BL226 * AO226) * BL226/(100*AZ226) * 1000/(1000 - AN226)</f>
        <v>0</v>
      </c>
      <c r="AM226">
        <v>12.792531180979</v>
      </c>
      <c r="AN226">
        <v>15.4368846153846</v>
      </c>
      <c r="AO226">
        <v>-3.65857874715641e-06</v>
      </c>
      <c r="AP226">
        <v>106.04</v>
      </c>
      <c r="AQ226">
        <v>13</v>
      </c>
      <c r="AR226">
        <v>3</v>
      </c>
      <c r="AS226">
        <f>IF(AQ226*$H$13&gt;=AU226,1.0,(AU226/(AU226-AQ226*$H$13)))</f>
        <v>0</v>
      </c>
      <c r="AT226">
        <f>(AS226-1)*100</f>
        <v>0</v>
      </c>
      <c r="AU226">
        <f>MAX(0,($B$13+$C$13*BT226)/(1+$D$13*BT226)*BM226/(BO226+273)*$E$13)</f>
        <v>0</v>
      </c>
      <c r="AV226">
        <f>$B$11*BU226+$C$11*BV226+$D$11*CG226</f>
        <v>0</v>
      </c>
      <c r="AW226">
        <f>AV226*AX226</f>
        <v>0</v>
      </c>
      <c r="AX226">
        <f>($B$11*$D$9+$C$11*$D$9+$D$11*(CH226*$E$9+CI226*$G$9))/($B$11+$C$11+$D$11)</f>
        <v>0</v>
      </c>
      <c r="AY226">
        <f>($B$11*$K$9+$C$11*$K$9+$D$11*(CH226*$L$9+CI226*$N$9))/($B$11+$C$11+$D$11)</f>
        <v>0</v>
      </c>
      <c r="AZ226">
        <v>6</v>
      </c>
      <c r="BA226">
        <v>0.5</v>
      </c>
      <c r="BB226" t="s">
        <v>345</v>
      </c>
      <c r="BC226">
        <v>2</v>
      </c>
      <c r="BD226" t="b">
        <v>1</v>
      </c>
      <c r="BE226">
        <v>1737668158.1</v>
      </c>
      <c r="BF226">
        <v>1496.99</v>
      </c>
      <c r="BG226">
        <v>1568.67</v>
      </c>
      <c r="BH226">
        <v>15.4376</v>
      </c>
      <c r="BI226">
        <v>12.7877</v>
      </c>
      <c r="BJ226">
        <v>1495.27</v>
      </c>
      <c r="BK226">
        <v>15.327</v>
      </c>
      <c r="BL226">
        <v>499.978</v>
      </c>
      <c r="BM226">
        <v>102.601</v>
      </c>
      <c r="BN226">
        <v>0.0999408</v>
      </c>
      <c r="BO226">
        <v>25.0297</v>
      </c>
      <c r="BP226">
        <v>25.4621</v>
      </c>
      <c r="BQ226">
        <v>999.9</v>
      </c>
      <c r="BR226">
        <v>0</v>
      </c>
      <c r="BS226">
        <v>0</v>
      </c>
      <c r="BT226">
        <v>10005</v>
      </c>
      <c r="BU226">
        <v>364.727</v>
      </c>
      <c r="BV226">
        <v>828.942</v>
      </c>
      <c r="BW226">
        <v>-71.6711</v>
      </c>
      <c r="BX226">
        <v>1520.47</v>
      </c>
      <c r="BY226">
        <v>1588.99</v>
      </c>
      <c r="BZ226">
        <v>2.64993</v>
      </c>
      <c r="CA226">
        <v>1568.67</v>
      </c>
      <c r="CB226">
        <v>12.7877</v>
      </c>
      <c r="CC226">
        <v>1.58391</v>
      </c>
      <c r="CD226">
        <v>1.31203</v>
      </c>
      <c r="CE226">
        <v>13.8032</v>
      </c>
      <c r="CF226">
        <v>10.9373</v>
      </c>
      <c r="CG226">
        <v>1200</v>
      </c>
      <c r="CH226">
        <v>0.899998</v>
      </c>
      <c r="CI226">
        <v>0.100002</v>
      </c>
      <c r="CJ226">
        <v>27</v>
      </c>
      <c r="CK226">
        <v>23455.7</v>
      </c>
      <c r="CL226">
        <v>1737665128.1</v>
      </c>
      <c r="CM226" t="s">
        <v>346</v>
      </c>
      <c r="CN226">
        <v>1737665128.1</v>
      </c>
      <c r="CO226">
        <v>1737665124.1</v>
      </c>
      <c r="CP226">
        <v>1</v>
      </c>
      <c r="CQ226">
        <v>0.11</v>
      </c>
      <c r="CR226">
        <v>-0.02</v>
      </c>
      <c r="CS226">
        <v>0.918</v>
      </c>
      <c r="CT226">
        <v>0.128</v>
      </c>
      <c r="CU226">
        <v>200</v>
      </c>
      <c r="CV226">
        <v>18</v>
      </c>
      <c r="CW226">
        <v>0.6</v>
      </c>
      <c r="CX226">
        <v>0.08</v>
      </c>
      <c r="CY226">
        <v>-70.682725</v>
      </c>
      <c r="CZ226">
        <v>-5.01918947368411</v>
      </c>
      <c r="DA226">
        <v>0.486577359599683</v>
      </c>
      <c r="DB226">
        <v>0</v>
      </c>
      <c r="DC226">
        <v>2.6416325</v>
      </c>
      <c r="DD226">
        <v>0.126317142857147</v>
      </c>
      <c r="DE226">
        <v>0.0135686096837517</v>
      </c>
      <c r="DF226">
        <v>1</v>
      </c>
      <c r="DG226">
        <v>1</v>
      </c>
      <c r="DH226">
        <v>2</v>
      </c>
      <c r="DI226" t="s">
        <v>347</v>
      </c>
      <c r="DJ226">
        <v>3.11891</v>
      </c>
      <c r="DK226">
        <v>2.80079</v>
      </c>
      <c r="DL226">
        <v>0.23626</v>
      </c>
      <c r="DM226">
        <v>0.244982</v>
      </c>
      <c r="DN226">
        <v>0.0862489</v>
      </c>
      <c r="DO226">
        <v>0.0760342</v>
      </c>
      <c r="DP226">
        <v>21257</v>
      </c>
      <c r="DQ226">
        <v>19413.1</v>
      </c>
      <c r="DR226">
        <v>26626.7</v>
      </c>
      <c r="DS226">
        <v>24057.8</v>
      </c>
      <c r="DT226">
        <v>33638.1</v>
      </c>
      <c r="DU226">
        <v>32394.2</v>
      </c>
      <c r="DV226">
        <v>40258.6</v>
      </c>
      <c r="DW226">
        <v>38043.6</v>
      </c>
      <c r="DX226">
        <v>1.99725</v>
      </c>
      <c r="DY226">
        <v>2.63462</v>
      </c>
      <c r="DZ226">
        <v>0.038337</v>
      </c>
      <c r="EA226">
        <v>0</v>
      </c>
      <c r="EB226">
        <v>24.8296</v>
      </c>
      <c r="EC226">
        <v>999.9</v>
      </c>
      <c r="ED226">
        <v>51.532</v>
      </c>
      <c r="EE226">
        <v>26.062</v>
      </c>
      <c r="EF226">
        <v>17.0103</v>
      </c>
      <c r="EG226">
        <v>64.4556</v>
      </c>
      <c r="EH226">
        <v>20.4848</v>
      </c>
      <c r="EI226">
        <v>2</v>
      </c>
      <c r="EJ226">
        <v>-0.316944</v>
      </c>
      <c r="EK226">
        <v>-0.00934096</v>
      </c>
      <c r="EL226">
        <v>20.3</v>
      </c>
      <c r="EM226">
        <v>5.26132</v>
      </c>
      <c r="EN226">
        <v>12.007</v>
      </c>
      <c r="EO226">
        <v>4.9993</v>
      </c>
      <c r="EP226">
        <v>3.28702</v>
      </c>
      <c r="EQ226">
        <v>9999</v>
      </c>
      <c r="ER226">
        <v>9999</v>
      </c>
      <c r="ES226">
        <v>9999</v>
      </c>
      <c r="ET226">
        <v>999.9</v>
      </c>
      <c r="EU226">
        <v>1.87289</v>
      </c>
      <c r="EV226">
        <v>1.87378</v>
      </c>
      <c r="EW226">
        <v>1.86996</v>
      </c>
      <c r="EX226">
        <v>1.87576</v>
      </c>
      <c r="EY226">
        <v>1.87591</v>
      </c>
      <c r="EZ226">
        <v>1.87424</v>
      </c>
      <c r="FA226">
        <v>1.87286</v>
      </c>
      <c r="FB226">
        <v>1.87195</v>
      </c>
      <c r="FC226">
        <v>5</v>
      </c>
      <c r="FD226">
        <v>0</v>
      </c>
      <c r="FE226">
        <v>0</v>
      </c>
      <c r="FF226">
        <v>0</v>
      </c>
      <c r="FG226" t="s">
        <v>348</v>
      </c>
      <c r="FH226" t="s">
        <v>349</v>
      </c>
      <c r="FI226" t="s">
        <v>350</v>
      </c>
      <c r="FJ226" t="s">
        <v>350</v>
      </c>
      <c r="FK226" t="s">
        <v>350</v>
      </c>
      <c r="FL226" t="s">
        <v>350</v>
      </c>
      <c r="FM226">
        <v>0</v>
      </c>
      <c r="FN226">
        <v>100</v>
      </c>
      <c r="FO226">
        <v>100</v>
      </c>
      <c r="FP226">
        <v>1.72</v>
      </c>
      <c r="FQ226">
        <v>0.1105</v>
      </c>
      <c r="FR226">
        <v>0.362488883028156</v>
      </c>
      <c r="FS226">
        <v>0.00365831709837341</v>
      </c>
      <c r="FT226">
        <v>-3.09545118692409e-06</v>
      </c>
      <c r="FU226">
        <v>8.40380587856183e-10</v>
      </c>
      <c r="FV226">
        <v>-0.00191986884087034</v>
      </c>
      <c r="FW226">
        <v>0.00174507359546448</v>
      </c>
      <c r="FX226">
        <v>0.000211765233859431</v>
      </c>
      <c r="FY226">
        <v>9.99097381883647e-06</v>
      </c>
      <c r="FZ226">
        <v>2</v>
      </c>
      <c r="GA226">
        <v>1986</v>
      </c>
      <c r="GB226">
        <v>0</v>
      </c>
      <c r="GC226">
        <v>17</v>
      </c>
      <c r="GD226">
        <v>50.5</v>
      </c>
      <c r="GE226">
        <v>50.6</v>
      </c>
      <c r="GF226">
        <v>4.05396</v>
      </c>
      <c r="GG226">
        <v>2.50488</v>
      </c>
      <c r="GH226">
        <v>2.24854</v>
      </c>
      <c r="GI226">
        <v>2.67578</v>
      </c>
      <c r="GJ226">
        <v>2.44751</v>
      </c>
      <c r="GK226">
        <v>2.35107</v>
      </c>
      <c r="GL226">
        <v>31.3026</v>
      </c>
      <c r="GM226">
        <v>13.9306</v>
      </c>
      <c r="GN226">
        <v>19</v>
      </c>
      <c r="GO226">
        <v>455.831</v>
      </c>
      <c r="GP226">
        <v>1036.16</v>
      </c>
      <c r="GQ226">
        <v>24.0894</v>
      </c>
      <c r="GR226">
        <v>23.5382</v>
      </c>
      <c r="GS226">
        <v>30</v>
      </c>
      <c r="GT226">
        <v>23.5628</v>
      </c>
      <c r="GU226">
        <v>23.6806</v>
      </c>
      <c r="GV226">
        <v>81.2235</v>
      </c>
      <c r="GW226">
        <v>22.7091</v>
      </c>
      <c r="GX226">
        <v>67.4144</v>
      </c>
      <c r="GY226">
        <v>24.0621</v>
      </c>
      <c r="GZ226">
        <v>1597.83</v>
      </c>
      <c r="HA226">
        <v>12.8163</v>
      </c>
      <c r="HB226">
        <v>101.111</v>
      </c>
      <c r="HC226">
        <v>101.078</v>
      </c>
    </row>
    <row r="227" spans="1:211">
      <c r="A227">
        <v>211</v>
      </c>
      <c r="B227">
        <v>1737668161.1</v>
      </c>
      <c r="C227">
        <v>420</v>
      </c>
      <c r="D227" t="s">
        <v>770</v>
      </c>
      <c r="E227" t="s">
        <v>771</v>
      </c>
      <c r="F227">
        <v>2</v>
      </c>
      <c r="G227">
        <v>1737668159.1</v>
      </c>
      <c r="H227">
        <f>(I227)/1000</f>
        <v>0</v>
      </c>
      <c r="I227">
        <f>IF(BD227, AL227, AF227)</f>
        <v>0</v>
      </c>
      <c r="J227">
        <f>IF(BD227, AG227, AE227)</f>
        <v>0</v>
      </c>
      <c r="K227">
        <f>BF227 - IF(AS227&gt;1, J227*AZ227*100.0/(AU227), 0)</f>
        <v>0</v>
      </c>
      <c r="L227">
        <f>((R227-H227/2)*K227-J227)/(R227+H227/2)</f>
        <v>0</v>
      </c>
      <c r="M227">
        <f>L227*(BM227+BN227)/1000.0</f>
        <v>0</v>
      </c>
      <c r="N227">
        <f>(BF227 - IF(AS227&gt;1, J227*AZ227*100.0/(AU227), 0))*(BM227+BN227)/1000.0</f>
        <v>0</v>
      </c>
      <c r="O227">
        <f>2.0/((1/Q227-1/P227)+SIGN(Q227)*SQRT((1/Q227-1/P227)*(1/Q227-1/P227) + 4*BA227/((BA227+1)*(BA227+1))*(2*1/Q227*1/P227-1/P227*1/P227)))</f>
        <v>0</v>
      </c>
      <c r="P227">
        <f>IF(LEFT(BB227,1)&lt;&gt;"0",IF(LEFT(BB227,1)="1",3.0,BC227),$D$5+$E$5*(BT227*BM227/($K$5*1000))+$F$5*(BT227*BM227/($K$5*1000))*MAX(MIN(AZ227,$J$5),$I$5)*MAX(MIN(AZ227,$J$5),$I$5)+$G$5*MAX(MIN(AZ227,$J$5),$I$5)*(BT227*BM227/($K$5*1000))+$H$5*(BT227*BM227/($K$5*1000))*(BT227*BM227/($K$5*1000)))</f>
        <v>0</v>
      </c>
      <c r="Q227">
        <f>H227*(1000-(1000*0.61365*exp(17.502*U227/(240.97+U227))/(BM227+BN227)+BH227)/2)/(1000*0.61365*exp(17.502*U227/(240.97+U227))/(BM227+BN227)-BH227)</f>
        <v>0</v>
      </c>
      <c r="R227">
        <f>1/((BA227+1)/(O227/1.6)+1/(P227/1.37)) + BA227/((BA227+1)/(O227/1.6) + BA227/(P227/1.37))</f>
        <v>0</v>
      </c>
      <c r="S227">
        <f>(AV227*AY227)</f>
        <v>0</v>
      </c>
      <c r="T227">
        <f>(BO227+(S227+2*0.95*5.67E-8*(((BO227+$B$7)+273)^4-(BO227+273)^4)-44100*H227)/(1.84*29.3*P227+8*0.95*5.67E-8*(BO227+273)^3))</f>
        <v>0</v>
      </c>
      <c r="U227">
        <f>($C$7*BP227+$D$7*BQ227+$E$7*T227)</f>
        <v>0</v>
      </c>
      <c r="V227">
        <f>0.61365*exp(17.502*U227/(240.97+U227))</f>
        <v>0</v>
      </c>
      <c r="W227">
        <f>(X227/Y227*100)</f>
        <v>0</v>
      </c>
      <c r="X227">
        <f>BH227*(BM227+BN227)/1000</f>
        <v>0</v>
      </c>
      <c r="Y227">
        <f>0.61365*exp(17.502*BO227/(240.97+BO227))</f>
        <v>0</v>
      </c>
      <c r="Z227">
        <f>(V227-BH227*(BM227+BN227)/1000)</f>
        <v>0</v>
      </c>
      <c r="AA227">
        <f>(-H227*44100)</f>
        <v>0</v>
      </c>
      <c r="AB227">
        <f>2*29.3*P227*0.92*(BO227-U227)</f>
        <v>0</v>
      </c>
      <c r="AC227">
        <f>2*0.95*5.67E-8*(((BO227+$B$7)+273)^4-(U227+273)^4)</f>
        <v>0</v>
      </c>
      <c r="AD227">
        <f>S227+AC227+AA227+AB227</f>
        <v>0</v>
      </c>
      <c r="AE227">
        <f>BL227*AS227*(BG227-BF227*(1000-AS227*BI227)/(1000-AS227*BH227))/(100*AZ227)</f>
        <v>0</v>
      </c>
      <c r="AF227">
        <f>1000*BL227*AS227*(BH227-BI227)/(100*AZ227*(1000-AS227*BH227))</f>
        <v>0</v>
      </c>
      <c r="AG227">
        <f>(AH227 - AI227 - BM227*1E3/(8.314*(BO227+273.15)) * AK227/BL227 * AJ227) * BL227/(100*AZ227) * (1000 - BI227)/1000</f>
        <v>0</v>
      </c>
      <c r="AH227">
        <v>1583.68041691667</v>
      </c>
      <c r="AI227">
        <v>1527.3436969697</v>
      </c>
      <c r="AJ227">
        <v>3.42152164502172</v>
      </c>
      <c r="AK227">
        <v>84.62</v>
      </c>
      <c r="AL227">
        <f>(AN227 - AM227 + BM227*1E3/(8.314*(BO227+273.15)) * AP227/BL227 * AO227) * BL227/(100*AZ227) * 1000/(1000 - AN227)</f>
        <v>0</v>
      </c>
      <c r="AM227">
        <v>12.7902963841758</v>
      </c>
      <c r="AN227">
        <v>15.4331010989011</v>
      </c>
      <c r="AO227">
        <v>-4.34196410156225e-06</v>
      </c>
      <c r="AP227">
        <v>106.04</v>
      </c>
      <c r="AQ227">
        <v>13</v>
      </c>
      <c r="AR227">
        <v>3</v>
      </c>
      <c r="AS227">
        <f>IF(AQ227*$H$13&gt;=AU227,1.0,(AU227/(AU227-AQ227*$H$13)))</f>
        <v>0</v>
      </c>
      <c r="AT227">
        <f>(AS227-1)*100</f>
        <v>0</v>
      </c>
      <c r="AU227">
        <f>MAX(0,($B$13+$C$13*BT227)/(1+$D$13*BT227)*BM227/(BO227+273)*$E$13)</f>
        <v>0</v>
      </c>
      <c r="AV227">
        <f>$B$11*BU227+$C$11*BV227+$D$11*CG227</f>
        <v>0</v>
      </c>
      <c r="AW227">
        <f>AV227*AX227</f>
        <v>0</v>
      </c>
      <c r="AX227">
        <f>($B$11*$D$9+$C$11*$D$9+$D$11*(CH227*$E$9+CI227*$G$9))/($B$11+$C$11+$D$11)</f>
        <v>0</v>
      </c>
      <c r="AY227">
        <f>($B$11*$K$9+$C$11*$K$9+$D$11*(CH227*$L$9+CI227*$N$9))/($B$11+$C$11+$D$11)</f>
        <v>0</v>
      </c>
      <c r="AZ227">
        <v>6</v>
      </c>
      <c r="BA227">
        <v>0.5</v>
      </c>
      <c r="BB227" t="s">
        <v>345</v>
      </c>
      <c r="BC227">
        <v>2</v>
      </c>
      <c r="BD227" t="b">
        <v>1</v>
      </c>
      <c r="BE227">
        <v>1737668159.1</v>
      </c>
      <c r="BF227">
        <v>1500.375</v>
      </c>
      <c r="BG227">
        <v>1572.085</v>
      </c>
      <c r="BH227">
        <v>15.4358</v>
      </c>
      <c r="BI227">
        <v>12.78725</v>
      </c>
      <c r="BJ227">
        <v>1498.65</v>
      </c>
      <c r="BK227">
        <v>15.3253</v>
      </c>
      <c r="BL227">
        <v>499.8935</v>
      </c>
      <c r="BM227">
        <v>102.601</v>
      </c>
      <c r="BN227">
        <v>0.09989165</v>
      </c>
      <c r="BO227">
        <v>25.0299</v>
      </c>
      <c r="BP227">
        <v>25.4583</v>
      </c>
      <c r="BQ227">
        <v>999.9</v>
      </c>
      <c r="BR227">
        <v>0</v>
      </c>
      <c r="BS227">
        <v>0</v>
      </c>
      <c r="BT227">
        <v>10008.75</v>
      </c>
      <c r="BU227">
        <v>364.694</v>
      </c>
      <c r="BV227">
        <v>828.9565</v>
      </c>
      <c r="BW227">
        <v>-71.7072</v>
      </c>
      <c r="BX227">
        <v>1523.9</v>
      </c>
      <c r="BY227">
        <v>1592.45</v>
      </c>
      <c r="BZ227">
        <v>2.648605</v>
      </c>
      <c r="CA227">
        <v>1572.085</v>
      </c>
      <c r="CB227">
        <v>12.78725</v>
      </c>
      <c r="CC227">
        <v>1.58373</v>
      </c>
      <c r="CD227">
        <v>1.311985</v>
      </c>
      <c r="CE227">
        <v>13.8014</v>
      </c>
      <c r="CF227">
        <v>10.9368</v>
      </c>
      <c r="CG227">
        <v>1200</v>
      </c>
      <c r="CH227">
        <v>0.8999985</v>
      </c>
      <c r="CI227">
        <v>0.1000015</v>
      </c>
      <c r="CJ227">
        <v>27</v>
      </c>
      <c r="CK227">
        <v>23455.75</v>
      </c>
      <c r="CL227">
        <v>1737665128.1</v>
      </c>
      <c r="CM227" t="s">
        <v>346</v>
      </c>
      <c r="CN227">
        <v>1737665128.1</v>
      </c>
      <c r="CO227">
        <v>1737665124.1</v>
      </c>
      <c r="CP227">
        <v>1</v>
      </c>
      <c r="CQ227">
        <v>0.11</v>
      </c>
      <c r="CR227">
        <v>-0.02</v>
      </c>
      <c r="CS227">
        <v>0.918</v>
      </c>
      <c r="CT227">
        <v>0.128</v>
      </c>
      <c r="CU227">
        <v>200</v>
      </c>
      <c r="CV227">
        <v>18</v>
      </c>
      <c r="CW227">
        <v>0.6</v>
      </c>
      <c r="CX227">
        <v>0.08</v>
      </c>
      <c r="CY227">
        <v>-70.859435</v>
      </c>
      <c r="CZ227">
        <v>-5.05828421052628</v>
      </c>
      <c r="DA227">
        <v>0.490564781935066</v>
      </c>
      <c r="DB227">
        <v>0</v>
      </c>
      <c r="DC227">
        <v>2.643926</v>
      </c>
      <c r="DD227">
        <v>0.109176541353392</v>
      </c>
      <c r="DE227">
        <v>0.0127397693856678</v>
      </c>
      <c r="DF227">
        <v>1</v>
      </c>
      <c r="DG227">
        <v>1</v>
      </c>
      <c r="DH227">
        <v>2</v>
      </c>
      <c r="DI227" t="s">
        <v>347</v>
      </c>
      <c r="DJ227">
        <v>3.11879</v>
      </c>
      <c r="DK227">
        <v>2.80078</v>
      </c>
      <c r="DL227">
        <v>0.236888</v>
      </c>
      <c r="DM227">
        <v>0.245594</v>
      </c>
      <c r="DN227">
        <v>0.0862361</v>
      </c>
      <c r="DO227">
        <v>0.0760335</v>
      </c>
      <c r="DP227">
        <v>21239.5</v>
      </c>
      <c r="DQ227">
        <v>19397.7</v>
      </c>
      <c r="DR227">
        <v>26626.7</v>
      </c>
      <c r="DS227">
        <v>24058.1</v>
      </c>
      <c r="DT227">
        <v>33638.8</v>
      </c>
      <c r="DU227">
        <v>32394.7</v>
      </c>
      <c r="DV227">
        <v>40258.8</v>
      </c>
      <c r="DW227">
        <v>38044.1</v>
      </c>
      <c r="DX227">
        <v>1.99688</v>
      </c>
      <c r="DY227">
        <v>2.63558</v>
      </c>
      <c r="DZ227">
        <v>0.0379756</v>
      </c>
      <c r="EA227">
        <v>0</v>
      </c>
      <c r="EB227">
        <v>24.833</v>
      </c>
      <c r="EC227">
        <v>999.9</v>
      </c>
      <c r="ED227">
        <v>51.532</v>
      </c>
      <c r="EE227">
        <v>26.062</v>
      </c>
      <c r="EF227">
        <v>17.0093</v>
      </c>
      <c r="EG227">
        <v>63.8056</v>
      </c>
      <c r="EH227">
        <v>20.5128</v>
      </c>
      <c r="EI227">
        <v>2</v>
      </c>
      <c r="EJ227">
        <v>-0.316977</v>
      </c>
      <c r="EK227">
        <v>0.018957</v>
      </c>
      <c r="EL227">
        <v>20.3</v>
      </c>
      <c r="EM227">
        <v>5.26087</v>
      </c>
      <c r="EN227">
        <v>12.0068</v>
      </c>
      <c r="EO227">
        <v>4.9992</v>
      </c>
      <c r="EP227">
        <v>3.28708</v>
      </c>
      <c r="EQ227">
        <v>9999</v>
      </c>
      <c r="ER227">
        <v>9999</v>
      </c>
      <c r="ES227">
        <v>9999</v>
      </c>
      <c r="ET227">
        <v>999.9</v>
      </c>
      <c r="EU227">
        <v>1.87288</v>
      </c>
      <c r="EV227">
        <v>1.87378</v>
      </c>
      <c r="EW227">
        <v>1.86996</v>
      </c>
      <c r="EX227">
        <v>1.87574</v>
      </c>
      <c r="EY227">
        <v>1.8759</v>
      </c>
      <c r="EZ227">
        <v>1.87424</v>
      </c>
      <c r="FA227">
        <v>1.87285</v>
      </c>
      <c r="FB227">
        <v>1.87193</v>
      </c>
      <c r="FC227">
        <v>5</v>
      </c>
      <c r="FD227">
        <v>0</v>
      </c>
      <c r="FE227">
        <v>0</v>
      </c>
      <c r="FF227">
        <v>0</v>
      </c>
      <c r="FG227" t="s">
        <v>348</v>
      </c>
      <c r="FH227" t="s">
        <v>349</v>
      </c>
      <c r="FI227" t="s">
        <v>350</v>
      </c>
      <c r="FJ227" t="s">
        <v>350</v>
      </c>
      <c r="FK227" t="s">
        <v>350</v>
      </c>
      <c r="FL227" t="s">
        <v>350</v>
      </c>
      <c r="FM227">
        <v>0</v>
      </c>
      <c r="FN227">
        <v>100</v>
      </c>
      <c r="FO227">
        <v>100</v>
      </c>
      <c r="FP227">
        <v>1.72</v>
      </c>
      <c r="FQ227">
        <v>0.1105</v>
      </c>
      <c r="FR227">
        <v>0.362488883028156</v>
      </c>
      <c r="FS227">
        <v>0.00365831709837341</v>
      </c>
      <c r="FT227">
        <v>-3.09545118692409e-06</v>
      </c>
      <c r="FU227">
        <v>8.40380587856183e-10</v>
      </c>
      <c r="FV227">
        <v>-0.00191986884087034</v>
      </c>
      <c r="FW227">
        <v>0.00174507359546448</v>
      </c>
      <c r="FX227">
        <v>0.000211765233859431</v>
      </c>
      <c r="FY227">
        <v>9.99097381883647e-06</v>
      </c>
      <c r="FZ227">
        <v>2</v>
      </c>
      <c r="GA227">
        <v>1986</v>
      </c>
      <c r="GB227">
        <v>0</v>
      </c>
      <c r="GC227">
        <v>17</v>
      </c>
      <c r="GD227">
        <v>50.5</v>
      </c>
      <c r="GE227">
        <v>50.6</v>
      </c>
      <c r="GF227">
        <v>4.0686</v>
      </c>
      <c r="GG227">
        <v>2.49756</v>
      </c>
      <c r="GH227">
        <v>2.24854</v>
      </c>
      <c r="GI227">
        <v>2.67578</v>
      </c>
      <c r="GJ227">
        <v>2.44751</v>
      </c>
      <c r="GK227">
        <v>2.35352</v>
      </c>
      <c r="GL227">
        <v>31.3026</v>
      </c>
      <c r="GM227">
        <v>13.9306</v>
      </c>
      <c r="GN227">
        <v>19</v>
      </c>
      <c r="GO227">
        <v>455.61</v>
      </c>
      <c r="GP227">
        <v>1037.32</v>
      </c>
      <c r="GQ227">
        <v>24.0788</v>
      </c>
      <c r="GR227">
        <v>23.5382</v>
      </c>
      <c r="GS227">
        <v>30</v>
      </c>
      <c r="GT227">
        <v>23.5629</v>
      </c>
      <c r="GU227">
        <v>23.6806</v>
      </c>
      <c r="GV227">
        <v>81.5004</v>
      </c>
      <c r="GW227">
        <v>22.7091</v>
      </c>
      <c r="GX227">
        <v>67.4144</v>
      </c>
      <c r="GY227">
        <v>24.0621</v>
      </c>
      <c r="GZ227">
        <v>1604.62</v>
      </c>
      <c r="HA227">
        <v>12.8163</v>
      </c>
      <c r="HB227">
        <v>101.111</v>
      </c>
      <c r="HC227">
        <v>101.079</v>
      </c>
    </row>
    <row r="228" spans="1:211">
      <c r="A228">
        <v>212</v>
      </c>
      <c r="B228">
        <v>1737668163.1</v>
      </c>
      <c r="C228">
        <v>422</v>
      </c>
      <c r="D228" t="s">
        <v>772</v>
      </c>
      <c r="E228" t="s">
        <v>773</v>
      </c>
      <c r="F228">
        <v>2</v>
      </c>
      <c r="G228">
        <v>1737668162.1</v>
      </c>
      <c r="H228">
        <f>(I228)/1000</f>
        <v>0</v>
      </c>
      <c r="I228">
        <f>IF(BD228, AL228, AF228)</f>
        <v>0</v>
      </c>
      <c r="J228">
        <f>IF(BD228, AG228, AE228)</f>
        <v>0</v>
      </c>
      <c r="K228">
        <f>BF228 - IF(AS228&gt;1, J228*AZ228*100.0/(AU228), 0)</f>
        <v>0</v>
      </c>
      <c r="L228">
        <f>((R228-H228/2)*K228-J228)/(R228+H228/2)</f>
        <v>0</v>
      </c>
      <c r="M228">
        <f>L228*(BM228+BN228)/1000.0</f>
        <v>0</v>
      </c>
      <c r="N228">
        <f>(BF228 - IF(AS228&gt;1, J228*AZ228*100.0/(AU228), 0))*(BM228+BN228)/1000.0</f>
        <v>0</v>
      </c>
      <c r="O228">
        <f>2.0/((1/Q228-1/P228)+SIGN(Q228)*SQRT((1/Q228-1/P228)*(1/Q228-1/P228) + 4*BA228/((BA228+1)*(BA228+1))*(2*1/Q228*1/P228-1/P228*1/P228)))</f>
        <v>0</v>
      </c>
      <c r="P228">
        <f>IF(LEFT(BB228,1)&lt;&gt;"0",IF(LEFT(BB228,1)="1",3.0,BC228),$D$5+$E$5*(BT228*BM228/($K$5*1000))+$F$5*(BT228*BM228/($K$5*1000))*MAX(MIN(AZ228,$J$5),$I$5)*MAX(MIN(AZ228,$J$5),$I$5)+$G$5*MAX(MIN(AZ228,$J$5),$I$5)*(BT228*BM228/($K$5*1000))+$H$5*(BT228*BM228/($K$5*1000))*(BT228*BM228/($K$5*1000)))</f>
        <v>0</v>
      </c>
      <c r="Q228">
        <f>H228*(1000-(1000*0.61365*exp(17.502*U228/(240.97+U228))/(BM228+BN228)+BH228)/2)/(1000*0.61365*exp(17.502*U228/(240.97+U228))/(BM228+BN228)-BH228)</f>
        <v>0</v>
      </c>
      <c r="R228">
        <f>1/((BA228+1)/(O228/1.6)+1/(P228/1.37)) + BA228/((BA228+1)/(O228/1.6) + BA228/(P228/1.37))</f>
        <v>0</v>
      </c>
      <c r="S228">
        <f>(AV228*AY228)</f>
        <v>0</v>
      </c>
      <c r="T228">
        <f>(BO228+(S228+2*0.95*5.67E-8*(((BO228+$B$7)+273)^4-(BO228+273)^4)-44100*H228)/(1.84*29.3*P228+8*0.95*5.67E-8*(BO228+273)^3))</f>
        <v>0</v>
      </c>
      <c r="U228">
        <f>($C$7*BP228+$D$7*BQ228+$E$7*T228)</f>
        <v>0</v>
      </c>
      <c r="V228">
        <f>0.61365*exp(17.502*U228/(240.97+U228))</f>
        <v>0</v>
      </c>
      <c r="W228">
        <f>(X228/Y228*100)</f>
        <v>0</v>
      </c>
      <c r="X228">
        <f>BH228*(BM228+BN228)/1000</f>
        <v>0</v>
      </c>
      <c r="Y228">
        <f>0.61365*exp(17.502*BO228/(240.97+BO228))</f>
        <v>0</v>
      </c>
      <c r="Z228">
        <f>(V228-BH228*(BM228+BN228)/1000)</f>
        <v>0</v>
      </c>
      <c r="AA228">
        <f>(-H228*44100)</f>
        <v>0</v>
      </c>
      <c r="AB228">
        <f>2*29.3*P228*0.92*(BO228-U228)</f>
        <v>0</v>
      </c>
      <c r="AC228">
        <f>2*0.95*5.67E-8*(((BO228+$B$7)+273)^4-(U228+273)^4)</f>
        <v>0</v>
      </c>
      <c r="AD228">
        <f>S228+AC228+AA228+AB228</f>
        <v>0</v>
      </c>
      <c r="AE228">
        <f>BL228*AS228*(BG228-BF228*(1000-AS228*BI228)/(1000-AS228*BH228))/(100*AZ228)</f>
        <v>0</v>
      </c>
      <c r="AF228">
        <f>1000*BL228*AS228*(BH228-BI228)/(100*AZ228*(1000-AS228*BH228))</f>
        <v>0</v>
      </c>
      <c r="AG228">
        <f>(AH228 - AI228 - BM228*1E3/(8.314*(BO228+273.15)) * AK228/BL228 * AJ228) * BL228/(100*AZ228) * (1000 - BI228)/1000</f>
        <v>0</v>
      </c>
      <c r="AH228">
        <v>1590.66800805952</v>
      </c>
      <c r="AI228">
        <v>1534.2403030303</v>
      </c>
      <c r="AJ228">
        <v>3.43738311688301</v>
      </c>
      <c r="AK228">
        <v>84.62</v>
      </c>
      <c r="AL228">
        <f>(AN228 - AM228 + BM228*1E3/(8.314*(BO228+273.15)) * AP228/BL228 * AO228) * BL228/(100*AZ228) * 1000/(1000 - AN228)</f>
        <v>0</v>
      </c>
      <c r="AM228">
        <v>12.7887863198801</v>
      </c>
      <c r="AN228">
        <v>15.4310461538462</v>
      </c>
      <c r="AO228">
        <v>-4.4786342062588e-06</v>
      </c>
      <c r="AP228">
        <v>106.04</v>
      </c>
      <c r="AQ228">
        <v>13</v>
      </c>
      <c r="AR228">
        <v>3</v>
      </c>
      <c r="AS228">
        <f>IF(AQ228*$H$13&gt;=AU228,1.0,(AU228/(AU228-AQ228*$H$13)))</f>
        <v>0</v>
      </c>
      <c r="AT228">
        <f>(AS228-1)*100</f>
        <v>0</v>
      </c>
      <c r="AU228">
        <f>MAX(0,($B$13+$C$13*BT228)/(1+$D$13*BT228)*BM228/(BO228+273)*$E$13)</f>
        <v>0</v>
      </c>
      <c r="AV228">
        <f>$B$11*BU228+$C$11*BV228+$D$11*CG228</f>
        <v>0</v>
      </c>
      <c r="AW228">
        <f>AV228*AX228</f>
        <v>0</v>
      </c>
      <c r="AX228">
        <f>($B$11*$D$9+$C$11*$D$9+$D$11*(CH228*$E$9+CI228*$G$9))/($B$11+$C$11+$D$11)</f>
        <v>0</v>
      </c>
      <c r="AY228">
        <f>($B$11*$K$9+$C$11*$K$9+$D$11*(CH228*$L$9+CI228*$N$9))/($B$11+$C$11+$D$11)</f>
        <v>0</v>
      </c>
      <c r="AZ228">
        <v>6</v>
      </c>
      <c r="BA228">
        <v>0.5</v>
      </c>
      <c r="BB228" t="s">
        <v>345</v>
      </c>
      <c r="BC228">
        <v>2</v>
      </c>
      <c r="BD228" t="b">
        <v>1</v>
      </c>
      <c r="BE228">
        <v>1737668162.1</v>
      </c>
      <c r="BF228">
        <v>1510.57</v>
      </c>
      <c r="BG228">
        <v>1582.11</v>
      </c>
      <c r="BH228">
        <v>15.4318</v>
      </c>
      <c r="BI228">
        <v>12.7886</v>
      </c>
      <c r="BJ228">
        <v>1508.84</v>
      </c>
      <c r="BK228">
        <v>15.3213</v>
      </c>
      <c r="BL228">
        <v>499.808</v>
      </c>
      <c r="BM228">
        <v>102.601</v>
      </c>
      <c r="BN228">
        <v>0.0998585</v>
      </c>
      <c r="BO228">
        <v>25.0304</v>
      </c>
      <c r="BP228">
        <v>25.4613</v>
      </c>
      <c r="BQ228">
        <v>999.9</v>
      </c>
      <c r="BR228">
        <v>0</v>
      </c>
      <c r="BS228">
        <v>0</v>
      </c>
      <c r="BT228">
        <v>10038.8</v>
      </c>
      <c r="BU228">
        <v>364.618</v>
      </c>
      <c r="BV228">
        <v>829.348</v>
      </c>
      <c r="BW228">
        <v>-71.5449</v>
      </c>
      <c r="BX228">
        <v>1534.24</v>
      </c>
      <c r="BY228">
        <v>1602.61</v>
      </c>
      <c r="BZ228">
        <v>2.64318</v>
      </c>
      <c r="CA228">
        <v>1582.11</v>
      </c>
      <c r="CB228">
        <v>12.7886</v>
      </c>
      <c r="CC228">
        <v>1.58332</v>
      </c>
      <c r="CD228">
        <v>1.31212</v>
      </c>
      <c r="CE228">
        <v>13.7974</v>
      </c>
      <c r="CF228">
        <v>10.9384</v>
      </c>
      <c r="CG228">
        <v>1200</v>
      </c>
      <c r="CH228">
        <v>0.9</v>
      </c>
      <c r="CI228">
        <v>0.1</v>
      </c>
      <c r="CJ228">
        <v>27</v>
      </c>
      <c r="CK228">
        <v>23455.8</v>
      </c>
      <c r="CL228">
        <v>1737665128.1</v>
      </c>
      <c r="CM228" t="s">
        <v>346</v>
      </c>
      <c r="CN228">
        <v>1737665128.1</v>
      </c>
      <c r="CO228">
        <v>1737665124.1</v>
      </c>
      <c r="CP228">
        <v>1</v>
      </c>
      <c r="CQ228">
        <v>0.11</v>
      </c>
      <c r="CR228">
        <v>-0.02</v>
      </c>
      <c r="CS228">
        <v>0.918</v>
      </c>
      <c r="CT228">
        <v>0.128</v>
      </c>
      <c r="CU228">
        <v>200</v>
      </c>
      <c r="CV228">
        <v>18</v>
      </c>
      <c r="CW228">
        <v>0.6</v>
      </c>
      <c r="CX228">
        <v>0.08</v>
      </c>
      <c r="CY228">
        <v>-71.01136</v>
      </c>
      <c r="CZ228">
        <v>-5.04424962406012</v>
      </c>
      <c r="DA228">
        <v>0.490100964496092</v>
      </c>
      <c r="DB228">
        <v>0</v>
      </c>
      <c r="DC228">
        <v>2.646004</v>
      </c>
      <c r="DD228">
        <v>0.0778213533834552</v>
      </c>
      <c r="DE228">
        <v>0.0112384627062601</v>
      </c>
      <c r="DF228">
        <v>1</v>
      </c>
      <c r="DG228">
        <v>1</v>
      </c>
      <c r="DH228">
        <v>2</v>
      </c>
      <c r="DI228" t="s">
        <v>347</v>
      </c>
      <c r="DJ228">
        <v>3.11904</v>
      </c>
      <c r="DK228">
        <v>2.80082</v>
      </c>
      <c r="DL228">
        <v>0.237518</v>
      </c>
      <c r="DM228">
        <v>0.246196</v>
      </c>
      <c r="DN228">
        <v>0.0862263</v>
      </c>
      <c r="DO228">
        <v>0.0760446</v>
      </c>
      <c r="DP228">
        <v>21222.2</v>
      </c>
      <c r="DQ228">
        <v>19382.2</v>
      </c>
      <c r="DR228">
        <v>26626.8</v>
      </c>
      <c r="DS228">
        <v>24058.1</v>
      </c>
      <c r="DT228">
        <v>33639.3</v>
      </c>
      <c r="DU228">
        <v>32394.9</v>
      </c>
      <c r="DV228">
        <v>40258.8</v>
      </c>
      <c r="DW228">
        <v>38044.8</v>
      </c>
      <c r="DX228">
        <v>1.99715</v>
      </c>
      <c r="DY228">
        <v>2.6352</v>
      </c>
      <c r="DZ228">
        <v>0.0382327</v>
      </c>
      <c r="EA228">
        <v>0</v>
      </c>
      <c r="EB228">
        <v>24.8363</v>
      </c>
      <c r="EC228">
        <v>999.9</v>
      </c>
      <c r="ED228">
        <v>51.532</v>
      </c>
      <c r="EE228">
        <v>26.062</v>
      </c>
      <c r="EF228">
        <v>17.0099</v>
      </c>
      <c r="EG228">
        <v>63.8756</v>
      </c>
      <c r="EH228">
        <v>20.5008</v>
      </c>
      <c r="EI228">
        <v>2</v>
      </c>
      <c r="EJ228">
        <v>-0.317007</v>
      </c>
      <c r="EK228">
        <v>0.00999183</v>
      </c>
      <c r="EL228">
        <v>20.3</v>
      </c>
      <c r="EM228">
        <v>5.26102</v>
      </c>
      <c r="EN228">
        <v>12.0065</v>
      </c>
      <c r="EO228">
        <v>4.99925</v>
      </c>
      <c r="EP228">
        <v>3.28713</v>
      </c>
      <c r="EQ228">
        <v>9999</v>
      </c>
      <c r="ER228">
        <v>9999</v>
      </c>
      <c r="ES228">
        <v>9999</v>
      </c>
      <c r="ET228">
        <v>999.9</v>
      </c>
      <c r="EU228">
        <v>1.87287</v>
      </c>
      <c r="EV228">
        <v>1.87375</v>
      </c>
      <c r="EW228">
        <v>1.86995</v>
      </c>
      <c r="EX228">
        <v>1.87574</v>
      </c>
      <c r="EY228">
        <v>1.87588</v>
      </c>
      <c r="EZ228">
        <v>1.87424</v>
      </c>
      <c r="FA228">
        <v>1.87284</v>
      </c>
      <c r="FB228">
        <v>1.87191</v>
      </c>
      <c r="FC228">
        <v>5</v>
      </c>
      <c r="FD228">
        <v>0</v>
      </c>
      <c r="FE228">
        <v>0</v>
      </c>
      <c r="FF228">
        <v>0</v>
      </c>
      <c r="FG228" t="s">
        <v>348</v>
      </c>
      <c r="FH228" t="s">
        <v>349</v>
      </c>
      <c r="FI228" t="s">
        <v>350</v>
      </c>
      <c r="FJ228" t="s">
        <v>350</v>
      </c>
      <c r="FK228" t="s">
        <v>350</v>
      </c>
      <c r="FL228" t="s">
        <v>350</v>
      </c>
      <c r="FM228">
        <v>0</v>
      </c>
      <c r="FN228">
        <v>100</v>
      </c>
      <c r="FO228">
        <v>100</v>
      </c>
      <c r="FP228">
        <v>1.72</v>
      </c>
      <c r="FQ228">
        <v>0.1105</v>
      </c>
      <c r="FR228">
        <v>0.362488883028156</v>
      </c>
      <c r="FS228">
        <v>0.00365831709837341</v>
      </c>
      <c r="FT228">
        <v>-3.09545118692409e-06</v>
      </c>
      <c r="FU228">
        <v>8.40380587856183e-10</v>
      </c>
      <c r="FV228">
        <v>-0.00191986884087034</v>
      </c>
      <c r="FW228">
        <v>0.00174507359546448</v>
      </c>
      <c r="FX228">
        <v>0.000211765233859431</v>
      </c>
      <c r="FY228">
        <v>9.99097381883647e-06</v>
      </c>
      <c r="FZ228">
        <v>2</v>
      </c>
      <c r="GA228">
        <v>1986</v>
      </c>
      <c r="GB228">
        <v>0</v>
      </c>
      <c r="GC228">
        <v>17</v>
      </c>
      <c r="GD228">
        <v>50.6</v>
      </c>
      <c r="GE228">
        <v>50.6</v>
      </c>
      <c r="GF228">
        <v>4.08203</v>
      </c>
      <c r="GG228">
        <v>2.4939</v>
      </c>
      <c r="GH228">
        <v>2.24854</v>
      </c>
      <c r="GI228">
        <v>2.67578</v>
      </c>
      <c r="GJ228">
        <v>2.44751</v>
      </c>
      <c r="GK228">
        <v>2.42065</v>
      </c>
      <c r="GL228">
        <v>31.3244</v>
      </c>
      <c r="GM228">
        <v>13.9482</v>
      </c>
      <c r="GN228">
        <v>19</v>
      </c>
      <c r="GO228">
        <v>455.781</v>
      </c>
      <c r="GP228">
        <v>1036.86</v>
      </c>
      <c r="GQ228">
        <v>24.0654</v>
      </c>
      <c r="GR228">
        <v>23.5382</v>
      </c>
      <c r="GS228">
        <v>29.9999</v>
      </c>
      <c r="GT228">
        <v>23.5639</v>
      </c>
      <c r="GU228">
        <v>23.6806</v>
      </c>
      <c r="GV228">
        <v>81.7724</v>
      </c>
      <c r="GW228">
        <v>22.7091</v>
      </c>
      <c r="GX228">
        <v>67.4144</v>
      </c>
      <c r="GY228">
        <v>24.032</v>
      </c>
      <c r="GZ228">
        <v>1604.62</v>
      </c>
      <c r="HA228">
        <v>12.8163</v>
      </c>
      <c r="HB228">
        <v>101.111</v>
      </c>
      <c r="HC228">
        <v>101.08</v>
      </c>
    </row>
    <row r="229" spans="1:211">
      <c r="A229">
        <v>213</v>
      </c>
      <c r="B229">
        <v>1737668165.1</v>
      </c>
      <c r="C229">
        <v>424</v>
      </c>
      <c r="D229" t="s">
        <v>774</v>
      </c>
      <c r="E229" t="s">
        <v>775</v>
      </c>
      <c r="F229">
        <v>2</v>
      </c>
      <c r="G229">
        <v>1737668163.1</v>
      </c>
      <c r="H229">
        <f>(I229)/1000</f>
        <v>0</v>
      </c>
      <c r="I229">
        <f>IF(BD229, AL229, AF229)</f>
        <v>0</v>
      </c>
      <c r="J229">
        <f>IF(BD229, AG229, AE229)</f>
        <v>0</v>
      </c>
      <c r="K229">
        <f>BF229 - IF(AS229&gt;1, J229*AZ229*100.0/(AU229), 0)</f>
        <v>0</v>
      </c>
      <c r="L229">
        <f>((R229-H229/2)*K229-J229)/(R229+H229/2)</f>
        <v>0</v>
      </c>
      <c r="M229">
        <f>L229*(BM229+BN229)/1000.0</f>
        <v>0</v>
      </c>
      <c r="N229">
        <f>(BF229 - IF(AS229&gt;1, J229*AZ229*100.0/(AU229), 0))*(BM229+BN229)/1000.0</f>
        <v>0</v>
      </c>
      <c r="O229">
        <f>2.0/((1/Q229-1/P229)+SIGN(Q229)*SQRT((1/Q229-1/P229)*(1/Q229-1/P229) + 4*BA229/((BA229+1)*(BA229+1))*(2*1/Q229*1/P229-1/P229*1/P229)))</f>
        <v>0</v>
      </c>
      <c r="P229">
        <f>IF(LEFT(BB229,1)&lt;&gt;"0",IF(LEFT(BB229,1)="1",3.0,BC229),$D$5+$E$5*(BT229*BM229/($K$5*1000))+$F$5*(BT229*BM229/($K$5*1000))*MAX(MIN(AZ229,$J$5),$I$5)*MAX(MIN(AZ229,$J$5),$I$5)+$G$5*MAX(MIN(AZ229,$J$5),$I$5)*(BT229*BM229/($K$5*1000))+$H$5*(BT229*BM229/($K$5*1000))*(BT229*BM229/($K$5*1000)))</f>
        <v>0</v>
      </c>
      <c r="Q229">
        <f>H229*(1000-(1000*0.61365*exp(17.502*U229/(240.97+U229))/(BM229+BN229)+BH229)/2)/(1000*0.61365*exp(17.502*U229/(240.97+U229))/(BM229+BN229)-BH229)</f>
        <v>0</v>
      </c>
      <c r="R229">
        <f>1/((BA229+1)/(O229/1.6)+1/(P229/1.37)) + BA229/((BA229+1)/(O229/1.6) + BA229/(P229/1.37))</f>
        <v>0</v>
      </c>
      <c r="S229">
        <f>(AV229*AY229)</f>
        <v>0</v>
      </c>
      <c r="T229">
        <f>(BO229+(S229+2*0.95*5.67E-8*(((BO229+$B$7)+273)^4-(BO229+273)^4)-44100*H229)/(1.84*29.3*P229+8*0.95*5.67E-8*(BO229+273)^3))</f>
        <v>0</v>
      </c>
      <c r="U229">
        <f>($C$7*BP229+$D$7*BQ229+$E$7*T229)</f>
        <v>0</v>
      </c>
      <c r="V229">
        <f>0.61365*exp(17.502*U229/(240.97+U229))</f>
        <v>0</v>
      </c>
      <c r="W229">
        <f>(X229/Y229*100)</f>
        <v>0</v>
      </c>
      <c r="X229">
        <f>BH229*(BM229+BN229)/1000</f>
        <v>0</v>
      </c>
      <c r="Y229">
        <f>0.61365*exp(17.502*BO229/(240.97+BO229))</f>
        <v>0</v>
      </c>
      <c r="Z229">
        <f>(V229-BH229*(BM229+BN229)/1000)</f>
        <v>0</v>
      </c>
      <c r="AA229">
        <f>(-H229*44100)</f>
        <v>0</v>
      </c>
      <c r="AB229">
        <f>2*29.3*P229*0.92*(BO229-U229)</f>
        <v>0</v>
      </c>
      <c r="AC229">
        <f>2*0.95*5.67E-8*(((BO229+$B$7)+273)^4-(U229+273)^4)</f>
        <v>0</v>
      </c>
      <c r="AD229">
        <f>S229+AC229+AA229+AB229</f>
        <v>0</v>
      </c>
      <c r="AE229">
        <f>BL229*AS229*(BG229-BF229*(1000-AS229*BI229)/(1000-AS229*BH229))/(100*AZ229)</f>
        <v>0</v>
      </c>
      <c r="AF229">
        <f>1000*BL229*AS229*(BH229-BI229)/(100*AZ229*(1000-AS229*BH229))</f>
        <v>0</v>
      </c>
      <c r="AG229">
        <f>(AH229 - AI229 - BM229*1E3/(8.314*(BO229+273.15)) * AK229/BL229 * AJ229) * BL229/(100*AZ229) * (1000 - BI229)/1000</f>
        <v>0</v>
      </c>
      <c r="AH229">
        <v>1597.54399129762</v>
      </c>
      <c r="AI229">
        <v>1541.12181818182</v>
      </c>
      <c r="AJ229">
        <v>3.44179870129848</v>
      </c>
      <c r="AK229">
        <v>84.62</v>
      </c>
      <c r="AL229">
        <f>(AN229 - AM229 + BM229*1E3/(8.314*(BO229+273.15)) * AP229/BL229 * AO229) * BL229/(100*AZ229) * 1000/(1000 - AN229)</f>
        <v>0</v>
      </c>
      <c r="AM229">
        <v>12.7876258261738</v>
      </c>
      <c r="AN229">
        <v>15.4300901098901</v>
      </c>
      <c r="AO229">
        <v>-4.03806521074654e-06</v>
      </c>
      <c r="AP229">
        <v>106.04</v>
      </c>
      <c r="AQ229">
        <v>13</v>
      </c>
      <c r="AR229">
        <v>3</v>
      </c>
      <c r="AS229">
        <f>IF(AQ229*$H$13&gt;=AU229,1.0,(AU229/(AU229-AQ229*$H$13)))</f>
        <v>0</v>
      </c>
      <c r="AT229">
        <f>(AS229-1)*100</f>
        <v>0</v>
      </c>
      <c r="AU229">
        <f>MAX(0,($B$13+$C$13*BT229)/(1+$D$13*BT229)*BM229/(BO229+273)*$E$13)</f>
        <v>0</v>
      </c>
      <c r="AV229">
        <f>$B$11*BU229+$C$11*BV229+$D$11*CG229</f>
        <v>0</v>
      </c>
      <c r="AW229">
        <f>AV229*AX229</f>
        <v>0</v>
      </c>
      <c r="AX229">
        <f>($B$11*$D$9+$C$11*$D$9+$D$11*(CH229*$E$9+CI229*$G$9))/($B$11+$C$11+$D$11)</f>
        <v>0</v>
      </c>
      <c r="AY229">
        <f>($B$11*$K$9+$C$11*$K$9+$D$11*(CH229*$L$9+CI229*$N$9))/($B$11+$C$11+$D$11)</f>
        <v>0</v>
      </c>
      <c r="AZ229">
        <v>6</v>
      </c>
      <c r="BA229">
        <v>0.5</v>
      </c>
      <c r="BB229" t="s">
        <v>345</v>
      </c>
      <c r="BC229">
        <v>2</v>
      </c>
      <c r="BD229" t="b">
        <v>1</v>
      </c>
      <c r="BE229">
        <v>1737668163.1</v>
      </c>
      <c r="BF229">
        <v>1513.95</v>
      </c>
      <c r="BG229">
        <v>1585.43</v>
      </c>
      <c r="BH229">
        <v>15.43115</v>
      </c>
      <c r="BI229">
        <v>12.78925</v>
      </c>
      <c r="BJ229">
        <v>1512.22</v>
      </c>
      <c r="BK229">
        <v>15.3207</v>
      </c>
      <c r="BL229">
        <v>499.934</v>
      </c>
      <c r="BM229">
        <v>102.6005</v>
      </c>
      <c r="BN229">
        <v>0.09995575</v>
      </c>
      <c r="BO229">
        <v>25.0303</v>
      </c>
      <c r="BP229">
        <v>25.46275</v>
      </c>
      <c r="BQ229">
        <v>999.9</v>
      </c>
      <c r="BR229">
        <v>0</v>
      </c>
      <c r="BS229">
        <v>0</v>
      </c>
      <c r="BT229">
        <v>10018.15</v>
      </c>
      <c r="BU229">
        <v>364.644</v>
      </c>
      <c r="BV229">
        <v>829.284</v>
      </c>
      <c r="BW229">
        <v>-71.48605</v>
      </c>
      <c r="BX229">
        <v>1537.675</v>
      </c>
      <c r="BY229">
        <v>1605.975</v>
      </c>
      <c r="BZ229">
        <v>2.641905</v>
      </c>
      <c r="CA229">
        <v>1585.43</v>
      </c>
      <c r="CB229">
        <v>12.78925</v>
      </c>
      <c r="CC229">
        <v>1.58325</v>
      </c>
      <c r="CD229">
        <v>1.312185</v>
      </c>
      <c r="CE229">
        <v>13.7967</v>
      </c>
      <c r="CF229">
        <v>10.93915</v>
      </c>
      <c r="CG229">
        <v>1199.995</v>
      </c>
      <c r="CH229">
        <v>0.8999995</v>
      </c>
      <c r="CI229">
        <v>0.1000005</v>
      </c>
      <c r="CJ229">
        <v>27</v>
      </c>
      <c r="CK229">
        <v>23455.7</v>
      </c>
      <c r="CL229">
        <v>1737665128.1</v>
      </c>
      <c r="CM229" t="s">
        <v>346</v>
      </c>
      <c r="CN229">
        <v>1737665128.1</v>
      </c>
      <c r="CO229">
        <v>1737665124.1</v>
      </c>
      <c r="CP229">
        <v>1</v>
      </c>
      <c r="CQ229">
        <v>0.11</v>
      </c>
      <c r="CR229">
        <v>-0.02</v>
      </c>
      <c r="CS229">
        <v>0.918</v>
      </c>
      <c r="CT229">
        <v>0.128</v>
      </c>
      <c r="CU229">
        <v>200</v>
      </c>
      <c r="CV229">
        <v>18</v>
      </c>
      <c r="CW229">
        <v>0.6</v>
      </c>
      <c r="CX229">
        <v>0.08</v>
      </c>
      <c r="CY229">
        <v>-71.133675</v>
      </c>
      <c r="CZ229">
        <v>-4.45473834586468</v>
      </c>
      <c r="DA229">
        <v>0.447708267597327</v>
      </c>
      <c r="DB229">
        <v>0</v>
      </c>
      <c r="DC229">
        <v>2.647624</v>
      </c>
      <c r="DD229">
        <v>0.0319236090225565</v>
      </c>
      <c r="DE229">
        <v>0.00923482127601827</v>
      </c>
      <c r="DF229">
        <v>1</v>
      </c>
      <c r="DG229">
        <v>1</v>
      </c>
      <c r="DH229">
        <v>2</v>
      </c>
      <c r="DI229" t="s">
        <v>347</v>
      </c>
      <c r="DJ229">
        <v>3.11915</v>
      </c>
      <c r="DK229">
        <v>2.80049</v>
      </c>
      <c r="DL229">
        <v>0.238144</v>
      </c>
      <c r="DM229">
        <v>0.246807</v>
      </c>
      <c r="DN229">
        <v>0.0862197</v>
      </c>
      <c r="DO229">
        <v>0.0760477</v>
      </c>
      <c r="DP229">
        <v>21205</v>
      </c>
      <c r="DQ229">
        <v>19366.5</v>
      </c>
      <c r="DR229">
        <v>26627</v>
      </c>
      <c r="DS229">
        <v>24058.1</v>
      </c>
      <c r="DT229">
        <v>33639.7</v>
      </c>
      <c r="DU229">
        <v>32394.8</v>
      </c>
      <c r="DV229">
        <v>40259</v>
      </c>
      <c r="DW229">
        <v>38044.7</v>
      </c>
      <c r="DX229">
        <v>1.99717</v>
      </c>
      <c r="DY229">
        <v>2.6351</v>
      </c>
      <c r="DZ229">
        <v>0.0379421</v>
      </c>
      <c r="EA229">
        <v>0</v>
      </c>
      <c r="EB229">
        <v>24.8396</v>
      </c>
      <c r="EC229">
        <v>999.9</v>
      </c>
      <c r="ED229">
        <v>51.508</v>
      </c>
      <c r="EE229">
        <v>26.062</v>
      </c>
      <c r="EF229">
        <v>17.0028</v>
      </c>
      <c r="EG229">
        <v>64.2756</v>
      </c>
      <c r="EH229">
        <v>20.4407</v>
      </c>
      <c r="EI229">
        <v>2</v>
      </c>
      <c r="EJ229">
        <v>-0.31701</v>
      </c>
      <c r="EK229">
        <v>0.0412745</v>
      </c>
      <c r="EL229">
        <v>20.2998</v>
      </c>
      <c r="EM229">
        <v>5.26147</v>
      </c>
      <c r="EN229">
        <v>12.0061</v>
      </c>
      <c r="EO229">
        <v>4.9992</v>
      </c>
      <c r="EP229">
        <v>3.28715</v>
      </c>
      <c r="EQ229">
        <v>9999</v>
      </c>
      <c r="ER229">
        <v>9999</v>
      </c>
      <c r="ES229">
        <v>9999</v>
      </c>
      <c r="ET229">
        <v>999.9</v>
      </c>
      <c r="EU229">
        <v>1.87286</v>
      </c>
      <c r="EV229">
        <v>1.87372</v>
      </c>
      <c r="EW229">
        <v>1.86995</v>
      </c>
      <c r="EX229">
        <v>1.87574</v>
      </c>
      <c r="EY229">
        <v>1.87587</v>
      </c>
      <c r="EZ229">
        <v>1.87424</v>
      </c>
      <c r="FA229">
        <v>1.87284</v>
      </c>
      <c r="FB229">
        <v>1.87192</v>
      </c>
      <c r="FC229">
        <v>5</v>
      </c>
      <c r="FD229">
        <v>0</v>
      </c>
      <c r="FE229">
        <v>0</v>
      </c>
      <c r="FF229">
        <v>0</v>
      </c>
      <c r="FG229" t="s">
        <v>348</v>
      </c>
      <c r="FH229" t="s">
        <v>349</v>
      </c>
      <c r="FI229" t="s">
        <v>350</v>
      </c>
      <c r="FJ229" t="s">
        <v>350</v>
      </c>
      <c r="FK229" t="s">
        <v>350</v>
      </c>
      <c r="FL229" t="s">
        <v>350</v>
      </c>
      <c r="FM229">
        <v>0</v>
      </c>
      <c r="FN229">
        <v>100</v>
      </c>
      <c r="FO229">
        <v>100</v>
      </c>
      <c r="FP229">
        <v>1.72</v>
      </c>
      <c r="FQ229">
        <v>0.1104</v>
      </c>
      <c r="FR229">
        <v>0.362488883028156</v>
      </c>
      <c r="FS229">
        <v>0.00365831709837341</v>
      </c>
      <c r="FT229">
        <v>-3.09545118692409e-06</v>
      </c>
      <c r="FU229">
        <v>8.40380587856183e-10</v>
      </c>
      <c r="FV229">
        <v>-0.00191986884087034</v>
      </c>
      <c r="FW229">
        <v>0.00174507359546448</v>
      </c>
      <c r="FX229">
        <v>0.000211765233859431</v>
      </c>
      <c r="FY229">
        <v>9.99097381883647e-06</v>
      </c>
      <c r="FZ229">
        <v>2</v>
      </c>
      <c r="GA229">
        <v>1986</v>
      </c>
      <c r="GB229">
        <v>0</v>
      </c>
      <c r="GC229">
        <v>17</v>
      </c>
      <c r="GD229">
        <v>50.6</v>
      </c>
      <c r="GE229">
        <v>50.7</v>
      </c>
      <c r="GF229">
        <v>4.09546</v>
      </c>
      <c r="GG229">
        <v>2.49512</v>
      </c>
      <c r="GH229">
        <v>2.24854</v>
      </c>
      <c r="GI229">
        <v>2.67578</v>
      </c>
      <c r="GJ229">
        <v>2.44751</v>
      </c>
      <c r="GK229">
        <v>2.3877</v>
      </c>
      <c r="GL229">
        <v>31.3244</v>
      </c>
      <c r="GM229">
        <v>13.9306</v>
      </c>
      <c r="GN229">
        <v>19</v>
      </c>
      <c r="GO229">
        <v>455.803</v>
      </c>
      <c r="GP229">
        <v>1036.76</v>
      </c>
      <c r="GQ229">
        <v>24.0551</v>
      </c>
      <c r="GR229">
        <v>23.5382</v>
      </c>
      <c r="GS229">
        <v>29.9999</v>
      </c>
      <c r="GT229">
        <v>23.5647</v>
      </c>
      <c r="GU229">
        <v>23.6815</v>
      </c>
      <c r="GV229">
        <v>82.0475</v>
      </c>
      <c r="GW229">
        <v>22.7091</v>
      </c>
      <c r="GX229">
        <v>67.4144</v>
      </c>
      <c r="GY229">
        <v>24.032</v>
      </c>
      <c r="GZ229">
        <v>1618.23</v>
      </c>
      <c r="HA229">
        <v>12.8163</v>
      </c>
      <c r="HB229">
        <v>101.112</v>
      </c>
      <c r="HC229">
        <v>101.08</v>
      </c>
    </row>
    <row r="230" spans="1:211">
      <c r="A230">
        <v>214</v>
      </c>
      <c r="B230">
        <v>1737668167.1</v>
      </c>
      <c r="C230">
        <v>426</v>
      </c>
      <c r="D230" t="s">
        <v>776</v>
      </c>
      <c r="E230" t="s">
        <v>777</v>
      </c>
      <c r="F230">
        <v>2</v>
      </c>
      <c r="G230">
        <v>1737668166.1</v>
      </c>
      <c r="H230">
        <f>(I230)/1000</f>
        <v>0</v>
      </c>
      <c r="I230">
        <f>IF(BD230, AL230, AF230)</f>
        <v>0</v>
      </c>
      <c r="J230">
        <f>IF(BD230, AG230, AE230)</f>
        <v>0</v>
      </c>
      <c r="K230">
        <f>BF230 - IF(AS230&gt;1, J230*AZ230*100.0/(AU230), 0)</f>
        <v>0</v>
      </c>
      <c r="L230">
        <f>((R230-H230/2)*K230-J230)/(R230+H230/2)</f>
        <v>0</v>
      </c>
      <c r="M230">
        <f>L230*(BM230+BN230)/1000.0</f>
        <v>0</v>
      </c>
      <c r="N230">
        <f>(BF230 - IF(AS230&gt;1, J230*AZ230*100.0/(AU230), 0))*(BM230+BN230)/1000.0</f>
        <v>0</v>
      </c>
      <c r="O230">
        <f>2.0/((1/Q230-1/P230)+SIGN(Q230)*SQRT((1/Q230-1/P230)*(1/Q230-1/P230) + 4*BA230/((BA230+1)*(BA230+1))*(2*1/Q230*1/P230-1/P230*1/P230)))</f>
        <v>0</v>
      </c>
      <c r="P230">
        <f>IF(LEFT(BB230,1)&lt;&gt;"0",IF(LEFT(BB230,1)="1",3.0,BC230),$D$5+$E$5*(BT230*BM230/($K$5*1000))+$F$5*(BT230*BM230/($K$5*1000))*MAX(MIN(AZ230,$J$5),$I$5)*MAX(MIN(AZ230,$J$5),$I$5)+$G$5*MAX(MIN(AZ230,$J$5),$I$5)*(BT230*BM230/($K$5*1000))+$H$5*(BT230*BM230/($K$5*1000))*(BT230*BM230/($K$5*1000)))</f>
        <v>0</v>
      </c>
      <c r="Q230">
        <f>H230*(1000-(1000*0.61365*exp(17.502*U230/(240.97+U230))/(BM230+BN230)+BH230)/2)/(1000*0.61365*exp(17.502*U230/(240.97+U230))/(BM230+BN230)-BH230)</f>
        <v>0</v>
      </c>
      <c r="R230">
        <f>1/((BA230+1)/(O230/1.6)+1/(P230/1.37)) + BA230/((BA230+1)/(O230/1.6) + BA230/(P230/1.37))</f>
        <v>0</v>
      </c>
      <c r="S230">
        <f>(AV230*AY230)</f>
        <v>0</v>
      </c>
      <c r="T230">
        <f>(BO230+(S230+2*0.95*5.67E-8*(((BO230+$B$7)+273)^4-(BO230+273)^4)-44100*H230)/(1.84*29.3*P230+8*0.95*5.67E-8*(BO230+273)^3))</f>
        <v>0</v>
      </c>
      <c r="U230">
        <f>($C$7*BP230+$D$7*BQ230+$E$7*T230)</f>
        <v>0</v>
      </c>
      <c r="V230">
        <f>0.61365*exp(17.502*U230/(240.97+U230))</f>
        <v>0</v>
      </c>
      <c r="W230">
        <f>(X230/Y230*100)</f>
        <v>0</v>
      </c>
      <c r="X230">
        <f>BH230*(BM230+BN230)/1000</f>
        <v>0</v>
      </c>
      <c r="Y230">
        <f>0.61365*exp(17.502*BO230/(240.97+BO230))</f>
        <v>0</v>
      </c>
      <c r="Z230">
        <f>(V230-BH230*(BM230+BN230)/1000)</f>
        <v>0</v>
      </c>
      <c r="AA230">
        <f>(-H230*44100)</f>
        <v>0</v>
      </c>
      <c r="AB230">
        <f>2*29.3*P230*0.92*(BO230-U230)</f>
        <v>0</v>
      </c>
      <c r="AC230">
        <f>2*0.95*5.67E-8*(((BO230+$B$7)+273)^4-(U230+273)^4)</f>
        <v>0</v>
      </c>
      <c r="AD230">
        <f>S230+AC230+AA230+AB230</f>
        <v>0</v>
      </c>
      <c r="AE230">
        <f>BL230*AS230*(BG230-BF230*(1000-AS230*BI230)/(1000-AS230*BH230))/(100*AZ230)</f>
        <v>0</v>
      </c>
      <c r="AF230">
        <f>1000*BL230*AS230*(BH230-BI230)/(100*AZ230*(1000-AS230*BH230))</f>
        <v>0</v>
      </c>
      <c r="AG230">
        <f>(AH230 - AI230 - BM230*1E3/(8.314*(BO230+273.15)) * AK230/BL230 * AJ230) * BL230/(100*AZ230) * (1000 - BI230)/1000</f>
        <v>0</v>
      </c>
      <c r="AH230">
        <v>1604.28212829762</v>
      </c>
      <c r="AI230">
        <v>1547.95381818182</v>
      </c>
      <c r="AJ230">
        <v>3.43002727272726</v>
      </c>
      <c r="AK230">
        <v>84.62</v>
      </c>
      <c r="AL230">
        <f>(AN230 - AM230 + BM230*1E3/(8.314*(BO230+273.15)) * AP230/BL230 * AO230) * BL230/(100*AZ230) * 1000/(1000 - AN230)</f>
        <v>0</v>
      </c>
      <c r="AM230">
        <v>12.7875828985415</v>
      </c>
      <c r="AN230">
        <v>15.4287274725275</v>
      </c>
      <c r="AO230">
        <v>-3.32192931859941e-06</v>
      </c>
      <c r="AP230">
        <v>106.04</v>
      </c>
      <c r="AQ230">
        <v>13</v>
      </c>
      <c r="AR230">
        <v>3</v>
      </c>
      <c r="AS230">
        <f>IF(AQ230*$H$13&gt;=AU230,1.0,(AU230/(AU230-AQ230*$H$13)))</f>
        <v>0</v>
      </c>
      <c r="AT230">
        <f>(AS230-1)*100</f>
        <v>0</v>
      </c>
      <c r="AU230">
        <f>MAX(0,($B$13+$C$13*BT230)/(1+$D$13*BT230)*BM230/(BO230+273)*$E$13)</f>
        <v>0</v>
      </c>
      <c r="AV230">
        <f>$B$11*BU230+$C$11*BV230+$D$11*CG230</f>
        <v>0</v>
      </c>
      <c r="AW230">
        <f>AV230*AX230</f>
        <v>0</v>
      </c>
      <c r="AX230">
        <f>($B$11*$D$9+$C$11*$D$9+$D$11*(CH230*$E$9+CI230*$G$9))/($B$11+$C$11+$D$11)</f>
        <v>0</v>
      </c>
      <c r="AY230">
        <f>($B$11*$K$9+$C$11*$K$9+$D$11*(CH230*$L$9+CI230*$N$9))/($B$11+$C$11+$D$11)</f>
        <v>0</v>
      </c>
      <c r="AZ230">
        <v>6</v>
      </c>
      <c r="BA230">
        <v>0.5</v>
      </c>
      <c r="BB230" t="s">
        <v>345</v>
      </c>
      <c r="BC230">
        <v>2</v>
      </c>
      <c r="BD230" t="b">
        <v>1</v>
      </c>
      <c r="BE230">
        <v>1737668166.1</v>
      </c>
      <c r="BF230">
        <v>1524.06</v>
      </c>
      <c r="BG230">
        <v>1595.68</v>
      </c>
      <c r="BH230">
        <v>15.4282</v>
      </c>
      <c r="BI230">
        <v>12.7902</v>
      </c>
      <c r="BJ230">
        <v>1522.33</v>
      </c>
      <c r="BK230">
        <v>15.3178</v>
      </c>
      <c r="BL230">
        <v>499.935</v>
      </c>
      <c r="BM230">
        <v>102.601</v>
      </c>
      <c r="BN230">
        <v>0.100192</v>
      </c>
      <c r="BO230">
        <v>25.0288</v>
      </c>
      <c r="BP230">
        <v>25.4555</v>
      </c>
      <c r="BQ230">
        <v>999.9</v>
      </c>
      <c r="BR230">
        <v>0</v>
      </c>
      <c r="BS230">
        <v>0</v>
      </c>
      <c r="BT230">
        <v>9948.75</v>
      </c>
      <c r="BU230">
        <v>364.701</v>
      </c>
      <c r="BV230">
        <v>828.506</v>
      </c>
      <c r="BW230">
        <v>-71.6222</v>
      </c>
      <c r="BX230">
        <v>1547.94</v>
      </c>
      <c r="BY230">
        <v>1616.35</v>
      </c>
      <c r="BZ230">
        <v>2.63802</v>
      </c>
      <c r="CA230">
        <v>1595.68</v>
      </c>
      <c r="CB230">
        <v>12.7902</v>
      </c>
      <c r="CC230">
        <v>1.58295</v>
      </c>
      <c r="CD230">
        <v>1.31228</v>
      </c>
      <c r="CE230">
        <v>13.7938</v>
      </c>
      <c r="CF230">
        <v>10.9403</v>
      </c>
      <c r="CG230">
        <v>1200</v>
      </c>
      <c r="CH230">
        <v>0.900001</v>
      </c>
      <c r="CI230">
        <v>0.0999994</v>
      </c>
      <c r="CJ230">
        <v>27</v>
      </c>
      <c r="CK230">
        <v>23455.8</v>
      </c>
      <c r="CL230">
        <v>1737665128.1</v>
      </c>
      <c r="CM230" t="s">
        <v>346</v>
      </c>
      <c r="CN230">
        <v>1737665128.1</v>
      </c>
      <c r="CO230">
        <v>1737665124.1</v>
      </c>
      <c r="CP230">
        <v>1</v>
      </c>
      <c r="CQ230">
        <v>0.11</v>
      </c>
      <c r="CR230">
        <v>-0.02</v>
      </c>
      <c r="CS230">
        <v>0.918</v>
      </c>
      <c r="CT230">
        <v>0.128</v>
      </c>
      <c r="CU230">
        <v>200</v>
      </c>
      <c r="CV230">
        <v>18</v>
      </c>
      <c r="CW230">
        <v>0.6</v>
      </c>
      <c r="CX230">
        <v>0.08</v>
      </c>
      <c r="CY230">
        <v>-71.240785</v>
      </c>
      <c r="CZ230">
        <v>-3.5351864661654</v>
      </c>
      <c r="DA230">
        <v>0.381784594077603</v>
      </c>
      <c r="DB230">
        <v>0</v>
      </c>
      <c r="DC230">
        <v>2.6488375</v>
      </c>
      <c r="DD230">
        <v>-0.0205538345864648</v>
      </c>
      <c r="DE230">
        <v>0.00707533594608763</v>
      </c>
      <c r="DF230">
        <v>1</v>
      </c>
      <c r="DG230">
        <v>1</v>
      </c>
      <c r="DH230">
        <v>2</v>
      </c>
      <c r="DI230" t="s">
        <v>347</v>
      </c>
      <c r="DJ230">
        <v>3.11903</v>
      </c>
      <c r="DK230">
        <v>2.8007</v>
      </c>
      <c r="DL230">
        <v>0.238765</v>
      </c>
      <c r="DM230">
        <v>0.247433</v>
      </c>
      <c r="DN230">
        <v>0.0862135</v>
      </c>
      <c r="DO230">
        <v>0.0760491</v>
      </c>
      <c r="DP230">
        <v>21187.8</v>
      </c>
      <c r="DQ230">
        <v>19350.7</v>
      </c>
      <c r="DR230">
        <v>26627.1</v>
      </c>
      <c r="DS230">
        <v>24058.4</v>
      </c>
      <c r="DT230">
        <v>33640</v>
      </c>
      <c r="DU230">
        <v>32395.1</v>
      </c>
      <c r="DV230">
        <v>40259</v>
      </c>
      <c r="DW230">
        <v>38045.1</v>
      </c>
      <c r="DX230">
        <v>1.99702</v>
      </c>
      <c r="DY230">
        <v>2.63538</v>
      </c>
      <c r="DZ230">
        <v>0.0372678</v>
      </c>
      <c r="EA230">
        <v>0</v>
      </c>
      <c r="EB230">
        <v>24.844</v>
      </c>
      <c r="EC230">
        <v>999.9</v>
      </c>
      <c r="ED230">
        <v>51.508</v>
      </c>
      <c r="EE230">
        <v>26.073</v>
      </c>
      <c r="EF230">
        <v>17.0125</v>
      </c>
      <c r="EG230">
        <v>64.2556</v>
      </c>
      <c r="EH230">
        <v>20.5609</v>
      </c>
      <c r="EI230">
        <v>2</v>
      </c>
      <c r="EJ230">
        <v>-0.317035</v>
      </c>
      <c r="EK230">
        <v>0.0673883</v>
      </c>
      <c r="EL230">
        <v>20.3</v>
      </c>
      <c r="EM230">
        <v>5.26117</v>
      </c>
      <c r="EN230">
        <v>12.0059</v>
      </c>
      <c r="EO230">
        <v>4.999</v>
      </c>
      <c r="EP230">
        <v>3.2871</v>
      </c>
      <c r="EQ230">
        <v>9999</v>
      </c>
      <c r="ER230">
        <v>9999</v>
      </c>
      <c r="ES230">
        <v>9999</v>
      </c>
      <c r="ET230">
        <v>999.9</v>
      </c>
      <c r="EU230">
        <v>1.87286</v>
      </c>
      <c r="EV230">
        <v>1.87369</v>
      </c>
      <c r="EW230">
        <v>1.86995</v>
      </c>
      <c r="EX230">
        <v>1.87571</v>
      </c>
      <c r="EY230">
        <v>1.87587</v>
      </c>
      <c r="EZ230">
        <v>1.87424</v>
      </c>
      <c r="FA230">
        <v>1.87283</v>
      </c>
      <c r="FB230">
        <v>1.8719</v>
      </c>
      <c r="FC230">
        <v>5</v>
      </c>
      <c r="FD230">
        <v>0</v>
      </c>
      <c r="FE230">
        <v>0</v>
      </c>
      <c r="FF230">
        <v>0</v>
      </c>
      <c r="FG230" t="s">
        <v>348</v>
      </c>
      <c r="FH230" t="s">
        <v>349</v>
      </c>
      <c r="FI230" t="s">
        <v>350</v>
      </c>
      <c r="FJ230" t="s">
        <v>350</v>
      </c>
      <c r="FK230" t="s">
        <v>350</v>
      </c>
      <c r="FL230" t="s">
        <v>350</v>
      </c>
      <c r="FM230">
        <v>0</v>
      </c>
      <c r="FN230">
        <v>100</v>
      </c>
      <c r="FO230">
        <v>100</v>
      </c>
      <c r="FP230">
        <v>1.73</v>
      </c>
      <c r="FQ230">
        <v>0.1104</v>
      </c>
      <c r="FR230">
        <v>0.362488883028156</v>
      </c>
      <c r="FS230">
        <v>0.00365831709837341</v>
      </c>
      <c r="FT230">
        <v>-3.09545118692409e-06</v>
      </c>
      <c r="FU230">
        <v>8.40380587856183e-10</v>
      </c>
      <c r="FV230">
        <v>-0.00191986884087034</v>
      </c>
      <c r="FW230">
        <v>0.00174507359546448</v>
      </c>
      <c r="FX230">
        <v>0.000211765233859431</v>
      </c>
      <c r="FY230">
        <v>9.99097381883647e-06</v>
      </c>
      <c r="FZ230">
        <v>2</v>
      </c>
      <c r="GA230">
        <v>1986</v>
      </c>
      <c r="GB230">
        <v>0</v>
      </c>
      <c r="GC230">
        <v>17</v>
      </c>
      <c r="GD230">
        <v>50.6</v>
      </c>
      <c r="GE230">
        <v>50.7</v>
      </c>
      <c r="GF230">
        <v>4.10889</v>
      </c>
      <c r="GG230">
        <v>2.51099</v>
      </c>
      <c r="GH230">
        <v>2.24854</v>
      </c>
      <c r="GI230">
        <v>2.67578</v>
      </c>
      <c r="GJ230">
        <v>2.44751</v>
      </c>
      <c r="GK230">
        <v>2.41211</v>
      </c>
      <c r="GL230">
        <v>31.3462</v>
      </c>
      <c r="GM230">
        <v>13.9482</v>
      </c>
      <c r="GN230">
        <v>19</v>
      </c>
      <c r="GO230">
        <v>455.715</v>
      </c>
      <c r="GP230">
        <v>1037.11</v>
      </c>
      <c r="GQ230">
        <v>24.0429</v>
      </c>
      <c r="GR230">
        <v>23.5382</v>
      </c>
      <c r="GS230">
        <v>29.9999</v>
      </c>
      <c r="GT230">
        <v>23.5647</v>
      </c>
      <c r="GU230">
        <v>23.6825</v>
      </c>
      <c r="GV230">
        <v>82.3162</v>
      </c>
      <c r="GW230">
        <v>22.7091</v>
      </c>
      <c r="GX230">
        <v>67.4144</v>
      </c>
      <c r="GY230">
        <v>24.032</v>
      </c>
      <c r="GZ230">
        <v>1625.06</v>
      </c>
      <c r="HA230">
        <v>12.8164</v>
      </c>
      <c r="HB230">
        <v>101.112</v>
      </c>
      <c r="HC230">
        <v>101.081</v>
      </c>
    </row>
    <row r="231" spans="1:211">
      <c r="A231">
        <v>215</v>
      </c>
      <c r="B231">
        <v>1737668169.1</v>
      </c>
      <c r="C231">
        <v>428</v>
      </c>
      <c r="D231" t="s">
        <v>778</v>
      </c>
      <c r="E231" t="s">
        <v>779</v>
      </c>
      <c r="F231">
        <v>2</v>
      </c>
      <c r="G231">
        <v>1737668167.1</v>
      </c>
      <c r="H231">
        <f>(I231)/1000</f>
        <v>0</v>
      </c>
      <c r="I231">
        <f>IF(BD231, AL231, AF231)</f>
        <v>0</v>
      </c>
      <c r="J231">
        <f>IF(BD231, AG231, AE231)</f>
        <v>0</v>
      </c>
      <c r="K231">
        <f>BF231 - IF(AS231&gt;1, J231*AZ231*100.0/(AU231), 0)</f>
        <v>0</v>
      </c>
      <c r="L231">
        <f>((R231-H231/2)*K231-J231)/(R231+H231/2)</f>
        <v>0</v>
      </c>
      <c r="M231">
        <f>L231*(BM231+BN231)/1000.0</f>
        <v>0</v>
      </c>
      <c r="N231">
        <f>(BF231 - IF(AS231&gt;1, J231*AZ231*100.0/(AU231), 0))*(BM231+BN231)/1000.0</f>
        <v>0</v>
      </c>
      <c r="O231">
        <f>2.0/((1/Q231-1/P231)+SIGN(Q231)*SQRT((1/Q231-1/P231)*(1/Q231-1/P231) + 4*BA231/((BA231+1)*(BA231+1))*(2*1/Q231*1/P231-1/P231*1/P231)))</f>
        <v>0</v>
      </c>
      <c r="P231">
        <f>IF(LEFT(BB231,1)&lt;&gt;"0",IF(LEFT(BB231,1)="1",3.0,BC231),$D$5+$E$5*(BT231*BM231/($K$5*1000))+$F$5*(BT231*BM231/($K$5*1000))*MAX(MIN(AZ231,$J$5),$I$5)*MAX(MIN(AZ231,$J$5),$I$5)+$G$5*MAX(MIN(AZ231,$J$5),$I$5)*(BT231*BM231/($K$5*1000))+$H$5*(BT231*BM231/($K$5*1000))*(BT231*BM231/($K$5*1000)))</f>
        <v>0</v>
      </c>
      <c r="Q231">
        <f>H231*(1000-(1000*0.61365*exp(17.502*U231/(240.97+U231))/(BM231+BN231)+BH231)/2)/(1000*0.61365*exp(17.502*U231/(240.97+U231))/(BM231+BN231)-BH231)</f>
        <v>0</v>
      </c>
      <c r="R231">
        <f>1/((BA231+1)/(O231/1.6)+1/(P231/1.37)) + BA231/((BA231+1)/(O231/1.6) + BA231/(P231/1.37))</f>
        <v>0</v>
      </c>
      <c r="S231">
        <f>(AV231*AY231)</f>
        <v>0</v>
      </c>
      <c r="T231">
        <f>(BO231+(S231+2*0.95*5.67E-8*(((BO231+$B$7)+273)^4-(BO231+273)^4)-44100*H231)/(1.84*29.3*P231+8*0.95*5.67E-8*(BO231+273)^3))</f>
        <v>0</v>
      </c>
      <c r="U231">
        <f>($C$7*BP231+$D$7*BQ231+$E$7*T231)</f>
        <v>0</v>
      </c>
      <c r="V231">
        <f>0.61365*exp(17.502*U231/(240.97+U231))</f>
        <v>0</v>
      </c>
      <c r="W231">
        <f>(X231/Y231*100)</f>
        <v>0</v>
      </c>
      <c r="X231">
        <f>BH231*(BM231+BN231)/1000</f>
        <v>0</v>
      </c>
      <c r="Y231">
        <f>0.61365*exp(17.502*BO231/(240.97+BO231))</f>
        <v>0</v>
      </c>
      <c r="Z231">
        <f>(V231-BH231*(BM231+BN231)/1000)</f>
        <v>0</v>
      </c>
      <c r="AA231">
        <f>(-H231*44100)</f>
        <v>0</v>
      </c>
      <c r="AB231">
        <f>2*29.3*P231*0.92*(BO231-U231)</f>
        <v>0</v>
      </c>
      <c r="AC231">
        <f>2*0.95*5.67E-8*(((BO231+$B$7)+273)^4-(U231+273)^4)</f>
        <v>0</v>
      </c>
      <c r="AD231">
        <f>S231+AC231+AA231+AB231</f>
        <v>0</v>
      </c>
      <c r="AE231">
        <f>BL231*AS231*(BG231-BF231*(1000-AS231*BI231)/(1000-AS231*BH231))/(100*AZ231)</f>
        <v>0</v>
      </c>
      <c r="AF231">
        <f>1000*BL231*AS231*(BH231-BI231)/(100*AZ231*(1000-AS231*BH231))</f>
        <v>0</v>
      </c>
      <c r="AG231">
        <f>(AH231 - AI231 - BM231*1E3/(8.314*(BO231+273.15)) * AK231/BL231 * AJ231) * BL231/(100*AZ231) * (1000 - BI231)/1000</f>
        <v>0</v>
      </c>
      <c r="AH231">
        <v>1611.07685789286</v>
      </c>
      <c r="AI231">
        <v>1554.76309090909</v>
      </c>
      <c r="AJ231">
        <v>3.41587922077907</v>
      </c>
      <c r="AK231">
        <v>84.62</v>
      </c>
      <c r="AL231">
        <f>(AN231 - AM231 + BM231*1E3/(8.314*(BO231+273.15)) * AP231/BL231 * AO231) * BL231/(100*AZ231) * 1000/(1000 - AN231)</f>
        <v>0</v>
      </c>
      <c r="AM231">
        <v>12.7883545761439</v>
      </c>
      <c r="AN231">
        <v>15.4275120879121</v>
      </c>
      <c r="AO231">
        <v>-2.58188349046914e-06</v>
      </c>
      <c r="AP231">
        <v>106.04</v>
      </c>
      <c r="AQ231">
        <v>13</v>
      </c>
      <c r="AR231">
        <v>3</v>
      </c>
      <c r="AS231">
        <f>IF(AQ231*$H$13&gt;=AU231,1.0,(AU231/(AU231-AQ231*$H$13)))</f>
        <v>0</v>
      </c>
      <c r="AT231">
        <f>(AS231-1)*100</f>
        <v>0</v>
      </c>
      <c r="AU231">
        <f>MAX(0,($B$13+$C$13*BT231)/(1+$D$13*BT231)*BM231/(BO231+273)*$E$13)</f>
        <v>0</v>
      </c>
      <c r="AV231">
        <f>$B$11*BU231+$C$11*BV231+$D$11*CG231</f>
        <v>0</v>
      </c>
      <c r="AW231">
        <f>AV231*AX231</f>
        <v>0</v>
      </c>
      <c r="AX231">
        <f>($B$11*$D$9+$C$11*$D$9+$D$11*(CH231*$E$9+CI231*$G$9))/($B$11+$C$11+$D$11)</f>
        <v>0</v>
      </c>
      <c r="AY231">
        <f>($B$11*$K$9+$C$11*$K$9+$D$11*(CH231*$L$9+CI231*$N$9))/($B$11+$C$11+$D$11)</f>
        <v>0</v>
      </c>
      <c r="AZ231">
        <v>6</v>
      </c>
      <c r="BA231">
        <v>0.5</v>
      </c>
      <c r="BB231" t="s">
        <v>345</v>
      </c>
      <c r="BC231">
        <v>2</v>
      </c>
      <c r="BD231" t="b">
        <v>1</v>
      </c>
      <c r="BE231">
        <v>1737668167.1</v>
      </c>
      <c r="BF231">
        <v>1527.425</v>
      </c>
      <c r="BG231">
        <v>1599.195</v>
      </c>
      <c r="BH231">
        <v>15.4278</v>
      </c>
      <c r="BI231">
        <v>12.79075</v>
      </c>
      <c r="BJ231">
        <v>1525.7</v>
      </c>
      <c r="BK231">
        <v>15.3174</v>
      </c>
      <c r="BL231">
        <v>499.915</v>
      </c>
      <c r="BM231">
        <v>102.601</v>
      </c>
      <c r="BN231">
        <v>0.100117</v>
      </c>
      <c r="BO231">
        <v>25.0278</v>
      </c>
      <c r="BP231">
        <v>25.45535</v>
      </c>
      <c r="BQ231">
        <v>999.9</v>
      </c>
      <c r="BR231">
        <v>0</v>
      </c>
      <c r="BS231">
        <v>0</v>
      </c>
      <c r="BT231">
        <v>9974.975</v>
      </c>
      <c r="BU231">
        <v>364.689</v>
      </c>
      <c r="BV231">
        <v>828.521</v>
      </c>
      <c r="BW231">
        <v>-71.771</v>
      </c>
      <c r="BX231">
        <v>1551.36</v>
      </c>
      <c r="BY231">
        <v>1619.915</v>
      </c>
      <c r="BZ231">
        <v>2.637065</v>
      </c>
      <c r="CA231">
        <v>1599.195</v>
      </c>
      <c r="CB231">
        <v>12.79075</v>
      </c>
      <c r="CC231">
        <v>1.58291</v>
      </c>
      <c r="CD231">
        <v>1.31234</v>
      </c>
      <c r="CE231">
        <v>13.7934</v>
      </c>
      <c r="CF231">
        <v>10.94095</v>
      </c>
      <c r="CG231">
        <v>1200</v>
      </c>
      <c r="CH231">
        <v>0.9000015</v>
      </c>
      <c r="CI231">
        <v>0.09999885</v>
      </c>
      <c r="CJ231">
        <v>27</v>
      </c>
      <c r="CK231">
        <v>23455.8</v>
      </c>
      <c r="CL231">
        <v>1737665128.1</v>
      </c>
      <c r="CM231" t="s">
        <v>346</v>
      </c>
      <c r="CN231">
        <v>1737665128.1</v>
      </c>
      <c r="CO231">
        <v>1737665124.1</v>
      </c>
      <c r="CP231">
        <v>1</v>
      </c>
      <c r="CQ231">
        <v>0.11</v>
      </c>
      <c r="CR231">
        <v>-0.02</v>
      </c>
      <c r="CS231">
        <v>0.918</v>
      </c>
      <c r="CT231">
        <v>0.128</v>
      </c>
      <c r="CU231">
        <v>200</v>
      </c>
      <c r="CV231">
        <v>18</v>
      </c>
      <c r="CW231">
        <v>0.6</v>
      </c>
      <c r="CX231">
        <v>0.08</v>
      </c>
      <c r="CY231">
        <v>-71.347405</v>
      </c>
      <c r="CZ231">
        <v>-2.98673233082708</v>
      </c>
      <c r="DA231">
        <v>0.335877089833469</v>
      </c>
      <c r="DB231">
        <v>0</v>
      </c>
      <c r="DC231">
        <v>2.648894</v>
      </c>
      <c r="DD231">
        <v>-0.0628231578947364</v>
      </c>
      <c r="DE231">
        <v>0.00690691711257635</v>
      </c>
      <c r="DF231">
        <v>1</v>
      </c>
      <c r="DG231">
        <v>1</v>
      </c>
      <c r="DH231">
        <v>2</v>
      </c>
      <c r="DI231" t="s">
        <v>347</v>
      </c>
      <c r="DJ231">
        <v>3.11909</v>
      </c>
      <c r="DK231">
        <v>2.80096</v>
      </c>
      <c r="DL231">
        <v>0.239388</v>
      </c>
      <c r="DM231">
        <v>0.248066</v>
      </c>
      <c r="DN231">
        <v>0.0862103</v>
      </c>
      <c r="DO231">
        <v>0.0760508</v>
      </c>
      <c r="DP231">
        <v>21170.3</v>
      </c>
      <c r="DQ231">
        <v>19334.5</v>
      </c>
      <c r="DR231">
        <v>26626.9</v>
      </c>
      <c r="DS231">
        <v>24058.5</v>
      </c>
      <c r="DT231">
        <v>33639.8</v>
      </c>
      <c r="DU231">
        <v>32395</v>
      </c>
      <c r="DV231">
        <v>40258.6</v>
      </c>
      <c r="DW231">
        <v>38045</v>
      </c>
      <c r="DX231">
        <v>1.9973</v>
      </c>
      <c r="DY231">
        <v>2.63475</v>
      </c>
      <c r="DZ231">
        <v>0.0370294</v>
      </c>
      <c r="EA231">
        <v>0</v>
      </c>
      <c r="EB231">
        <v>24.8482</v>
      </c>
      <c r="EC231">
        <v>999.9</v>
      </c>
      <c r="ED231">
        <v>51.489</v>
      </c>
      <c r="EE231">
        <v>26.073</v>
      </c>
      <c r="EF231">
        <v>17.0074</v>
      </c>
      <c r="EG231">
        <v>64.2956</v>
      </c>
      <c r="EH231">
        <v>20.4808</v>
      </c>
      <c r="EI231">
        <v>2</v>
      </c>
      <c r="EJ231">
        <v>-0.317104</v>
      </c>
      <c r="EK231">
        <v>0.0500027</v>
      </c>
      <c r="EL231">
        <v>20.3002</v>
      </c>
      <c r="EM231">
        <v>5.26132</v>
      </c>
      <c r="EN231">
        <v>12.0064</v>
      </c>
      <c r="EO231">
        <v>4.99895</v>
      </c>
      <c r="EP231">
        <v>3.28713</v>
      </c>
      <c r="EQ231">
        <v>9999</v>
      </c>
      <c r="ER231">
        <v>9999</v>
      </c>
      <c r="ES231">
        <v>9999</v>
      </c>
      <c r="ET231">
        <v>999.9</v>
      </c>
      <c r="EU231">
        <v>1.87286</v>
      </c>
      <c r="EV231">
        <v>1.87367</v>
      </c>
      <c r="EW231">
        <v>1.86995</v>
      </c>
      <c r="EX231">
        <v>1.87569</v>
      </c>
      <c r="EY231">
        <v>1.87588</v>
      </c>
      <c r="EZ231">
        <v>1.87424</v>
      </c>
      <c r="FA231">
        <v>1.87281</v>
      </c>
      <c r="FB231">
        <v>1.87189</v>
      </c>
      <c r="FC231">
        <v>5</v>
      </c>
      <c r="FD231">
        <v>0</v>
      </c>
      <c r="FE231">
        <v>0</v>
      </c>
      <c r="FF231">
        <v>0</v>
      </c>
      <c r="FG231" t="s">
        <v>348</v>
      </c>
      <c r="FH231" t="s">
        <v>349</v>
      </c>
      <c r="FI231" t="s">
        <v>350</v>
      </c>
      <c r="FJ231" t="s">
        <v>350</v>
      </c>
      <c r="FK231" t="s">
        <v>350</v>
      </c>
      <c r="FL231" t="s">
        <v>350</v>
      </c>
      <c r="FM231">
        <v>0</v>
      </c>
      <c r="FN231">
        <v>100</v>
      </c>
      <c r="FO231">
        <v>100</v>
      </c>
      <c r="FP231">
        <v>1.72</v>
      </c>
      <c r="FQ231">
        <v>0.1104</v>
      </c>
      <c r="FR231">
        <v>0.362488883028156</v>
      </c>
      <c r="FS231">
        <v>0.00365831709837341</v>
      </c>
      <c r="FT231">
        <v>-3.09545118692409e-06</v>
      </c>
      <c r="FU231">
        <v>8.40380587856183e-10</v>
      </c>
      <c r="FV231">
        <v>-0.00191986884087034</v>
      </c>
      <c r="FW231">
        <v>0.00174507359546448</v>
      </c>
      <c r="FX231">
        <v>0.000211765233859431</v>
      </c>
      <c r="FY231">
        <v>9.99097381883647e-06</v>
      </c>
      <c r="FZ231">
        <v>2</v>
      </c>
      <c r="GA231">
        <v>1986</v>
      </c>
      <c r="GB231">
        <v>0</v>
      </c>
      <c r="GC231">
        <v>17</v>
      </c>
      <c r="GD231">
        <v>50.7</v>
      </c>
      <c r="GE231">
        <v>50.8</v>
      </c>
      <c r="GF231">
        <v>4.12231</v>
      </c>
      <c r="GG231">
        <v>2.5061</v>
      </c>
      <c r="GH231">
        <v>2.24854</v>
      </c>
      <c r="GI231">
        <v>2.67456</v>
      </c>
      <c r="GJ231">
        <v>2.44751</v>
      </c>
      <c r="GK231">
        <v>2.34741</v>
      </c>
      <c r="GL231">
        <v>31.3462</v>
      </c>
      <c r="GM231">
        <v>13.9219</v>
      </c>
      <c r="GN231">
        <v>19</v>
      </c>
      <c r="GO231">
        <v>455.877</v>
      </c>
      <c r="GP231">
        <v>1036.35</v>
      </c>
      <c r="GQ231">
        <v>24.0296</v>
      </c>
      <c r="GR231">
        <v>23.5388</v>
      </c>
      <c r="GS231">
        <v>29.9999</v>
      </c>
      <c r="GT231">
        <v>23.5647</v>
      </c>
      <c r="GU231">
        <v>23.6825</v>
      </c>
      <c r="GV231">
        <v>82.5844</v>
      </c>
      <c r="GW231">
        <v>22.7091</v>
      </c>
      <c r="GX231">
        <v>67.4144</v>
      </c>
      <c r="GY231">
        <v>24.0032</v>
      </c>
      <c r="GZ231">
        <v>1631.88</v>
      </c>
      <c r="HA231">
        <v>12.8192</v>
      </c>
      <c r="HB231">
        <v>101.111</v>
      </c>
      <c r="HC231">
        <v>101.081</v>
      </c>
    </row>
    <row r="232" spans="1:211">
      <c r="A232">
        <v>216</v>
      </c>
      <c r="B232">
        <v>1737668171.1</v>
      </c>
      <c r="C232">
        <v>430</v>
      </c>
      <c r="D232" t="s">
        <v>780</v>
      </c>
      <c r="E232" t="s">
        <v>781</v>
      </c>
      <c r="F232">
        <v>2</v>
      </c>
      <c r="G232">
        <v>1737668170.1</v>
      </c>
      <c r="H232">
        <f>(I232)/1000</f>
        <v>0</v>
      </c>
      <c r="I232">
        <f>IF(BD232, AL232, AF232)</f>
        <v>0</v>
      </c>
      <c r="J232">
        <f>IF(BD232, AG232, AE232)</f>
        <v>0</v>
      </c>
      <c r="K232">
        <f>BF232 - IF(AS232&gt;1, J232*AZ232*100.0/(AU232), 0)</f>
        <v>0</v>
      </c>
      <c r="L232">
        <f>((R232-H232/2)*K232-J232)/(R232+H232/2)</f>
        <v>0</v>
      </c>
      <c r="M232">
        <f>L232*(BM232+BN232)/1000.0</f>
        <v>0</v>
      </c>
      <c r="N232">
        <f>(BF232 - IF(AS232&gt;1, J232*AZ232*100.0/(AU232), 0))*(BM232+BN232)/1000.0</f>
        <v>0</v>
      </c>
      <c r="O232">
        <f>2.0/((1/Q232-1/P232)+SIGN(Q232)*SQRT((1/Q232-1/P232)*(1/Q232-1/P232) + 4*BA232/((BA232+1)*(BA232+1))*(2*1/Q232*1/P232-1/P232*1/P232)))</f>
        <v>0</v>
      </c>
      <c r="P232">
        <f>IF(LEFT(BB232,1)&lt;&gt;"0",IF(LEFT(BB232,1)="1",3.0,BC232),$D$5+$E$5*(BT232*BM232/($K$5*1000))+$F$5*(BT232*BM232/($K$5*1000))*MAX(MIN(AZ232,$J$5),$I$5)*MAX(MIN(AZ232,$J$5),$I$5)+$G$5*MAX(MIN(AZ232,$J$5),$I$5)*(BT232*BM232/($K$5*1000))+$H$5*(BT232*BM232/($K$5*1000))*(BT232*BM232/($K$5*1000)))</f>
        <v>0</v>
      </c>
      <c r="Q232">
        <f>H232*(1000-(1000*0.61365*exp(17.502*U232/(240.97+U232))/(BM232+BN232)+BH232)/2)/(1000*0.61365*exp(17.502*U232/(240.97+U232))/(BM232+BN232)-BH232)</f>
        <v>0</v>
      </c>
      <c r="R232">
        <f>1/((BA232+1)/(O232/1.6)+1/(P232/1.37)) + BA232/((BA232+1)/(O232/1.6) + BA232/(P232/1.37))</f>
        <v>0</v>
      </c>
      <c r="S232">
        <f>(AV232*AY232)</f>
        <v>0</v>
      </c>
      <c r="T232">
        <f>(BO232+(S232+2*0.95*5.67E-8*(((BO232+$B$7)+273)^4-(BO232+273)^4)-44100*H232)/(1.84*29.3*P232+8*0.95*5.67E-8*(BO232+273)^3))</f>
        <v>0</v>
      </c>
      <c r="U232">
        <f>($C$7*BP232+$D$7*BQ232+$E$7*T232)</f>
        <v>0</v>
      </c>
      <c r="V232">
        <f>0.61365*exp(17.502*U232/(240.97+U232))</f>
        <v>0</v>
      </c>
      <c r="W232">
        <f>(X232/Y232*100)</f>
        <v>0</v>
      </c>
      <c r="X232">
        <f>BH232*(BM232+BN232)/1000</f>
        <v>0</v>
      </c>
      <c r="Y232">
        <f>0.61365*exp(17.502*BO232/(240.97+BO232))</f>
        <v>0</v>
      </c>
      <c r="Z232">
        <f>(V232-BH232*(BM232+BN232)/1000)</f>
        <v>0</v>
      </c>
      <c r="AA232">
        <f>(-H232*44100)</f>
        <v>0</v>
      </c>
      <c r="AB232">
        <f>2*29.3*P232*0.92*(BO232-U232)</f>
        <v>0</v>
      </c>
      <c r="AC232">
        <f>2*0.95*5.67E-8*(((BO232+$B$7)+273)^4-(U232+273)^4)</f>
        <v>0</v>
      </c>
      <c r="AD232">
        <f>S232+AC232+AA232+AB232</f>
        <v>0</v>
      </c>
      <c r="AE232">
        <f>BL232*AS232*(BG232-BF232*(1000-AS232*BI232)/(1000-AS232*BH232))/(100*AZ232)</f>
        <v>0</v>
      </c>
      <c r="AF232">
        <f>1000*BL232*AS232*(BH232-BI232)/(100*AZ232*(1000-AS232*BH232))</f>
        <v>0</v>
      </c>
      <c r="AG232">
        <f>(AH232 - AI232 - BM232*1E3/(8.314*(BO232+273.15)) * AK232/BL232 * AJ232) * BL232/(100*AZ232) * (1000 - BI232)/1000</f>
        <v>0</v>
      </c>
      <c r="AH232">
        <v>1618.07319535714</v>
      </c>
      <c r="AI232">
        <v>1561.63739393939</v>
      </c>
      <c r="AJ232">
        <v>3.42383852813831</v>
      </c>
      <c r="AK232">
        <v>84.62</v>
      </c>
      <c r="AL232">
        <f>(AN232 - AM232 + BM232*1E3/(8.314*(BO232+273.15)) * AP232/BL232 * AO232) * BL232/(100*AZ232) * 1000/(1000 - AN232)</f>
        <v>0</v>
      </c>
      <c r="AM232">
        <v>12.7895829798002</v>
      </c>
      <c r="AN232">
        <v>15.4269461538462</v>
      </c>
      <c r="AO232">
        <v>-1.90269055792032e-06</v>
      </c>
      <c r="AP232">
        <v>106.04</v>
      </c>
      <c r="AQ232">
        <v>13</v>
      </c>
      <c r="AR232">
        <v>3</v>
      </c>
      <c r="AS232">
        <f>IF(AQ232*$H$13&gt;=AU232,1.0,(AU232/(AU232-AQ232*$H$13)))</f>
        <v>0</v>
      </c>
      <c r="AT232">
        <f>(AS232-1)*100</f>
        <v>0</v>
      </c>
      <c r="AU232">
        <f>MAX(0,($B$13+$C$13*BT232)/(1+$D$13*BT232)*BM232/(BO232+273)*$E$13)</f>
        <v>0</v>
      </c>
      <c r="AV232">
        <f>$B$11*BU232+$C$11*BV232+$D$11*CG232</f>
        <v>0</v>
      </c>
      <c r="AW232">
        <f>AV232*AX232</f>
        <v>0</v>
      </c>
      <c r="AX232">
        <f>($B$11*$D$9+$C$11*$D$9+$D$11*(CH232*$E$9+CI232*$G$9))/($B$11+$C$11+$D$11)</f>
        <v>0</v>
      </c>
      <c r="AY232">
        <f>($B$11*$K$9+$C$11*$K$9+$D$11*(CH232*$L$9+CI232*$N$9))/($B$11+$C$11+$D$11)</f>
        <v>0</v>
      </c>
      <c r="AZ232">
        <v>6</v>
      </c>
      <c r="BA232">
        <v>0.5</v>
      </c>
      <c r="BB232" t="s">
        <v>345</v>
      </c>
      <c r="BC232">
        <v>2</v>
      </c>
      <c r="BD232" t="b">
        <v>1</v>
      </c>
      <c r="BE232">
        <v>1737668170.1</v>
      </c>
      <c r="BF232">
        <v>1537.56</v>
      </c>
      <c r="BG232">
        <v>1609.58</v>
      </c>
      <c r="BH232">
        <v>15.4272</v>
      </c>
      <c r="BI232">
        <v>12.7917</v>
      </c>
      <c r="BJ232">
        <v>1535.83</v>
      </c>
      <c r="BK232">
        <v>15.3168</v>
      </c>
      <c r="BL232">
        <v>500.137</v>
      </c>
      <c r="BM232">
        <v>102.601</v>
      </c>
      <c r="BN232">
        <v>0.100178</v>
      </c>
      <c r="BO232">
        <v>25.0254</v>
      </c>
      <c r="BP232">
        <v>25.4578</v>
      </c>
      <c r="BQ232">
        <v>999.9</v>
      </c>
      <c r="BR232">
        <v>0</v>
      </c>
      <c r="BS232">
        <v>0</v>
      </c>
      <c r="BT232">
        <v>10020</v>
      </c>
      <c r="BU232">
        <v>364.728</v>
      </c>
      <c r="BV232">
        <v>828.776</v>
      </c>
      <c r="BW232">
        <v>-72.0228</v>
      </c>
      <c r="BX232">
        <v>1561.65</v>
      </c>
      <c r="BY232">
        <v>1630.44</v>
      </c>
      <c r="BZ232">
        <v>2.63547</v>
      </c>
      <c r="CA232">
        <v>1609.58</v>
      </c>
      <c r="CB232">
        <v>12.7917</v>
      </c>
      <c r="CC232">
        <v>1.58284</v>
      </c>
      <c r="CD232">
        <v>1.31244</v>
      </c>
      <c r="CE232">
        <v>13.7928</v>
      </c>
      <c r="CF232">
        <v>10.9421</v>
      </c>
      <c r="CG232">
        <v>1200</v>
      </c>
      <c r="CH232">
        <v>0.900002</v>
      </c>
      <c r="CI232">
        <v>0.0999983</v>
      </c>
      <c r="CJ232">
        <v>27</v>
      </c>
      <c r="CK232">
        <v>23455.8</v>
      </c>
      <c r="CL232">
        <v>1737665128.1</v>
      </c>
      <c r="CM232" t="s">
        <v>346</v>
      </c>
      <c r="CN232">
        <v>1737665128.1</v>
      </c>
      <c r="CO232">
        <v>1737665124.1</v>
      </c>
      <c r="CP232">
        <v>1</v>
      </c>
      <c r="CQ232">
        <v>0.11</v>
      </c>
      <c r="CR232">
        <v>-0.02</v>
      </c>
      <c r="CS232">
        <v>0.918</v>
      </c>
      <c r="CT232">
        <v>0.128</v>
      </c>
      <c r="CU232">
        <v>200</v>
      </c>
      <c r="CV232">
        <v>18</v>
      </c>
      <c r="CW232">
        <v>0.6</v>
      </c>
      <c r="CX232">
        <v>0.08</v>
      </c>
      <c r="CY232">
        <v>-71.47005</v>
      </c>
      <c r="CZ232">
        <v>-2.79263458646609</v>
      </c>
      <c r="DA232">
        <v>0.31522618783978</v>
      </c>
      <c r="DB232">
        <v>0</v>
      </c>
      <c r="DC232">
        <v>2.6474225</v>
      </c>
      <c r="DD232">
        <v>-0.0803932330827091</v>
      </c>
      <c r="DE232">
        <v>0.00781258591952755</v>
      </c>
      <c r="DF232">
        <v>1</v>
      </c>
      <c r="DG232">
        <v>1</v>
      </c>
      <c r="DH232">
        <v>2</v>
      </c>
      <c r="DI232" t="s">
        <v>347</v>
      </c>
      <c r="DJ232">
        <v>3.11947</v>
      </c>
      <c r="DK232">
        <v>2.80094</v>
      </c>
      <c r="DL232">
        <v>0.240009</v>
      </c>
      <c r="DM232">
        <v>0.24867</v>
      </c>
      <c r="DN232">
        <v>0.0862105</v>
      </c>
      <c r="DO232">
        <v>0.0760546</v>
      </c>
      <c r="DP232">
        <v>21152.9</v>
      </c>
      <c r="DQ232">
        <v>19318.9</v>
      </c>
      <c r="DR232">
        <v>26626.7</v>
      </c>
      <c r="DS232">
        <v>24058.2</v>
      </c>
      <c r="DT232">
        <v>33639.8</v>
      </c>
      <c r="DU232">
        <v>32394.7</v>
      </c>
      <c r="DV232">
        <v>40258.5</v>
      </c>
      <c r="DW232">
        <v>38044.7</v>
      </c>
      <c r="DX232">
        <v>1.998</v>
      </c>
      <c r="DY232">
        <v>2.63425</v>
      </c>
      <c r="DZ232">
        <v>0.0365563</v>
      </c>
      <c r="EA232">
        <v>0</v>
      </c>
      <c r="EB232">
        <v>24.8526</v>
      </c>
      <c r="EC232">
        <v>999.9</v>
      </c>
      <c r="ED232">
        <v>51.489</v>
      </c>
      <c r="EE232">
        <v>26.073</v>
      </c>
      <c r="EF232">
        <v>17.0069</v>
      </c>
      <c r="EG232">
        <v>64.3356</v>
      </c>
      <c r="EH232">
        <v>20.3325</v>
      </c>
      <c r="EI232">
        <v>2</v>
      </c>
      <c r="EJ232">
        <v>-0.317129</v>
      </c>
      <c r="EK232">
        <v>0.082805</v>
      </c>
      <c r="EL232">
        <v>20.3001</v>
      </c>
      <c r="EM232">
        <v>5.26117</v>
      </c>
      <c r="EN232">
        <v>12.0062</v>
      </c>
      <c r="EO232">
        <v>4.9992</v>
      </c>
      <c r="EP232">
        <v>3.28702</v>
      </c>
      <c r="EQ232">
        <v>9999</v>
      </c>
      <c r="ER232">
        <v>9999</v>
      </c>
      <c r="ES232">
        <v>9999</v>
      </c>
      <c r="ET232">
        <v>999.9</v>
      </c>
      <c r="EU232">
        <v>1.87286</v>
      </c>
      <c r="EV232">
        <v>1.87369</v>
      </c>
      <c r="EW232">
        <v>1.86993</v>
      </c>
      <c r="EX232">
        <v>1.87569</v>
      </c>
      <c r="EY232">
        <v>1.87587</v>
      </c>
      <c r="EZ232">
        <v>1.87424</v>
      </c>
      <c r="FA232">
        <v>1.8728</v>
      </c>
      <c r="FB232">
        <v>1.87188</v>
      </c>
      <c r="FC232">
        <v>5</v>
      </c>
      <c r="FD232">
        <v>0</v>
      </c>
      <c r="FE232">
        <v>0</v>
      </c>
      <c r="FF232">
        <v>0</v>
      </c>
      <c r="FG232" t="s">
        <v>348</v>
      </c>
      <c r="FH232" t="s">
        <v>349</v>
      </c>
      <c r="FI232" t="s">
        <v>350</v>
      </c>
      <c r="FJ232" t="s">
        <v>350</v>
      </c>
      <c r="FK232" t="s">
        <v>350</v>
      </c>
      <c r="FL232" t="s">
        <v>350</v>
      </c>
      <c r="FM232">
        <v>0</v>
      </c>
      <c r="FN232">
        <v>100</v>
      </c>
      <c r="FO232">
        <v>100</v>
      </c>
      <c r="FP232">
        <v>1.72</v>
      </c>
      <c r="FQ232">
        <v>0.1104</v>
      </c>
      <c r="FR232">
        <v>0.362488883028156</v>
      </c>
      <c r="FS232">
        <v>0.00365831709837341</v>
      </c>
      <c r="FT232">
        <v>-3.09545118692409e-06</v>
      </c>
      <c r="FU232">
        <v>8.40380587856183e-10</v>
      </c>
      <c r="FV232">
        <v>-0.00191986884087034</v>
      </c>
      <c r="FW232">
        <v>0.00174507359546448</v>
      </c>
      <c r="FX232">
        <v>0.000211765233859431</v>
      </c>
      <c r="FY232">
        <v>9.99097381883647e-06</v>
      </c>
      <c r="FZ232">
        <v>2</v>
      </c>
      <c r="GA232">
        <v>1986</v>
      </c>
      <c r="GB232">
        <v>0</v>
      </c>
      <c r="GC232">
        <v>17</v>
      </c>
      <c r="GD232">
        <v>50.7</v>
      </c>
      <c r="GE232">
        <v>50.8</v>
      </c>
      <c r="GF232">
        <v>4.13574</v>
      </c>
      <c r="GG232">
        <v>2.50122</v>
      </c>
      <c r="GH232">
        <v>2.24854</v>
      </c>
      <c r="GI232">
        <v>2.67578</v>
      </c>
      <c r="GJ232">
        <v>2.44751</v>
      </c>
      <c r="GK232">
        <v>2.35107</v>
      </c>
      <c r="GL232">
        <v>31.368</v>
      </c>
      <c r="GM232">
        <v>13.9394</v>
      </c>
      <c r="GN232">
        <v>19</v>
      </c>
      <c r="GO232">
        <v>456.291</v>
      </c>
      <c r="GP232">
        <v>1035.74</v>
      </c>
      <c r="GQ232">
        <v>24.0189</v>
      </c>
      <c r="GR232">
        <v>23.5398</v>
      </c>
      <c r="GS232">
        <v>29.9999</v>
      </c>
      <c r="GT232">
        <v>23.5648</v>
      </c>
      <c r="GU232">
        <v>23.6825</v>
      </c>
      <c r="GV232">
        <v>82.8574</v>
      </c>
      <c r="GW232">
        <v>22.7091</v>
      </c>
      <c r="GX232">
        <v>67.4144</v>
      </c>
      <c r="GY232">
        <v>24.0032</v>
      </c>
      <c r="GZ232">
        <v>1631.88</v>
      </c>
      <c r="HA232">
        <v>12.8166</v>
      </c>
      <c r="HB232">
        <v>101.11</v>
      </c>
      <c r="HC232">
        <v>101.08</v>
      </c>
    </row>
    <row r="233" spans="1:211">
      <c r="A233">
        <v>217</v>
      </c>
      <c r="B233">
        <v>1737668173.1</v>
      </c>
      <c r="C233">
        <v>432</v>
      </c>
      <c r="D233" t="s">
        <v>782</v>
      </c>
      <c r="E233" t="s">
        <v>783</v>
      </c>
      <c r="F233">
        <v>2</v>
      </c>
      <c r="G233">
        <v>1737668171.1</v>
      </c>
      <c r="H233">
        <f>(I233)/1000</f>
        <v>0</v>
      </c>
      <c r="I233">
        <f>IF(BD233, AL233, AF233)</f>
        <v>0</v>
      </c>
      <c r="J233">
        <f>IF(BD233, AG233, AE233)</f>
        <v>0</v>
      </c>
      <c r="K233">
        <f>BF233 - IF(AS233&gt;1, J233*AZ233*100.0/(AU233), 0)</f>
        <v>0</v>
      </c>
      <c r="L233">
        <f>((R233-H233/2)*K233-J233)/(R233+H233/2)</f>
        <v>0</v>
      </c>
      <c r="M233">
        <f>L233*(BM233+BN233)/1000.0</f>
        <v>0</v>
      </c>
      <c r="N233">
        <f>(BF233 - IF(AS233&gt;1, J233*AZ233*100.0/(AU233), 0))*(BM233+BN233)/1000.0</f>
        <v>0</v>
      </c>
      <c r="O233">
        <f>2.0/((1/Q233-1/P233)+SIGN(Q233)*SQRT((1/Q233-1/P233)*(1/Q233-1/P233) + 4*BA233/((BA233+1)*(BA233+1))*(2*1/Q233*1/P233-1/P233*1/P233)))</f>
        <v>0</v>
      </c>
      <c r="P233">
        <f>IF(LEFT(BB233,1)&lt;&gt;"0",IF(LEFT(BB233,1)="1",3.0,BC233),$D$5+$E$5*(BT233*BM233/($K$5*1000))+$F$5*(BT233*BM233/($K$5*1000))*MAX(MIN(AZ233,$J$5),$I$5)*MAX(MIN(AZ233,$J$5),$I$5)+$G$5*MAX(MIN(AZ233,$J$5),$I$5)*(BT233*BM233/($K$5*1000))+$H$5*(BT233*BM233/($K$5*1000))*(BT233*BM233/($K$5*1000)))</f>
        <v>0</v>
      </c>
      <c r="Q233">
        <f>H233*(1000-(1000*0.61365*exp(17.502*U233/(240.97+U233))/(BM233+BN233)+BH233)/2)/(1000*0.61365*exp(17.502*U233/(240.97+U233))/(BM233+BN233)-BH233)</f>
        <v>0</v>
      </c>
      <c r="R233">
        <f>1/((BA233+1)/(O233/1.6)+1/(P233/1.37)) + BA233/((BA233+1)/(O233/1.6) + BA233/(P233/1.37))</f>
        <v>0</v>
      </c>
      <c r="S233">
        <f>(AV233*AY233)</f>
        <v>0</v>
      </c>
      <c r="T233">
        <f>(BO233+(S233+2*0.95*5.67E-8*(((BO233+$B$7)+273)^4-(BO233+273)^4)-44100*H233)/(1.84*29.3*P233+8*0.95*5.67E-8*(BO233+273)^3))</f>
        <v>0</v>
      </c>
      <c r="U233">
        <f>($C$7*BP233+$D$7*BQ233+$E$7*T233)</f>
        <v>0</v>
      </c>
      <c r="V233">
        <f>0.61365*exp(17.502*U233/(240.97+U233))</f>
        <v>0</v>
      </c>
      <c r="W233">
        <f>(X233/Y233*100)</f>
        <v>0</v>
      </c>
      <c r="X233">
        <f>BH233*(BM233+BN233)/1000</f>
        <v>0</v>
      </c>
      <c r="Y233">
        <f>0.61365*exp(17.502*BO233/(240.97+BO233))</f>
        <v>0</v>
      </c>
      <c r="Z233">
        <f>(V233-BH233*(BM233+BN233)/1000)</f>
        <v>0</v>
      </c>
      <c r="AA233">
        <f>(-H233*44100)</f>
        <v>0</v>
      </c>
      <c r="AB233">
        <f>2*29.3*P233*0.92*(BO233-U233)</f>
        <v>0</v>
      </c>
      <c r="AC233">
        <f>2*0.95*5.67E-8*(((BO233+$B$7)+273)^4-(U233+273)^4)</f>
        <v>0</v>
      </c>
      <c r="AD233">
        <f>S233+AC233+AA233+AB233</f>
        <v>0</v>
      </c>
      <c r="AE233">
        <f>BL233*AS233*(BG233-BF233*(1000-AS233*BI233)/(1000-AS233*BH233))/(100*AZ233)</f>
        <v>0</v>
      </c>
      <c r="AF233">
        <f>1000*BL233*AS233*(BH233-BI233)/(100*AZ233*(1000-AS233*BH233))</f>
        <v>0</v>
      </c>
      <c r="AG233">
        <f>(AH233 - AI233 - BM233*1E3/(8.314*(BO233+273.15)) * AK233/BL233 * AJ233) * BL233/(100*AZ233) * (1000 - BI233)/1000</f>
        <v>0</v>
      </c>
      <c r="AH233">
        <v>1625.15891421429</v>
      </c>
      <c r="AI233">
        <v>1568.54315151515</v>
      </c>
      <c r="AJ233">
        <v>3.43956060606058</v>
      </c>
      <c r="AK233">
        <v>84.62</v>
      </c>
      <c r="AL233">
        <f>(AN233 - AM233 + BM233*1E3/(8.314*(BO233+273.15)) * AP233/BL233 * AO233) * BL233/(100*AZ233) * 1000/(1000 - AN233)</f>
        <v>0</v>
      </c>
      <c r="AM233">
        <v>12.7906483954446</v>
      </c>
      <c r="AN233">
        <v>15.426421978022</v>
      </c>
      <c r="AO233">
        <v>-1.38151290389783e-06</v>
      </c>
      <c r="AP233">
        <v>106.04</v>
      </c>
      <c r="AQ233">
        <v>13</v>
      </c>
      <c r="AR233">
        <v>3</v>
      </c>
      <c r="AS233">
        <f>IF(AQ233*$H$13&gt;=AU233,1.0,(AU233/(AU233-AQ233*$H$13)))</f>
        <v>0</v>
      </c>
      <c r="AT233">
        <f>(AS233-1)*100</f>
        <v>0</v>
      </c>
      <c r="AU233">
        <f>MAX(0,($B$13+$C$13*BT233)/(1+$D$13*BT233)*BM233/(BO233+273)*$E$13)</f>
        <v>0</v>
      </c>
      <c r="AV233">
        <f>$B$11*BU233+$C$11*BV233+$D$11*CG233</f>
        <v>0</v>
      </c>
      <c r="AW233">
        <f>AV233*AX233</f>
        <v>0</v>
      </c>
      <c r="AX233">
        <f>($B$11*$D$9+$C$11*$D$9+$D$11*(CH233*$E$9+CI233*$G$9))/($B$11+$C$11+$D$11)</f>
        <v>0</v>
      </c>
      <c r="AY233">
        <f>($B$11*$K$9+$C$11*$K$9+$D$11*(CH233*$L$9+CI233*$N$9))/($B$11+$C$11+$D$11)</f>
        <v>0</v>
      </c>
      <c r="AZ233">
        <v>6</v>
      </c>
      <c r="BA233">
        <v>0.5</v>
      </c>
      <c r="BB233" t="s">
        <v>345</v>
      </c>
      <c r="BC233">
        <v>2</v>
      </c>
      <c r="BD233" t="b">
        <v>1</v>
      </c>
      <c r="BE233">
        <v>1737668171.1</v>
      </c>
      <c r="BF233">
        <v>1540.955</v>
      </c>
      <c r="BG233">
        <v>1612.92</v>
      </c>
      <c r="BH233">
        <v>15.42655</v>
      </c>
      <c r="BI233">
        <v>12.79195</v>
      </c>
      <c r="BJ233">
        <v>1539.23</v>
      </c>
      <c r="BK233">
        <v>15.31615</v>
      </c>
      <c r="BL233">
        <v>500.185</v>
      </c>
      <c r="BM233">
        <v>102.6005</v>
      </c>
      <c r="BN233">
        <v>0.1001375</v>
      </c>
      <c r="BO233">
        <v>25.02485</v>
      </c>
      <c r="BP233">
        <v>25.4546</v>
      </c>
      <c r="BQ233">
        <v>999.9</v>
      </c>
      <c r="BR233">
        <v>0</v>
      </c>
      <c r="BS233">
        <v>0</v>
      </c>
      <c r="BT233">
        <v>10021.9</v>
      </c>
      <c r="BU233">
        <v>364.7165</v>
      </c>
      <c r="BV233">
        <v>828.827</v>
      </c>
      <c r="BW233">
        <v>-71.9657</v>
      </c>
      <c r="BX233">
        <v>1565.1</v>
      </c>
      <c r="BY233">
        <v>1633.82</v>
      </c>
      <c r="BZ233">
        <v>2.634595</v>
      </c>
      <c r="CA233">
        <v>1612.92</v>
      </c>
      <c r="CB233">
        <v>12.79195</v>
      </c>
      <c r="CC233">
        <v>1.582775</v>
      </c>
      <c r="CD233">
        <v>1.31246</v>
      </c>
      <c r="CE233">
        <v>13.7921</v>
      </c>
      <c r="CF233">
        <v>10.94235</v>
      </c>
      <c r="CG233">
        <v>1200</v>
      </c>
      <c r="CH233">
        <v>0.900002</v>
      </c>
      <c r="CI233">
        <v>0.0999982</v>
      </c>
      <c r="CJ233">
        <v>27</v>
      </c>
      <c r="CK233">
        <v>23455.8</v>
      </c>
      <c r="CL233">
        <v>1737665128.1</v>
      </c>
      <c r="CM233" t="s">
        <v>346</v>
      </c>
      <c r="CN233">
        <v>1737665128.1</v>
      </c>
      <c r="CO233">
        <v>1737665124.1</v>
      </c>
      <c r="CP233">
        <v>1</v>
      </c>
      <c r="CQ233">
        <v>0.11</v>
      </c>
      <c r="CR233">
        <v>-0.02</v>
      </c>
      <c r="CS233">
        <v>0.918</v>
      </c>
      <c r="CT233">
        <v>0.128</v>
      </c>
      <c r="CU233">
        <v>200</v>
      </c>
      <c r="CV233">
        <v>18</v>
      </c>
      <c r="CW233">
        <v>0.6</v>
      </c>
      <c r="CX233">
        <v>0.08</v>
      </c>
      <c r="CY233">
        <v>-71.58698</v>
      </c>
      <c r="CZ233">
        <v>-2.40368120300757</v>
      </c>
      <c r="DA233">
        <v>0.272691751983811</v>
      </c>
      <c r="DB233">
        <v>0</v>
      </c>
      <c r="DC233">
        <v>2.645224</v>
      </c>
      <c r="DD233">
        <v>-0.0805163909774386</v>
      </c>
      <c r="DE233">
        <v>0.0078176872539134</v>
      </c>
      <c r="DF233">
        <v>1</v>
      </c>
      <c r="DG233">
        <v>1</v>
      </c>
      <c r="DH233">
        <v>2</v>
      </c>
      <c r="DI233" t="s">
        <v>347</v>
      </c>
      <c r="DJ233">
        <v>3.11957</v>
      </c>
      <c r="DK233">
        <v>2.80063</v>
      </c>
      <c r="DL233">
        <v>0.24063</v>
      </c>
      <c r="DM233">
        <v>0.249261</v>
      </c>
      <c r="DN233">
        <v>0.0862021</v>
      </c>
      <c r="DO233">
        <v>0.0760598</v>
      </c>
      <c r="DP233">
        <v>21135.9</v>
      </c>
      <c r="DQ233">
        <v>19303.8</v>
      </c>
      <c r="DR233">
        <v>26626.9</v>
      </c>
      <c r="DS233">
        <v>24058.4</v>
      </c>
      <c r="DT233">
        <v>33640.5</v>
      </c>
      <c r="DU233">
        <v>32394.8</v>
      </c>
      <c r="DV233">
        <v>40258.9</v>
      </c>
      <c r="DW233">
        <v>38044.9</v>
      </c>
      <c r="DX233">
        <v>1.99828</v>
      </c>
      <c r="DY233">
        <v>2.63415</v>
      </c>
      <c r="DZ233">
        <v>0.0365041</v>
      </c>
      <c r="EA233">
        <v>0</v>
      </c>
      <c r="EB233">
        <v>24.8564</v>
      </c>
      <c r="EC233">
        <v>999.9</v>
      </c>
      <c r="ED233">
        <v>51.477</v>
      </c>
      <c r="EE233">
        <v>26.093</v>
      </c>
      <c r="EF233">
        <v>17.0238</v>
      </c>
      <c r="EG233">
        <v>63.6856</v>
      </c>
      <c r="EH233">
        <v>20.3125</v>
      </c>
      <c r="EI233">
        <v>2</v>
      </c>
      <c r="EJ233">
        <v>-0.317193</v>
      </c>
      <c r="EK233">
        <v>0.0699864</v>
      </c>
      <c r="EL233">
        <v>20.2997</v>
      </c>
      <c r="EM233">
        <v>5.26132</v>
      </c>
      <c r="EN233">
        <v>12.0065</v>
      </c>
      <c r="EO233">
        <v>4.99935</v>
      </c>
      <c r="EP233">
        <v>3.28708</v>
      </c>
      <c r="EQ233">
        <v>9999</v>
      </c>
      <c r="ER233">
        <v>9999</v>
      </c>
      <c r="ES233">
        <v>9999</v>
      </c>
      <c r="ET233">
        <v>999.9</v>
      </c>
      <c r="EU233">
        <v>1.87286</v>
      </c>
      <c r="EV233">
        <v>1.8737</v>
      </c>
      <c r="EW233">
        <v>1.86993</v>
      </c>
      <c r="EX233">
        <v>1.87573</v>
      </c>
      <c r="EY233">
        <v>1.87586</v>
      </c>
      <c r="EZ233">
        <v>1.87424</v>
      </c>
      <c r="FA233">
        <v>1.8728</v>
      </c>
      <c r="FB233">
        <v>1.87187</v>
      </c>
      <c r="FC233">
        <v>5</v>
      </c>
      <c r="FD233">
        <v>0</v>
      </c>
      <c r="FE233">
        <v>0</v>
      </c>
      <c r="FF233">
        <v>0</v>
      </c>
      <c r="FG233" t="s">
        <v>348</v>
      </c>
      <c r="FH233" t="s">
        <v>349</v>
      </c>
      <c r="FI233" t="s">
        <v>350</v>
      </c>
      <c r="FJ233" t="s">
        <v>350</v>
      </c>
      <c r="FK233" t="s">
        <v>350</v>
      </c>
      <c r="FL233" t="s">
        <v>350</v>
      </c>
      <c r="FM233">
        <v>0</v>
      </c>
      <c r="FN233">
        <v>100</v>
      </c>
      <c r="FO233">
        <v>100</v>
      </c>
      <c r="FP233">
        <v>1.72</v>
      </c>
      <c r="FQ233">
        <v>0.1104</v>
      </c>
      <c r="FR233">
        <v>0.362488883028156</v>
      </c>
      <c r="FS233">
        <v>0.00365831709837341</v>
      </c>
      <c r="FT233">
        <v>-3.09545118692409e-06</v>
      </c>
      <c r="FU233">
        <v>8.40380587856183e-10</v>
      </c>
      <c r="FV233">
        <v>-0.00191986884087034</v>
      </c>
      <c r="FW233">
        <v>0.00174507359546448</v>
      </c>
      <c r="FX233">
        <v>0.000211765233859431</v>
      </c>
      <c r="FY233">
        <v>9.99097381883647e-06</v>
      </c>
      <c r="FZ233">
        <v>2</v>
      </c>
      <c r="GA233">
        <v>1986</v>
      </c>
      <c r="GB233">
        <v>0</v>
      </c>
      <c r="GC233">
        <v>17</v>
      </c>
      <c r="GD233">
        <v>50.8</v>
      </c>
      <c r="GE233">
        <v>50.8</v>
      </c>
      <c r="GF233">
        <v>4.15039</v>
      </c>
      <c r="GG233">
        <v>2.48779</v>
      </c>
      <c r="GH233">
        <v>2.24854</v>
      </c>
      <c r="GI233">
        <v>2.67578</v>
      </c>
      <c r="GJ233">
        <v>2.44751</v>
      </c>
      <c r="GK233">
        <v>2.42798</v>
      </c>
      <c r="GL233">
        <v>31.368</v>
      </c>
      <c r="GM233">
        <v>13.9482</v>
      </c>
      <c r="GN233">
        <v>19</v>
      </c>
      <c r="GO233">
        <v>456.461</v>
      </c>
      <c r="GP233">
        <v>1035.63</v>
      </c>
      <c r="GQ233">
        <v>24.0059</v>
      </c>
      <c r="GR233">
        <v>23.5402</v>
      </c>
      <c r="GS233">
        <v>29.9999</v>
      </c>
      <c r="GT233">
        <v>23.5657</v>
      </c>
      <c r="GU233">
        <v>23.6834</v>
      </c>
      <c r="GV233">
        <v>83.1365</v>
      </c>
      <c r="GW233">
        <v>22.7091</v>
      </c>
      <c r="GX233">
        <v>67.4144</v>
      </c>
      <c r="GY233">
        <v>23.9784</v>
      </c>
      <c r="GZ233">
        <v>1645.47</v>
      </c>
      <c r="HA233">
        <v>12.8184</v>
      </c>
      <c r="HB233">
        <v>101.111</v>
      </c>
      <c r="HC233">
        <v>101.081</v>
      </c>
    </row>
    <row r="234" spans="1:211">
      <c r="A234">
        <v>218</v>
      </c>
      <c r="B234">
        <v>1737668175.1</v>
      </c>
      <c r="C234">
        <v>434</v>
      </c>
      <c r="D234" t="s">
        <v>784</v>
      </c>
      <c r="E234" t="s">
        <v>785</v>
      </c>
      <c r="F234">
        <v>2</v>
      </c>
      <c r="G234">
        <v>1737668174.1</v>
      </c>
      <c r="H234">
        <f>(I234)/1000</f>
        <v>0</v>
      </c>
      <c r="I234">
        <f>IF(BD234, AL234, AF234)</f>
        <v>0</v>
      </c>
      <c r="J234">
        <f>IF(BD234, AG234, AE234)</f>
        <v>0</v>
      </c>
      <c r="K234">
        <f>BF234 - IF(AS234&gt;1, J234*AZ234*100.0/(AU234), 0)</f>
        <v>0</v>
      </c>
      <c r="L234">
        <f>((R234-H234/2)*K234-J234)/(R234+H234/2)</f>
        <v>0</v>
      </c>
      <c r="M234">
        <f>L234*(BM234+BN234)/1000.0</f>
        <v>0</v>
      </c>
      <c r="N234">
        <f>(BF234 - IF(AS234&gt;1, J234*AZ234*100.0/(AU234), 0))*(BM234+BN234)/1000.0</f>
        <v>0</v>
      </c>
      <c r="O234">
        <f>2.0/((1/Q234-1/P234)+SIGN(Q234)*SQRT((1/Q234-1/P234)*(1/Q234-1/P234) + 4*BA234/((BA234+1)*(BA234+1))*(2*1/Q234*1/P234-1/P234*1/P234)))</f>
        <v>0</v>
      </c>
      <c r="P234">
        <f>IF(LEFT(BB234,1)&lt;&gt;"0",IF(LEFT(BB234,1)="1",3.0,BC234),$D$5+$E$5*(BT234*BM234/($K$5*1000))+$F$5*(BT234*BM234/($K$5*1000))*MAX(MIN(AZ234,$J$5),$I$5)*MAX(MIN(AZ234,$J$5),$I$5)+$G$5*MAX(MIN(AZ234,$J$5),$I$5)*(BT234*BM234/($K$5*1000))+$H$5*(BT234*BM234/($K$5*1000))*(BT234*BM234/($K$5*1000)))</f>
        <v>0</v>
      </c>
      <c r="Q234">
        <f>H234*(1000-(1000*0.61365*exp(17.502*U234/(240.97+U234))/(BM234+BN234)+BH234)/2)/(1000*0.61365*exp(17.502*U234/(240.97+U234))/(BM234+BN234)-BH234)</f>
        <v>0</v>
      </c>
      <c r="R234">
        <f>1/((BA234+1)/(O234/1.6)+1/(P234/1.37)) + BA234/((BA234+1)/(O234/1.6) + BA234/(P234/1.37))</f>
        <v>0</v>
      </c>
      <c r="S234">
        <f>(AV234*AY234)</f>
        <v>0</v>
      </c>
      <c r="T234">
        <f>(BO234+(S234+2*0.95*5.67E-8*(((BO234+$B$7)+273)^4-(BO234+273)^4)-44100*H234)/(1.84*29.3*P234+8*0.95*5.67E-8*(BO234+273)^3))</f>
        <v>0</v>
      </c>
      <c r="U234">
        <f>($C$7*BP234+$D$7*BQ234+$E$7*T234)</f>
        <v>0</v>
      </c>
      <c r="V234">
        <f>0.61365*exp(17.502*U234/(240.97+U234))</f>
        <v>0</v>
      </c>
      <c r="W234">
        <f>(X234/Y234*100)</f>
        <v>0</v>
      </c>
      <c r="X234">
        <f>BH234*(BM234+BN234)/1000</f>
        <v>0</v>
      </c>
      <c r="Y234">
        <f>0.61365*exp(17.502*BO234/(240.97+BO234))</f>
        <v>0</v>
      </c>
      <c r="Z234">
        <f>(V234-BH234*(BM234+BN234)/1000)</f>
        <v>0</v>
      </c>
      <c r="AA234">
        <f>(-H234*44100)</f>
        <v>0</v>
      </c>
      <c r="AB234">
        <f>2*29.3*P234*0.92*(BO234-U234)</f>
        <v>0</v>
      </c>
      <c r="AC234">
        <f>2*0.95*5.67E-8*(((BO234+$B$7)+273)^4-(U234+273)^4)</f>
        <v>0</v>
      </c>
      <c r="AD234">
        <f>S234+AC234+AA234+AB234</f>
        <v>0</v>
      </c>
      <c r="AE234">
        <f>BL234*AS234*(BG234-BF234*(1000-AS234*BI234)/(1000-AS234*BH234))/(100*AZ234)</f>
        <v>0</v>
      </c>
      <c r="AF234">
        <f>1000*BL234*AS234*(BH234-BI234)/(100*AZ234*(1000-AS234*BH234))</f>
        <v>0</v>
      </c>
      <c r="AG234">
        <f>(AH234 - AI234 - BM234*1E3/(8.314*(BO234+273.15)) * AK234/BL234 * AJ234) * BL234/(100*AZ234) * (1000 - BI234)/1000</f>
        <v>0</v>
      </c>
      <c r="AH234">
        <v>1632.09640083333</v>
      </c>
      <c r="AI234">
        <v>1575.442</v>
      </c>
      <c r="AJ234">
        <v>3.44743333333314</v>
      </c>
      <c r="AK234">
        <v>84.62</v>
      </c>
      <c r="AL234">
        <f>(AN234 - AM234 + BM234*1E3/(8.314*(BO234+273.15)) * AP234/BL234 * AO234) * BL234/(100*AZ234) * 1000/(1000 - AN234)</f>
        <v>0</v>
      </c>
      <c r="AM234">
        <v>12.7910953351249</v>
      </c>
      <c r="AN234">
        <v>15.4245824175824</v>
      </c>
      <c r="AO234">
        <v>-1.26784976481182e-06</v>
      </c>
      <c r="AP234">
        <v>106.04</v>
      </c>
      <c r="AQ234">
        <v>13</v>
      </c>
      <c r="AR234">
        <v>3</v>
      </c>
      <c r="AS234">
        <f>IF(AQ234*$H$13&gt;=AU234,1.0,(AU234/(AU234-AQ234*$H$13)))</f>
        <v>0</v>
      </c>
      <c r="AT234">
        <f>(AS234-1)*100</f>
        <v>0</v>
      </c>
      <c r="AU234">
        <f>MAX(0,($B$13+$C$13*BT234)/(1+$D$13*BT234)*BM234/(BO234+273)*$E$13)</f>
        <v>0</v>
      </c>
      <c r="AV234">
        <f>$B$11*BU234+$C$11*BV234+$D$11*CG234</f>
        <v>0</v>
      </c>
      <c r="AW234">
        <f>AV234*AX234</f>
        <v>0</v>
      </c>
      <c r="AX234">
        <f>($B$11*$D$9+$C$11*$D$9+$D$11*(CH234*$E$9+CI234*$G$9))/($B$11+$C$11+$D$11)</f>
        <v>0</v>
      </c>
      <c r="AY234">
        <f>($B$11*$K$9+$C$11*$K$9+$D$11*(CH234*$L$9+CI234*$N$9))/($B$11+$C$11+$D$11)</f>
        <v>0</v>
      </c>
      <c r="AZ234">
        <v>6</v>
      </c>
      <c r="BA234">
        <v>0.5</v>
      </c>
      <c r="BB234" t="s">
        <v>345</v>
      </c>
      <c r="BC234">
        <v>2</v>
      </c>
      <c r="BD234" t="b">
        <v>1</v>
      </c>
      <c r="BE234">
        <v>1737668174.1</v>
      </c>
      <c r="BF234">
        <v>1551.14</v>
      </c>
      <c r="BG234">
        <v>1623</v>
      </c>
      <c r="BH234">
        <v>15.4237</v>
      </c>
      <c r="BI234">
        <v>12.7935</v>
      </c>
      <c r="BJ234">
        <v>1549.41</v>
      </c>
      <c r="BK234">
        <v>15.3134</v>
      </c>
      <c r="BL234">
        <v>500.48</v>
      </c>
      <c r="BM234">
        <v>102.601</v>
      </c>
      <c r="BN234">
        <v>0.0999909</v>
      </c>
      <c r="BO234">
        <v>25.0224</v>
      </c>
      <c r="BP234">
        <v>25.4571</v>
      </c>
      <c r="BQ234">
        <v>999.9</v>
      </c>
      <c r="BR234">
        <v>0</v>
      </c>
      <c r="BS234">
        <v>0</v>
      </c>
      <c r="BT234">
        <v>9982.5</v>
      </c>
      <c r="BU234">
        <v>364.67</v>
      </c>
      <c r="BV234">
        <v>828.892</v>
      </c>
      <c r="BW234">
        <v>-71.8679</v>
      </c>
      <c r="BX234">
        <v>1575.44</v>
      </c>
      <c r="BY234">
        <v>1644.04</v>
      </c>
      <c r="BZ234">
        <v>2.63021</v>
      </c>
      <c r="CA234">
        <v>1623</v>
      </c>
      <c r="CB234">
        <v>12.7935</v>
      </c>
      <c r="CC234">
        <v>1.58248</v>
      </c>
      <c r="CD234">
        <v>1.31262</v>
      </c>
      <c r="CE234">
        <v>13.7893</v>
      </c>
      <c r="CF234">
        <v>10.9441</v>
      </c>
      <c r="CG234">
        <v>1200</v>
      </c>
      <c r="CH234">
        <v>0.900002</v>
      </c>
      <c r="CI234">
        <v>0.0999978</v>
      </c>
      <c r="CJ234">
        <v>27</v>
      </c>
      <c r="CK234">
        <v>23455.8</v>
      </c>
      <c r="CL234">
        <v>1737665128.1</v>
      </c>
      <c r="CM234" t="s">
        <v>346</v>
      </c>
      <c r="CN234">
        <v>1737665128.1</v>
      </c>
      <c r="CO234">
        <v>1737665124.1</v>
      </c>
      <c r="CP234">
        <v>1</v>
      </c>
      <c r="CQ234">
        <v>0.11</v>
      </c>
      <c r="CR234">
        <v>-0.02</v>
      </c>
      <c r="CS234">
        <v>0.918</v>
      </c>
      <c r="CT234">
        <v>0.128</v>
      </c>
      <c r="CU234">
        <v>200</v>
      </c>
      <c r="CV234">
        <v>18</v>
      </c>
      <c r="CW234">
        <v>0.6</v>
      </c>
      <c r="CX234">
        <v>0.08</v>
      </c>
      <c r="CY234">
        <v>-71.665325</v>
      </c>
      <c r="CZ234">
        <v>-1.82547518796996</v>
      </c>
      <c r="DA234">
        <v>0.221841492681149</v>
      </c>
      <c r="DB234">
        <v>0</v>
      </c>
      <c r="DC234">
        <v>2.642736</v>
      </c>
      <c r="DD234">
        <v>-0.0759627067669194</v>
      </c>
      <c r="DE234">
        <v>0.00740439491113218</v>
      </c>
      <c r="DF234">
        <v>1</v>
      </c>
      <c r="DG234">
        <v>1</v>
      </c>
      <c r="DH234">
        <v>2</v>
      </c>
      <c r="DI234" t="s">
        <v>347</v>
      </c>
      <c r="DJ234">
        <v>3.11945</v>
      </c>
      <c r="DK234">
        <v>2.8005</v>
      </c>
      <c r="DL234">
        <v>0.241255</v>
      </c>
      <c r="DM234">
        <v>0.249887</v>
      </c>
      <c r="DN234">
        <v>0.0861899</v>
      </c>
      <c r="DO234">
        <v>0.0760643</v>
      </c>
      <c r="DP234">
        <v>21118.7</v>
      </c>
      <c r="DQ234">
        <v>19288</v>
      </c>
      <c r="DR234">
        <v>26627.2</v>
      </c>
      <c r="DS234">
        <v>24058.6</v>
      </c>
      <c r="DT234">
        <v>33641.3</v>
      </c>
      <c r="DU234">
        <v>32394.8</v>
      </c>
      <c r="DV234">
        <v>40259.2</v>
      </c>
      <c r="DW234">
        <v>38045.1</v>
      </c>
      <c r="DX234">
        <v>1.99813</v>
      </c>
      <c r="DY234">
        <v>2.63322</v>
      </c>
      <c r="DZ234">
        <v>0.0364371</v>
      </c>
      <c r="EA234">
        <v>0</v>
      </c>
      <c r="EB234">
        <v>24.861</v>
      </c>
      <c r="EC234">
        <v>999.9</v>
      </c>
      <c r="ED234">
        <v>51.477</v>
      </c>
      <c r="EE234">
        <v>26.093</v>
      </c>
      <c r="EF234">
        <v>17.0231</v>
      </c>
      <c r="EG234">
        <v>64.0856</v>
      </c>
      <c r="EH234">
        <v>20.2804</v>
      </c>
      <c r="EI234">
        <v>2</v>
      </c>
      <c r="EJ234">
        <v>-0.317396</v>
      </c>
      <c r="EK234">
        <v>0.0854058</v>
      </c>
      <c r="EL234">
        <v>20.2997</v>
      </c>
      <c r="EM234">
        <v>5.26162</v>
      </c>
      <c r="EN234">
        <v>12.0071</v>
      </c>
      <c r="EO234">
        <v>4.9993</v>
      </c>
      <c r="EP234">
        <v>3.28713</v>
      </c>
      <c r="EQ234">
        <v>9999</v>
      </c>
      <c r="ER234">
        <v>9999</v>
      </c>
      <c r="ES234">
        <v>9999</v>
      </c>
      <c r="ET234">
        <v>999.9</v>
      </c>
      <c r="EU234">
        <v>1.87288</v>
      </c>
      <c r="EV234">
        <v>1.87372</v>
      </c>
      <c r="EW234">
        <v>1.86996</v>
      </c>
      <c r="EX234">
        <v>1.87576</v>
      </c>
      <c r="EY234">
        <v>1.87588</v>
      </c>
      <c r="EZ234">
        <v>1.87424</v>
      </c>
      <c r="FA234">
        <v>1.87283</v>
      </c>
      <c r="FB234">
        <v>1.87189</v>
      </c>
      <c r="FC234">
        <v>5</v>
      </c>
      <c r="FD234">
        <v>0</v>
      </c>
      <c r="FE234">
        <v>0</v>
      </c>
      <c r="FF234">
        <v>0</v>
      </c>
      <c r="FG234" t="s">
        <v>348</v>
      </c>
      <c r="FH234" t="s">
        <v>349</v>
      </c>
      <c r="FI234" t="s">
        <v>350</v>
      </c>
      <c r="FJ234" t="s">
        <v>350</v>
      </c>
      <c r="FK234" t="s">
        <v>350</v>
      </c>
      <c r="FL234" t="s">
        <v>350</v>
      </c>
      <c r="FM234">
        <v>0</v>
      </c>
      <c r="FN234">
        <v>100</v>
      </c>
      <c r="FO234">
        <v>100</v>
      </c>
      <c r="FP234">
        <v>1.73</v>
      </c>
      <c r="FQ234">
        <v>0.1103</v>
      </c>
      <c r="FR234">
        <v>0.362488883028156</v>
      </c>
      <c r="FS234">
        <v>0.00365831709837341</v>
      </c>
      <c r="FT234">
        <v>-3.09545118692409e-06</v>
      </c>
      <c r="FU234">
        <v>8.40380587856183e-10</v>
      </c>
      <c r="FV234">
        <v>-0.00191986884087034</v>
      </c>
      <c r="FW234">
        <v>0.00174507359546448</v>
      </c>
      <c r="FX234">
        <v>0.000211765233859431</v>
      </c>
      <c r="FY234">
        <v>9.99097381883647e-06</v>
      </c>
      <c r="FZ234">
        <v>2</v>
      </c>
      <c r="GA234">
        <v>1986</v>
      </c>
      <c r="GB234">
        <v>0</v>
      </c>
      <c r="GC234">
        <v>17</v>
      </c>
      <c r="GD234">
        <v>50.8</v>
      </c>
      <c r="GE234">
        <v>50.9</v>
      </c>
      <c r="GF234">
        <v>4.1626</v>
      </c>
      <c r="GG234">
        <v>2.50732</v>
      </c>
      <c r="GH234">
        <v>2.24854</v>
      </c>
      <c r="GI234">
        <v>2.67456</v>
      </c>
      <c r="GJ234">
        <v>2.44751</v>
      </c>
      <c r="GK234">
        <v>2.37671</v>
      </c>
      <c r="GL234">
        <v>31.3898</v>
      </c>
      <c r="GM234">
        <v>13.9306</v>
      </c>
      <c r="GN234">
        <v>19</v>
      </c>
      <c r="GO234">
        <v>456.381</v>
      </c>
      <c r="GP234">
        <v>1034.53</v>
      </c>
      <c r="GQ234">
        <v>23.9959</v>
      </c>
      <c r="GR234">
        <v>23.5402</v>
      </c>
      <c r="GS234">
        <v>30</v>
      </c>
      <c r="GT234">
        <v>23.5666</v>
      </c>
      <c r="GU234">
        <v>23.6844</v>
      </c>
      <c r="GV234">
        <v>83.3916</v>
      </c>
      <c r="GW234">
        <v>22.7091</v>
      </c>
      <c r="GX234">
        <v>67.4144</v>
      </c>
      <c r="GY234">
        <v>23.9784</v>
      </c>
      <c r="GZ234">
        <v>1652.33</v>
      </c>
      <c r="HA234">
        <v>12.8217</v>
      </c>
      <c r="HB234">
        <v>101.112</v>
      </c>
      <c r="HC234">
        <v>101.081</v>
      </c>
    </row>
    <row r="235" spans="1:211">
      <c r="A235">
        <v>219</v>
      </c>
      <c r="B235">
        <v>1737668177.1</v>
      </c>
      <c r="C235">
        <v>436</v>
      </c>
      <c r="D235" t="s">
        <v>786</v>
      </c>
      <c r="E235" t="s">
        <v>787</v>
      </c>
      <c r="F235">
        <v>2</v>
      </c>
      <c r="G235">
        <v>1737668175.1</v>
      </c>
      <c r="H235">
        <f>(I235)/1000</f>
        <v>0</v>
      </c>
      <c r="I235">
        <f>IF(BD235, AL235, AF235)</f>
        <v>0</v>
      </c>
      <c r="J235">
        <f>IF(BD235, AG235, AE235)</f>
        <v>0</v>
      </c>
      <c r="K235">
        <f>BF235 - IF(AS235&gt;1, J235*AZ235*100.0/(AU235), 0)</f>
        <v>0</v>
      </c>
      <c r="L235">
        <f>((R235-H235/2)*K235-J235)/(R235+H235/2)</f>
        <v>0</v>
      </c>
      <c r="M235">
        <f>L235*(BM235+BN235)/1000.0</f>
        <v>0</v>
      </c>
      <c r="N235">
        <f>(BF235 - IF(AS235&gt;1, J235*AZ235*100.0/(AU235), 0))*(BM235+BN235)/1000.0</f>
        <v>0</v>
      </c>
      <c r="O235">
        <f>2.0/((1/Q235-1/P235)+SIGN(Q235)*SQRT((1/Q235-1/P235)*(1/Q235-1/P235) + 4*BA235/((BA235+1)*(BA235+1))*(2*1/Q235*1/P235-1/P235*1/P235)))</f>
        <v>0</v>
      </c>
      <c r="P235">
        <f>IF(LEFT(BB235,1)&lt;&gt;"0",IF(LEFT(BB235,1)="1",3.0,BC235),$D$5+$E$5*(BT235*BM235/($K$5*1000))+$F$5*(BT235*BM235/($K$5*1000))*MAX(MIN(AZ235,$J$5),$I$5)*MAX(MIN(AZ235,$J$5),$I$5)+$G$5*MAX(MIN(AZ235,$J$5),$I$5)*(BT235*BM235/($K$5*1000))+$H$5*(BT235*BM235/($K$5*1000))*(BT235*BM235/($K$5*1000)))</f>
        <v>0</v>
      </c>
      <c r="Q235">
        <f>H235*(1000-(1000*0.61365*exp(17.502*U235/(240.97+U235))/(BM235+BN235)+BH235)/2)/(1000*0.61365*exp(17.502*U235/(240.97+U235))/(BM235+BN235)-BH235)</f>
        <v>0</v>
      </c>
      <c r="R235">
        <f>1/((BA235+1)/(O235/1.6)+1/(P235/1.37)) + BA235/((BA235+1)/(O235/1.6) + BA235/(P235/1.37))</f>
        <v>0</v>
      </c>
      <c r="S235">
        <f>(AV235*AY235)</f>
        <v>0</v>
      </c>
      <c r="T235">
        <f>(BO235+(S235+2*0.95*5.67E-8*(((BO235+$B$7)+273)^4-(BO235+273)^4)-44100*H235)/(1.84*29.3*P235+8*0.95*5.67E-8*(BO235+273)^3))</f>
        <v>0</v>
      </c>
      <c r="U235">
        <f>($C$7*BP235+$D$7*BQ235+$E$7*T235)</f>
        <v>0</v>
      </c>
      <c r="V235">
        <f>0.61365*exp(17.502*U235/(240.97+U235))</f>
        <v>0</v>
      </c>
      <c r="W235">
        <f>(X235/Y235*100)</f>
        <v>0</v>
      </c>
      <c r="X235">
        <f>BH235*(BM235+BN235)/1000</f>
        <v>0</v>
      </c>
      <c r="Y235">
        <f>0.61365*exp(17.502*BO235/(240.97+BO235))</f>
        <v>0</v>
      </c>
      <c r="Z235">
        <f>(V235-BH235*(BM235+BN235)/1000)</f>
        <v>0</v>
      </c>
      <c r="AA235">
        <f>(-H235*44100)</f>
        <v>0</v>
      </c>
      <c r="AB235">
        <f>2*29.3*P235*0.92*(BO235-U235)</f>
        <v>0</v>
      </c>
      <c r="AC235">
        <f>2*0.95*5.67E-8*(((BO235+$B$7)+273)^4-(U235+273)^4)</f>
        <v>0</v>
      </c>
      <c r="AD235">
        <f>S235+AC235+AA235+AB235</f>
        <v>0</v>
      </c>
      <c r="AE235">
        <f>BL235*AS235*(BG235-BF235*(1000-AS235*BI235)/(1000-AS235*BH235))/(100*AZ235)</f>
        <v>0</v>
      </c>
      <c r="AF235">
        <f>1000*BL235*AS235*(BH235-BI235)/(100*AZ235*(1000-AS235*BH235))</f>
        <v>0</v>
      </c>
      <c r="AG235">
        <f>(AH235 - AI235 - BM235*1E3/(8.314*(BO235+273.15)) * AK235/BL235 * AJ235) * BL235/(100*AZ235) * (1000 - BI235)/1000</f>
        <v>0</v>
      </c>
      <c r="AH235">
        <v>1638.88465015476</v>
      </c>
      <c r="AI235">
        <v>1582.34224242424</v>
      </c>
      <c r="AJ235">
        <v>3.44977792207789</v>
      </c>
      <c r="AK235">
        <v>84.62</v>
      </c>
      <c r="AL235">
        <f>(AN235 - AM235 + BM235*1E3/(8.314*(BO235+273.15)) * AP235/BL235 * AO235) * BL235/(100*AZ235) * 1000/(1000 - AN235)</f>
        <v>0</v>
      </c>
      <c r="AM235">
        <v>12.7917192381019</v>
      </c>
      <c r="AN235">
        <v>15.4213582417583</v>
      </c>
      <c r="AO235">
        <v>-1.5227243798638e-06</v>
      </c>
      <c r="AP235">
        <v>106.04</v>
      </c>
      <c r="AQ235">
        <v>13</v>
      </c>
      <c r="AR235">
        <v>3</v>
      </c>
      <c r="AS235">
        <f>IF(AQ235*$H$13&gt;=AU235,1.0,(AU235/(AU235-AQ235*$H$13)))</f>
        <v>0</v>
      </c>
      <c r="AT235">
        <f>(AS235-1)*100</f>
        <v>0</v>
      </c>
      <c r="AU235">
        <f>MAX(0,($B$13+$C$13*BT235)/(1+$D$13*BT235)*BM235/(BO235+273)*$E$13)</f>
        <v>0</v>
      </c>
      <c r="AV235">
        <f>$B$11*BU235+$C$11*BV235+$D$11*CG235</f>
        <v>0</v>
      </c>
      <c r="AW235">
        <f>AV235*AX235</f>
        <v>0</v>
      </c>
      <c r="AX235">
        <f>($B$11*$D$9+$C$11*$D$9+$D$11*(CH235*$E$9+CI235*$G$9))/($B$11+$C$11+$D$11)</f>
        <v>0</v>
      </c>
      <c r="AY235">
        <f>($B$11*$K$9+$C$11*$K$9+$D$11*(CH235*$L$9+CI235*$N$9))/($B$11+$C$11+$D$11)</f>
        <v>0</v>
      </c>
      <c r="AZ235">
        <v>6</v>
      </c>
      <c r="BA235">
        <v>0.5</v>
      </c>
      <c r="BB235" t="s">
        <v>345</v>
      </c>
      <c r="BC235">
        <v>2</v>
      </c>
      <c r="BD235" t="b">
        <v>1</v>
      </c>
      <c r="BE235">
        <v>1737668175.1</v>
      </c>
      <c r="BF235">
        <v>1554.525</v>
      </c>
      <c r="BG235">
        <v>1626.535</v>
      </c>
      <c r="BH235">
        <v>15.42225</v>
      </c>
      <c r="BI235">
        <v>12.794</v>
      </c>
      <c r="BJ235">
        <v>1552.8</v>
      </c>
      <c r="BK235">
        <v>15.31195</v>
      </c>
      <c r="BL235">
        <v>500.3475</v>
      </c>
      <c r="BM235">
        <v>102.6005</v>
      </c>
      <c r="BN235">
        <v>0.0999277</v>
      </c>
      <c r="BO235">
        <v>25.02075</v>
      </c>
      <c r="BP235">
        <v>25.45715</v>
      </c>
      <c r="BQ235">
        <v>999.9</v>
      </c>
      <c r="BR235">
        <v>0</v>
      </c>
      <c r="BS235">
        <v>0</v>
      </c>
      <c r="BT235">
        <v>9971.25</v>
      </c>
      <c r="BU235">
        <v>364.6995</v>
      </c>
      <c r="BV235">
        <v>828.9035</v>
      </c>
      <c r="BW235">
        <v>-72.0137</v>
      </c>
      <c r="BX235">
        <v>1578.88</v>
      </c>
      <c r="BY235">
        <v>1647.62</v>
      </c>
      <c r="BZ235">
        <v>2.628245</v>
      </c>
      <c r="CA235">
        <v>1626.535</v>
      </c>
      <c r="CB235">
        <v>12.794</v>
      </c>
      <c r="CC235">
        <v>1.582325</v>
      </c>
      <c r="CD235">
        <v>1.312665</v>
      </c>
      <c r="CE235">
        <v>13.78775</v>
      </c>
      <c r="CF235">
        <v>10.94465</v>
      </c>
      <c r="CG235">
        <v>1200</v>
      </c>
      <c r="CH235">
        <v>0.900002</v>
      </c>
      <c r="CI235">
        <v>0.09999775</v>
      </c>
      <c r="CJ235">
        <v>27</v>
      </c>
      <c r="CK235">
        <v>23455.85</v>
      </c>
      <c r="CL235">
        <v>1737665128.1</v>
      </c>
      <c r="CM235" t="s">
        <v>346</v>
      </c>
      <c r="CN235">
        <v>1737665128.1</v>
      </c>
      <c r="CO235">
        <v>1737665124.1</v>
      </c>
      <c r="CP235">
        <v>1</v>
      </c>
      <c r="CQ235">
        <v>0.11</v>
      </c>
      <c r="CR235">
        <v>-0.02</v>
      </c>
      <c r="CS235">
        <v>0.918</v>
      </c>
      <c r="CT235">
        <v>0.128</v>
      </c>
      <c r="CU235">
        <v>200</v>
      </c>
      <c r="CV235">
        <v>18</v>
      </c>
      <c r="CW235">
        <v>0.6</v>
      </c>
      <c r="CX235">
        <v>0.08</v>
      </c>
      <c r="CY235">
        <v>-71.729105</v>
      </c>
      <c r="CZ235">
        <v>-1.53943308270677</v>
      </c>
      <c r="DA235">
        <v>0.198035568711785</v>
      </c>
      <c r="DB235">
        <v>0</v>
      </c>
      <c r="DC235">
        <v>2.6401095</v>
      </c>
      <c r="DD235">
        <v>-0.073190526315789</v>
      </c>
      <c r="DE235">
        <v>0.00712835428061764</v>
      </c>
      <c r="DF235">
        <v>1</v>
      </c>
      <c r="DG235">
        <v>1</v>
      </c>
      <c r="DH235">
        <v>2</v>
      </c>
      <c r="DI235" t="s">
        <v>347</v>
      </c>
      <c r="DJ235">
        <v>3.119</v>
      </c>
      <c r="DK235">
        <v>2.80059</v>
      </c>
      <c r="DL235">
        <v>0.241865</v>
      </c>
      <c r="DM235">
        <v>0.250508</v>
      </c>
      <c r="DN235">
        <v>0.086184</v>
      </c>
      <c r="DO235">
        <v>0.0760632</v>
      </c>
      <c r="DP235">
        <v>21102</v>
      </c>
      <c r="DQ235">
        <v>19272.4</v>
      </c>
      <c r="DR235">
        <v>26627.3</v>
      </c>
      <c r="DS235">
        <v>24059</v>
      </c>
      <c r="DT235">
        <v>33641.8</v>
      </c>
      <c r="DU235">
        <v>32395.4</v>
      </c>
      <c r="DV235">
        <v>40259.4</v>
      </c>
      <c r="DW235">
        <v>38045.7</v>
      </c>
      <c r="DX235">
        <v>1.99732</v>
      </c>
      <c r="DY235">
        <v>2.63333</v>
      </c>
      <c r="DZ235">
        <v>0.0357777</v>
      </c>
      <c r="EA235">
        <v>0</v>
      </c>
      <c r="EB235">
        <v>24.8651</v>
      </c>
      <c r="EC235">
        <v>999.9</v>
      </c>
      <c r="ED235">
        <v>51.477</v>
      </c>
      <c r="EE235">
        <v>26.093</v>
      </c>
      <c r="EF235">
        <v>17.0221</v>
      </c>
      <c r="EG235">
        <v>63.7956</v>
      </c>
      <c r="EH235">
        <v>20.2925</v>
      </c>
      <c r="EI235">
        <v>2</v>
      </c>
      <c r="EJ235">
        <v>-0.317518</v>
      </c>
      <c r="EK235">
        <v>0.104431</v>
      </c>
      <c r="EL235">
        <v>20.2999</v>
      </c>
      <c r="EM235">
        <v>5.26192</v>
      </c>
      <c r="EN235">
        <v>12.0079</v>
      </c>
      <c r="EO235">
        <v>4.99945</v>
      </c>
      <c r="EP235">
        <v>3.28723</v>
      </c>
      <c r="EQ235">
        <v>9999</v>
      </c>
      <c r="ER235">
        <v>9999</v>
      </c>
      <c r="ES235">
        <v>9999</v>
      </c>
      <c r="ET235">
        <v>999.9</v>
      </c>
      <c r="EU235">
        <v>1.87289</v>
      </c>
      <c r="EV235">
        <v>1.87376</v>
      </c>
      <c r="EW235">
        <v>1.86996</v>
      </c>
      <c r="EX235">
        <v>1.87575</v>
      </c>
      <c r="EY235">
        <v>1.8759</v>
      </c>
      <c r="EZ235">
        <v>1.87424</v>
      </c>
      <c r="FA235">
        <v>1.87286</v>
      </c>
      <c r="FB235">
        <v>1.87191</v>
      </c>
      <c r="FC235">
        <v>5</v>
      </c>
      <c r="FD235">
        <v>0</v>
      </c>
      <c r="FE235">
        <v>0</v>
      </c>
      <c r="FF235">
        <v>0</v>
      </c>
      <c r="FG235" t="s">
        <v>348</v>
      </c>
      <c r="FH235" t="s">
        <v>349</v>
      </c>
      <c r="FI235" t="s">
        <v>350</v>
      </c>
      <c r="FJ235" t="s">
        <v>350</v>
      </c>
      <c r="FK235" t="s">
        <v>350</v>
      </c>
      <c r="FL235" t="s">
        <v>350</v>
      </c>
      <c r="FM235">
        <v>0</v>
      </c>
      <c r="FN235">
        <v>100</v>
      </c>
      <c r="FO235">
        <v>100</v>
      </c>
      <c r="FP235">
        <v>1.73</v>
      </c>
      <c r="FQ235">
        <v>0.1103</v>
      </c>
      <c r="FR235">
        <v>0.362488883028156</v>
      </c>
      <c r="FS235">
        <v>0.00365831709837341</v>
      </c>
      <c r="FT235">
        <v>-3.09545118692409e-06</v>
      </c>
      <c r="FU235">
        <v>8.40380587856183e-10</v>
      </c>
      <c r="FV235">
        <v>-0.00191986884087034</v>
      </c>
      <c r="FW235">
        <v>0.00174507359546448</v>
      </c>
      <c r="FX235">
        <v>0.000211765233859431</v>
      </c>
      <c r="FY235">
        <v>9.99097381883647e-06</v>
      </c>
      <c r="FZ235">
        <v>2</v>
      </c>
      <c r="GA235">
        <v>1986</v>
      </c>
      <c r="GB235">
        <v>0</v>
      </c>
      <c r="GC235">
        <v>17</v>
      </c>
      <c r="GD235">
        <v>50.8</v>
      </c>
      <c r="GE235">
        <v>50.9</v>
      </c>
      <c r="GF235">
        <v>4.17603</v>
      </c>
      <c r="GG235">
        <v>2.49512</v>
      </c>
      <c r="GH235">
        <v>2.24854</v>
      </c>
      <c r="GI235">
        <v>2.67578</v>
      </c>
      <c r="GJ235">
        <v>2.44751</v>
      </c>
      <c r="GK235">
        <v>2.43164</v>
      </c>
      <c r="GL235">
        <v>31.3898</v>
      </c>
      <c r="GM235">
        <v>13.9482</v>
      </c>
      <c r="GN235">
        <v>19</v>
      </c>
      <c r="GO235">
        <v>455.909</v>
      </c>
      <c r="GP235">
        <v>1034.65</v>
      </c>
      <c r="GQ235">
        <v>23.9854</v>
      </c>
      <c r="GR235">
        <v>23.5402</v>
      </c>
      <c r="GS235">
        <v>30</v>
      </c>
      <c r="GT235">
        <v>23.5666</v>
      </c>
      <c r="GU235">
        <v>23.6844</v>
      </c>
      <c r="GV235">
        <v>83.6667</v>
      </c>
      <c r="GW235">
        <v>22.7091</v>
      </c>
      <c r="GX235">
        <v>67.4144</v>
      </c>
      <c r="GY235">
        <v>23.9784</v>
      </c>
      <c r="GZ235">
        <v>1659.09</v>
      </c>
      <c r="HA235">
        <v>12.8218</v>
      </c>
      <c r="HB235">
        <v>101.113</v>
      </c>
      <c r="HC235">
        <v>101.083</v>
      </c>
    </row>
    <row r="236" spans="1:211">
      <c r="A236">
        <v>220</v>
      </c>
      <c r="B236">
        <v>1737668179.1</v>
      </c>
      <c r="C236">
        <v>438</v>
      </c>
      <c r="D236" t="s">
        <v>788</v>
      </c>
      <c r="E236" t="s">
        <v>789</v>
      </c>
      <c r="F236">
        <v>2</v>
      </c>
      <c r="G236">
        <v>1737668178.1</v>
      </c>
      <c r="H236">
        <f>(I236)/1000</f>
        <v>0</v>
      </c>
      <c r="I236">
        <f>IF(BD236, AL236, AF236)</f>
        <v>0</v>
      </c>
      <c r="J236">
        <f>IF(BD236, AG236, AE236)</f>
        <v>0</v>
      </c>
      <c r="K236">
        <f>BF236 - IF(AS236&gt;1, J236*AZ236*100.0/(AU236), 0)</f>
        <v>0</v>
      </c>
      <c r="L236">
        <f>((R236-H236/2)*K236-J236)/(R236+H236/2)</f>
        <v>0</v>
      </c>
      <c r="M236">
        <f>L236*(BM236+BN236)/1000.0</f>
        <v>0</v>
      </c>
      <c r="N236">
        <f>(BF236 - IF(AS236&gt;1, J236*AZ236*100.0/(AU236), 0))*(BM236+BN236)/1000.0</f>
        <v>0</v>
      </c>
      <c r="O236">
        <f>2.0/((1/Q236-1/P236)+SIGN(Q236)*SQRT((1/Q236-1/P236)*(1/Q236-1/P236) + 4*BA236/((BA236+1)*(BA236+1))*(2*1/Q236*1/P236-1/P236*1/P236)))</f>
        <v>0</v>
      </c>
      <c r="P236">
        <f>IF(LEFT(BB236,1)&lt;&gt;"0",IF(LEFT(BB236,1)="1",3.0,BC236),$D$5+$E$5*(BT236*BM236/($K$5*1000))+$F$5*(BT236*BM236/($K$5*1000))*MAX(MIN(AZ236,$J$5),$I$5)*MAX(MIN(AZ236,$J$5),$I$5)+$G$5*MAX(MIN(AZ236,$J$5),$I$5)*(BT236*BM236/($K$5*1000))+$H$5*(BT236*BM236/($K$5*1000))*(BT236*BM236/($K$5*1000)))</f>
        <v>0</v>
      </c>
      <c r="Q236">
        <f>H236*(1000-(1000*0.61365*exp(17.502*U236/(240.97+U236))/(BM236+BN236)+BH236)/2)/(1000*0.61365*exp(17.502*U236/(240.97+U236))/(BM236+BN236)-BH236)</f>
        <v>0</v>
      </c>
      <c r="R236">
        <f>1/((BA236+1)/(O236/1.6)+1/(P236/1.37)) + BA236/((BA236+1)/(O236/1.6) + BA236/(P236/1.37))</f>
        <v>0</v>
      </c>
      <c r="S236">
        <f>(AV236*AY236)</f>
        <v>0</v>
      </c>
      <c r="T236">
        <f>(BO236+(S236+2*0.95*5.67E-8*(((BO236+$B$7)+273)^4-(BO236+273)^4)-44100*H236)/(1.84*29.3*P236+8*0.95*5.67E-8*(BO236+273)^3))</f>
        <v>0</v>
      </c>
      <c r="U236">
        <f>($C$7*BP236+$D$7*BQ236+$E$7*T236)</f>
        <v>0</v>
      </c>
      <c r="V236">
        <f>0.61365*exp(17.502*U236/(240.97+U236))</f>
        <v>0</v>
      </c>
      <c r="W236">
        <f>(X236/Y236*100)</f>
        <v>0</v>
      </c>
      <c r="X236">
        <f>BH236*(BM236+BN236)/1000</f>
        <v>0</v>
      </c>
      <c r="Y236">
        <f>0.61365*exp(17.502*BO236/(240.97+BO236))</f>
        <v>0</v>
      </c>
      <c r="Z236">
        <f>(V236-BH236*(BM236+BN236)/1000)</f>
        <v>0</v>
      </c>
      <c r="AA236">
        <f>(-H236*44100)</f>
        <v>0</v>
      </c>
      <c r="AB236">
        <f>2*29.3*P236*0.92*(BO236-U236)</f>
        <v>0</v>
      </c>
      <c r="AC236">
        <f>2*0.95*5.67E-8*(((BO236+$B$7)+273)^4-(U236+273)^4)</f>
        <v>0</v>
      </c>
      <c r="AD236">
        <f>S236+AC236+AA236+AB236</f>
        <v>0</v>
      </c>
      <c r="AE236">
        <f>BL236*AS236*(BG236-BF236*(1000-AS236*BI236)/(1000-AS236*BH236))/(100*AZ236)</f>
        <v>0</v>
      </c>
      <c r="AF236">
        <f>1000*BL236*AS236*(BH236-BI236)/(100*AZ236*(1000-AS236*BH236))</f>
        <v>0</v>
      </c>
      <c r="AG236">
        <f>(AH236 - AI236 - BM236*1E3/(8.314*(BO236+273.15)) * AK236/BL236 * AJ236) * BL236/(100*AZ236) * (1000 - BI236)/1000</f>
        <v>0</v>
      </c>
      <c r="AH236">
        <v>1645.80715364286</v>
      </c>
      <c r="AI236">
        <v>1589.14581818182</v>
      </c>
      <c r="AJ236">
        <v>3.4268987012986</v>
      </c>
      <c r="AK236">
        <v>84.62</v>
      </c>
      <c r="AL236">
        <f>(AN236 - AM236 + BM236*1E3/(8.314*(BO236+273.15)) * AP236/BL236 * AO236) * BL236/(100*AZ236) * 1000/(1000 - AN236)</f>
        <v>0</v>
      </c>
      <c r="AM236">
        <v>12.7927366587213</v>
      </c>
      <c r="AN236">
        <v>15.4196582417583</v>
      </c>
      <c r="AO236">
        <v>-1.59982166593448e-06</v>
      </c>
      <c r="AP236">
        <v>106.04</v>
      </c>
      <c r="AQ236">
        <v>13</v>
      </c>
      <c r="AR236">
        <v>3</v>
      </c>
      <c r="AS236">
        <f>IF(AQ236*$H$13&gt;=AU236,1.0,(AU236/(AU236-AQ236*$H$13)))</f>
        <v>0</v>
      </c>
      <c r="AT236">
        <f>(AS236-1)*100</f>
        <v>0</v>
      </c>
      <c r="AU236">
        <f>MAX(0,($B$13+$C$13*BT236)/(1+$D$13*BT236)*BM236/(BO236+273)*$E$13)</f>
        <v>0</v>
      </c>
      <c r="AV236">
        <f>$B$11*BU236+$C$11*BV236+$D$11*CG236</f>
        <v>0</v>
      </c>
      <c r="AW236">
        <f>AV236*AX236</f>
        <v>0</v>
      </c>
      <c r="AX236">
        <f>($B$11*$D$9+$C$11*$D$9+$D$11*(CH236*$E$9+CI236*$G$9))/($B$11+$C$11+$D$11)</f>
        <v>0</v>
      </c>
      <c r="AY236">
        <f>($B$11*$K$9+$C$11*$K$9+$D$11*(CH236*$L$9+CI236*$N$9))/($B$11+$C$11+$D$11)</f>
        <v>0</v>
      </c>
      <c r="AZ236">
        <v>6</v>
      </c>
      <c r="BA236">
        <v>0.5</v>
      </c>
      <c r="BB236" t="s">
        <v>345</v>
      </c>
      <c r="BC236">
        <v>2</v>
      </c>
      <c r="BD236" t="b">
        <v>1</v>
      </c>
      <c r="BE236">
        <v>1737668178.1</v>
      </c>
      <c r="BF236">
        <v>1564.64</v>
      </c>
      <c r="BG236">
        <v>1636.94</v>
      </c>
      <c r="BH236">
        <v>15.4208</v>
      </c>
      <c r="BI236">
        <v>12.7938</v>
      </c>
      <c r="BJ236">
        <v>1562.91</v>
      </c>
      <c r="BK236">
        <v>15.3105</v>
      </c>
      <c r="BL236">
        <v>499.769</v>
      </c>
      <c r="BM236">
        <v>102.6</v>
      </c>
      <c r="BN236">
        <v>0.099863</v>
      </c>
      <c r="BO236">
        <v>25.0149</v>
      </c>
      <c r="BP236">
        <v>25.4484</v>
      </c>
      <c r="BQ236">
        <v>999.9</v>
      </c>
      <c r="BR236">
        <v>0</v>
      </c>
      <c r="BS236">
        <v>0</v>
      </c>
      <c r="BT236">
        <v>10001.2</v>
      </c>
      <c r="BU236">
        <v>364.741</v>
      </c>
      <c r="BV236">
        <v>828.79</v>
      </c>
      <c r="BW236">
        <v>-72.3076</v>
      </c>
      <c r="BX236">
        <v>1589.14</v>
      </c>
      <c r="BY236">
        <v>1658.16</v>
      </c>
      <c r="BZ236">
        <v>2.62698</v>
      </c>
      <c r="CA236">
        <v>1636.94</v>
      </c>
      <c r="CB236">
        <v>12.7938</v>
      </c>
      <c r="CC236">
        <v>1.58217</v>
      </c>
      <c r="CD236">
        <v>1.31264</v>
      </c>
      <c r="CE236">
        <v>13.7863</v>
      </c>
      <c r="CF236">
        <v>10.9444</v>
      </c>
      <c r="CG236">
        <v>1200</v>
      </c>
      <c r="CH236">
        <v>0.900002</v>
      </c>
      <c r="CI236">
        <v>0.0999981</v>
      </c>
      <c r="CJ236">
        <v>27</v>
      </c>
      <c r="CK236">
        <v>23455.8</v>
      </c>
      <c r="CL236">
        <v>1737665128.1</v>
      </c>
      <c r="CM236" t="s">
        <v>346</v>
      </c>
      <c r="CN236">
        <v>1737665128.1</v>
      </c>
      <c r="CO236">
        <v>1737665124.1</v>
      </c>
      <c r="CP236">
        <v>1</v>
      </c>
      <c r="CQ236">
        <v>0.11</v>
      </c>
      <c r="CR236">
        <v>-0.02</v>
      </c>
      <c r="CS236">
        <v>0.918</v>
      </c>
      <c r="CT236">
        <v>0.128</v>
      </c>
      <c r="CU236">
        <v>200</v>
      </c>
      <c r="CV236">
        <v>18</v>
      </c>
      <c r="CW236">
        <v>0.6</v>
      </c>
      <c r="CX236">
        <v>0.08</v>
      </c>
      <c r="CY236">
        <v>-71.802465</v>
      </c>
      <c r="CZ236">
        <v>-1.87909624060143</v>
      </c>
      <c r="DA236">
        <v>0.229933145229217</v>
      </c>
      <c r="DB236">
        <v>0</v>
      </c>
      <c r="DC236">
        <v>2.637546</v>
      </c>
      <c r="DD236">
        <v>-0.0712628571428581</v>
      </c>
      <c r="DE236">
        <v>0.00693724758099349</v>
      </c>
      <c r="DF236">
        <v>1</v>
      </c>
      <c r="DG236">
        <v>1</v>
      </c>
      <c r="DH236">
        <v>2</v>
      </c>
      <c r="DI236" t="s">
        <v>347</v>
      </c>
      <c r="DJ236">
        <v>3.11882</v>
      </c>
      <c r="DK236">
        <v>2.80068</v>
      </c>
      <c r="DL236">
        <v>0.242477</v>
      </c>
      <c r="DM236">
        <v>0.2511</v>
      </c>
      <c r="DN236">
        <v>0.086183</v>
      </c>
      <c r="DO236">
        <v>0.0760621</v>
      </c>
      <c r="DP236">
        <v>21085.2</v>
      </c>
      <c r="DQ236">
        <v>19257.5</v>
      </c>
      <c r="DR236">
        <v>26627.6</v>
      </c>
      <c r="DS236">
        <v>24059.3</v>
      </c>
      <c r="DT236">
        <v>33642.2</v>
      </c>
      <c r="DU236">
        <v>32396</v>
      </c>
      <c r="DV236">
        <v>40259.9</v>
      </c>
      <c r="DW236">
        <v>38046.3</v>
      </c>
      <c r="DX236">
        <v>1.99708</v>
      </c>
      <c r="DY236">
        <v>2.63392</v>
      </c>
      <c r="DZ236">
        <v>0.0352636</v>
      </c>
      <c r="EA236">
        <v>0</v>
      </c>
      <c r="EB236">
        <v>24.8693</v>
      </c>
      <c r="EC236">
        <v>999.9</v>
      </c>
      <c r="ED236">
        <v>51.453</v>
      </c>
      <c r="EE236">
        <v>26.103</v>
      </c>
      <c r="EF236">
        <v>17.0242</v>
      </c>
      <c r="EG236">
        <v>63.4156</v>
      </c>
      <c r="EH236">
        <v>20.3926</v>
      </c>
      <c r="EI236">
        <v>2</v>
      </c>
      <c r="EJ236">
        <v>-0.317464</v>
      </c>
      <c r="EK236">
        <v>0.0864461</v>
      </c>
      <c r="EL236">
        <v>20.2999</v>
      </c>
      <c r="EM236">
        <v>5.26117</v>
      </c>
      <c r="EN236">
        <v>12.0073</v>
      </c>
      <c r="EO236">
        <v>4.99915</v>
      </c>
      <c r="EP236">
        <v>3.2871</v>
      </c>
      <c r="EQ236">
        <v>9999</v>
      </c>
      <c r="ER236">
        <v>9999</v>
      </c>
      <c r="ES236">
        <v>9999</v>
      </c>
      <c r="ET236">
        <v>999.9</v>
      </c>
      <c r="EU236">
        <v>1.87288</v>
      </c>
      <c r="EV236">
        <v>1.87374</v>
      </c>
      <c r="EW236">
        <v>1.86996</v>
      </c>
      <c r="EX236">
        <v>1.87574</v>
      </c>
      <c r="EY236">
        <v>1.87589</v>
      </c>
      <c r="EZ236">
        <v>1.87424</v>
      </c>
      <c r="FA236">
        <v>1.87283</v>
      </c>
      <c r="FB236">
        <v>1.8719</v>
      </c>
      <c r="FC236">
        <v>5</v>
      </c>
      <c r="FD236">
        <v>0</v>
      </c>
      <c r="FE236">
        <v>0</v>
      </c>
      <c r="FF236">
        <v>0</v>
      </c>
      <c r="FG236" t="s">
        <v>348</v>
      </c>
      <c r="FH236" t="s">
        <v>349</v>
      </c>
      <c r="FI236" t="s">
        <v>350</v>
      </c>
      <c r="FJ236" t="s">
        <v>350</v>
      </c>
      <c r="FK236" t="s">
        <v>350</v>
      </c>
      <c r="FL236" t="s">
        <v>350</v>
      </c>
      <c r="FM236">
        <v>0</v>
      </c>
      <c r="FN236">
        <v>100</v>
      </c>
      <c r="FO236">
        <v>100</v>
      </c>
      <c r="FP236">
        <v>1.73</v>
      </c>
      <c r="FQ236">
        <v>0.1103</v>
      </c>
      <c r="FR236">
        <v>0.362488883028156</v>
      </c>
      <c r="FS236">
        <v>0.00365831709837341</v>
      </c>
      <c r="FT236">
        <v>-3.09545118692409e-06</v>
      </c>
      <c r="FU236">
        <v>8.40380587856183e-10</v>
      </c>
      <c r="FV236">
        <v>-0.00191986884087034</v>
      </c>
      <c r="FW236">
        <v>0.00174507359546448</v>
      </c>
      <c r="FX236">
        <v>0.000211765233859431</v>
      </c>
      <c r="FY236">
        <v>9.99097381883647e-06</v>
      </c>
      <c r="FZ236">
        <v>2</v>
      </c>
      <c r="GA236">
        <v>1986</v>
      </c>
      <c r="GB236">
        <v>0</v>
      </c>
      <c r="GC236">
        <v>17</v>
      </c>
      <c r="GD236">
        <v>50.9</v>
      </c>
      <c r="GE236">
        <v>50.9</v>
      </c>
      <c r="GF236">
        <v>4.18945</v>
      </c>
      <c r="GG236">
        <v>2.49634</v>
      </c>
      <c r="GH236">
        <v>2.24854</v>
      </c>
      <c r="GI236">
        <v>2.67456</v>
      </c>
      <c r="GJ236">
        <v>2.44751</v>
      </c>
      <c r="GK236">
        <v>2.3645</v>
      </c>
      <c r="GL236">
        <v>31.4115</v>
      </c>
      <c r="GM236">
        <v>13.9306</v>
      </c>
      <c r="GN236">
        <v>19</v>
      </c>
      <c r="GO236">
        <v>455.762</v>
      </c>
      <c r="GP236">
        <v>1035.39</v>
      </c>
      <c r="GQ236">
        <v>23.9753</v>
      </c>
      <c r="GR236">
        <v>23.5402</v>
      </c>
      <c r="GS236">
        <v>30.0001</v>
      </c>
      <c r="GT236">
        <v>23.5666</v>
      </c>
      <c r="GU236">
        <v>23.685</v>
      </c>
      <c r="GV236">
        <v>83.9323</v>
      </c>
      <c r="GW236">
        <v>22.7091</v>
      </c>
      <c r="GX236">
        <v>67.4144</v>
      </c>
      <c r="GY236">
        <v>23.9596</v>
      </c>
      <c r="GZ236">
        <v>1665.91</v>
      </c>
      <c r="HA236">
        <v>12.8238</v>
      </c>
      <c r="HB236">
        <v>101.114</v>
      </c>
      <c r="HC236">
        <v>101.084</v>
      </c>
    </row>
    <row r="237" spans="1:211">
      <c r="A237">
        <v>221</v>
      </c>
      <c r="B237">
        <v>1737668181.1</v>
      </c>
      <c r="C237">
        <v>440</v>
      </c>
      <c r="D237" t="s">
        <v>790</v>
      </c>
      <c r="E237" t="s">
        <v>791</v>
      </c>
      <c r="F237">
        <v>2</v>
      </c>
      <c r="G237">
        <v>1737668179.1</v>
      </c>
      <c r="H237">
        <f>(I237)/1000</f>
        <v>0</v>
      </c>
      <c r="I237">
        <f>IF(BD237, AL237, AF237)</f>
        <v>0</v>
      </c>
      <c r="J237">
        <f>IF(BD237, AG237, AE237)</f>
        <v>0</v>
      </c>
      <c r="K237">
        <f>BF237 - IF(AS237&gt;1, J237*AZ237*100.0/(AU237), 0)</f>
        <v>0</v>
      </c>
      <c r="L237">
        <f>((R237-H237/2)*K237-J237)/(R237+H237/2)</f>
        <v>0</v>
      </c>
      <c r="M237">
        <f>L237*(BM237+BN237)/1000.0</f>
        <v>0</v>
      </c>
      <c r="N237">
        <f>(BF237 - IF(AS237&gt;1, J237*AZ237*100.0/(AU237), 0))*(BM237+BN237)/1000.0</f>
        <v>0</v>
      </c>
      <c r="O237">
        <f>2.0/((1/Q237-1/P237)+SIGN(Q237)*SQRT((1/Q237-1/P237)*(1/Q237-1/P237) + 4*BA237/((BA237+1)*(BA237+1))*(2*1/Q237*1/P237-1/P237*1/P237)))</f>
        <v>0</v>
      </c>
      <c r="P237">
        <f>IF(LEFT(BB237,1)&lt;&gt;"0",IF(LEFT(BB237,1)="1",3.0,BC237),$D$5+$E$5*(BT237*BM237/($K$5*1000))+$F$5*(BT237*BM237/($K$5*1000))*MAX(MIN(AZ237,$J$5),$I$5)*MAX(MIN(AZ237,$J$5),$I$5)+$G$5*MAX(MIN(AZ237,$J$5),$I$5)*(BT237*BM237/($K$5*1000))+$H$5*(BT237*BM237/($K$5*1000))*(BT237*BM237/($K$5*1000)))</f>
        <v>0</v>
      </c>
      <c r="Q237">
        <f>H237*(1000-(1000*0.61365*exp(17.502*U237/(240.97+U237))/(BM237+BN237)+BH237)/2)/(1000*0.61365*exp(17.502*U237/(240.97+U237))/(BM237+BN237)-BH237)</f>
        <v>0</v>
      </c>
      <c r="R237">
        <f>1/((BA237+1)/(O237/1.6)+1/(P237/1.37)) + BA237/((BA237+1)/(O237/1.6) + BA237/(P237/1.37))</f>
        <v>0</v>
      </c>
      <c r="S237">
        <f>(AV237*AY237)</f>
        <v>0</v>
      </c>
      <c r="T237">
        <f>(BO237+(S237+2*0.95*5.67E-8*(((BO237+$B$7)+273)^4-(BO237+273)^4)-44100*H237)/(1.84*29.3*P237+8*0.95*5.67E-8*(BO237+273)^3))</f>
        <v>0</v>
      </c>
      <c r="U237">
        <f>($C$7*BP237+$D$7*BQ237+$E$7*T237)</f>
        <v>0</v>
      </c>
      <c r="V237">
        <f>0.61365*exp(17.502*U237/(240.97+U237))</f>
        <v>0</v>
      </c>
      <c r="W237">
        <f>(X237/Y237*100)</f>
        <v>0</v>
      </c>
      <c r="X237">
        <f>BH237*(BM237+BN237)/1000</f>
        <v>0</v>
      </c>
      <c r="Y237">
        <f>0.61365*exp(17.502*BO237/(240.97+BO237))</f>
        <v>0</v>
      </c>
      <c r="Z237">
        <f>(V237-BH237*(BM237+BN237)/1000)</f>
        <v>0</v>
      </c>
      <c r="AA237">
        <f>(-H237*44100)</f>
        <v>0</v>
      </c>
      <c r="AB237">
        <f>2*29.3*P237*0.92*(BO237-U237)</f>
        <v>0</v>
      </c>
      <c r="AC237">
        <f>2*0.95*5.67E-8*(((BO237+$B$7)+273)^4-(U237+273)^4)</f>
        <v>0</v>
      </c>
      <c r="AD237">
        <f>S237+AC237+AA237+AB237</f>
        <v>0</v>
      </c>
      <c r="AE237">
        <f>BL237*AS237*(BG237-BF237*(1000-AS237*BI237)/(1000-AS237*BH237))/(100*AZ237)</f>
        <v>0</v>
      </c>
      <c r="AF237">
        <f>1000*BL237*AS237*(BH237-BI237)/(100*AZ237*(1000-AS237*BH237))</f>
        <v>0</v>
      </c>
      <c r="AG237">
        <f>(AH237 - AI237 - BM237*1E3/(8.314*(BO237+273.15)) * AK237/BL237 * AJ237) * BL237/(100*AZ237) * (1000 - BI237)/1000</f>
        <v>0</v>
      </c>
      <c r="AH237">
        <v>1652.87185279762</v>
      </c>
      <c r="AI237">
        <v>1595.98436363636</v>
      </c>
      <c r="AJ237">
        <v>3.41955974025964</v>
      </c>
      <c r="AK237">
        <v>84.62</v>
      </c>
      <c r="AL237">
        <f>(AN237 - AM237 + BM237*1E3/(8.314*(BO237+273.15)) * AP237/BL237 * AO237) * BL237/(100*AZ237) * 1000/(1000 - AN237)</f>
        <v>0</v>
      </c>
      <c r="AM237">
        <v>12.7935004271728</v>
      </c>
      <c r="AN237">
        <v>15.4197197802198</v>
      </c>
      <c r="AO237">
        <v>-1.56541092369199e-06</v>
      </c>
      <c r="AP237">
        <v>106.04</v>
      </c>
      <c r="AQ237">
        <v>13</v>
      </c>
      <c r="AR237">
        <v>3</v>
      </c>
      <c r="AS237">
        <f>IF(AQ237*$H$13&gt;=AU237,1.0,(AU237/(AU237-AQ237*$H$13)))</f>
        <v>0</v>
      </c>
      <c r="AT237">
        <f>(AS237-1)*100</f>
        <v>0</v>
      </c>
      <c r="AU237">
        <f>MAX(0,($B$13+$C$13*BT237)/(1+$D$13*BT237)*BM237/(BO237+273)*$E$13)</f>
        <v>0</v>
      </c>
      <c r="AV237">
        <f>$B$11*BU237+$C$11*BV237+$D$11*CG237</f>
        <v>0</v>
      </c>
      <c r="AW237">
        <f>AV237*AX237</f>
        <v>0</v>
      </c>
      <c r="AX237">
        <f>($B$11*$D$9+$C$11*$D$9+$D$11*(CH237*$E$9+CI237*$G$9))/($B$11+$C$11+$D$11)</f>
        <v>0</v>
      </c>
      <c r="AY237">
        <f>($B$11*$K$9+$C$11*$K$9+$D$11*(CH237*$L$9+CI237*$N$9))/($B$11+$C$11+$D$11)</f>
        <v>0</v>
      </c>
      <c r="AZ237">
        <v>6</v>
      </c>
      <c r="BA237">
        <v>0.5</v>
      </c>
      <c r="BB237" t="s">
        <v>345</v>
      </c>
      <c r="BC237">
        <v>2</v>
      </c>
      <c r="BD237" t="b">
        <v>1</v>
      </c>
      <c r="BE237">
        <v>1737668179.1</v>
      </c>
      <c r="BF237">
        <v>1568.015</v>
      </c>
      <c r="BG237">
        <v>1640.28</v>
      </c>
      <c r="BH237">
        <v>15.4207</v>
      </c>
      <c r="BI237">
        <v>12.79395</v>
      </c>
      <c r="BJ237">
        <v>1566.285</v>
      </c>
      <c r="BK237">
        <v>15.3104</v>
      </c>
      <c r="BL237">
        <v>499.801</v>
      </c>
      <c r="BM237">
        <v>102.6</v>
      </c>
      <c r="BN237">
        <v>0.0998761</v>
      </c>
      <c r="BO237">
        <v>25.0131</v>
      </c>
      <c r="BP237">
        <v>25.4466</v>
      </c>
      <c r="BQ237">
        <v>999.9</v>
      </c>
      <c r="BR237">
        <v>0</v>
      </c>
      <c r="BS237">
        <v>0</v>
      </c>
      <c r="BT237">
        <v>10010.9</v>
      </c>
      <c r="BU237">
        <v>364.741</v>
      </c>
      <c r="BV237">
        <v>828.6265</v>
      </c>
      <c r="BW237">
        <v>-72.2724</v>
      </c>
      <c r="BX237">
        <v>1592.57</v>
      </c>
      <c r="BY237">
        <v>1661.54</v>
      </c>
      <c r="BZ237">
        <v>2.626725</v>
      </c>
      <c r="CA237">
        <v>1640.28</v>
      </c>
      <c r="CB237">
        <v>12.79395</v>
      </c>
      <c r="CC237">
        <v>1.582165</v>
      </c>
      <c r="CD237">
        <v>1.31266</v>
      </c>
      <c r="CE237">
        <v>13.7862</v>
      </c>
      <c r="CF237">
        <v>10.9446</v>
      </c>
      <c r="CG237">
        <v>1200</v>
      </c>
      <c r="CH237">
        <v>0.900002</v>
      </c>
      <c r="CI237">
        <v>0.0999983</v>
      </c>
      <c r="CJ237">
        <v>27</v>
      </c>
      <c r="CK237">
        <v>23455.8</v>
      </c>
      <c r="CL237">
        <v>1737665128.1</v>
      </c>
      <c r="CM237" t="s">
        <v>346</v>
      </c>
      <c r="CN237">
        <v>1737665128.1</v>
      </c>
      <c r="CO237">
        <v>1737665124.1</v>
      </c>
      <c r="CP237">
        <v>1</v>
      </c>
      <c r="CQ237">
        <v>0.11</v>
      </c>
      <c r="CR237">
        <v>-0.02</v>
      </c>
      <c r="CS237">
        <v>0.918</v>
      </c>
      <c r="CT237">
        <v>0.128</v>
      </c>
      <c r="CU237">
        <v>200</v>
      </c>
      <c r="CV237">
        <v>18</v>
      </c>
      <c r="CW237">
        <v>0.6</v>
      </c>
      <c r="CX237">
        <v>0.08</v>
      </c>
      <c r="CY237">
        <v>-71.86348</v>
      </c>
      <c r="CZ237">
        <v>-2.38108872180471</v>
      </c>
      <c r="DA237">
        <v>0.264595658694544</v>
      </c>
      <c r="DB237">
        <v>0</v>
      </c>
      <c r="DC237">
        <v>2.635284</v>
      </c>
      <c r="DD237">
        <v>-0.0648451127819488</v>
      </c>
      <c r="DE237">
        <v>0.00633246429125344</v>
      </c>
      <c r="DF237">
        <v>1</v>
      </c>
      <c r="DG237">
        <v>1</v>
      </c>
      <c r="DH237">
        <v>2</v>
      </c>
      <c r="DI237" t="s">
        <v>347</v>
      </c>
      <c r="DJ237">
        <v>3.11912</v>
      </c>
      <c r="DK237">
        <v>2.8008</v>
      </c>
      <c r="DL237">
        <v>0.243095</v>
      </c>
      <c r="DM237">
        <v>0.251702</v>
      </c>
      <c r="DN237">
        <v>0.0861806</v>
      </c>
      <c r="DO237">
        <v>0.0760684</v>
      </c>
      <c r="DP237">
        <v>21067.9</v>
      </c>
      <c r="DQ237">
        <v>19241.9</v>
      </c>
      <c r="DR237">
        <v>26627.4</v>
      </c>
      <c r="DS237">
        <v>24059.2</v>
      </c>
      <c r="DT237">
        <v>33642.2</v>
      </c>
      <c r="DU237">
        <v>32395.4</v>
      </c>
      <c r="DV237">
        <v>40259.7</v>
      </c>
      <c r="DW237">
        <v>38045.8</v>
      </c>
      <c r="DX237">
        <v>1.9975</v>
      </c>
      <c r="DY237">
        <v>2.63415</v>
      </c>
      <c r="DZ237">
        <v>0.0346862</v>
      </c>
      <c r="EA237">
        <v>0</v>
      </c>
      <c r="EB237">
        <v>24.8735</v>
      </c>
      <c r="EC237">
        <v>999.9</v>
      </c>
      <c r="ED237">
        <v>51.453</v>
      </c>
      <c r="EE237">
        <v>26.103</v>
      </c>
      <c r="EF237">
        <v>17.0248</v>
      </c>
      <c r="EG237">
        <v>63.9056</v>
      </c>
      <c r="EH237">
        <v>20.3606</v>
      </c>
      <c r="EI237">
        <v>2</v>
      </c>
      <c r="EJ237">
        <v>-0.317454</v>
      </c>
      <c r="EK237">
        <v>0.0999483</v>
      </c>
      <c r="EL237">
        <v>20.2998</v>
      </c>
      <c r="EM237">
        <v>5.26132</v>
      </c>
      <c r="EN237">
        <v>12.0061</v>
      </c>
      <c r="EO237">
        <v>4.9994</v>
      </c>
      <c r="EP237">
        <v>3.28713</v>
      </c>
      <c r="EQ237">
        <v>9999</v>
      </c>
      <c r="ER237">
        <v>9999</v>
      </c>
      <c r="ES237">
        <v>9999</v>
      </c>
      <c r="ET237">
        <v>999.9</v>
      </c>
      <c r="EU237">
        <v>1.87288</v>
      </c>
      <c r="EV237">
        <v>1.87372</v>
      </c>
      <c r="EW237">
        <v>1.86996</v>
      </c>
      <c r="EX237">
        <v>1.87573</v>
      </c>
      <c r="EY237">
        <v>1.87589</v>
      </c>
      <c r="EZ237">
        <v>1.87424</v>
      </c>
      <c r="FA237">
        <v>1.87282</v>
      </c>
      <c r="FB237">
        <v>1.87189</v>
      </c>
      <c r="FC237">
        <v>5</v>
      </c>
      <c r="FD237">
        <v>0</v>
      </c>
      <c r="FE237">
        <v>0</v>
      </c>
      <c r="FF237">
        <v>0</v>
      </c>
      <c r="FG237" t="s">
        <v>348</v>
      </c>
      <c r="FH237" t="s">
        <v>349</v>
      </c>
      <c r="FI237" t="s">
        <v>350</v>
      </c>
      <c r="FJ237" t="s">
        <v>350</v>
      </c>
      <c r="FK237" t="s">
        <v>350</v>
      </c>
      <c r="FL237" t="s">
        <v>350</v>
      </c>
      <c r="FM237">
        <v>0</v>
      </c>
      <c r="FN237">
        <v>100</v>
      </c>
      <c r="FO237">
        <v>100</v>
      </c>
      <c r="FP237">
        <v>1.73</v>
      </c>
      <c r="FQ237">
        <v>0.1102</v>
      </c>
      <c r="FR237">
        <v>0.362488883028156</v>
      </c>
      <c r="FS237">
        <v>0.00365831709837341</v>
      </c>
      <c r="FT237">
        <v>-3.09545118692409e-06</v>
      </c>
      <c r="FU237">
        <v>8.40380587856183e-10</v>
      </c>
      <c r="FV237">
        <v>-0.00191986884087034</v>
      </c>
      <c r="FW237">
        <v>0.00174507359546448</v>
      </c>
      <c r="FX237">
        <v>0.000211765233859431</v>
      </c>
      <c r="FY237">
        <v>9.99097381883647e-06</v>
      </c>
      <c r="FZ237">
        <v>2</v>
      </c>
      <c r="GA237">
        <v>1986</v>
      </c>
      <c r="GB237">
        <v>0</v>
      </c>
      <c r="GC237">
        <v>17</v>
      </c>
      <c r="GD237">
        <v>50.9</v>
      </c>
      <c r="GE237">
        <v>51</v>
      </c>
      <c r="GF237">
        <v>4.20288</v>
      </c>
      <c r="GG237">
        <v>2.50366</v>
      </c>
      <c r="GH237">
        <v>2.24854</v>
      </c>
      <c r="GI237">
        <v>2.67456</v>
      </c>
      <c r="GJ237">
        <v>2.44751</v>
      </c>
      <c r="GK237">
        <v>2.43042</v>
      </c>
      <c r="GL237">
        <v>31.4115</v>
      </c>
      <c r="GM237">
        <v>13.9394</v>
      </c>
      <c r="GN237">
        <v>19</v>
      </c>
      <c r="GO237">
        <v>456.013</v>
      </c>
      <c r="GP237">
        <v>1035.69</v>
      </c>
      <c r="GQ237">
        <v>23.9677</v>
      </c>
      <c r="GR237">
        <v>23.5402</v>
      </c>
      <c r="GS237">
        <v>30.0001</v>
      </c>
      <c r="GT237">
        <v>23.5668</v>
      </c>
      <c r="GU237">
        <v>23.6859</v>
      </c>
      <c r="GV237">
        <v>84.2044</v>
      </c>
      <c r="GW237">
        <v>22.7091</v>
      </c>
      <c r="GX237">
        <v>67.4144</v>
      </c>
      <c r="GY237">
        <v>23.9596</v>
      </c>
      <c r="GZ237">
        <v>1672.65</v>
      </c>
      <c r="HA237">
        <v>12.8251</v>
      </c>
      <c r="HB237">
        <v>101.113</v>
      </c>
      <c r="HC237">
        <v>101.083</v>
      </c>
    </row>
    <row r="238" spans="1:211">
      <c r="A238">
        <v>222</v>
      </c>
      <c r="B238">
        <v>1737668183.1</v>
      </c>
      <c r="C238">
        <v>442</v>
      </c>
      <c r="D238" t="s">
        <v>792</v>
      </c>
      <c r="E238" t="s">
        <v>793</v>
      </c>
      <c r="F238">
        <v>2</v>
      </c>
      <c r="G238">
        <v>1737668182.1</v>
      </c>
      <c r="H238">
        <f>(I238)/1000</f>
        <v>0</v>
      </c>
      <c r="I238">
        <f>IF(BD238, AL238, AF238)</f>
        <v>0</v>
      </c>
      <c r="J238">
        <f>IF(BD238, AG238, AE238)</f>
        <v>0</v>
      </c>
      <c r="K238">
        <f>BF238 - IF(AS238&gt;1, J238*AZ238*100.0/(AU238), 0)</f>
        <v>0</v>
      </c>
      <c r="L238">
        <f>((R238-H238/2)*K238-J238)/(R238+H238/2)</f>
        <v>0</v>
      </c>
      <c r="M238">
        <f>L238*(BM238+BN238)/1000.0</f>
        <v>0</v>
      </c>
      <c r="N238">
        <f>(BF238 - IF(AS238&gt;1, J238*AZ238*100.0/(AU238), 0))*(BM238+BN238)/1000.0</f>
        <v>0</v>
      </c>
      <c r="O238">
        <f>2.0/((1/Q238-1/P238)+SIGN(Q238)*SQRT((1/Q238-1/P238)*(1/Q238-1/P238) + 4*BA238/((BA238+1)*(BA238+1))*(2*1/Q238*1/P238-1/P238*1/P238)))</f>
        <v>0</v>
      </c>
      <c r="P238">
        <f>IF(LEFT(BB238,1)&lt;&gt;"0",IF(LEFT(BB238,1)="1",3.0,BC238),$D$5+$E$5*(BT238*BM238/($K$5*1000))+$F$5*(BT238*BM238/($K$5*1000))*MAX(MIN(AZ238,$J$5),$I$5)*MAX(MIN(AZ238,$J$5),$I$5)+$G$5*MAX(MIN(AZ238,$J$5),$I$5)*(BT238*BM238/($K$5*1000))+$H$5*(BT238*BM238/($K$5*1000))*(BT238*BM238/($K$5*1000)))</f>
        <v>0</v>
      </c>
      <c r="Q238">
        <f>H238*(1000-(1000*0.61365*exp(17.502*U238/(240.97+U238))/(BM238+BN238)+BH238)/2)/(1000*0.61365*exp(17.502*U238/(240.97+U238))/(BM238+BN238)-BH238)</f>
        <v>0</v>
      </c>
      <c r="R238">
        <f>1/((BA238+1)/(O238/1.6)+1/(P238/1.37)) + BA238/((BA238+1)/(O238/1.6) + BA238/(P238/1.37))</f>
        <v>0</v>
      </c>
      <c r="S238">
        <f>(AV238*AY238)</f>
        <v>0</v>
      </c>
      <c r="T238">
        <f>(BO238+(S238+2*0.95*5.67E-8*(((BO238+$B$7)+273)^4-(BO238+273)^4)-44100*H238)/(1.84*29.3*P238+8*0.95*5.67E-8*(BO238+273)^3))</f>
        <v>0</v>
      </c>
      <c r="U238">
        <f>($C$7*BP238+$D$7*BQ238+$E$7*T238)</f>
        <v>0</v>
      </c>
      <c r="V238">
        <f>0.61365*exp(17.502*U238/(240.97+U238))</f>
        <v>0</v>
      </c>
      <c r="W238">
        <f>(X238/Y238*100)</f>
        <v>0</v>
      </c>
      <c r="X238">
        <f>BH238*(BM238+BN238)/1000</f>
        <v>0</v>
      </c>
      <c r="Y238">
        <f>0.61365*exp(17.502*BO238/(240.97+BO238))</f>
        <v>0</v>
      </c>
      <c r="Z238">
        <f>(V238-BH238*(BM238+BN238)/1000)</f>
        <v>0</v>
      </c>
      <c r="AA238">
        <f>(-H238*44100)</f>
        <v>0</v>
      </c>
      <c r="AB238">
        <f>2*29.3*P238*0.92*(BO238-U238)</f>
        <v>0</v>
      </c>
      <c r="AC238">
        <f>2*0.95*5.67E-8*(((BO238+$B$7)+273)^4-(U238+273)^4)</f>
        <v>0</v>
      </c>
      <c r="AD238">
        <f>S238+AC238+AA238+AB238</f>
        <v>0</v>
      </c>
      <c r="AE238">
        <f>BL238*AS238*(BG238-BF238*(1000-AS238*BI238)/(1000-AS238*BH238))/(100*AZ238)</f>
        <v>0</v>
      </c>
      <c r="AF238">
        <f>1000*BL238*AS238*(BH238-BI238)/(100*AZ238*(1000-AS238*BH238))</f>
        <v>0</v>
      </c>
      <c r="AG238">
        <f>(AH238 - AI238 - BM238*1E3/(8.314*(BO238+273.15)) * AK238/BL238 * AJ238) * BL238/(100*AZ238) * (1000 - BI238)/1000</f>
        <v>0</v>
      </c>
      <c r="AH238">
        <v>1659.82470377381</v>
      </c>
      <c r="AI238">
        <v>1602.89757575758</v>
      </c>
      <c r="AJ238">
        <v>3.43563030303014</v>
      </c>
      <c r="AK238">
        <v>84.62</v>
      </c>
      <c r="AL238">
        <f>(AN238 - AM238 + BM238*1E3/(8.314*(BO238+273.15)) * AP238/BL238 * AO238) * BL238/(100*AZ238) * 1000/(1000 - AN238)</f>
        <v>0</v>
      </c>
      <c r="AM238">
        <v>12.7939551419381</v>
      </c>
      <c r="AN238">
        <v>15.4194043956044</v>
      </c>
      <c r="AO238">
        <v>-1.51018195657997e-06</v>
      </c>
      <c r="AP238">
        <v>106.04</v>
      </c>
      <c r="AQ238">
        <v>13</v>
      </c>
      <c r="AR238">
        <v>3</v>
      </c>
      <c r="AS238">
        <f>IF(AQ238*$H$13&gt;=AU238,1.0,(AU238/(AU238-AQ238*$H$13)))</f>
        <v>0</v>
      </c>
      <c r="AT238">
        <f>(AS238-1)*100</f>
        <v>0</v>
      </c>
      <c r="AU238">
        <f>MAX(0,($B$13+$C$13*BT238)/(1+$D$13*BT238)*BM238/(BO238+273)*$E$13)</f>
        <v>0</v>
      </c>
      <c r="AV238">
        <f>$B$11*BU238+$C$11*BV238+$D$11*CG238</f>
        <v>0</v>
      </c>
      <c r="AW238">
        <f>AV238*AX238</f>
        <v>0</v>
      </c>
      <c r="AX238">
        <f>($B$11*$D$9+$C$11*$D$9+$D$11*(CH238*$E$9+CI238*$G$9))/($B$11+$C$11+$D$11)</f>
        <v>0</v>
      </c>
      <c r="AY238">
        <f>($B$11*$K$9+$C$11*$K$9+$D$11*(CH238*$L$9+CI238*$N$9))/($B$11+$C$11+$D$11)</f>
        <v>0</v>
      </c>
      <c r="AZ238">
        <v>6</v>
      </c>
      <c r="BA238">
        <v>0.5</v>
      </c>
      <c r="BB238" t="s">
        <v>345</v>
      </c>
      <c r="BC238">
        <v>2</v>
      </c>
      <c r="BD238" t="b">
        <v>1</v>
      </c>
      <c r="BE238">
        <v>1737668182.1</v>
      </c>
      <c r="BF238">
        <v>1578.19</v>
      </c>
      <c r="BG238">
        <v>1650.47</v>
      </c>
      <c r="BH238">
        <v>15.4188</v>
      </c>
      <c r="BI238">
        <v>12.7953</v>
      </c>
      <c r="BJ238">
        <v>1576.46</v>
      </c>
      <c r="BK238">
        <v>15.3085</v>
      </c>
      <c r="BL238">
        <v>500.038</v>
      </c>
      <c r="BM238">
        <v>102.6</v>
      </c>
      <c r="BN238">
        <v>0.100126</v>
      </c>
      <c r="BO238">
        <v>25.0082</v>
      </c>
      <c r="BP238">
        <v>25.4429</v>
      </c>
      <c r="BQ238">
        <v>999.9</v>
      </c>
      <c r="BR238">
        <v>0</v>
      </c>
      <c r="BS238">
        <v>0</v>
      </c>
      <c r="BT238">
        <v>9975</v>
      </c>
      <c r="BU238">
        <v>364.737</v>
      </c>
      <c r="BV238">
        <v>828.254</v>
      </c>
      <c r="BW238">
        <v>-72.2834</v>
      </c>
      <c r="BX238">
        <v>1602.9</v>
      </c>
      <c r="BY238">
        <v>1671.86</v>
      </c>
      <c r="BZ238">
        <v>2.62349</v>
      </c>
      <c r="CA238">
        <v>1650.47</v>
      </c>
      <c r="CB238">
        <v>12.7953</v>
      </c>
      <c r="CC238">
        <v>1.58196</v>
      </c>
      <c r="CD238">
        <v>1.31279</v>
      </c>
      <c r="CE238">
        <v>13.7842</v>
      </c>
      <c r="CF238">
        <v>10.9461</v>
      </c>
      <c r="CG238">
        <v>1200</v>
      </c>
      <c r="CH238">
        <v>0.900001</v>
      </c>
      <c r="CI238">
        <v>0.0999989</v>
      </c>
      <c r="CJ238">
        <v>27</v>
      </c>
      <c r="CK238">
        <v>23455.8</v>
      </c>
      <c r="CL238">
        <v>1737665128.1</v>
      </c>
      <c r="CM238" t="s">
        <v>346</v>
      </c>
      <c r="CN238">
        <v>1737665128.1</v>
      </c>
      <c r="CO238">
        <v>1737665124.1</v>
      </c>
      <c r="CP238">
        <v>1</v>
      </c>
      <c r="CQ238">
        <v>0.11</v>
      </c>
      <c r="CR238">
        <v>-0.02</v>
      </c>
      <c r="CS238">
        <v>0.918</v>
      </c>
      <c r="CT238">
        <v>0.128</v>
      </c>
      <c r="CU238">
        <v>200</v>
      </c>
      <c r="CV238">
        <v>18</v>
      </c>
      <c r="CW238">
        <v>0.6</v>
      </c>
      <c r="CX238">
        <v>0.08</v>
      </c>
      <c r="CY238">
        <v>-71.9179</v>
      </c>
      <c r="CZ238">
        <v>-2.65327218045112</v>
      </c>
      <c r="DA238">
        <v>0.278974753338004</v>
      </c>
      <c r="DB238">
        <v>0</v>
      </c>
      <c r="DC238">
        <v>2.633173</v>
      </c>
      <c r="DD238">
        <v>-0.0580096240601521</v>
      </c>
      <c r="DE238">
        <v>0.00566715722386453</v>
      </c>
      <c r="DF238">
        <v>1</v>
      </c>
      <c r="DG238">
        <v>1</v>
      </c>
      <c r="DH238">
        <v>2</v>
      </c>
      <c r="DI238" t="s">
        <v>347</v>
      </c>
      <c r="DJ238">
        <v>3.11911</v>
      </c>
      <c r="DK238">
        <v>2.80063</v>
      </c>
      <c r="DL238">
        <v>0.243703</v>
      </c>
      <c r="DM238">
        <v>0.252305</v>
      </c>
      <c r="DN238">
        <v>0.0861719</v>
      </c>
      <c r="DO238">
        <v>0.076067</v>
      </c>
      <c r="DP238">
        <v>21051</v>
      </c>
      <c r="DQ238">
        <v>19226.5</v>
      </c>
      <c r="DR238">
        <v>26627.4</v>
      </c>
      <c r="DS238">
        <v>24059.2</v>
      </c>
      <c r="DT238">
        <v>33642.6</v>
      </c>
      <c r="DU238">
        <v>32395.4</v>
      </c>
      <c r="DV238">
        <v>40259.7</v>
      </c>
      <c r="DW238">
        <v>38045.6</v>
      </c>
      <c r="DX238">
        <v>1.9975</v>
      </c>
      <c r="DY238">
        <v>2.63512</v>
      </c>
      <c r="DZ238">
        <v>0.0346676</v>
      </c>
      <c r="EA238">
        <v>0</v>
      </c>
      <c r="EB238">
        <v>24.8766</v>
      </c>
      <c r="EC238">
        <v>999.9</v>
      </c>
      <c r="ED238">
        <v>51.428</v>
      </c>
      <c r="EE238">
        <v>26.103</v>
      </c>
      <c r="EF238">
        <v>17.0178</v>
      </c>
      <c r="EG238">
        <v>64.3656</v>
      </c>
      <c r="EH238">
        <v>20.3606</v>
      </c>
      <c r="EI238">
        <v>2</v>
      </c>
      <c r="EJ238">
        <v>-0.317472</v>
      </c>
      <c r="EK238">
        <v>0.0846078</v>
      </c>
      <c r="EL238">
        <v>20.2999</v>
      </c>
      <c r="EM238">
        <v>5.26147</v>
      </c>
      <c r="EN238">
        <v>12.0062</v>
      </c>
      <c r="EO238">
        <v>4.9995</v>
      </c>
      <c r="EP238">
        <v>3.28713</v>
      </c>
      <c r="EQ238">
        <v>9999</v>
      </c>
      <c r="ER238">
        <v>9999</v>
      </c>
      <c r="ES238">
        <v>9999</v>
      </c>
      <c r="ET238">
        <v>999.9</v>
      </c>
      <c r="EU238">
        <v>1.87288</v>
      </c>
      <c r="EV238">
        <v>1.87375</v>
      </c>
      <c r="EW238">
        <v>1.86996</v>
      </c>
      <c r="EX238">
        <v>1.87574</v>
      </c>
      <c r="EY238">
        <v>1.87589</v>
      </c>
      <c r="EZ238">
        <v>1.87424</v>
      </c>
      <c r="FA238">
        <v>1.87284</v>
      </c>
      <c r="FB238">
        <v>1.87191</v>
      </c>
      <c r="FC238">
        <v>5</v>
      </c>
      <c r="FD238">
        <v>0</v>
      </c>
      <c r="FE238">
        <v>0</v>
      </c>
      <c r="FF238">
        <v>0</v>
      </c>
      <c r="FG238" t="s">
        <v>348</v>
      </c>
      <c r="FH238" t="s">
        <v>349</v>
      </c>
      <c r="FI238" t="s">
        <v>350</v>
      </c>
      <c r="FJ238" t="s">
        <v>350</v>
      </c>
      <c r="FK238" t="s">
        <v>350</v>
      </c>
      <c r="FL238" t="s">
        <v>350</v>
      </c>
      <c r="FM238">
        <v>0</v>
      </c>
      <c r="FN238">
        <v>100</v>
      </c>
      <c r="FO238">
        <v>100</v>
      </c>
      <c r="FP238">
        <v>1.73</v>
      </c>
      <c r="FQ238">
        <v>0.1103</v>
      </c>
      <c r="FR238">
        <v>0.362488883028156</v>
      </c>
      <c r="FS238">
        <v>0.00365831709837341</v>
      </c>
      <c r="FT238">
        <v>-3.09545118692409e-06</v>
      </c>
      <c r="FU238">
        <v>8.40380587856183e-10</v>
      </c>
      <c r="FV238">
        <v>-0.00191986884087034</v>
      </c>
      <c r="FW238">
        <v>0.00174507359546448</v>
      </c>
      <c r="FX238">
        <v>0.000211765233859431</v>
      </c>
      <c r="FY238">
        <v>9.99097381883647e-06</v>
      </c>
      <c r="FZ238">
        <v>2</v>
      </c>
      <c r="GA238">
        <v>1986</v>
      </c>
      <c r="GB238">
        <v>0</v>
      </c>
      <c r="GC238">
        <v>17</v>
      </c>
      <c r="GD238">
        <v>50.9</v>
      </c>
      <c r="GE238">
        <v>51</v>
      </c>
      <c r="GF238">
        <v>4.21631</v>
      </c>
      <c r="GG238">
        <v>2.50366</v>
      </c>
      <c r="GH238">
        <v>2.24854</v>
      </c>
      <c r="GI238">
        <v>2.67578</v>
      </c>
      <c r="GJ238">
        <v>2.44751</v>
      </c>
      <c r="GK238">
        <v>2.41943</v>
      </c>
      <c r="GL238">
        <v>31.4115</v>
      </c>
      <c r="GM238">
        <v>13.9482</v>
      </c>
      <c r="GN238">
        <v>19</v>
      </c>
      <c r="GO238">
        <v>456.022</v>
      </c>
      <c r="GP238">
        <v>1036.88</v>
      </c>
      <c r="GQ238">
        <v>23.9587</v>
      </c>
      <c r="GR238">
        <v>23.5403</v>
      </c>
      <c r="GS238">
        <v>30.0001</v>
      </c>
      <c r="GT238">
        <v>23.5678</v>
      </c>
      <c r="GU238">
        <v>23.6864</v>
      </c>
      <c r="GV238">
        <v>84.4711</v>
      </c>
      <c r="GW238">
        <v>22.7091</v>
      </c>
      <c r="GX238">
        <v>67.4144</v>
      </c>
      <c r="GY238">
        <v>23.9498</v>
      </c>
      <c r="GZ238">
        <v>1672.65</v>
      </c>
      <c r="HA238">
        <v>12.8278</v>
      </c>
      <c r="HB238">
        <v>101.113</v>
      </c>
      <c r="HC238">
        <v>101.083</v>
      </c>
    </row>
    <row r="239" spans="1:211">
      <c r="A239">
        <v>223</v>
      </c>
      <c r="B239">
        <v>1737668185.1</v>
      </c>
      <c r="C239">
        <v>444</v>
      </c>
      <c r="D239" t="s">
        <v>794</v>
      </c>
      <c r="E239" t="s">
        <v>795</v>
      </c>
      <c r="F239">
        <v>2</v>
      </c>
      <c r="G239">
        <v>1737668183.1</v>
      </c>
      <c r="H239">
        <f>(I239)/1000</f>
        <v>0</v>
      </c>
      <c r="I239">
        <f>IF(BD239, AL239, AF239)</f>
        <v>0</v>
      </c>
      <c r="J239">
        <f>IF(BD239, AG239, AE239)</f>
        <v>0</v>
      </c>
      <c r="K239">
        <f>BF239 - IF(AS239&gt;1, J239*AZ239*100.0/(AU239), 0)</f>
        <v>0</v>
      </c>
      <c r="L239">
        <f>((R239-H239/2)*K239-J239)/(R239+H239/2)</f>
        <v>0</v>
      </c>
      <c r="M239">
        <f>L239*(BM239+BN239)/1000.0</f>
        <v>0</v>
      </c>
      <c r="N239">
        <f>(BF239 - IF(AS239&gt;1, J239*AZ239*100.0/(AU239), 0))*(BM239+BN239)/1000.0</f>
        <v>0</v>
      </c>
      <c r="O239">
        <f>2.0/((1/Q239-1/P239)+SIGN(Q239)*SQRT((1/Q239-1/P239)*(1/Q239-1/P239) + 4*BA239/((BA239+1)*(BA239+1))*(2*1/Q239*1/P239-1/P239*1/P239)))</f>
        <v>0</v>
      </c>
      <c r="P239">
        <f>IF(LEFT(BB239,1)&lt;&gt;"0",IF(LEFT(BB239,1)="1",3.0,BC239),$D$5+$E$5*(BT239*BM239/($K$5*1000))+$F$5*(BT239*BM239/($K$5*1000))*MAX(MIN(AZ239,$J$5),$I$5)*MAX(MIN(AZ239,$J$5),$I$5)+$G$5*MAX(MIN(AZ239,$J$5),$I$5)*(BT239*BM239/($K$5*1000))+$H$5*(BT239*BM239/($K$5*1000))*(BT239*BM239/($K$5*1000)))</f>
        <v>0</v>
      </c>
      <c r="Q239">
        <f>H239*(1000-(1000*0.61365*exp(17.502*U239/(240.97+U239))/(BM239+BN239)+BH239)/2)/(1000*0.61365*exp(17.502*U239/(240.97+U239))/(BM239+BN239)-BH239)</f>
        <v>0</v>
      </c>
      <c r="R239">
        <f>1/((BA239+1)/(O239/1.6)+1/(P239/1.37)) + BA239/((BA239+1)/(O239/1.6) + BA239/(P239/1.37))</f>
        <v>0</v>
      </c>
      <c r="S239">
        <f>(AV239*AY239)</f>
        <v>0</v>
      </c>
      <c r="T239">
        <f>(BO239+(S239+2*0.95*5.67E-8*(((BO239+$B$7)+273)^4-(BO239+273)^4)-44100*H239)/(1.84*29.3*P239+8*0.95*5.67E-8*(BO239+273)^3))</f>
        <v>0</v>
      </c>
      <c r="U239">
        <f>($C$7*BP239+$D$7*BQ239+$E$7*T239)</f>
        <v>0</v>
      </c>
      <c r="V239">
        <f>0.61365*exp(17.502*U239/(240.97+U239))</f>
        <v>0</v>
      </c>
      <c r="W239">
        <f>(X239/Y239*100)</f>
        <v>0</v>
      </c>
      <c r="X239">
        <f>BH239*(BM239+BN239)/1000</f>
        <v>0</v>
      </c>
      <c r="Y239">
        <f>0.61365*exp(17.502*BO239/(240.97+BO239))</f>
        <v>0</v>
      </c>
      <c r="Z239">
        <f>(V239-BH239*(BM239+BN239)/1000)</f>
        <v>0</v>
      </c>
      <c r="AA239">
        <f>(-H239*44100)</f>
        <v>0</v>
      </c>
      <c r="AB239">
        <f>2*29.3*P239*0.92*(BO239-U239)</f>
        <v>0</v>
      </c>
      <c r="AC239">
        <f>2*0.95*5.67E-8*(((BO239+$B$7)+273)^4-(U239+273)^4)</f>
        <v>0</v>
      </c>
      <c r="AD239">
        <f>S239+AC239+AA239+AB239</f>
        <v>0</v>
      </c>
      <c r="AE239">
        <f>BL239*AS239*(BG239-BF239*(1000-AS239*BI239)/(1000-AS239*BH239))/(100*AZ239)</f>
        <v>0</v>
      </c>
      <c r="AF239">
        <f>1000*BL239*AS239*(BH239-BI239)/(100*AZ239*(1000-AS239*BH239))</f>
        <v>0</v>
      </c>
      <c r="AG239">
        <f>(AH239 - AI239 - BM239*1E3/(8.314*(BO239+273.15)) * AK239/BL239 * AJ239) * BL239/(100*AZ239) * (1000 - BI239)/1000</f>
        <v>0</v>
      </c>
      <c r="AH239">
        <v>1666.65304392857</v>
      </c>
      <c r="AI239">
        <v>1609.72890909091</v>
      </c>
      <c r="AJ239">
        <v>3.42859220779199</v>
      </c>
      <c r="AK239">
        <v>84.62</v>
      </c>
      <c r="AL239">
        <f>(AN239 - AM239 + BM239*1E3/(8.314*(BO239+273.15)) * AP239/BL239 * AO239) * BL239/(100*AZ239) * 1000/(1000 - AN239)</f>
        <v>0</v>
      </c>
      <c r="AM239">
        <v>12.7943189642158</v>
      </c>
      <c r="AN239">
        <v>15.4181010989011</v>
      </c>
      <c r="AO239">
        <v>-1.33047622338794e-06</v>
      </c>
      <c r="AP239">
        <v>106.04</v>
      </c>
      <c r="AQ239">
        <v>13</v>
      </c>
      <c r="AR239">
        <v>3</v>
      </c>
      <c r="AS239">
        <f>IF(AQ239*$H$13&gt;=AU239,1.0,(AU239/(AU239-AQ239*$H$13)))</f>
        <v>0</v>
      </c>
      <c r="AT239">
        <f>(AS239-1)*100</f>
        <v>0</v>
      </c>
      <c r="AU239">
        <f>MAX(0,($B$13+$C$13*BT239)/(1+$D$13*BT239)*BM239/(BO239+273)*$E$13)</f>
        <v>0</v>
      </c>
      <c r="AV239">
        <f>$B$11*BU239+$C$11*BV239+$D$11*CG239</f>
        <v>0</v>
      </c>
      <c r="AW239">
        <f>AV239*AX239</f>
        <v>0</v>
      </c>
      <c r="AX239">
        <f>($B$11*$D$9+$C$11*$D$9+$D$11*(CH239*$E$9+CI239*$G$9))/($B$11+$C$11+$D$11)</f>
        <v>0</v>
      </c>
      <c r="AY239">
        <f>($B$11*$K$9+$C$11*$K$9+$D$11*(CH239*$L$9+CI239*$N$9))/($B$11+$C$11+$D$11)</f>
        <v>0</v>
      </c>
      <c r="AZ239">
        <v>6</v>
      </c>
      <c r="BA239">
        <v>0.5</v>
      </c>
      <c r="BB239" t="s">
        <v>345</v>
      </c>
      <c r="BC239">
        <v>2</v>
      </c>
      <c r="BD239" t="b">
        <v>1</v>
      </c>
      <c r="BE239">
        <v>1737668183.1</v>
      </c>
      <c r="BF239">
        <v>1581.54</v>
      </c>
      <c r="BG239">
        <v>1653.865</v>
      </c>
      <c r="BH239">
        <v>15.41825</v>
      </c>
      <c r="BI239">
        <v>12.7954</v>
      </c>
      <c r="BJ239">
        <v>1579.81</v>
      </c>
      <c r="BK239">
        <v>15.30795</v>
      </c>
      <c r="BL239">
        <v>499.9885</v>
      </c>
      <c r="BM239">
        <v>102.6</v>
      </c>
      <c r="BN239">
        <v>0.100164</v>
      </c>
      <c r="BO239">
        <v>25.0066</v>
      </c>
      <c r="BP239">
        <v>25.4451</v>
      </c>
      <c r="BQ239">
        <v>999.9</v>
      </c>
      <c r="BR239">
        <v>0</v>
      </c>
      <c r="BS239">
        <v>0</v>
      </c>
      <c r="BT239">
        <v>9965.31</v>
      </c>
      <c r="BU239">
        <v>364.7075</v>
      </c>
      <c r="BV239">
        <v>828.1695</v>
      </c>
      <c r="BW239">
        <v>-72.3286</v>
      </c>
      <c r="BX239">
        <v>1606.305</v>
      </c>
      <c r="BY239">
        <v>1675.3</v>
      </c>
      <c r="BZ239">
        <v>2.622855</v>
      </c>
      <c r="CA239">
        <v>1653.865</v>
      </c>
      <c r="CB239">
        <v>12.7954</v>
      </c>
      <c r="CC239">
        <v>1.581905</v>
      </c>
      <c r="CD239">
        <v>1.3128</v>
      </c>
      <c r="CE239">
        <v>13.7837</v>
      </c>
      <c r="CF239">
        <v>10.94625</v>
      </c>
      <c r="CG239">
        <v>1200</v>
      </c>
      <c r="CH239">
        <v>0.9000015</v>
      </c>
      <c r="CI239">
        <v>0.0999986</v>
      </c>
      <c r="CJ239">
        <v>27</v>
      </c>
      <c r="CK239">
        <v>23455.8</v>
      </c>
      <c r="CL239">
        <v>1737665128.1</v>
      </c>
      <c r="CM239" t="s">
        <v>346</v>
      </c>
      <c r="CN239">
        <v>1737665128.1</v>
      </c>
      <c r="CO239">
        <v>1737665124.1</v>
      </c>
      <c r="CP239">
        <v>1</v>
      </c>
      <c r="CQ239">
        <v>0.11</v>
      </c>
      <c r="CR239">
        <v>-0.02</v>
      </c>
      <c r="CS239">
        <v>0.918</v>
      </c>
      <c r="CT239">
        <v>0.128</v>
      </c>
      <c r="CU239">
        <v>200</v>
      </c>
      <c r="CV239">
        <v>18</v>
      </c>
      <c r="CW239">
        <v>0.6</v>
      </c>
      <c r="CX239">
        <v>0.08</v>
      </c>
      <c r="CY239">
        <v>-71.99653</v>
      </c>
      <c r="CZ239">
        <v>-2.50342556390977</v>
      </c>
      <c r="DA239">
        <v>0.266670017249784</v>
      </c>
      <c r="DB239">
        <v>0</v>
      </c>
      <c r="DC239">
        <v>2.63127</v>
      </c>
      <c r="DD239">
        <v>-0.0561690225563923</v>
      </c>
      <c r="DE239">
        <v>0.00549149979513792</v>
      </c>
      <c r="DF239">
        <v>1</v>
      </c>
      <c r="DG239">
        <v>1</v>
      </c>
      <c r="DH239">
        <v>2</v>
      </c>
      <c r="DI239" t="s">
        <v>347</v>
      </c>
      <c r="DJ239">
        <v>3.11902</v>
      </c>
      <c r="DK239">
        <v>2.80051</v>
      </c>
      <c r="DL239">
        <v>0.244306</v>
      </c>
      <c r="DM239">
        <v>0.252901</v>
      </c>
      <c r="DN239">
        <v>0.0861698</v>
      </c>
      <c r="DO239">
        <v>0.0760678</v>
      </c>
      <c r="DP239">
        <v>21034.5</v>
      </c>
      <c r="DQ239">
        <v>19211.2</v>
      </c>
      <c r="DR239">
        <v>26627.6</v>
      </c>
      <c r="DS239">
        <v>24059.2</v>
      </c>
      <c r="DT239">
        <v>33643.2</v>
      </c>
      <c r="DU239">
        <v>32395.6</v>
      </c>
      <c r="DV239">
        <v>40260.2</v>
      </c>
      <c r="DW239">
        <v>38045.8</v>
      </c>
      <c r="DX239">
        <v>1.9974</v>
      </c>
      <c r="DY239">
        <v>2.63503</v>
      </c>
      <c r="DZ239">
        <v>0.0346228</v>
      </c>
      <c r="EA239">
        <v>0</v>
      </c>
      <c r="EB239">
        <v>24.8791</v>
      </c>
      <c r="EC239">
        <v>999.9</v>
      </c>
      <c r="ED239">
        <v>51.428</v>
      </c>
      <c r="EE239">
        <v>26.103</v>
      </c>
      <c r="EF239">
        <v>17.0168</v>
      </c>
      <c r="EG239">
        <v>64.0456</v>
      </c>
      <c r="EH239">
        <v>20.3205</v>
      </c>
      <c r="EI239">
        <v>2</v>
      </c>
      <c r="EJ239">
        <v>-0.317452</v>
      </c>
      <c r="EK239">
        <v>0.0758796</v>
      </c>
      <c r="EL239">
        <v>20.2997</v>
      </c>
      <c r="EM239">
        <v>5.26102</v>
      </c>
      <c r="EN239">
        <v>12.0064</v>
      </c>
      <c r="EO239">
        <v>4.9991</v>
      </c>
      <c r="EP239">
        <v>3.28695</v>
      </c>
      <c r="EQ239">
        <v>9999</v>
      </c>
      <c r="ER239">
        <v>9999</v>
      </c>
      <c r="ES239">
        <v>9999</v>
      </c>
      <c r="ET239">
        <v>999.9</v>
      </c>
      <c r="EU239">
        <v>1.87289</v>
      </c>
      <c r="EV239">
        <v>1.87376</v>
      </c>
      <c r="EW239">
        <v>1.86996</v>
      </c>
      <c r="EX239">
        <v>1.87575</v>
      </c>
      <c r="EY239">
        <v>1.87588</v>
      </c>
      <c r="EZ239">
        <v>1.87424</v>
      </c>
      <c r="FA239">
        <v>1.87286</v>
      </c>
      <c r="FB239">
        <v>1.87192</v>
      </c>
      <c r="FC239">
        <v>5</v>
      </c>
      <c r="FD239">
        <v>0</v>
      </c>
      <c r="FE239">
        <v>0</v>
      </c>
      <c r="FF239">
        <v>0</v>
      </c>
      <c r="FG239" t="s">
        <v>348</v>
      </c>
      <c r="FH239" t="s">
        <v>349</v>
      </c>
      <c r="FI239" t="s">
        <v>350</v>
      </c>
      <c r="FJ239" t="s">
        <v>350</v>
      </c>
      <c r="FK239" t="s">
        <v>350</v>
      </c>
      <c r="FL239" t="s">
        <v>350</v>
      </c>
      <c r="FM239">
        <v>0</v>
      </c>
      <c r="FN239">
        <v>100</v>
      </c>
      <c r="FO239">
        <v>100</v>
      </c>
      <c r="FP239">
        <v>1.73</v>
      </c>
      <c r="FQ239">
        <v>0.1103</v>
      </c>
      <c r="FR239">
        <v>0.362488883028156</v>
      </c>
      <c r="FS239">
        <v>0.00365831709837341</v>
      </c>
      <c r="FT239">
        <v>-3.09545118692409e-06</v>
      </c>
      <c r="FU239">
        <v>8.40380587856183e-10</v>
      </c>
      <c r="FV239">
        <v>-0.00191986884087034</v>
      </c>
      <c r="FW239">
        <v>0.00174507359546448</v>
      </c>
      <c r="FX239">
        <v>0.000211765233859431</v>
      </c>
      <c r="FY239">
        <v>9.99097381883647e-06</v>
      </c>
      <c r="FZ239">
        <v>2</v>
      </c>
      <c r="GA239">
        <v>1986</v>
      </c>
      <c r="GB239">
        <v>0</v>
      </c>
      <c r="GC239">
        <v>17</v>
      </c>
      <c r="GD239">
        <v>51</v>
      </c>
      <c r="GE239">
        <v>51</v>
      </c>
      <c r="GF239">
        <v>4.23096</v>
      </c>
      <c r="GG239">
        <v>2.50244</v>
      </c>
      <c r="GH239">
        <v>2.24854</v>
      </c>
      <c r="GI239">
        <v>2.67578</v>
      </c>
      <c r="GJ239">
        <v>2.44751</v>
      </c>
      <c r="GK239">
        <v>2.40112</v>
      </c>
      <c r="GL239">
        <v>31.4333</v>
      </c>
      <c r="GM239">
        <v>13.9394</v>
      </c>
      <c r="GN239">
        <v>19</v>
      </c>
      <c r="GO239">
        <v>455.971</v>
      </c>
      <c r="GP239">
        <v>1036.76</v>
      </c>
      <c r="GQ239">
        <v>23.9531</v>
      </c>
      <c r="GR239">
        <v>23.5412</v>
      </c>
      <c r="GS239">
        <v>30.0001</v>
      </c>
      <c r="GT239">
        <v>23.5686</v>
      </c>
      <c r="GU239">
        <v>23.6864</v>
      </c>
      <c r="GV239">
        <v>84.7394</v>
      </c>
      <c r="GW239">
        <v>22.7091</v>
      </c>
      <c r="GX239">
        <v>67.4144</v>
      </c>
      <c r="GY239">
        <v>23.9498</v>
      </c>
      <c r="GZ239">
        <v>1686.2</v>
      </c>
      <c r="HA239">
        <v>12.8298</v>
      </c>
      <c r="HB239">
        <v>101.114</v>
      </c>
      <c r="HC239">
        <v>101.083</v>
      </c>
    </row>
    <row r="240" spans="1:211">
      <c r="A240">
        <v>224</v>
      </c>
      <c r="B240">
        <v>1737668187.1</v>
      </c>
      <c r="C240">
        <v>446</v>
      </c>
      <c r="D240" t="s">
        <v>796</v>
      </c>
      <c r="E240" t="s">
        <v>797</v>
      </c>
      <c r="F240">
        <v>2</v>
      </c>
      <c r="G240">
        <v>1737668186.1</v>
      </c>
      <c r="H240">
        <f>(I240)/1000</f>
        <v>0</v>
      </c>
      <c r="I240">
        <f>IF(BD240, AL240, AF240)</f>
        <v>0</v>
      </c>
      <c r="J240">
        <f>IF(BD240, AG240, AE240)</f>
        <v>0</v>
      </c>
      <c r="K240">
        <f>BF240 - IF(AS240&gt;1, J240*AZ240*100.0/(AU240), 0)</f>
        <v>0</v>
      </c>
      <c r="L240">
        <f>((R240-H240/2)*K240-J240)/(R240+H240/2)</f>
        <v>0</v>
      </c>
      <c r="M240">
        <f>L240*(BM240+BN240)/1000.0</f>
        <v>0</v>
      </c>
      <c r="N240">
        <f>(BF240 - IF(AS240&gt;1, J240*AZ240*100.0/(AU240), 0))*(BM240+BN240)/1000.0</f>
        <v>0</v>
      </c>
      <c r="O240">
        <f>2.0/((1/Q240-1/P240)+SIGN(Q240)*SQRT((1/Q240-1/P240)*(1/Q240-1/P240) + 4*BA240/((BA240+1)*(BA240+1))*(2*1/Q240*1/P240-1/P240*1/P240)))</f>
        <v>0</v>
      </c>
      <c r="P240">
        <f>IF(LEFT(BB240,1)&lt;&gt;"0",IF(LEFT(BB240,1)="1",3.0,BC240),$D$5+$E$5*(BT240*BM240/($K$5*1000))+$F$5*(BT240*BM240/($K$5*1000))*MAX(MIN(AZ240,$J$5),$I$5)*MAX(MIN(AZ240,$J$5),$I$5)+$G$5*MAX(MIN(AZ240,$J$5),$I$5)*(BT240*BM240/($K$5*1000))+$H$5*(BT240*BM240/($K$5*1000))*(BT240*BM240/($K$5*1000)))</f>
        <v>0</v>
      </c>
      <c r="Q240">
        <f>H240*(1000-(1000*0.61365*exp(17.502*U240/(240.97+U240))/(BM240+BN240)+BH240)/2)/(1000*0.61365*exp(17.502*U240/(240.97+U240))/(BM240+BN240)-BH240)</f>
        <v>0</v>
      </c>
      <c r="R240">
        <f>1/((BA240+1)/(O240/1.6)+1/(P240/1.37)) + BA240/((BA240+1)/(O240/1.6) + BA240/(P240/1.37))</f>
        <v>0</v>
      </c>
      <c r="S240">
        <f>(AV240*AY240)</f>
        <v>0</v>
      </c>
      <c r="T240">
        <f>(BO240+(S240+2*0.95*5.67E-8*(((BO240+$B$7)+273)^4-(BO240+273)^4)-44100*H240)/(1.84*29.3*P240+8*0.95*5.67E-8*(BO240+273)^3))</f>
        <v>0</v>
      </c>
      <c r="U240">
        <f>($C$7*BP240+$D$7*BQ240+$E$7*T240)</f>
        <v>0</v>
      </c>
      <c r="V240">
        <f>0.61365*exp(17.502*U240/(240.97+U240))</f>
        <v>0</v>
      </c>
      <c r="W240">
        <f>(X240/Y240*100)</f>
        <v>0</v>
      </c>
      <c r="X240">
        <f>BH240*(BM240+BN240)/1000</f>
        <v>0</v>
      </c>
      <c r="Y240">
        <f>0.61365*exp(17.502*BO240/(240.97+BO240))</f>
        <v>0</v>
      </c>
      <c r="Z240">
        <f>(V240-BH240*(BM240+BN240)/1000)</f>
        <v>0</v>
      </c>
      <c r="AA240">
        <f>(-H240*44100)</f>
        <v>0</v>
      </c>
      <c r="AB240">
        <f>2*29.3*P240*0.92*(BO240-U240)</f>
        <v>0</v>
      </c>
      <c r="AC240">
        <f>2*0.95*5.67E-8*(((BO240+$B$7)+273)^4-(U240+273)^4)</f>
        <v>0</v>
      </c>
      <c r="AD240">
        <f>S240+AC240+AA240+AB240</f>
        <v>0</v>
      </c>
      <c r="AE240">
        <f>BL240*AS240*(BG240-BF240*(1000-AS240*BI240)/(1000-AS240*BH240))/(100*AZ240)</f>
        <v>0</v>
      </c>
      <c r="AF240">
        <f>1000*BL240*AS240*(BH240-BI240)/(100*AZ240*(1000-AS240*BH240))</f>
        <v>0</v>
      </c>
      <c r="AG240">
        <f>(AH240 - AI240 - BM240*1E3/(8.314*(BO240+273.15)) * AK240/BL240 * AJ240) * BL240/(100*AZ240) * (1000 - BI240)/1000</f>
        <v>0</v>
      </c>
      <c r="AH240">
        <v>1673.52373189286</v>
      </c>
      <c r="AI240">
        <v>1616.53078787879</v>
      </c>
      <c r="AJ240">
        <v>3.41439134199112</v>
      </c>
      <c r="AK240">
        <v>84.62</v>
      </c>
      <c r="AL240">
        <f>(AN240 - AM240 + BM240*1E3/(8.314*(BO240+273.15)) * AP240/BL240 * AO240) * BL240/(100*AZ240) * 1000/(1000 - AN240)</f>
        <v>0</v>
      </c>
      <c r="AM240">
        <v>12.7945480400799</v>
      </c>
      <c r="AN240">
        <v>15.4169296703297</v>
      </c>
      <c r="AO240">
        <v>-1.07800482567141e-06</v>
      </c>
      <c r="AP240">
        <v>106.04</v>
      </c>
      <c r="AQ240">
        <v>13</v>
      </c>
      <c r="AR240">
        <v>3</v>
      </c>
      <c r="AS240">
        <f>IF(AQ240*$H$13&gt;=AU240,1.0,(AU240/(AU240-AQ240*$H$13)))</f>
        <v>0</v>
      </c>
      <c r="AT240">
        <f>(AS240-1)*100</f>
        <v>0</v>
      </c>
      <c r="AU240">
        <f>MAX(0,($B$13+$C$13*BT240)/(1+$D$13*BT240)*BM240/(BO240+273)*$E$13)</f>
        <v>0</v>
      </c>
      <c r="AV240">
        <f>$B$11*BU240+$C$11*BV240+$D$11*CG240</f>
        <v>0</v>
      </c>
      <c r="AW240">
        <f>AV240*AX240</f>
        <v>0</v>
      </c>
      <c r="AX240">
        <f>($B$11*$D$9+$C$11*$D$9+$D$11*(CH240*$E$9+CI240*$G$9))/($B$11+$C$11+$D$11)</f>
        <v>0</v>
      </c>
      <c r="AY240">
        <f>($B$11*$K$9+$C$11*$K$9+$D$11*(CH240*$L$9+CI240*$N$9))/($B$11+$C$11+$D$11)</f>
        <v>0</v>
      </c>
      <c r="AZ240">
        <v>6</v>
      </c>
      <c r="BA240">
        <v>0.5</v>
      </c>
      <c r="BB240" t="s">
        <v>345</v>
      </c>
      <c r="BC240">
        <v>2</v>
      </c>
      <c r="BD240" t="b">
        <v>1</v>
      </c>
      <c r="BE240">
        <v>1737668186.1</v>
      </c>
      <c r="BF240">
        <v>1591.63</v>
      </c>
      <c r="BG240">
        <v>1664.02</v>
      </c>
      <c r="BH240">
        <v>15.417</v>
      </c>
      <c r="BI240">
        <v>12.7954</v>
      </c>
      <c r="BJ240">
        <v>1589.89</v>
      </c>
      <c r="BK240">
        <v>15.3067</v>
      </c>
      <c r="BL240">
        <v>499.865</v>
      </c>
      <c r="BM240">
        <v>102.601</v>
      </c>
      <c r="BN240">
        <v>0.0997801</v>
      </c>
      <c r="BO240">
        <v>25.0014</v>
      </c>
      <c r="BP240">
        <v>25.4442</v>
      </c>
      <c r="BQ240">
        <v>999.9</v>
      </c>
      <c r="BR240">
        <v>0</v>
      </c>
      <c r="BS240">
        <v>0</v>
      </c>
      <c r="BT240">
        <v>9997.5</v>
      </c>
      <c r="BU240">
        <v>364.669</v>
      </c>
      <c r="BV240">
        <v>828.175</v>
      </c>
      <c r="BW240">
        <v>-72.392</v>
      </c>
      <c r="BX240">
        <v>1616.55</v>
      </c>
      <c r="BY240">
        <v>1685.59</v>
      </c>
      <c r="BZ240">
        <v>2.62155</v>
      </c>
      <c r="CA240">
        <v>1664.02</v>
      </c>
      <c r="CB240">
        <v>12.7954</v>
      </c>
      <c r="CC240">
        <v>1.58179</v>
      </c>
      <c r="CD240">
        <v>1.31282</v>
      </c>
      <c r="CE240">
        <v>13.7825</v>
      </c>
      <c r="CF240">
        <v>10.9464</v>
      </c>
      <c r="CG240">
        <v>1200</v>
      </c>
      <c r="CH240">
        <v>0.900002</v>
      </c>
      <c r="CI240">
        <v>0.0999979</v>
      </c>
      <c r="CJ240">
        <v>27</v>
      </c>
      <c r="CK240">
        <v>23455.9</v>
      </c>
      <c r="CL240">
        <v>1737665128.1</v>
      </c>
      <c r="CM240" t="s">
        <v>346</v>
      </c>
      <c r="CN240">
        <v>1737665128.1</v>
      </c>
      <c r="CO240">
        <v>1737665124.1</v>
      </c>
      <c r="CP240">
        <v>1</v>
      </c>
      <c r="CQ240">
        <v>0.11</v>
      </c>
      <c r="CR240">
        <v>-0.02</v>
      </c>
      <c r="CS240">
        <v>0.918</v>
      </c>
      <c r="CT240">
        <v>0.128</v>
      </c>
      <c r="CU240">
        <v>200</v>
      </c>
      <c r="CV240">
        <v>18</v>
      </c>
      <c r="CW240">
        <v>0.6</v>
      </c>
      <c r="CX240">
        <v>0.08</v>
      </c>
      <c r="CY240">
        <v>-72.08963</v>
      </c>
      <c r="CZ240">
        <v>-2.10834586466163</v>
      </c>
      <c r="DA240">
        <v>0.225161457847474</v>
      </c>
      <c r="DB240">
        <v>0</v>
      </c>
      <c r="DC240">
        <v>2.6295135</v>
      </c>
      <c r="DD240">
        <v>-0.0538163909774442</v>
      </c>
      <c r="DE240">
        <v>0.0052794623542554</v>
      </c>
      <c r="DF240">
        <v>1</v>
      </c>
      <c r="DG240">
        <v>1</v>
      </c>
      <c r="DH240">
        <v>2</v>
      </c>
      <c r="DI240" t="s">
        <v>347</v>
      </c>
      <c r="DJ240">
        <v>3.11905</v>
      </c>
      <c r="DK240">
        <v>2.80046</v>
      </c>
      <c r="DL240">
        <v>0.244915</v>
      </c>
      <c r="DM240">
        <v>0.253502</v>
      </c>
      <c r="DN240">
        <v>0.0861685</v>
      </c>
      <c r="DO240">
        <v>0.0760687</v>
      </c>
      <c r="DP240">
        <v>21017.4</v>
      </c>
      <c r="DQ240">
        <v>19195.6</v>
      </c>
      <c r="DR240">
        <v>26627.4</v>
      </c>
      <c r="DS240">
        <v>24058.9</v>
      </c>
      <c r="DT240">
        <v>33643</v>
      </c>
      <c r="DU240">
        <v>32395.5</v>
      </c>
      <c r="DV240">
        <v>40259.9</v>
      </c>
      <c r="DW240">
        <v>38045.7</v>
      </c>
      <c r="DX240">
        <v>1.99748</v>
      </c>
      <c r="DY240">
        <v>2.63388</v>
      </c>
      <c r="DZ240">
        <v>0.0338927</v>
      </c>
      <c r="EA240">
        <v>0</v>
      </c>
      <c r="EB240">
        <v>24.8817</v>
      </c>
      <c r="EC240">
        <v>999.9</v>
      </c>
      <c r="ED240">
        <v>51.428</v>
      </c>
      <c r="EE240">
        <v>26.103</v>
      </c>
      <c r="EF240">
        <v>17.017</v>
      </c>
      <c r="EG240">
        <v>63.8756</v>
      </c>
      <c r="EH240">
        <v>20.4006</v>
      </c>
      <c r="EI240">
        <v>2</v>
      </c>
      <c r="EJ240">
        <v>-0.31747</v>
      </c>
      <c r="EK240">
        <v>0.074597</v>
      </c>
      <c r="EL240">
        <v>20.2996</v>
      </c>
      <c r="EM240">
        <v>5.26072</v>
      </c>
      <c r="EN240">
        <v>12.0064</v>
      </c>
      <c r="EO240">
        <v>4.9989</v>
      </c>
      <c r="EP240">
        <v>3.28688</v>
      </c>
      <c r="EQ240">
        <v>9999</v>
      </c>
      <c r="ER240">
        <v>9999</v>
      </c>
      <c r="ES240">
        <v>9999</v>
      </c>
      <c r="ET240">
        <v>999.9</v>
      </c>
      <c r="EU240">
        <v>1.87288</v>
      </c>
      <c r="EV240">
        <v>1.87374</v>
      </c>
      <c r="EW240">
        <v>1.86996</v>
      </c>
      <c r="EX240">
        <v>1.87576</v>
      </c>
      <c r="EY240">
        <v>1.87588</v>
      </c>
      <c r="EZ240">
        <v>1.87424</v>
      </c>
      <c r="FA240">
        <v>1.87285</v>
      </c>
      <c r="FB240">
        <v>1.8719</v>
      </c>
      <c r="FC240">
        <v>5</v>
      </c>
      <c r="FD240">
        <v>0</v>
      </c>
      <c r="FE240">
        <v>0</v>
      </c>
      <c r="FF240">
        <v>0</v>
      </c>
      <c r="FG240" t="s">
        <v>348</v>
      </c>
      <c r="FH240" t="s">
        <v>349</v>
      </c>
      <c r="FI240" t="s">
        <v>350</v>
      </c>
      <c r="FJ240" t="s">
        <v>350</v>
      </c>
      <c r="FK240" t="s">
        <v>350</v>
      </c>
      <c r="FL240" t="s">
        <v>350</v>
      </c>
      <c r="FM240">
        <v>0</v>
      </c>
      <c r="FN240">
        <v>100</v>
      </c>
      <c r="FO240">
        <v>100</v>
      </c>
      <c r="FP240">
        <v>1.73</v>
      </c>
      <c r="FQ240">
        <v>0.1102</v>
      </c>
      <c r="FR240">
        <v>0.362488883028156</v>
      </c>
      <c r="FS240">
        <v>0.00365831709837341</v>
      </c>
      <c r="FT240">
        <v>-3.09545118692409e-06</v>
      </c>
      <c r="FU240">
        <v>8.40380587856183e-10</v>
      </c>
      <c r="FV240">
        <v>-0.00191986884087034</v>
      </c>
      <c r="FW240">
        <v>0.00174507359546448</v>
      </c>
      <c r="FX240">
        <v>0.000211765233859431</v>
      </c>
      <c r="FY240">
        <v>9.99097381883647e-06</v>
      </c>
      <c r="FZ240">
        <v>2</v>
      </c>
      <c r="GA240">
        <v>1986</v>
      </c>
      <c r="GB240">
        <v>0</v>
      </c>
      <c r="GC240">
        <v>17</v>
      </c>
      <c r="GD240">
        <v>51</v>
      </c>
      <c r="GE240">
        <v>51</v>
      </c>
      <c r="GF240">
        <v>4.24316</v>
      </c>
      <c r="GG240">
        <v>2.50122</v>
      </c>
      <c r="GH240">
        <v>2.24854</v>
      </c>
      <c r="GI240">
        <v>2.67578</v>
      </c>
      <c r="GJ240">
        <v>2.44751</v>
      </c>
      <c r="GK240">
        <v>2.4231</v>
      </c>
      <c r="GL240">
        <v>31.4333</v>
      </c>
      <c r="GM240">
        <v>13.9482</v>
      </c>
      <c r="GN240">
        <v>19</v>
      </c>
      <c r="GO240">
        <v>456.015</v>
      </c>
      <c r="GP240">
        <v>1035.36</v>
      </c>
      <c r="GQ240">
        <v>23.9485</v>
      </c>
      <c r="GR240">
        <v>23.5421</v>
      </c>
      <c r="GS240">
        <v>30.0001</v>
      </c>
      <c r="GT240">
        <v>23.5686</v>
      </c>
      <c r="GU240">
        <v>23.6864</v>
      </c>
      <c r="GV240">
        <v>85.0026</v>
      </c>
      <c r="GW240">
        <v>22.7091</v>
      </c>
      <c r="GX240">
        <v>67.4144</v>
      </c>
      <c r="GY240">
        <v>23.9498</v>
      </c>
      <c r="GZ240">
        <v>1693.08</v>
      </c>
      <c r="HA240">
        <v>12.8316</v>
      </c>
      <c r="HB240">
        <v>101.114</v>
      </c>
      <c r="HC240">
        <v>101.083</v>
      </c>
    </row>
    <row r="241" spans="1:211">
      <c r="A241">
        <v>225</v>
      </c>
      <c r="B241">
        <v>1737668189.1</v>
      </c>
      <c r="C241">
        <v>448</v>
      </c>
      <c r="D241" t="s">
        <v>798</v>
      </c>
      <c r="E241" t="s">
        <v>799</v>
      </c>
      <c r="F241">
        <v>2</v>
      </c>
      <c r="G241">
        <v>1737668187.1</v>
      </c>
      <c r="H241">
        <f>(I241)/1000</f>
        <v>0</v>
      </c>
      <c r="I241">
        <f>IF(BD241, AL241, AF241)</f>
        <v>0</v>
      </c>
      <c r="J241">
        <f>IF(BD241, AG241, AE241)</f>
        <v>0</v>
      </c>
      <c r="K241">
        <f>BF241 - IF(AS241&gt;1, J241*AZ241*100.0/(AU241), 0)</f>
        <v>0</v>
      </c>
      <c r="L241">
        <f>((R241-H241/2)*K241-J241)/(R241+H241/2)</f>
        <v>0</v>
      </c>
      <c r="M241">
        <f>L241*(BM241+BN241)/1000.0</f>
        <v>0</v>
      </c>
      <c r="N241">
        <f>(BF241 - IF(AS241&gt;1, J241*AZ241*100.0/(AU241), 0))*(BM241+BN241)/1000.0</f>
        <v>0</v>
      </c>
      <c r="O241">
        <f>2.0/((1/Q241-1/P241)+SIGN(Q241)*SQRT((1/Q241-1/P241)*(1/Q241-1/P241) + 4*BA241/((BA241+1)*(BA241+1))*(2*1/Q241*1/P241-1/P241*1/P241)))</f>
        <v>0</v>
      </c>
      <c r="P241">
        <f>IF(LEFT(BB241,1)&lt;&gt;"0",IF(LEFT(BB241,1)="1",3.0,BC241),$D$5+$E$5*(BT241*BM241/($K$5*1000))+$F$5*(BT241*BM241/($K$5*1000))*MAX(MIN(AZ241,$J$5),$I$5)*MAX(MIN(AZ241,$J$5),$I$5)+$G$5*MAX(MIN(AZ241,$J$5),$I$5)*(BT241*BM241/($K$5*1000))+$H$5*(BT241*BM241/($K$5*1000))*(BT241*BM241/($K$5*1000)))</f>
        <v>0</v>
      </c>
      <c r="Q241">
        <f>H241*(1000-(1000*0.61365*exp(17.502*U241/(240.97+U241))/(BM241+BN241)+BH241)/2)/(1000*0.61365*exp(17.502*U241/(240.97+U241))/(BM241+BN241)-BH241)</f>
        <v>0</v>
      </c>
      <c r="R241">
        <f>1/((BA241+1)/(O241/1.6)+1/(P241/1.37)) + BA241/((BA241+1)/(O241/1.6) + BA241/(P241/1.37))</f>
        <v>0</v>
      </c>
      <c r="S241">
        <f>(AV241*AY241)</f>
        <v>0</v>
      </c>
      <c r="T241">
        <f>(BO241+(S241+2*0.95*5.67E-8*(((BO241+$B$7)+273)^4-(BO241+273)^4)-44100*H241)/(1.84*29.3*P241+8*0.95*5.67E-8*(BO241+273)^3))</f>
        <v>0</v>
      </c>
      <c r="U241">
        <f>($C$7*BP241+$D$7*BQ241+$E$7*T241)</f>
        <v>0</v>
      </c>
      <c r="V241">
        <f>0.61365*exp(17.502*U241/(240.97+U241))</f>
        <v>0</v>
      </c>
      <c r="W241">
        <f>(X241/Y241*100)</f>
        <v>0</v>
      </c>
      <c r="X241">
        <f>BH241*(BM241+BN241)/1000</f>
        <v>0</v>
      </c>
      <c r="Y241">
        <f>0.61365*exp(17.502*BO241/(240.97+BO241))</f>
        <v>0</v>
      </c>
      <c r="Z241">
        <f>(V241-BH241*(BM241+BN241)/1000)</f>
        <v>0</v>
      </c>
      <c r="AA241">
        <f>(-H241*44100)</f>
        <v>0</v>
      </c>
      <c r="AB241">
        <f>2*29.3*P241*0.92*(BO241-U241)</f>
        <v>0</v>
      </c>
      <c r="AC241">
        <f>2*0.95*5.67E-8*(((BO241+$B$7)+273)^4-(U241+273)^4)</f>
        <v>0</v>
      </c>
      <c r="AD241">
        <f>S241+AC241+AA241+AB241</f>
        <v>0</v>
      </c>
      <c r="AE241">
        <f>BL241*AS241*(BG241-BF241*(1000-AS241*BI241)/(1000-AS241*BH241))/(100*AZ241)</f>
        <v>0</v>
      </c>
      <c r="AF241">
        <f>1000*BL241*AS241*(BH241-BI241)/(100*AZ241*(1000-AS241*BH241))</f>
        <v>0</v>
      </c>
      <c r="AG241">
        <f>(AH241 - AI241 - BM241*1E3/(8.314*(BO241+273.15)) * AK241/BL241 * AJ241) * BL241/(100*AZ241) * (1000 - BI241)/1000</f>
        <v>0</v>
      </c>
      <c r="AH241">
        <v>1680.42411851191</v>
      </c>
      <c r="AI241">
        <v>1623.41709090909</v>
      </c>
      <c r="AJ241">
        <v>3.4265935064934</v>
      </c>
      <c r="AK241">
        <v>84.62</v>
      </c>
      <c r="AL241">
        <f>(AN241 - AM241 + BM241*1E3/(8.314*(BO241+273.15)) * AP241/BL241 * AO241) * BL241/(100*AZ241) * 1000/(1000 - AN241)</f>
        <v>0</v>
      </c>
      <c r="AM241">
        <v>12.7949262330669</v>
      </c>
      <c r="AN241">
        <v>15.4159153846154</v>
      </c>
      <c r="AO241">
        <v>-9.78574302407743e-07</v>
      </c>
      <c r="AP241">
        <v>106.04</v>
      </c>
      <c r="AQ241">
        <v>13</v>
      </c>
      <c r="AR241">
        <v>3</v>
      </c>
      <c r="AS241">
        <f>IF(AQ241*$H$13&gt;=AU241,1.0,(AU241/(AU241-AQ241*$H$13)))</f>
        <v>0</v>
      </c>
      <c r="AT241">
        <f>(AS241-1)*100</f>
        <v>0</v>
      </c>
      <c r="AU241">
        <f>MAX(0,($B$13+$C$13*BT241)/(1+$D$13*BT241)*BM241/(BO241+273)*$E$13)</f>
        <v>0</v>
      </c>
      <c r="AV241">
        <f>$B$11*BU241+$C$11*BV241+$D$11*CG241</f>
        <v>0</v>
      </c>
      <c r="AW241">
        <f>AV241*AX241</f>
        <v>0</v>
      </c>
      <c r="AX241">
        <f>($B$11*$D$9+$C$11*$D$9+$D$11*(CH241*$E$9+CI241*$G$9))/($B$11+$C$11+$D$11)</f>
        <v>0</v>
      </c>
      <c r="AY241">
        <f>($B$11*$K$9+$C$11*$K$9+$D$11*(CH241*$L$9+CI241*$N$9))/($B$11+$C$11+$D$11)</f>
        <v>0</v>
      </c>
      <c r="AZ241">
        <v>6</v>
      </c>
      <c r="BA241">
        <v>0.5</v>
      </c>
      <c r="BB241" t="s">
        <v>345</v>
      </c>
      <c r="BC241">
        <v>2</v>
      </c>
      <c r="BD241" t="b">
        <v>1</v>
      </c>
      <c r="BE241">
        <v>1737668187.1</v>
      </c>
      <c r="BF241">
        <v>1595.025</v>
      </c>
      <c r="BG241">
        <v>1667.47</v>
      </c>
      <c r="BH241">
        <v>15.41655</v>
      </c>
      <c r="BI241">
        <v>12.795</v>
      </c>
      <c r="BJ241">
        <v>1593.285</v>
      </c>
      <c r="BK241">
        <v>15.3063</v>
      </c>
      <c r="BL241">
        <v>499.8575</v>
      </c>
      <c r="BM241">
        <v>102.601</v>
      </c>
      <c r="BN241">
        <v>0.09975545</v>
      </c>
      <c r="BO241">
        <v>24.99955</v>
      </c>
      <c r="BP241">
        <v>25.43995</v>
      </c>
      <c r="BQ241">
        <v>999.9</v>
      </c>
      <c r="BR241">
        <v>0</v>
      </c>
      <c r="BS241">
        <v>0</v>
      </c>
      <c r="BT241">
        <v>10001.55</v>
      </c>
      <c r="BU241">
        <v>364.6925</v>
      </c>
      <c r="BV241">
        <v>828.1915</v>
      </c>
      <c r="BW241">
        <v>-72.4447</v>
      </c>
      <c r="BX241">
        <v>1620</v>
      </c>
      <c r="BY241">
        <v>1689.08</v>
      </c>
      <c r="BZ241">
        <v>2.621525</v>
      </c>
      <c r="CA241">
        <v>1667.47</v>
      </c>
      <c r="CB241">
        <v>12.795</v>
      </c>
      <c r="CC241">
        <v>1.58175</v>
      </c>
      <c r="CD241">
        <v>1.31278</v>
      </c>
      <c r="CE241">
        <v>13.78215</v>
      </c>
      <c r="CF241">
        <v>10.94595</v>
      </c>
      <c r="CG241">
        <v>1200</v>
      </c>
      <c r="CH241">
        <v>0.9000015</v>
      </c>
      <c r="CI241">
        <v>0.09999845</v>
      </c>
      <c r="CJ241">
        <v>27</v>
      </c>
      <c r="CK241">
        <v>23455.85</v>
      </c>
      <c r="CL241">
        <v>1737665128.1</v>
      </c>
      <c r="CM241" t="s">
        <v>346</v>
      </c>
      <c r="CN241">
        <v>1737665128.1</v>
      </c>
      <c r="CO241">
        <v>1737665124.1</v>
      </c>
      <c r="CP241">
        <v>1</v>
      </c>
      <c r="CQ241">
        <v>0.11</v>
      </c>
      <c r="CR241">
        <v>-0.02</v>
      </c>
      <c r="CS241">
        <v>0.918</v>
      </c>
      <c r="CT241">
        <v>0.128</v>
      </c>
      <c r="CU241">
        <v>200</v>
      </c>
      <c r="CV241">
        <v>18</v>
      </c>
      <c r="CW241">
        <v>0.6</v>
      </c>
      <c r="CX241">
        <v>0.08</v>
      </c>
      <c r="CY241">
        <v>-72.166055</v>
      </c>
      <c r="CZ241">
        <v>-1.85803759398508</v>
      </c>
      <c r="DA241">
        <v>0.200151428860751</v>
      </c>
      <c r="DB241">
        <v>0</v>
      </c>
      <c r="DC241">
        <v>2.6279235</v>
      </c>
      <c r="DD241">
        <v>-0.0506557894736854</v>
      </c>
      <c r="DE241">
        <v>0.00501096624913797</v>
      </c>
      <c r="DF241">
        <v>1</v>
      </c>
      <c r="DG241">
        <v>1</v>
      </c>
      <c r="DH241">
        <v>2</v>
      </c>
      <c r="DI241" t="s">
        <v>347</v>
      </c>
      <c r="DJ241">
        <v>3.11892</v>
      </c>
      <c r="DK241">
        <v>2.80066</v>
      </c>
      <c r="DL241">
        <v>0.245526</v>
      </c>
      <c r="DM241">
        <v>0.254107</v>
      </c>
      <c r="DN241">
        <v>0.0861627</v>
      </c>
      <c r="DO241">
        <v>0.0760666</v>
      </c>
      <c r="DP241">
        <v>21000.5</v>
      </c>
      <c r="DQ241">
        <v>19180.2</v>
      </c>
      <c r="DR241">
        <v>26627.5</v>
      </c>
      <c r="DS241">
        <v>24059.1</v>
      </c>
      <c r="DT241">
        <v>33643.3</v>
      </c>
      <c r="DU241">
        <v>32395.8</v>
      </c>
      <c r="DV241">
        <v>40259.9</v>
      </c>
      <c r="DW241">
        <v>38045.9</v>
      </c>
      <c r="DX241">
        <v>1.99708</v>
      </c>
      <c r="DY241">
        <v>2.6342</v>
      </c>
      <c r="DZ241">
        <v>0.0336841</v>
      </c>
      <c r="EA241">
        <v>0</v>
      </c>
      <c r="EB241">
        <v>24.8838</v>
      </c>
      <c r="EC241">
        <v>999.9</v>
      </c>
      <c r="ED241">
        <v>51.404</v>
      </c>
      <c r="EE241">
        <v>26.123</v>
      </c>
      <c r="EF241">
        <v>17.0286</v>
      </c>
      <c r="EG241">
        <v>63.6456</v>
      </c>
      <c r="EH241">
        <v>20.3966</v>
      </c>
      <c r="EI241">
        <v>2</v>
      </c>
      <c r="EJ241">
        <v>-0.317497</v>
      </c>
      <c r="EK241">
        <v>0.0533769</v>
      </c>
      <c r="EL241">
        <v>20.2997</v>
      </c>
      <c r="EM241">
        <v>5.26087</v>
      </c>
      <c r="EN241">
        <v>12.0056</v>
      </c>
      <c r="EO241">
        <v>4.9989</v>
      </c>
      <c r="EP241">
        <v>3.2869</v>
      </c>
      <c r="EQ241">
        <v>9999</v>
      </c>
      <c r="ER241">
        <v>9999</v>
      </c>
      <c r="ES241">
        <v>9999</v>
      </c>
      <c r="ET241">
        <v>999.9</v>
      </c>
      <c r="EU241">
        <v>1.87289</v>
      </c>
      <c r="EV241">
        <v>1.87375</v>
      </c>
      <c r="EW241">
        <v>1.86996</v>
      </c>
      <c r="EX241">
        <v>1.87576</v>
      </c>
      <c r="EY241">
        <v>1.87589</v>
      </c>
      <c r="EZ241">
        <v>1.87424</v>
      </c>
      <c r="FA241">
        <v>1.87285</v>
      </c>
      <c r="FB241">
        <v>1.87192</v>
      </c>
      <c r="FC241">
        <v>5</v>
      </c>
      <c r="FD241">
        <v>0</v>
      </c>
      <c r="FE241">
        <v>0</v>
      </c>
      <c r="FF241">
        <v>0</v>
      </c>
      <c r="FG241" t="s">
        <v>348</v>
      </c>
      <c r="FH241" t="s">
        <v>349</v>
      </c>
      <c r="FI241" t="s">
        <v>350</v>
      </c>
      <c r="FJ241" t="s">
        <v>350</v>
      </c>
      <c r="FK241" t="s">
        <v>350</v>
      </c>
      <c r="FL241" t="s">
        <v>350</v>
      </c>
      <c r="FM241">
        <v>0</v>
      </c>
      <c r="FN241">
        <v>100</v>
      </c>
      <c r="FO241">
        <v>100</v>
      </c>
      <c r="FP241">
        <v>1.73</v>
      </c>
      <c r="FQ241">
        <v>0.1102</v>
      </c>
      <c r="FR241">
        <v>0.362488883028156</v>
      </c>
      <c r="FS241">
        <v>0.00365831709837341</v>
      </c>
      <c r="FT241">
        <v>-3.09545118692409e-06</v>
      </c>
      <c r="FU241">
        <v>8.40380587856183e-10</v>
      </c>
      <c r="FV241">
        <v>-0.00191986884087034</v>
      </c>
      <c r="FW241">
        <v>0.00174507359546448</v>
      </c>
      <c r="FX241">
        <v>0.000211765233859431</v>
      </c>
      <c r="FY241">
        <v>9.99097381883647e-06</v>
      </c>
      <c r="FZ241">
        <v>2</v>
      </c>
      <c r="GA241">
        <v>1986</v>
      </c>
      <c r="GB241">
        <v>0</v>
      </c>
      <c r="GC241">
        <v>17</v>
      </c>
      <c r="GD241">
        <v>51</v>
      </c>
      <c r="GE241">
        <v>51.1</v>
      </c>
      <c r="GF241">
        <v>4.25659</v>
      </c>
      <c r="GG241">
        <v>2.50122</v>
      </c>
      <c r="GH241">
        <v>2.24854</v>
      </c>
      <c r="GI241">
        <v>2.67578</v>
      </c>
      <c r="GJ241">
        <v>2.44751</v>
      </c>
      <c r="GK241">
        <v>2.40356</v>
      </c>
      <c r="GL241">
        <v>31.4333</v>
      </c>
      <c r="GM241">
        <v>13.9482</v>
      </c>
      <c r="GN241">
        <v>19</v>
      </c>
      <c r="GO241">
        <v>455.779</v>
      </c>
      <c r="GP241">
        <v>1035.78</v>
      </c>
      <c r="GQ241">
        <v>23.9447</v>
      </c>
      <c r="GR241">
        <v>23.5421</v>
      </c>
      <c r="GS241">
        <v>30</v>
      </c>
      <c r="GT241">
        <v>23.5686</v>
      </c>
      <c r="GU241">
        <v>23.6873</v>
      </c>
      <c r="GV241">
        <v>85.2689</v>
      </c>
      <c r="GW241">
        <v>22.7091</v>
      </c>
      <c r="GX241">
        <v>67.4144</v>
      </c>
      <c r="GY241">
        <v>23.9483</v>
      </c>
      <c r="GZ241">
        <v>1699.95</v>
      </c>
      <c r="HA241">
        <v>12.833</v>
      </c>
      <c r="HB241">
        <v>101.114</v>
      </c>
      <c r="HC241">
        <v>101.083</v>
      </c>
    </row>
    <row r="242" spans="1:211">
      <c r="A242">
        <v>226</v>
      </c>
      <c r="B242">
        <v>1737668191.1</v>
      </c>
      <c r="C242">
        <v>450</v>
      </c>
      <c r="D242" t="s">
        <v>800</v>
      </c>
      <c r="E242" t="s">
        <v>801</v>
      </c>
      <c r="F242">
        <v>2</v>
      </c>
      <c r="G242">
        <v>1737668190.1</v>
      </c>
      <c r="H242">
        <f>(I242)/1000</f>
        <v>0</v>
      </c>
      <c r="I242">
        <f>IF(BD242, AL242, AF242)</f>
        <v>0</v>
      </c>
      <c r="J242">
        <f>IF(BD242, AG242, AE242)</f>
        <v>0</v>
      </c>
      <c r="K242">
        <f>BF242 - IF(AS242&gt;1, J242*AZ242*100.0/(AU242), 0)</f>
        <v>0</v>
      </c>
      <c r="L242">
        <f>((R242-H242/2)*K242-J242)/(R242+H242/2)</f>
        <v>0</v>
      </c>
      <c r="M242">
        <f>L242*(BM242+BN242)/1000.0</f>
        <v>0</v>
      </c>
      <c r="N242">
        <f>(BF242 - IF(AS242&gt;1, J242*AZ242*100.0/(AU242), 0))*(BM242+BN242)/1000.0</f>
        <v>0</v>
      </c>
      <c r="O242">
        <f>2.0/((1/Q242-1/P242)+SIGN(Q242)*SQRT((1/Q242-1/P242)*(1/Q242-1/P242) + 4*BA242/((BA242+1)*(BA242+1))*(2*1/Q242*1/P242-1/P242*1/P242)))</f>
        <v>0</v>
      </c>
      <c r="P242">
        <f>IF(LEFT(BB242,1)&lt;&gt;"0",IF(LEFT(BB242,1)="1",3.0,BC242),$D$5+$E$5*(BT242*BM242/($K$5*1000))+$F$5*(BT242*BM242/($K$5*1000))*MAX(MIN(AZ242,$J$5),$I$5)*MAX(MIN(AZ242,$J$5),$I$5)+$G$5*MAX(MIN(AZ242,$J$5),$I$5)*(BT242*BM242/($K$5*1000))+$H$5*(BT242*BM242/($K$5*1000))*(BT242*BM242/($K$5*1000)))</f>
        <v>0</v>
      </c>
      <c r="Q242">
        <f>H242*(1000-(1000*0.61365*exp(17.502*U242/(240.97+U242))/(BM242+BN242)+BH242)/2)/(1000*0.61365*exp(17.502*U242/(240.97+U242))/(BM242+BN242)-BH242)</f>
        <v>0</v>
      </c>
      <c r="R242">
        <f>1/((BA242+1)/(O242/1.6)+1/(P242/1.37)) + BA242/((BA242+1)/(O242/1.6) + BA242/(P242/1.37))</f>
        <v>0</v>
      </c>
      <c r="S242">
        <f>(AV242*AY242)</f>
        <v>0</v>
      </c>
      <c r="T242">
        <f>(BO242+(S242+2*0.95*5.67E-8*(((BO242+$B$7)+273)^4-(BO242+273)^4)-44100*H242)/(1.84*29.3*P242+8*0.95*5.67E-8*(BO242+273)^3))</f>
        <v>0</v>
      </c>
      <c r="U242">
        <f>($C$7*BP242+$D$7*BQ242+$E$7*T242)</f>
        <v>0</v>
      </c>
      <c r="V242">
        <f>0.61365*exp(17.502*U242/(240.97+U242))</f>
        <v>0</v>
      </c>
      <c r="W242">
        <f>(X242/Y242*100)</f>
        <v>0</v>
      </c>
      <c r="X242">
        <f>BH242*(BM242+BN242)/1000</f>
        <v>0</v>
      </c>
      <c r="Y242">
        <f>0.61365*exp(17.502*BO242/(240.97+BO242))</f>
        <v>0</v>
      </c>
      <c r="Z242">
        <f>(V242-BH242*(BM242+BN242)/1000)</f>
        <v>0</v>
      </c>
      <c r="AA242">
        <f>(-H242*44100)</f>
        <v>0</v>
      </c>
      <c r="AB242">
        <f>2*29.3*P242*0.92*(BO242-U242)</f>
        <v>0</v>
      </c>
      <c r="AC242">
        <f>2*0.95*5.67E-8*(((BO242+$B$7)+273)^4-(U242+273)^4)</f>
        <v>0</v>
      </c>
      <c r="AD242">
        <f>S242+AC242+AA242+AB242</f>
        <v>0</v>
      </c>
      <c r="AE242">
        <f>BL242*AS242*(BG242-BF242*(1000-AS242*BI242)/(1000-AS242*BH242))/(100*AZ242)</f>
        <v>0</v>
      </c>
      <c r="AF242">
        <f>1000*BL242*AS242*(BH242-BI242)/(100*AZ242*(1000-AS242*BH242))</f>
        <v>0</v>
      </c>
      <c r="AG242">
        <f>(AH242 - AI242 - BM242*1E3/(8.314*(BO242+273.15)) * AK242/BL242 * AJ242) * BL242/(100*AZ242) * (1000 - BI242)/1000</f>
        <v>0</v>
      </c>
      <c r="AH242">
        <v>1687.31172954762</v>
      </c>
      <c r="AI242">
        <v>1630.32678787879</v>
      </c>
      <c r="AJ242">
        <v>3.44296277056266</v>
      </c>
      <c r="AK242">
        <v>84.62</v>
      </c>
      <c r="AL242">
        <f>(AN242 - AM242 + BM242*1E3/(8.314*(BO242+273.15)) * AP242/BL242 * AO242) * BL242/(100*AZ242) * 1000/(1000 - AN242)</f>
        <v>0</v>
      </c>
      <c r="AM242">
        <v>12.7953435721678</v>
      </c>
      <c r="AN242">
        <v>15.414956043956</v>
      </c>
      <c r="AO242">
        <v>-1.11761035898703e-06</v>
      </c>
      <c r="AP242">
        <v>106.04</v>
      </c>
      <c r="AQ242">
        <v>13</v>
      </c>
      <c r="AR242">
        <v>3</v>
      </c>
      <c r="AS242">
        <f>IF(AQ242*$H$13&gt;=AU242,1.0,(AU242/(AU242-AQ242*$H$13)))</f>
        <v>0</v>
      </c>
      <c r="AT242">
        <f>(AS242-1)*100</f>
        <v>0</v>
      </c>
      <c r="AU242">
        <f>MAX(0,($B$13+$C$13*BT242)/(1+$D$13*BT242)*BM242/(BO242+273)*$E$13)</f>
        <v>0</v>
      </c>
      <c r="AV242">
        <f>$B$11*BU242+$C$11*BV242+$D$11*CG242</f>
        <v>0</v>
      </c>
      <c r="AW242">
        <f>AV242*AX242</f>
        <v>0</v>
      </c>
      <c r="AX242">
        <f>($B$11*$D$9+$C$11*$D$9+$D$11*(CH242*$E$9+CI242*$G$9))/($B$11+$C$11+$D$11)</f>
        <v>0</v>
      </c>
      <c r="AY242">
        <f>($B$11*$K$9+$C$11*$K$9+$D$11*(CH242*$L$9+CI242*$N$9))/($B$11+$C$11+$D$11)</f>
        <v>0</v>
      </c>
      <c r="AZ242">
        <v>6</v>
      </c>
      <c r="BA242">
        <v>0.5</v>
      </c>
      <c r="BB242" t="s">
        <v>345</v>
      </c>
      <c r="BC242">
        <v>2</v>
      </c>
      <c r="BD242" t="b">
        <v>1</v>
      </c>
      <c r="BE242">
        <v>1737668190.1</v>
      </c>
      <c r="BF242">
        <v>1605.18</v>
      </c>
      <c r="BG242">
        <v>1677.99</v>
      </c>
      <c r="BH242">
        <v>15.4147</v>
      </c>
      <c r="BI242">
        <v>12.7934</v>
      </c>
      <c r="BJ242">
        <v>1603.45</v>
      </c>
      <c r="BK242">
        <v>15.3045</v>
      </c>
      <c r="BL242">
        <v>499.907</v>
      </c>
      <c r="BM242">
        <v>102.6</v>
      </c>
      <c r="BN242">
        <v>0.0999336</v>
      </c>
      <c r="BO242">
        <v>24.9945</v>
      </c>
      <c r="BP242">
        <v>25.4385</v>
      </c>
      <c r="BQ242">
        <v>999.9</v>
      </c>
      <c r="BR242">
        <v>0</v>
      </c>
      <c r="BS242">
        <v>0</v>
      </c>
      <c r="BT242">
        <v>10001.9</v>
      </c>
      <c r="BU242">
        <v>364.697</v>
      </c>
      <c r="BV242">
        <v>828.072</v>
      </c>
      <c r="BW242">
        <v>-72.8031</v>
      </c>
      <c r="BX242">
        <v>1630.31</v>
      </c>
      <c r="BY242">
        <v>1699.73</v>
      </c>
      <c r="BZ242">
        <v>2.62127</v>
      </c>
      <c r="CA242">
        <v>1677.99</v>
      </c>
      <c r="CB242">
        <v>12.7934</v>
      </c>
      <c r="CC242">
        <v>1.58154</v>
      </c>
      <c r="CD242">
        <v>1.3126</v>
      </c>
      <c r="CE242">
        <v>13.7801</v>
      </c>
      <c r="CF242">
        <v>10.9439</v>
      </c>
      <c r="CG242">
        <v>1200</v>
      </c>
      <c r="CH242">
        <v>0.900001</v>
      </c>
      <c r="CI242">
        <v>0.099999</v>
      </c>
      <c r="CJ242">
        <v>27</v>
      </c>
      <c r="CK242">
        <v>23455.8</v>
      </c>
      <c r="CL242">
        <v>1737665128.1</v>
      </c>
      <c r="CM242" t="s">
        <v>346</v>
      </c>
      <c r="CN242">
        <v>1737665128.1</v>
      </c>
      <c r="CO242">
        <v>1737665124.1</v>
      </c>
      <c r="CP242">
        <v>1</v>
      </c>
      <c r="CQ242">
        <v>0.11</v>
      </c>
      <c r="CR242">
        <v>-0.02</v>
      </c>
      <c r="CS242">
        <v>0.918</v>
      </c>
      <c r="CT242">
        <v>0.128</v>
      </c>
      <c r="CU242">
        <v>200</v>
      </c>
      <c r="CV242">
        <v>18</v>
      </c>
      <c r="CW242">
        <v>0.6</v>
      </c>
      <c r="CX242">
        <v>0.08</v>
      </c>
      <c r="CY242">
        <v>-72.224335</v>
      </c>
      <c r="CZ242">
        <v>-2.08463007518784</v>
      </c>
      <c r="DA242">
        <v>0.217749583868718</v>
      </c>
      <c r="DB242">
        <v>0</v>
      </c>
      <c r="DC242">
        <v>2.626435</v>
      </c>
      <c r="DD242">
        <v>-0.0456884210526289</v>
      </c>
      <c r="DE242">
        <v>0.00458314138992021</v>
      </c>
      <c r="DF242">
        <v>1</v>
      </c>
      <c r="DG242">
        <v>1</v>
      </c>
      <c r="DH242">
        <v>2</v>
      </c>
      <c r="DI242" t="s">
        <v>347</v>
      </c>
      <c r="DJ242">
        <v>3.11909</v>
      </c>
      <c r="DK242">
        <v>2.80078</v>
      </c>
      <c r="DL242">
        <v>0.246133</v>
      </c>
      <c r="DM242">
        <v>0.254709</v>
      </c>
      <c r="DN242">
        <v>0.0861585</v>
      </c>
      <c r="DO242">
        <v>0.0760612</v>
      </c>
      <c r="DP242">
        <v>20983.9</v>
      </c>
      <c r="DQ242">
        <v>19164.7</v>
      </c>
      <c r="DR242">
        <v>26627.8</v>
      </c>
      <c r="DS242">
        <v>24059</v>
      </c>
      <c r="DT242">
        <v>33643.8</v>
      </c>
      <c r="DU242">
        <v>32395.8</v>
      </c>
      <c r="DV242">
        <v>40260.3</v>
      </c>
      <c r="DW242">
        <v>38045.6</v>
      </c>
      <c r="DX242">
        <v>1.99745</v>
      </c>
      <c r="DY242">
        <v>2.63503</v>
      </c>
      <c r="DZ242">
        <v>0.0337809</v>
      </c>
      <c r="EA242">
        <v>0</v>
      </c>
      <c r="EB242">
        <v>24.886</v>
      </c>
      <c r="EC242">
        <v>999.9</v>
      </c>
      <c r="ED242">
        <v>51.404</v>
      </c>
      <c r="EE242">
        <v>26.123</v>
      </c>
      <c r="EF242">
        <v>17.0278</v>
      </c>
      <c r="EG242">
        <v>63.7756</v>
      </c>
      <c r="EH242">
        <v>20.3766</v>
      </c>
      <c r="EI242">
        <v>2</v>
      </c>
      <c r="EJ242">
        <v>-0.317459</v>
      </c>
      <c r="EK242">
        <v>0.0395316</v>
      </c>
      <c r="EL242">
        <v>20.2998</v>
      </c>
      <c r="EM242">
        <v>5.26102</v>
      </c>
      <c r="EN242">
        <v>12.0049</v>
      </c>
      <c r="EO242">
        <v>4.999</v>
      </c>
      <c r="EP242">
        <v>3.28702</v>
      </c>
      <c r="EQ242">
        <v>9999</v>
      </c>
      <c r="ER242">
        <v>9999</v>
      </c>
      <c r="ES242">
        <v>9999</v>
      </c>
      <c r="ET242">
        <v>999.9</v>
      </c>
      <c r="EU242">
        <v>1.87289</v>
      </c>
      <c r="EV242">
        <v>1.87375</v>
      </c>
      <c r="EW242">
        <v>1.86996</v>
      </c>
      <c r="EX242">
        <v>1.87575</v>
      </c>
      <c r="EY242">
        <v>1.87589</v>
      </c>
      <c r="EZ242">
        <v>1.87424</v>
      </c>
      <c r="FA242">
        <v>1.87284</v>
      </c>
      <c r="FB242">
        <v>1.87193</v>
      </c>
      <c r="FC242">
        <v>5</v>
      </c>
      <c r="FD242">
        <v>0</v>
      </c>
      <c r="FE242">
        <v>0</v>
      </c>
      <c r="FF242">
        <v>0</v>
      </c>
      <c r="FG242" t="s">
        <v>348</v>
      </c>
      <c r="FH242" t="s">
        <v>349</v>
      </c>
      <c r="FI242" t="s">
        <v>350</v>
      </c>
      <c r="FJ242" t="s">
        <v>350</v>
      </c>
      <c r="FK242" t="s">
        <v>350</v>
      </c>
      <c r="FL242" t="s">
        <v>350</v>
      </c>
      <c r="FM242">
        <v>0</v>
      </c>
      <c r="FN242">
        <v>100</v>
      </c>
      <c r="FO242">
        <v>100</v>
      </c>
      <c r="FP242">
        <v>1.73</v>
      </c>
      <c r="FQ242">
        <v>0.1102</v>
      </c>
      <c r="FR242">
        <v>0.362488883028156</v>
      </c>
      <c r="FS242">
        <v>0.00365831709837341</v>
      </c>
      <c r="FT242">
        <v>-3.09545118692409e-06</v>
      </c>
      <c r="FU242">
        <v>8.40380587856183e-10</v>
      </c>
      <c r="FV242">
        <v>-0.00191986884087034</v>
      </c>
      <c r="FW242">
        <v>0.00174507359546448</v>
      </c>
      <c r="FX242">
        <v>0.000211765233859431</v>
      </c>
      <c r="FY242">
        <v>9.99097381883647e-06</v>
      </c>
      <c r="FZ242">
        <v>2</v>
      </c>
      <c r="GA242">
        <v>1986</v>
      </c>
      <c r="GB242">
        <v>0</v>
      </c>
      <c r="GC242">
        <v>17</v>
      </c>
      <c r="GD242">
        <v>51</v>
      </c>
      <c r="GE242">
        <v>51.1</v>
      </c>
      <c r="GF242">
        <v>4.27002</v>
      </c>
      <c r="GG242">
        <v>2.49756</v>
      </c>
      <c r="GH242">
        <v>2.24854</v>
      </c>
      <c r="GI242">
        <v>2.67456</v>
      </c>
      <c r="GJ242">
        <v>2.44751</v>
      </c>
      <c r="GK242">
        <v>2.43164</v>
      </c>
      <c r="GL242">
        <v>31.4552</v>
      </c>
      <c r="GM242">
        <v>13.9394</v>
      </c>
      <c r="GN242">
        <v>19</v>
      </c>
      <c r="GO242">
        <v>456.001</v>
      </c>
      <c r="GP242">
        <v>1036.8</v>
      </c>
      <c r="GQ242">
        <v>23.9432</v>
      </c>
      <c r="GR242">
        <v>23.5421</v>
      </c>
      <c r="GS242">
        <v>30.0001</v>
      </c>
      <c r="GT242">
        <v>23.5687</v>
      </c>
      <c r="GU242">
        <v>23.6883</v>
      </c>
      <c r="GV242">
        <v>85.5362</v>
      </c>
      <c r="GW242">
        <v>22.7091</v>
      </c>
      <c r="GX242">
        <v>67.0425</v>
      </c>
      <c r="GY242">
        <v>23.9483</v>
      </c>
      <c r="GZ242">
        <v>1706.81</v>
      </c>
      <c r="HA242">
        <v>12.8315</v>
      </c>
      <c r="HB242">
        <v>101.115</v>
      </c>
      <c r="HC242">
        <v>101.083</v>
      </c>
    </row>
    <row r="243" spans="1:211">
      <c r="A243">
        <v>227</v>
      </c>
      <c r="B243">
        <v>1737668193.1</v>
      </c>
      <c r="C243">
        <v>452</v>
      </c>
      <c r="D243" t="s">
        <v>802</v>
      </c>
      <c r="E243" t="s">
        <v>803</v>
      </c>
      <c r="F243">
        <v>2</v>
      </c>
      <c r="G243">
        <v>1737668191.1</v>
      </c>
      <c r="H243">
        <f>(I243)/1000</f>
        <v>0</v>
      </c>
      <c r="I243">
        <f>IF(BD243, AL243, AF243)</f>
        <v>0</v>
      </c>
      <c r="J243">
        <f>IF(BD243, AG243, AE243)</f>
        <v>0</v>
      </c>
      <c r="K243">
        <f>BF243 - IF(AS243&gt;1, J243*AZ243*100.0/(AU243), 0)</f>
        <v>0</v>
      </c>
      <c r="L243">
        <f>((R243-H243/2)*K243-J243)/(R243+H243/2)</f>
        <v>0</v>
      </c>
      <c r="M243">
        <f>L243*(BM243+BN243)/1000.0</f>
        <v>0</v>
      </c>
      <c r="N243">
        <f>(BF243 - IF(AS243&gt;1, J243*AZ243*100.0/(AU243), 0))*(BM243+BN243)/1000.0</f>
        <v>0</v>
      </c>
      <c r="O243">
        <f>2.0/((1/Q243-1/P243)+SIGN(Q243)*SQRT((1/Q243-1/P243)*(1/Q243-1/P243) + 4*BA243/((BA243+1)*(BA243+1))*(2*1/Q243*1/P243-1/P243*1/P243)))</f>
        <v>0</v>
      </c>
      <c r="P243">
        <f>IF(LEFT(BB243,1)&lt;&gt;"0",IF(LEFT(BB243,1)="1",3.0,BC243),$D$5+$E$5*(BT243*BM243/($K$5*1000))+$F$5*(BT243*BM243/($K$5*1000))*MAX(MIN(AZ243,$J$5),$I$5)*MAX(MIN(AZ243,$J$5),$I$5)+$G$5*MAX(MIN(AZ243,$J$5),$I$5)*(BT243*BM243/($K$5*1000))+$H$5*(BT243*BM243/($K$5*1000))*(BT243*BM243/($K$5*1000)))</f>
        <v>0</v>
      </c>
      <c r="Q243">
        <f>H243*(1000-(1000*0.61365*exp(17.502*U243/(240.97+U243))/(BM243+BN243)+BH243)/2)/(1000*0.61365*exp(17.502*U243/(240.97+U243))/(BM243+BN243)-BH243)</f>
        <v>0</v>
      </c>
      <c r="R243">
        <f>1/((BA243+1)/(O243/1.6)+1/(P243/1.37)) + BA243/((BA243+1)/(O243/1.6) + BA243/(P243/1.37))</f>
        <v>0</v>
      </c>
      <c r="S243">
        <f>(AV243*AY243)</f>
        <v>0</v>
      </c>
      <c r="T243">
        <f>(BO243+(S243+2*0.95*5.67E-8*(((BO243+$B$7)+273)^4-(BO243+273)^4)-44100*H243)/(1.84*29.3*P243+8*0.95*5.67E-8*(BO243+273)^3))</f>
        <v>0</v>
      </c>
      <c r="U243">
        <f>($C$7*BP243+$D$7*BQ243+$E$7*T243)</f>
        <v>0</v>
      </c>
      <c r="V243">
        <f>0.61365*exp(17.502*U243/(240.97+U243))</f>
        <v>0</v>
      </c>
      <c r="W243">
        <f>(X243/Y243*100)</f>
        <v>0</v>
      </c>
      <c r="X243">
        <f>BH243*(BM243+BN243)/1000</f>
        <v>0</v>
      </c>
      <c r="Y243">
        <f>0.61365*exp(17.502*BO243/(240.97+BO243))</f>
        <v>0</v>
      </c>
      <c r="Z243">
        <f>(V243-BH243*(BM243+BN243)/1000)</f>
        <v>0</v>
      </c>
      <c r="AA243">
        <f>(-H243*44100)</f>
        <v>0</v>
      </c>
      <c r="AB243">
        <f>2*29.3*P243*0.92*(BO243-U243)</f>
        <v>0</v>
      </c>
      <c r="AC243">
        <f>2*0.95*5.67E-8*(((BO243+$B$7)+273)^4-(U243+273)^4)</f>
        <v>0</v>
      </c>
      <c r="AD243">
        <f>S243+AC243+AA243+AB243</f>
        <v>0</v>
      </c>
      <c r="AE243">
        <f>BL243*AS243*(BG243-BF243*(1000-AS243*BI243)/(1000-AS243*BH243))/(100*AZ243)</f>
        <v>0</v>
      </c>
      <c r="AF243">
        <f>1000*BL243*AS243*(BH243-BI243)/(100*AZ243*(1000-AS243*BH243))</f>
        <v>0</v>
      </c>
      <c r="AG243">
        <f>(AH243 - AI243 - BM243*1E3/(8.314*(BO243+273.15)) * AK243/BL243 * AJ243) * BL243/(100*AZ243) * (1000 - BI243)/1000</f>
        <v>0</v>
      </c>
      <c r="AH243">
        <v>1694.31844438095</v>
      </c>
      <c r="AI243">
        <v>1637.26266666667</v>
      </c>
      <c r="AJ243">
        <v>3.45795238095208</v>
      </c>
      <c r="AK243">
        <v>84.62</v>
      </c>
      <c r="AL243">
        <f>(AN243 - AM243 + BM243*1E3/(8.314*(BO243+273.15)) * AP243/BL243 * AO243) * BL243/(100*AZ243) * 1000/(1000 - AN243)</f>
        <v>0</v>
      </c>
      <c r="AM243">
        <v>12.7953006673726</v>
      </c>
      <c r="AN243">
        <v>15.4142824175824</v>
      </c>
      <c r="AO243">
        <v>-1.08202349864334e-06</v>
      </c>
      <c r="AP243">
        <v>106.04</v>
      </c>
      <c r="AQ243">
        <v>13</v>
      </c>
      <c r="AR243">
        <v>3</v>
      </c>
      <c r="AS243">
        <f>IF(AQ243*$H$13&gt;=AU243,1.0,(AU243/(AU243-AQ243*$H$13)))</f>
        <v>0</v>
      </c>
      <c r="AT243">
        <f>(AS243-1)*100</f>
        <v>0</v>
      </c>
      <c r="AU243">
        <f>MAX(0,($B$13+$C$13*BT243)/(1+$D$13*BT243)*BM243/(BO243+273)*$E$13)</f>
        <v>0</v>
      </c>
      <c r="AV243">
        <f>$B$11*BU243+$C$11*BV243+$D$11*CG243</f>
        <v>0</v>
      </c>
      <c r="AW243">
        <f>AV243*AX243</f>
        <v>0</v>
      </c>
      <c r="AX243">
        <f>($B$11*$D$9+$C$11*$D$9+$D$11*(CH243*$E$9+CI243*$G$9))/($B$11+$C$11+$D$11)</f>
        <v>0</v>
      </c>
      <c r="AY243">
        <f>($B$11*$K$9+$C$11*$K$9+$D$11*(CH243*$L$9+CI243*$N$9))/($B$11+$C$11+$D$11)</f>
        <v>0</v>
      </c>
      <c r="AZ243">
        <v>6</v>
      </c>
      <c r="BA243">
        <v>0.5</v>
      </c>
      <c r="BB243" t="s">
        <v>345</v>
      </c>
      <c r="BC243">
        <v>2</v>
      </c>
      <c r="BD243" t="b">
        <v>1</v>
      </c>
      <c r="BE243">
        <v>1737668191.1</v>
      </c>
      <c r="BF243">
        <v>1608.6</v>
      </c>
      <c r="BG243">
        <v>1681.335</v>
      </c>
      <c r="BH243">
        <v>15.41445</v>
      </c>
      <c r="BI243">
        <v>12.7923</v>
      </c>
      <c r="BJ243">
        <v>1606.87</v>
      </c>
      <c r="BK243">
        <v>15.30425</v>
      </c>
      <c r="BL243">
        <v>500.0035</v>
      </c>
      <c r="BM243">
        <v>102.5995</v>
      </c>
      <c r="BN243">
        <v>0.0999238</v>
      </c>
      <c r="BO243">
        <v>24.99295</v>
      </c>
      <c r="BP243">
        <v>25.43805</v>
      </c>
      <c r="BQ243">
        <v>999.9</v>
      </c>
      <c r="BR243">
        <v>0</v>
      </c>
      <c r="BS243">
        <v>0</v>
      </c>
      <c r="BT243">
        <v>10005.35</v>
      </c>
      <c r="BU243">
        <v>364.6745</v>
      </c>
      <c r="BV243">
        <v>828.004</v>
      </c>
      <c r="BW243">
        <v>-72.7325</v>
      </c>
      <c r="BX243">
        <v>1633.785</v>
      </c>
      <c r="BY243">
        <v>1703.12</v>
      </c>
      <c r="BZ243">
        <v>2.622135</v>
      </c>
      <c r="CA243">
        <v>1681.335</v>
      </c>
      <c r="CB243">
        <v>12.7923</v>
      </c>
      <c r="CC243">
        <v>1.58151</v>
      </c>
      <c r="CD243">
        <v>1.312485</v>
      </c>
      <c r="CE243">
        <v>13.77985</v>
      </c>
      <c r="CF243">
        <v>10.94255</v>
      </c>
      <c r="CG243">
        <v>1200</v>
      </c>
      <c r="CH243">
        <v>0.900001</v>
      </c>
      <c r="CI243">
        <v>0.09999885</v>
      </c>
      <c r="CJ243">
        <v>27</v>
      </c>
      <c r="CK243">
        <v>23455.8</v>
      </c>
      <c r="CL243">
        <v>1737665128.1</v>
      </c>
      <c r="CM243" t="s">
        <v>346</v>
      </c>
      <c r="CN243">
        <v>1737665128.1</v>
      </c>
      <c r="CO243">
        <v>1737665124.1</v>
      </c>
      <c r="CP243">
        <v>1</v>
      </c>
      <c r="CQ243">
        <v>0.11</v>
      </c>
      <c r="CR243">
        <v>-0.02</v>
      </c>
      <c r="CS243">
        <v>0.918</v>
      </c>
      <c r="CT243">
        <v>0.128</v>
      </c>
      <c r="CU243">
        <v>200</v>
      </c>
      <c r="CV243">
        <v>18</v>
      </c>
      <c r="CW243">
        <v>0.6</v>
      </c>
      <c r="CX243">
        <v>0.08</v>
      </c>
      <c r="CY243">
        <v>-72.299525</v>
      </c>
      <c r="CZ243">
        <v>-2.5179293233085</v>
      </c>
      <c r="DA243">
        <v>0.256413911235331</v>
      </c>
      <c r="DB243">
        <v>0</v>
      </c>
      <c r="DC243">
        <v>2.6250135</v>
      </c>
      <c r="DD243">
        <v>-0.0367457142857208</v>
      </c>
      <c r="DE243">
        <v>0.00373631138290156</v>
      </c>
      <c r="DF243">
        <v>1</v>
      </c>
      <c r="DG243">
        <v>1</v>
      </c>
      <c r="DH243">
        <v>2</v>
      </c>
      <c r="DI243" t="s">
        <v>347</v>
      </c>
      <c r="DJ243">
        <v>3.11914</v>
      </c>
      <c r="DK243">
        <v>2.80065</v>
      </c>
      <c r="DL243">
        <v>0.246748</v>
      </c>
      <c r="DM243">
        <v>0.255301</v>
      </c>
      <c r="DN243">
        <v>0.0861544</v>
      </c>
      <c r="DO243">
        <v>0.0760223</v>
      </c>
      <c r="DP243">
        <v>20967</v>
      </c>
      <c r="DQ243">
        <v>19149.4</v>
      </c>
      <c r="DR243">
        <v>26627.9</v>
      </c>
      <c r="DS243">
        <v>24058.9</v>
      </c>
      <c r="DT243">
        <v>33644.3</v>
      </c>
      <c r="DU243">
        <v>32397</v>
      </c>
      <c r="DV243">
        <v>40260.6</v>
      </c>
      <c r="DW243">
        <v>38045.3</v>
      </c>
      <c r="DX243">
        <v>1.99767</v>
      </c>
      <c r="DY243">
        <v>2.6355</v>
      </c>
      <c r="DZ243">
        <v>0.0333041</v>
      </c>
      <c r="EA243">
        <v>0</v>
      </c>
      <c r="EB243">
        <v>24.8881</v>
      </c>
      <c r="EC243">
        <v>999.9</v>
      </c>
      <c r="ED243">
        <v>51.38</v>
      </c>
      <c r="EE243">
        <v>26.123</v>
      </c>
      <c r="EF243">
        <v>17.0206</v>
      </c>
      <c r="EG243">
        <v>63.8456</v>
      </c>
      <c r="EH243">
        <v>20.4527</v>
      </c>
      <c r="EI243">
        <v>2</v>
      </c>
      <c r="EJ243">
        <v>-0.317457</v>
      </c>
      <c r="EK243">
        <v>0.0288834</v>
      </c>
      <c r="EL243">
        <v>20.2999</v>
      </c>
      <c r="EM243">
        <v>5.26132</v>
      </c>
      <c r="EN243">
        <v>12.0044</v>
      </c>
      <c r="EO243">
        <v>4.999</v>
      </c>
      <c r="EP243">
        <v>3.28708</v>
      </c>
      <c r="EQ243">
        <v>9999</v>
      </c>
      <c r="ER243">
        <v>9999</v>
      </c>
      <c r="ES243">
        <v>9999</v>
      </c>
      <c r="ET243">
        <v>999.9</v>
      </c>
      <c r="EU243">
        <v>1.87287</v>
      </c>
      <c r="EV243">
        <v>1.87371</v>
      </c>
      <c r="EW243">
        <v>1.86996</v>
      </c>
      <c r="EX243">
        <v>1.87576</v>
      </c>
      <c r="EY243">
        <v>1.87588</v>
      </c>
      <c r="EZ243">
        <v>1.87424</v>
      </c>
      <c r="FA243">
        <v>1.87283</v>
      </c>
      <c r="FB243">
        <v>1.87191</v>
      </c>
      <c r="FC243">
        <v>5</v>
      </c>
      <c r="FD243">
        <v>0</v>
      </c>
      <c r="FE243">
        <v>0</v>
      </c>
      <c r="FF243">
        <v>0</v>
      </c>
      <c r="FG243" t="s">
        <v>348</v>
      </c>
      <c r="FH243" t="s">
        <v>349</v>
      </c>
      <c r="FI243" t="s">
        <v>350</v>
      </c>
      <c r="FJ243" t="s">
        <v>350</v>
      </c>
      <c r="FK243" t="s">
        <v>350</v>
      </c>
      <c r="FL243" t="s">
        <v>350</v>
      </c>
      <c r="FM243">
        <v>0</v>
      </c>
      <c r="FN243">
        <v>100</v>
      </c>
      <c r="FO243">
        <v>100</v>
      </c>
      <c r="FP243">
        <v>1.74</v>
      </c>
      <c r="FQ243">
        <v>0.1102</v>
      </c>
      <c r="FR243">
        <v>0.362488883028156</v>
      </c>
      <c r="FS243">
        <v>0.00365831709837341</v>
      </c>
      <c r="FT243">
        <v>-3.09545118692409e-06</v>
      </c>
      <c r="FU243">
        <v>8.40380587856183e-10</v>
      </c>
      <c r="FV243">
        <v>-0.00191986884087034</v>
      </c>
      <c r="FW243">
        <v>0.00174507359546448</v>
      </c>
      <c r="FX243">
        <v>0.000211765233859431</v>
      </c>
      <c r="FY243">
        <v>9.99097381883647e-06</v>
      </c>
      <c r="FZ243">
        <v>2</v>
      </c>
      <c r="GA243">
        <v>1986</v>
      </c>
      <c r="GB243">
        <v>0</v>
      </c>
      <c r="GC243">
        <v>17</v>
      </c>
      <c r="GD243">
        <v>51.1</v>
      </c>
      <c r="GE243">
        <v>51.1</v>
      </c>
      <c r="GF243">
        <v>4.28345</v>
      </c>
      <c r="GG243">
        <v>2.49878</v>
      </c>
      <c r="GH243">
        <v>2.24854</v>
      </c>
      <c r="GI243">
        <v>2.67578</v>
      </c>
      <c r="GJ243">
        <v>2.44751</v>
      </c>
      <c r="GK243">
        <v>2.42554</v>
      </c>
      <c r="GL243">
        <v>31.477</v>
      </c>
      <c r="GM243">
        <v>13.9306</v>
      </c>
      <c r="GN243">
        <v>19</v>
      </c>
      <c r="GO243">
        <v>456.143</v>
      </c>
      <c r="GP243">
        <v>1037.38</v>
      </c>
      <c r="GQ243">
        <v>23.9427</v>
      </c>
      <c r="GR243">
        <v>23.5421</v>
      </c>
      <c r="GS243">
        <v>30.0001</v>
      </c>
      <c r="GT243">
        <v>23.5697</v>
      </c>
      <c r="GU243">
        <v>23.6883</v>
      </c>
      <c r="GV243">
        <v>85.7988</v>
      </c>
      <c r="GW243">
        <v>22.7091</v>
      </c>
      <c r="GX243">
        <v>67.0425</v>
      </c>
      <c r="GY243">
        <v>24.1078</v>
      </c>
      <c r="GZ243">
        <v>1713.59</v>
      </c>
      <c r="HA243">
        <v>12.8372</v>
      </c>
      <c r="HB243">
        <v>101.116</v>
      </c>
      <c r="HC243">
        <v>101.082</v>
      </c>
    </row>
    <row r="244" spans="1:211">
      <c r="A244">
        <v>228</v>
      </c>
      <c r="B244">
        <v>1737668195.1</v>
      </c>
      <c r="C244">
        <v>454</v>
      </c>
      <c r="D244" t="s">
        <v>804</v>
      </c>
      <c r="E244" t="s">
        <v>805</v>
      </c>
      <c r="F244">
        <v>2</v>
      </c>
      <c r="G244">
        <v>1737668194.1</v>
      </c>
      <c r="H244">
        <f>(I244)/1000</f>
        <v>0</v>
      </c>
      <c r="I244">
        <f>IF(BD244, AL244, AF244)</f>
        <v>0</v>
      </c>
      <c r="J244">
        <f>IF(BD244, AG244, AE244)</f>
        <v>0</v>
      </c>
      <c r="K244">
        <f>BF244 - IF(AS244&gt;1, J244*AZ244*100.0/(AU244), 0)</f>
        <v>0</v>
      </c>
      <c r="L244">
        <f>((R244-H244/2)*K244-J244)/(R244+H244/2)</f>
        <v>0</v>
      </c>
      <c r="M244">
        <f>L244*(BM244+BN244)/1000.0</f>
        <v>0</v>
      </c>
      <c r="N244">
        <f>(BF244 - IF(AS244&gt;1, J244*AZ244*100.0/(AU244), 0))*(BM244+BN244)/1000.0</f>
        <v>0</v>
      </c>
      <c r="O244">
        <f>2.0/((1/Q244-1/P244)+SIGN(Q244)*SQRT((1/Q244-1/P244)*(1/Q244-1/P244) + 4*BA244/((BA244+1)*(BA244+1))*(2*1/Q244*1/P244-1/P244*1/P244)))</f>
        <v>0</v>
      </c>
      <c r="P244">
        <f>IF(LEFT(BB244,1)&lt;&gt;"0",IF(LEFT(BB244,1)="1",3.0,BC244),$D$5+$E$5*(BT244*BM244/($K$5*1000))+$F$5*(BT244*BM244/($K$5*1000))*MAX(MIN(AZ244,$J$5),$I$5)*MAX(MIN(AZ244,$J$5),$I$5)+$G$5*MAX(MIN(AZ244,$J$5),$I$5)*(BT244*BM244/($K$5*1000))+$H$5*(BT244*BM244/($K$5*1000))*(BT244*BM244/($K$5*1000)))</f>
        <v>0</v>
      </c>
      <c r="Q244">
        <f>H244*(1000-(1000*0.61365*exp(17.502*U244/(240.97+U244))/(BM244+BN244)+BH244)/2)/(1000*0.61365*exp(17.502*U244/(240.97+U244))/(BM244+BN244)-BH244)</f>
        <v>0</v>
      </c>
      <c r="R244">
        <f>1/((BA244+1)/(O244/1.6)+1/(P244/1.37)) + BA244/((BA244+1)/(O244/1.6) + BA244/(P244/1.37))</f>
        <v>0</v>
      </c>
      <c r="S244">
        <f>(AV244*AY244)</f>
        <v>0</v>
      </c>
      <c r="T244">
        <f>(BO244+(S244+2*0.95*5.67E-8*(((BO244+$B$7)+273)^4-(BO244+273)^4)-44100*H244)/(1.84*29.3*P244+8*0.95*5.67E-8*(BO244+273)^3))</f>
        <v>0</v>
      </c>
      <c r="U244">
        <f>($C$7*BP244+$D$7*BQ244+$E$7*T244)</f>
        <v>0</v>
      </c>
      <c r="V244">
        <f>0.61365*exp(17.502*U244/(240.97+U244))</f>
        <v>0</v>
      </c>
      <c r="W244">
        <f>(X244/Y244*100)</f>
        <v>0</v>
      </c>
      <c r="X244">
        <f>BH244*(BM244+BN244)/1000</f>
        <v>0</v>
      </c>
      <c r="Y244">
        <f>0.61365*exp(17.502*BO244/(240.97+BO244))</f>
        <v>0</v>
      </c>
      <c r="Z244">
        <f>(V244-BH244*(BM244+BN244)/1000)</f>
        <v>0</v>
      </c>
      <c r="AA244">
        <f>(-H244*44100)</f>
        <v>0</v>
      </c>
      <c r="AB244">
        <f>2*29.3*P244*0.92*(BO244-U244)</f>
        <v>0</v>
      </c>
      <c r="AC244">
        <f>2*0.95*5.67E-8*(((BO244+$B$7)+273)^4-(U244+273)^4)</f>
        <v>0</v>
      </c>
      <c r="AD244">
        <f>S244+AC244+AA244+AB244</f>
        <v>0</v>
      </c>
      <c r="AE244">
        <f>BL244*AS244*(BG244-BF244*(1000-AS244*BI244)/(1000-AS244*BH244))/(100*AZ244)</f>
        <v>0</v>
      </c>
      <c r="AF244">
        <f>1000*BL244*AS244*(BH244-BI244)/(100*AZ244*(1000-AS244*BH244))</f>
        <v>0</v>
      </c>
      <c r="AG244">
        <f>(AH244 - AI244 - BM244*1E3/(8.314*(BO244+273.15)) * AK244/BL244 * AJ244) * BL244/(100*AZ244) * (1000 - BI244)/1000</f>
        <v>0</v>
      </c>
      <c r="AH244">
        <v>1701.33313379762</v>
      </c>
      <c r="AI244">
        <v>1644.24193939394</v>
      </c>
      <c r="AJ244">
        <v>3.47532813852803</v>
      </c>
      <c r="AK244">
        <v>84.62</v>
      </c>
      <c r="AL244">
        <f>(AN244 - AM244 + BM244*1E3/(8.314*(BO244+273.15)) * AP244/BL244 * AO244) * BL244/(100*AZ244) * 1000/(1000 - AN244)</f>
        <v>0</v>
      </c>
      <c r="AM244">
        <v>12.7953861885914</v>
      </c>
      <c r="AN244">
        <v>15.4129263736264</v>
      </c>
      <c r="AO244">
        <v>-1.02871241265409e-06</v>
      </c>
      <c r="AP244">
        <v>106.04</v>
      </c>
      <c r="AQ244">
        <v>13</v>
      </c>
      <c r="AR244">
        <v>3</v>
      </c>
      <c r="AS244">
        <f>IF(AQ244*$H$13&gt;=AU244,1.0,(AU244/(AU244-AQ244*$H$13)))</f>
        <v>0</v>
      </c>
      <c r="AT244">
        <f>(AS244-1)*100</f>
        <v>0</v>
      </c>
      <c r="AU244">
        <f>MAX(0,($B$13+$C$13*BT244)/(1+$D$13*BT244)*BM244/(BO244+273)*$E$13)</f>
        <v>0</v>
      </c>
      <c r="AV244">
        <f>$B$11*BU244+$C$11*BV244+$D$11*CG244</f>
        <v>0</v>
      </c>
      <c r="AW244">
        <f>AV244*AX244</f>
        <v>0</v>
      </c>
      <c r="AX244">
        <f>($B$11*$D$9+$C$11*$D$9+$D$11*(CH244*$E$9+CI244*$G$9))/($B$11+$C$11+$D$11)</f>
        <v>0</v>
      </c>
      <c r="AY244">
        <f>($B$11*$K$9+$C$11*$K$9+$D$11*(CH244*$L$9+CI244*$N$9))/($B$11+$C$11+$D$11)</f>
        <v>0</v>
      </c>
      <c r="AZ244">
        <v>6</v>
      </c>
      <c r="BA244">
        <v>0.5</v>
      </c>
      <c r="BB244" t="s">
        <v>345</v>
      </c>
      <c r="BC244">
        <v>2</v>
      </c>
      <c r="BD244" t="b">
        <v>1</v>
      </c>
      <c r="BE244">
        <v>1737668194.1</v>
      </c>
      <c r="BF244">
        <v>1618.89</v>
      </c>
      <c r="BG244">
        <v>1691.46</v>
      </c>
      <c r="BH244">
        <v>15.4128</v>
      </c>
      <c r="BI244">
        <v>12.7785</v>
      </c>
      <c r="BJ244">
        <v>1617.15</v>
      </c>
      <c r="BK244">
        <v>15.3026</v>
      </c>
      <c r="BL244">
        <v>499.947</v>
      </c>
      <c r="BM244">
        <v>102.601</v>
      </c>
      <c r="BN244">
        <v>0.100074</v>
      </c>
      <c r="BO244">
        <v>24.9889</v>
      </c>
      <c r="BP244">
        <v>25.4339</v>
      </c>
      <c r="BQ244">
        <v>999.9</v>
      </c>
      <c r="BR244">
        <v>0</v>
      </c>
      <c r="BS244">
        <v>0</v>
      </c>
      <c r="BT244">
        <v>9986.25</v>
      </c>
      <c r="BU244">
        <v>364.661</v>
      </c>
      <c r="BV244">
        <v>827.889</v>
      </c>
      <c r="BW244">
        <v>-72.5713</v>
      </c>
      <c r="BX244">
        <v>1644.23</v>
      </c>
      <c r="BY244">
        <v>1713.35</v>
      </c>
      <c r="BZ244">
        <v>2.63426</v>
      </c>
      <c r="CA244">
        <v>1691.46</v>
      </c>
      <c r="CB244">
        <v>12.7785</v>
      </c>
      <c r="CC244">
        <v>1.58136</v>
      </c>
      <c r="CD244">
        <v>1.31109</v>
      </c>
      <c r="CE244">
        <v>13.7784</v>
      </c>
      <c r="CF244">
        <v>10.9266</v>
      </c>
      <c r="CG244">
        <v>1200</v>
      </c>
      <c r="CH244">
        <v>0.900001</v>
      </c>
      <c r="CI244">
        <v>0.099999</v>
      </c>
      <c r="CJ244">
        <v>27</v>
      </c>
      <c r="CK244">
        <v>23455.8</v>
      </c>
      <c r="CL244">
        <v>1737665128.1</v>
      </c>
      <c r="CM244" t="s">
        <v>346</v>
      </c>
      <c r="CN244">
        <v>1737665128.1</v>
      </c>
      <c r="CO244">
        <v>1737665124.1</v>
      </c>
      <c r="CP244">
        <v>1</v>
      </c>
      <c r="CQ244">
        <v>0.11</v>
      </c>
      <c r="CR244">
        <v>-0.02</v>
      </c>
      <c r="CS244">
        <v>0.918</v>
      </c>
      <c r="CT244">
        <v>0.128</v>
      </c>
      <c r="CU244">
        <v>200</v>
      </c>
      <c r="CV244">
        <v>18</v>
      </c>
      <c r="CW244">
        <v>0.6</v>
      </c>
      <c r="CX244">
        <v>0.08</v>
      </c>
      <c r="CY244">
        <v>-72.377565</v>
      </c>
      <c r="CZ244">
        <v>-2.20550526315784</v>
      </c>
      <c r="DA244">
        <v>0.227918593526285</v>
      </c>
      <c r="DB244">
        <v>0</v>
      </c>
      <c r="DC244">
        <v>2.624314</v>
      </c>
      <c r="DD244">
        <v>-0.0195960902255633</v>
      </c>
      <c r="DE244">
        <v>0.00285648280232874</v>
      </c>
      <c r="DF244">
        <v>1</v>
      </c>
      <c r="DG244">
        <v>1</v>
      </c>
      <c r="DH244">
        <v>2</v>
      </c>
      <c r="DI244" t="s">
        <v>347</v>
      </c>
      <c r="DJ244">
        <v>3.11899</v>
      </c>
      <c r="DK244">
        <v>2.80061</v>
      </c>
      <c r="DL244">
        <v>0.247352</v>
      </c>
      <c r="DM244">
        <v>0.255888</v>
      </c>
      <c r="DN244">
        <v>0.0861488</v>
      </c>
      <c r="DO244">
        <v>0.0759568</v>
      </c>
      <c r="DP244">
        <v>20950.2</v>
      </c>
      <c r="DQ244">
        <v>19134.3</v>
      </c>
      <c r="DR244">
        <v>26627.9</v>
      </c>
      <c r="DS244">
        <v>24058.8</v>
      </c>
      <c r="DT244">
        <v>33644.5</v>
      </c>
      <c r="DU244">
        <v>32399.4</v>
      </c>
      <c r="DV244">
        <v>40260.5</v>
      </c>
      <c r="DW244">
        <v>38045.4</v>
      </c>
      <c r="DX244">
        <v>1.99723</v>
      </c>
      <c r="DY244">
        <v>2.6346</v>
      </c>
      <c r="DZ244">
        <v>0.032939</v>
      </c>
      <c r="EA244">
        <v>0</v>
      </c>
      <c r="EB244">
        <v>24.8902</v>
      </c>
      <c r="EC244">
        <v>999.9</v>
      </c>
      <c r="ED244">
        <v>51.355</v>
      </c>
      <c r="EE244">
        <v>26.123</v>
      </c>
      <c r="EF244">
        <v>17.0125</v>
      </c>
      <c r="EG244">
        <v>63.7356</v>
      </c>
      <c r="EH244">
        <v>20.4928</v>
      </c>
      <c r="EI244">
        <v>2</v>
      </c>
      <c r="EJ244">
        <v>-0.317475</v>
      </c>
      <c r="EK244">
        <v>-0.33287</v>
      </c>
      <c r="EL244">
        <v>20.2987</v>
      </c>
      <c r="EM244">
        <v>5.26102</v>
      </c>
      <c r="EN244">
        <v>12.0049</v>
      </c>
      <c r="EO244">
        <v>4.999</v>
      </c>
      <c r="EP244">
        <v>3.287</v>
      </c>
      <c r="EQ244">
        <v>9999</v>
      </c>
      <c r="ER244">
        <v>9999</v>
      </c>
      <c r="ES244">
        <v>9999</v>
      </c>
      <c r="ET244">
        <v>999.9</v>
      </c>
      <c r="EU244">
        <v>1.87289</v>
      </c>
      <c r="EV244">
        <v>1.87372</v>
      </c>
      <c r="EW244">
        <v>1.86996</v>
      </c>
      <c r="EX244">
        <v>1.87576</v>
      </c>
      <c r="EY244">
        <v>1.8759</v>
      </c>
      <c r="EZ244">
        <v>1.87424</v>
      </c>
      <c r="FA244">
        <v>1.87285</v>
      </c>
      <c r="FB244">
        <v>1.8719</v>
      </c>
      <c r="FC244">
        <v>5</v>
      </c>
      <c r="FD244">
        <v>0</v>
      </c>
      <c r="FE244">
        <v>0</v>
      </c>
      <c r="FF244">
        <v>0</v>
      </c>
      <c r="FG244" t="s">
        <v>348</v>
      </c>
      <c r="FH244" t="s">
        <v>349</v>
      </c>
      <c r="FI244" t="s">
        <v>350</v>
      </c>
      <c r="FJ244" t="s">
        <v>350</v>
      </c>
      <c r="FK244" t="s">
        <v>350</v>
      </c>
      <c r="FL244" t="s">
        <v>350</v>
      </c>
      <c r="FM244">
        <v>0</v>
      </c>
      <c r="FN244">
        <v>100</v>
      </c>
      <c r="FO244">
        <v>100</v>
      </c>
      <c r="FP244">
        <v>1.74</v>
      </c>
      <c r="FQ244">
        <v>0.1102</v>
      </c>
      <c r="FR244">
        <v>0.362488883028156</v>
      </c>
      <c r="FS244">
        <v>0.00365831709837341</v>
      </c>
      <c r="FT244">
        <v>-3.09545118692409e-06</v>
      </c>
      <c r="FU244">
        <v>8.40380587856183e-10</v>
      </c>
      <c r="FV244">
        <v>-0.00191986884087034</v>
      </c>
      <c r="FW244">
        <v>0.00174507359546448</v>
      </c>
      <c r="FX244">
        <v>0.000211765233859431</v>
      </c>
      <c r="FY244">
        <v>9.99097381883647e-06</v>
      </c>
      <c r="FZ244">
        <v>2</v>
      </c>
      <c r="GA244">
        <v>1986</v>
      </c>
      <c r="GB244">
        <v>0</v>
      </c>
      <c r="GC244">
        <v>17</v>
      </c>
      <c r="GD244">
        <v>51.1</v>
      </c>
      <c r="GE244">
        <v>51.2</v>
      </c>
      <c r="GF244">
        <v>4.29688</v>
      </c>
      <c r="GG244">
        <v>2.50122</v>
      </c>
      <c r="GH244">
        <v>2.24854</v>
      </c>
      <c r="GI244">
        <v>2.67578</v>
      </c>
      <c r="GJ244">
        <v>2.44751</v>
      </c>
      <c r="GK244">
        <v>2.36816</v>
      </c>
      <c r="GL244">
        <v>31.477</v>
      </c>
      <c r="GM244">
        <v>13.9306</v>
      </c>
      <c r="GN244">
        <v>19</v>
      </c>
      <c r="GO244">
        <v>455.885</v>
      </c>
      <c r="GP244">
        <v>1036.29</v>
      </c>
      <c r="GQ244">
        <v>23.9507</v>
      </c>
      <c r="GR244">
        <v>23.5421</v>
      </c>
      <c r="GS244">
        <v>30.0001</v>
      </c>
      <c r="GT244">
        <v>23.5705</v>
      </c>
      <c r="GU244">
        <v>23.6883</v>
      </c>
      <c r="GV244">
        <v>86.0699</v>
      </c>
      <c r="GW244">
        <v>22.7091</v>
      </c>
      <c r="GX244">
        <v>67.0425</v>
      </c>
      <c r="GY244">
        <v>24.1078</v>
      </c>
      <c r="GZ244">
        <v>1720.33</v>
      </c>
      <c r="HA244">
        <v>12.8362</v>
      </c>
      <c r="HB244">
        <v>101.115</v>
      </c>
      <c r="HC244">
        <v>101.082</v>
      </c>
    </row>
    <row r="245" spans="1:211">
      <c r="A245">
        <v>229</v>
      </c>
      <c r="B245">
        <v>1737668197.1</v>
      </c>
      <c r="C245">
        <v>456</v>
      </c>
      <c r="D245" t="s">
        <v>806</v>
      </c>
      <c r="E245" t="s">
        <v>807</v>
      </c>
      <c r="F245">
        <v>2</v>
      </c>
      <c r="G245">
        <v>1737668195.1</v>
      </c>
      <c r="H245">
        <f>(I245)/1000</f>
        <v>0</v>
      </c>
      <c r="I245">
        <f>IF(BD245, AL245, AF245)</f>
        <v>0</v>
      </c>
      <c r="J245">
        <f>IF(BD245, AG245, AE245)</f>
        <v>0</v>
      </c>
      <c r="K245">
        <f>BF245 - IF(AS245&gt;1, J245*AZ245*100.0/(AU245), 0)</f>
        <v>0</v>
      </c>
      <c r="L245">
        <f>((R245-H245/2)*K245-J245)/(R245+H245/2)</f>
        <v>0</v>
      </c>
      <c r="M245">
        <f>L245*(BM245+BN245)/1000.0</f>
        <v>0</v>
      </c>
      <c r="N245">
        <f>(BF245 - IF(AS245&gt;1, J245*AZ245*100.0/(AU245), 0))*(BM245+BN245)/1000.0</f>
        <v>0</v>
      </c>
      <c r="O245">
        <f>2.0/((1/Q245-1/P245)+SIGN(Q245)*SQRT((1/Q245-1/P245)*(1/Q245-1/P245) + 4*BA245/((BA245+1)*(BA245+1))*(2*1/Q245*1/P245-1/P245*1/P245)))</f>
        <v>0</v>
      </c>
      <c r="P245">
        <f>IF(LEFT(BB245,1)&lt;&gt;"0",IF(LEFT(BB245,1)="1",3.0,BC245),$D$5+$E$5*(BT245*BM245/($K$5*1000))+$F$5*(BT245*BM245/($K$5*1000))*MAX(MIN(AZ245,$J$5),$I$5)*MAX(MIN(AZ245,$J$5),$I$5)+$G$5*MAX(MIN(AZ245,$J$5),$I$5)*(BT245*BM245/($K$5*1000))+$H$5*(BT245*BM245/($K$5*1000))*(BT245*BM245/($K$5*1000)))</f>
        <v>0</v>
      </c>
      <c r="Q245">
        <f>H245*(1000-(1000*0.61365*exp(17.502*U245/(240.97+U245))/(BM245+BN245)+BH245)/2)/(1000*0.61365*exp(17.502*U245/(240.97+U245))/(BM245+BN245)-BH245)</f>
        <v>0</v>
      </c>
      <c r="R245">
        <f>1/((BA245+1)/(O245/1.6)+1/(P245/1.37)) + BA245/((BA245+1)/(O245/1.6) + BA245/(P245/1.37))</f>
        <v>0</v>
      </c>
      <c r="S245">
        <f>(AV245*AY245)</f>
        <v>0</v>
      </c>
      <c r="T245">
        <f>(BO245+(S245+2*0.95*5.67E-8*(((BO245+$B$7)+273)^4-(BO245+273)^4)-44100*H245)/(1.84*29.3*P245+8*0.95*5.67E-8*(BO245+273)^3))</f>
        <v>0</v>
      </c>
      <c r="U245">
        <f>($C$7*BP245+$D$7*BQ245+$E$7*T245)</f>
        <v>0</v>
      </c>
      <c r="V245">
        <f>0.61365*exp(17.502*U245/(240.97+U245))</f>
        <v>0</v>
      </c>
      <c r="W245">
        <f>(X245/Y245*100)</f>
        <v>0</v>
      </c>
      <c r="X245">
        <f>BH245*(BM245+BN245)/1000</f>
        <v>0</v>
      </c>
      <c r="Y245">
        <f>0.61365*exp(17.502*BO245/(240.97+BO245))</f>
        <v>0</v>
      </c>
      <c r="Z245">
        <f>(V245-BH245*(BM245+BN245)/1000)</f>
        <v>0</v>
      </c>
      <c r="AA245">
        <f>(-H245*44100)</f>
        <v>0</v>
      </c>
      <c r="AB245">
        <f>2*29.3*P245*0.92*(BO245-U245)</f>
        <v>0</v>
      </c>
      <c r="AC245">
        <f>2*0.95*5.67E-8*(((BO245+$B$7)+273)^4-(U245+273)^4)</f>
        <v>0</v>
      </c>
      <c r="AD245">
        <f>S245+AC245+AA245+AB245</f>
        <v>0</v>
      </c>
      <c r="AE245">
        <f>BL245*AS245*(BG245-BF245*(1000-AS245*BI245)/(1000-AS245*BH245))/(100*AZ245)</f>
        <v>0</v>
      </c>
      <c r="AF245">
        <f>1000*BL245*AS245*(BH245-BI245)/(100*AZ245*(1000-AS245*BH245))</f>
        <v>0</v>
      </c>
      <c r="AG245">
        <f>(AH245 - AI245 - BM245*1E3/(8.314*(BO245+273.15)) * AK245/BL245 * AJ245) * BL245/(100*AZ245) * (1000 - BI245)/1000</f>
        <v>0</v>
      </c>
      <c r="AH245">
        <v>1708.23251189286</v>
      </c>
      <c r="AI245">
        <v>1651.13072727273</v>
      </c>
      <c r="AJ245">
        <v>3.46344329004317</v>
      </c>
      <c r="AK245">
        <v>84.62</v>
      </c>
      <c r="AL245">
        <f>(AN245 - AM245 + BM245*1E3/(8.314*(BO245+273.15)) * AP245/BL245 * AO245) * BL245/(100*AZ245) * 1000/(1000 - AN245)</f>
        <v>0</v>
      </c>
      <c r="AM245">
        <v>12.7935096289311</v>
      </c>
      <c r="AN245">
        <v>15.4113274725275</v>
      </c>
      <c r="AO245">
        <v>-1.17579529036032e-06</v>
      </c>
      <c r="AP245">
        <v>106.04</v>
      </c>
      <c r="AQ245">
        <v>13</v>
      </c>
      <c r="AR245">
        <v>3</v>
      </c>
      <c r="AS245">
        <f>IF(AQ245*$H$13&gt;=AU245,1.0,(AU245/(AU245-AQ245*$H$13)))</f>
        <v>0</v>
      </c>
      <c r="AT245">
        <f>(AS245-1)*100</f>
        <v>0</v>
      </c>
      <c r="AU245">
        <f>MAX(0,($B$13+$C$13*BT245)/(1+$D$13*BT245)*BM245/(BO245+273)*$E$13)</f>
        <v>0</v>
      </c>
      <c r="AV245">
        <f>$B$11*BU245+$C$11*BV245+$D$11*CG245</f>
        <v>0</v>
      </c>
      <c r="AW245">
        <f>AV245*AX245</f>
        <v>0</v>
      </c>
      <c r="AX245">
        <f>($B$11*$D$9+$C$11*$D$9+$D$11*(CH245*$E$9+CI245*$G$9))/($B$11+$C$11+$D$11)</f>
        <v>0</v>
      </c>
      <c r="AY245">
        <f>($B$11*$K$9+$C$11*$K$9+$D$11*(CH245*$L$9+CI245*$N$9))/($B$11+$C$11+$D$11)</f>
        <v>0</v>
      </c>
      <c r="AZ245">
        <v>6</v>
      </c>
      <c r="BA245">
        <v>0.5</v>
      </c>
      <c r="BB245" t="s">
        <v>345</v>
      </c>
      <c r="BC245">
        <v>2</v>
      </c>
      <c r="BD245" t="b">
        <v>1</v>
      </c>
      <c r="BE245">
        <v>1737668195.1</v>
      </c>
      <c r="BF245">
        <v>1622.275</v>
      </c>
      <c r="BG245">
        <v>1694.9</v>
      </c>
      <c r="BH245">
        <v>15.4119</v>
      </c>
      <c r="BI245">
        <v>12.77085</v>
      </c>
      <c r="BJ245">
        <v>1620.535</v>
      </c>
      <c r="BK245">
        <v>15.30175</v>
      </c>
      <c r="BL245">
        <v>499.948</v>
      </c>
      <c r="BM245">
        <v>102.6005</v>
      </c>
      <c r="BN245">
        <v>0.1000665</v>
      </c>
      <c r="BO245">
        <v>24.98785</v>
      </c>
      <c r="BP245">
        <v>25.4316</v>
      </c>
      <c r="BQ245">
        <v>999.9</v>
      </c>
      <c r="BR245">
        <v>0</v>
      </c>
      <c r="BS245">
        <v>0</v>
      </c>
      <c r="BT245">
        <v>9982.5</v>
      </c>
      <c r="BU245">
        <v>364.689</v>
      </c>
      <c r="BV245">
        <v>827.8745</v>
      </c>
      <c r="BW245">
        <v>-72.6295</v>
      </c>
      <c r="BX245">
        <v>1647.665</v>
      </c>
      <c r="BY245">
        <v>1716.825</v>
      </c>
      <c r="BZ245">
        <v>2.641015</v>
      </c>
      <c r="CA245">
        <v>1694.9</v>
      </c>
      <c r="CB245">
        <v>12.77085</v>
      </c>
      <c r="CC245">
        <v>1.581265</v>
      </c>
      <c r="CD245">
        <v>1.3103</v>
      </c>
      <c r="CE245">
        <v>13.77745</v>
      </c>
      <c r="CF245">
        <v>10.9175</v>
      </c>
      <c r="CG245">
        <v>1200</v>
      </c>
      <c r="CH245">
        <v>0.9000015</v>
      </c>
      <c r="CI245">
        <v>0.09999875</v>
      </c>
      <c r="CJ245">
        <v>27</v>
      </c>
      <c r="CK245">
        <v>23455.8</v>
      </c>
      <c r="CL245">
        <v>1737665128.1</v>
      </c>
      <c r="CM245" t="s">
        <v>346</v>
      </c>
      <c r="CN245">
        <v>1737665128.1</v>
      </c>
      <c r="CO245">
        <v>1737665124.1</v>
      </c>
      <c r="CP245">
        <v>1</v>
      </c>
      <c r="CQ245">
        <v>0.11</v>
      </c>
      <c r="CR245">
        <v>-0.02</v>
      </c>
      <c r="CS245">
        <v>0.918</v>
      </c>
      <c r="CT245">
        <v>0.128</v>
      </c>
      <c r="CU245">
        <v>200</v>
      </c>
      <c r="CV245">
        <v>18</v>
      </c>
      <c r="CW245">
        <v>0.6</v>
      </c>
      <c r="CX245">
        <v>0.08</v>
      </c>
      <c r="CY245">
        <v>-72.441985</v>
      </c>
      <c r="CZ245">
        <v>-1.65475037593995</v>
      </c>
      <c r="DA245">
        <v>0.178923414552149</v>
      </c>
      <c r="DB245">
        <v>0</v>
      </c>
      <c r="DC245">
        <v>2.625221</v>
      </c>
      <c r="DD245">
        <v>0.0127515789473646</v>
      </c>
      <c r="DE245">
        <v>0.00505630289836356</v>
      </c>
      <c r="DF245">
        <v>1</v>
      </c>
      <c r="DG245">
        <v>1</v>
      </c>
      <c r="DH245">
        <v>2</v>
      </c>
      <c r="DI245" t="s">
        <v>347</v>
      </c>
      <c r="DJ245">
        <v>3.11936</v>
      </c>
      <c r="DK245">
        <v>2.80057</v>
      </c>
      <c r="DL245">
        <v>0.247945</v>
      </c>
      <c r="DM245">
        <v>0.256474</v>
      </c>
      <c r="DN245">
        <v>0.0861386</v>
      </c>
      <c r="DO245">
        <v>0.075909</v>
      </c>
      <c r="DP245">
        <v>20933.8</v>
      </c>
      <c r="DQ245">
        <v>19119.1</v>
      </c>
      <c r="DR245">
        <v>26627.9</v>
      </c>
      <c r="DS245">
        <v>24058.6</v>
      </c>
      <c r="DT245">
        <v>33644.9</v>
      </c>
      <c r="DU245">
        <v>32401.2</v>
      </c>
      <c r="DV245">
        <v>40260.5</v>
      </c>
      <c r="DW245">
        <v>38045.4</v>
      </c>
      <c r="DX245">
        <v>1.99755</v>
      </c>
      <c r="DY245">
        <v>2.63425</v>
      </c>
      <c r="DZ245">
        <v>0.0327677</v>
      </c>
      <c r="EA245">
        <v>0</v>
      </c>
      <c r="EB245">
        <v>24.8922</v>
      </c>
      <c r="EC245">
        <v>999.9</v>
      </c>
      <c r="ED245">
        <v>51.331</v>
      </c>
      <c r="EE245">
        <v>26.133</v>
      </c>
      <c r="EF245">
        <v>17.0133</v>
      </c>
      <c r="EG245">
        <v>63.9556</v>
      </c>
      <c r="EH245">
        <v>20.3766</v>
      </c>
      <c r="EI245">
        <v>2</v>
      </c>
      <c r="EJ245">
        <v>-0.317492</v>
      </c>
      <c r="EK245">
        <v>-0.624316</v>
      </c>
      <c r="EL245">
        <v>20.298</v>
      </c>
      <c r="EM245">
        <v>5.26162</v>
      </c>
      <c r="EN245">
        <v>12.0052</v>
      </c>
      <c r="EO245">
        <v>4.9993</v>
      </c>
      <c r="EP245">
        <v>3.28708</v>
      </c>
      <c r="EQ245">
        <v>9999</v>
      </c>
      <c r="ER245">
        <v>9999</v>
      </c>
      <c r="ES245">
        <v>9999</v>
      </c>
      <c r="ET245">
        <v>999.9</v>
      </c>
      <c r="EU245">
        <v>1.8729</v>
      </c>
      <c r="EV245">
        <v>1.87376</v>
      </c>
      <c r="EW245">
        <v>1.86996</v>
      </c>
      <c r="EX245">
        <v>1.87576</v>
      </c>
      <c r="EY245">
        <v>1.87591</v>
      </c>
      <c r="EZ245">
        <v>1.87424</v>
      </c>
      <c r="FA245">
        <v>1.87286</v>
      </c>
      <c r="FB245">
        <v>1.87192</v>
      </c>
      <c r="FC245">
        <v>5</v>
      </c>
      <c r="FD245">
        <v>0</v>
      </c>
      <c r="FE245">
        <v>0</v>
      </c>
      <c r="FF245">
        <v>0</v>
      </c>
      <c r="FG245" t="s">
        <v>348</v>
      </c>
      <c r="FH245" t="s">
        <v>349</v>
      </c>
      <c r="FI245" t="s">
        <v>350</v>
      </c>
      <c r="FJ245" t="s">
        <v>350</v>
      </c>
      <c r="FK245" t="s">
        <v>350</v>
      </c>
      <c r="FL245" t="s">
        <v>350</v>
      </c>
      <c r="FM245">
        <v>0</v>
      </c>
      <c r="FN245">
        <v>100</v>
      </c>
      <c r="FO245">
        <v>100</v>
      </c>
      <c r="FP245">
        <v>1.74</v>
      </c>
      <c r="FQ245">
        <v>0.1101</v>
      </c>
      <c r="FR245">
        <v>0.362488883028156</v>
      </c>
      <c r="FS245">
        <v>0.00365831709837341</v>
      </c>
      <c r="FT245">
        <v>-3.09545118692409e-06</v>
      </c>
      <c r="FU245">
        <v>8.40380587856183e-10</v>
      </c>
      <c r="FV245">
        <v>-0.00191986884087034</v>
      </c>
      <c r="FW245">
        <v>0.00174507359546448</v>
      </c>
      <c r="FX245">
        <v>0.000211765233859431</v>
      </c>
      <c r="FY245">
        <v>9.99097381883647e-06</v>
      </c>
      <c r="FZ245">
        <v>2</v>
      </c>
      <c r="GA245">
        <v>1986</v>
      </c>
      <c r="GB245">
        <v>0</v>
      </c>
      <c r="GC245">
        <v>17</v>
      </c>
      <c r="GD245">
        <v>51.1</v>
      </c>
      <c r="GE245">
        <v>51.2</v>
      </c>
      <c r="GF245">
        <v>4.3103</v>
      </c>
      <c r="GG245">
        <v>2.49023</v>
      </c>
      <c r="GH245">
        <v>2.24854</v>
      </c>
      <c r="GI245">
        <v>2.67578</v>
      </c>
      <c r="GJ245">
        <v>2.44751</v>
      </c>
      <c r="GK245">
        <v>2.42676</v>
      </c>
      <c r="GL245">
        <v>31.4988</v>
      </c>
      <c r="GM245">
        <v>13.9394</v>
      </c>
      <c r="GN245">
        <v>19</v>
      </c>
      <c r="GO245">
        <v>456.077</v>
      </c>
      <c r="GP245">
        <v>1035.87</v>
      </c>
      <c r="GQ245">
        <v>24.0037</v>
      </c>
      <c r="GR245">
        <v>23.5423</v>
      </c>
      <c r="GS245">
        <v>30</v>
      </c>
      <c r="GT245">
        <v>23.5705</v>
      </c>
      <c r="GU245">
        <v>23.6888</v>
      </c>
      <c r="GV245">
        <v>86.3367</v>
      </c>
      <c r="GW245">
        <v>22.7091</v>
      </c>
      <c r="GX245">
        <v>67.0425</v>
      </c>
      <c r="GY245">
        <v>24.1078</v>
      </c>
      <c r="GZ245">
        <v>1727.07</v>
      </c>
      <c r="HA245">
        <v>12.8436</v>
      </c>
      <c r="HB245">
        <v>101.115</v>
      </c>
      <c r="HC245">
        <v>101.082</v>
      </c>
    </row>
    <row r="246" spans="1:211">
      <c r="A246">
        <v>230</v>
      </c>
      <c r="B246">
        <v>1737668199.1</v>
      </c>
      <c r="C246">
        <v>458</v>
      </c>
      <c r="D246" t="s">
        <v>808</v>
      </c>
      <c r="E246" t="s">
        <v>809</v>
      </c>
      <c r="F246">
        <v>2</v>
      </c>
      <c r="G246">
        <v>1737668198.1</v>
      </c>
      <c r="H246">
        <f>(I246)/1000</f>
        <v>0</v>
      </c>
      <c r="I246">
        <f>IF(BD246, AL246, AF246)</f>
        <v>0</v>
      </c>
      <c r="J246">
        <f>IF(BD246, AG246, AE246)</f>
        <v>0</v>
      </c>
      <c r="K246">
        <f>BF246 - IF(AS246&gt;1, J246*AZ246*100.0/(AU246), 0)</f>
        <v>0</v>
      </c>
      <c r="L246">
        <f>((R246-H246/2)*K246-J246)/(R246+H246/2)</f>
        <v>0</v>
      </c>
      <c r="M246">
        <f>L246*(BM246+BN246)/1000.0</f>
        <v>0</v>
      </c>
      <c r="N246">
        <f>(BF246 - IF(AS246&gt;1, J246*AZ246*100.0/(AU246), 0))*(BM246+BN246)/1000.0</f>
        <v>0</v>
      </c>
      <c r="O246">
        <f>2.0/((1/Q246-1/P246)+SIGN(Q246)*SQRT((1/Q246-1/P246)*(1/Q246-1/P246) + 4*BA246/((BA246+1)*(BA246+1))*(2*1/Q246*1/P246-1/P246*1/P246)))</f>
        <v>0</v>
      </c>
      <c r="P246">
        <f>IF(LEFT(BB246,1)&lt;&gt;"0",IF(LEFT(BB246,1)="1",3.0,BC246),$D$5+$E$5*(BT246*BM246/($K$5*1000))+$F$5*(BT246*BM246/($K$5*1000))*MAX(MIN(AZ246,$J$5),$I$5)*MAX(MIN(AZ246,$J$5),$I$5)+$G$5*MAX(MIN(AZ246,$J$5),$I$5)*(BT246*BM246/($K$5*1000))+$H$5*(BT246*BM246/($K$5*1000))*(BT246*BM246/($K$5*1000)))</f>
        <v>0</v>
      </c>
      <c r="Q246">
        <f>H246*(1000-(1000*0.61365*exp(17.502*U246/(240.97+U246))/(BM246+BN246)+BH246)/2)/(1000*0.61365*exp(17.502*U246/(240.97+U246))/(BM246+BN246)-BH246)</f>
        <v>0</v>
      </c>
      <c r="R246">
        <f>1/((BA246+1)/(O246/1.6)+1/(P246/1.37)) + BA246/((BA246+1)/(O246/1.6) + BA246/(P246/1.37))</f>
        <v>0</v>
      </c>
      <c r="S246">
        <f>(AV246*AY246)</f>
        <v>0</v>
      </c>
      <c r="T246">
        <f>(BO246+(S246+2*0.95*5.67E-8*(((BO246+$B$7)+273)^4-(BO246+273)^4)-44100*H246)/(1.84*29.3*P246+8*0.95*5.67E-8*(BO246+273)^3))</f>
        <v>0</v>
      </c>
      <c r="U246">
        <f>($C$7*BP246+$D$7*BQ246+$E$7*T246)</f>
        <v>0</v>
      </c>
      <c r="V246">
        <f>0.61365*exp(17.502*U246/(240.97+U246))</f>
        <v>0</v>
      </c>
      <c r="W246">
        <f>(X246/Y246*100)</f>
        <v>0</v>
      </c>
      <c r="X246">
        <f>BH246*(BM246+BN246)/1000</f>
        <v>0</v>
      </c>
      <c r="Y246">
        <f>0.61365*exp(17.502*BO246/(240.97+BO246))</f>
        <v>0</v>
      </c>
      <c r="Z246">
        <f>(V246-BH246*(BM246+BN246)/1000)</f>
        <v>0</v>
      </c>
      <c r="AA246">
        <f>(-H246*44100)</f>
        <v>0</v>
      </c>
      <c r="AB246">
        <f>2*29.3*P246*0.92*(BO246-U246)</f>
        <v>0</v>
      </c>
      <c r="AC246">
        <f>2*0.95*5.67E-8*(((BO246+$B$7)+273)^4-(U246+273)^4)</f>
        <v>0</v>
      </c>
      <c r="AD246">
        <f>S246+AC246+AA246+AB246</f>
        <v>0</v>
      </c>
      <c r="AE246">
        <f>BL246*AS246*(BG246-BF246*(1000-AS246*BI246)/(1000-AS246*BH246))/(100*AZ246)</f>
        <v>0</v>
      </c>
      <c r="AF246">
        <f>1000*BL246*AS246*(BH246-BI246)/(100*AZ246*(1000-AS246*BH246))</f>
        <v>0</v>
      </c>
      <c r="AG246">
        <f>(AH246 - AI246 - BM246*1E3/(8.314*(BO246+273.15)) * AK246/BL246 * AJ246) * BL246/(100*AZ246) * (1000 - BI246)/1000</f>
        <v>0</v>
      </c>
      <c r="AH246">
        <v>1715.05721009524</v>
      </c>
      <c r="AI246">
        <v>1657.88781818182</v>
      </c>
      <c r="AJ246">
        <v>3.42018441558436</v>
      </c>
      <c r="AK246">
        <v>84.62</v>
      </c>
      <c r="AL246">
        <f>(AN246 - AM246 + BM246*1E3/(8.314*(BO246+273.15)) * AP246/BL246 * AO246) * BL246/(100*AZ246) * 1000/(1000 - AN246)</f>
        <v>0</v>
      </c>
      <c r="AM246">
        <v>12.7869738647353</v>
      </c>
      <c r="AN246">
        <v>15.4091747252747</v>
      </c>
      <c r="AO246">
        <v>-1.42572631727703e-06</v>
      </c>
      <c r="AP246">
        <v>106.04</v>
      </c>
      <c r="AQ246">
        <v>13</v>
      </c>
      <c r="AR246">
        <v>3</v>
      </c>
      <c r="AS246">
        <f>IF(AQ246*$H$13&gt;=AU246,1.0,(AU246/(AU246-AQ246*$H$13)))</f>
        <v>0</v>
      </c>
      <c r="AT246">
        <f>(AS246-1)*100</f>
        <v>0</v>
      </c>
      <c r="AU246">
        <f>MAX(0,($B$13+$C$13*BT246)/(1+$D$13*BT246)*BM246/(BO246+273)*$E$13)</f>
        <v>0</v>
      </c>
      <c r="AV246">
        <f>$B$11*BU246+$C$11*BV246+$D$11*CG246</f>
        <v>0</v>
      </c>
      <c r="AW246">
        <f>AV246*AX246</f>
        <v>0</v>
      </c>
      <c r="AX246">
        <f>($B$11*$D$9+$C$11*$D$9+$D$11*(CH246*$E$9+CI246*$G$9))/($B$11+$C$11+$D$11)</f>
        <v>0</v>
      </c>
      <c r="AY246">
        <f>($B$11*$K$9+$C$11*$K$9+$D$11*(CH246*$L$9+CI246*$N$9))/($B$11+$C$11+$D$11)</f>
        <v>0</v>
      </c>
      <c r="AZ246">
        <v>6</v>
      </c>
      <c r="BA246">
        <v>0.5</v>
      </c>
      <c r="BB246" t="s">
        <v>345</v>
      </c>
      <c r="BC246">
        <v>2</v>
      </c>
      <c r="BD246" t="b">
        <v>1</v>
      </c>
      <c r="BE246">
        <v>1737668198.1</v>
      </c>
      <c r="BF246">
        <v>1632.35</v>
      </c>
      <c r="BG246">
        <v>1705.08</v>
      </c>
      <c r="BH246">
        <v>15.4091</v>
      </c>
      <c r="BI246">
        <v>12.7561</v>
      </c>
      <c r="BJ246">
        <v>1630.61</v>
      </c>
      <c r="BK246">
        <v>15.299</v>
      </c>
      <c r="BL246">
        <v>500.402</v>
      </c>
      <c r="BM246">
        <v>102.6</v>
      </c>
      <c r="BN246">
        <v>0.100073</v>
      </c>
      <c r="BO246">
        <v>24.9854</v>
      </c>
      <c r="BP246">
        <v>25.4277</v>
      </c>
      <c r="BQ246">
        <v>999.9</v>
      </c>
      <c r="BR246">
        <v>0</v>
      </c>
      <c r="BS246">
        <v>0</v>
      </c>
      <c r="BT246">
        <v>9956.25</v>
      </c>
      <c r="BU246">
        <v>364.751</v>
      </c>
      <c r="BV246">
        <v>827.925</v>
      </c>
      <c r="BW246">
        <v>-72.736</v>
      </c>
      <c r="BX246">
        <v>1657.89</v>
      </c>
      <c r="BY246">
        <v>1727.11</v>
      </c>
      <c r="BZ246">
        <v>2.65307</v>
      </c>
      <c r="CA246">
        <v>1705.08</v>
      </c>
      <c r="CB246">
        <v>12.7561</v>
      </c>
      <c r="CC246">
        <v>1.58097</v>
      </c>
      <c r="CD246">
        <v>1.30877</v>
      </c>
      <c r="CE246">
        <v>13.7746</v>
      </c>
      <c r="CF246">
        <v>10.8999</v>
      </c>
      <c r="CG246">
        <v>1200</v>
      </c>
      <c r="CH246">
        <v>0.900002</v>
      </c>
      <c r="CI246">
        <v>0.0999985</v>
      </c>
      <c r="CJ246">
        <v>27</v>
      </c>
      <c r="CK246">
        <v>23455.8</v>
      </c>
      <c r="CL246">
        <v>1737665128.1</v>
      </c>
      <c r="CM246" t="s">
        <v>346</v>
      </c>
      <c r="CN246">
        <v>1737665128.1</v>
      </c>
      <c r="CO246">
        <v>1737665124.1</v>
      </c>
      <c r="CP246">
        <v>1</v>
      </c>
      <c r="CQ246">
        <v>0.11</v>
      </c>
      <c r="CR246">
        <v>-0.02</v>
      </c>
      <c r="CS246">
        <v>0.918</v>
      </c>
      <c r="CT246">
        <v>0.128</v>
      </c>
      <c r="CU246">
        <v>200</v>
      </c>
      <c r="CV246">
        <v>18</v>
      </c>
      <c r="CW246">
        <v>0.6</v>
      </c>
      <c r="CX246">
        <v>0.08</v>
      </c>
      <c r="CY246">
        <v>-72.48806</v>
      </c>
      <c r="CZ246">
        <v>-1.62124511278199</v>
      </c>
      <c r="DA246">
        <v>0.175662117145388</v>
      </c>
      <c r="DB246">
        <v>0</v>
      </c>
      <c r="DC246">
        <v>2.6274705</v>
      </c>
      <c r="DD246">
        <v>0.0540275187969959</v>
      </c>
      <c r="DE246">
        <v>0.00877809174878002</v>
      </c>
      <c r="DF246">
        <v>1</v>
      </c>
      <c r="DG246">
        <v>1</v>
      </c>
      <c r="DH246">
        <v>2</v>
      </c>
      <c r="DI246" t="s">
        <v>347</v>
      </c>
      <c r="DJ246">
        <v>3.11958</v>
      </c>
      <c r="DK246">
        <v>2.8007</v>
      </c>
      <c r="DL246">
        <v>0.248542</v>
      </c>
      <c r="DM246">
        <v>0.257062</v>
      </c>
      <c r="DN246">
        <v>0.0861249</v>
      </c>
      <c r="DO246">
        <v>0.0758836</v>
      </c>
      <c r="DP246">
        <v>20917.2</v>
      </c>
      <c r="DQ246">
        <v>19104.2</v>
      </c>
      <c r="DR246">
        <v>26628</v>
      </c>
      <c r="DS246">
        <v>24058.7</v>
      </c>
      <c r="DT246">
        <v>33645.5</v>
      </c>
      <c r="DU246">
        <v>32401.9</v>
      </c>
      <c r="DV246">
        <v>40260.5</v>
      </c>
      <c r="DW246">
        <v>38045.2</v>
      </c>
      <c r="DX246">
        <v>1.9983</v>
      </c>
      <c r="DY246">
        <v>2.6336</v>
      </c>
      <c r="DZ246">
        <v>0.0327788</v>
      </c>
      <c r="EA246">
        <v>0</v>
      </c>
      <c r="EB246">
        <v>24.8933</v>
      </c>
      <c r="EC246">
        <v>999.9</v>
      </c>
      <c r="ED246">
        <v>51.306</v>
      </c>
      <c r="EE246">
        <v>26.143</v>
      </c>
      <c r="EF246">
        <v>17.016</v>
      </c>
      <c r="EG246">
        <v>64.0856</v>
      </c>
      <c r="EH246">
        <v>20.2804</v>
      </c>
      <c r="EI246">
        <v>2</v>
      </c>
      <c r="EJ246">
        <v>-0.317475</v>
      </c>
      <c r="EK246">
        <v>-0.471585</v>
      </c>
      <c r="EL246">
        <v>20.2986</v>
      </c>
      <c r="EM246">
        <v>5.26192</v>
      </c>
      <c r="EN246">
        <v>12.005</v>
      </c>
      <c r="EO246">
        <v>4.99945</v>
      </c>
      <c r="EP246">
        <v>3.2872</v>
      </c>
      <c r="EQ246">
        <v>9999</v>
      </c>
      <c r="ER246">
        <v>9999</v>
      </c>
      <c r="ES246">
        <v>9999</v>
      </c>
      <c r="ET246">
        <v>999.9</v>
      </c>
      <c r="EU246">
        <v>1.87289</v>
      </c>
      <c r="EV246">
        <v>1.87377</v>
      </c>
      <c r="EW246">
        <v>1.86996</v>
      </c>
      <c r="EX246">
        <v>1.87575</v>
      </c>
      <c r="EY246">
        <v>1.8759</v>
      </c>
      <c r="EZ246">
        <v>1.87424</v>
      </c>
      <c r="FA246">
        <v>1.87286</v>
      </c>
      <c r="FB246">
        <v>1.87194</v>
      </c>
      <c r="FC246">
        <v>5</v>
      </c>
      <c r="FD246">
        <v>0</v>
      </c>
      <c r="FE246">
        <v>0</v>
      </c>
      <c r="FF246">
        <v>0</v>
      </c>
      <c r="FG246" t="s">
        <v>348</v>
      </c>
      <c r="FH246" t="s">
        <v>349</v>
      </c>
      <c r="FI246" t="s">
        <v>350</v>
      </c>
      <c r="FJ246" t="s">
        <v>350</v>
      </c>
      <c r="FK246" t="s">
        <v>350</v>
      </c>
      <c r="FL246" t="s">
        <v>350</v>
      </c>
      <c r="FM246">
        <v>0</v>
      </c>
      <c r="FN246">
        <v>100</v>
      </c>
      <c r="FO246">
        <v>100</v>
      </c>
      <c r="FP246">
        <v>1.74</v>
      </c>
      <c r="FQ246">
        <v>0.1101</v>
      </c>
      <c r="FR246">
        <v>0.362488883028156</v>
      </c>
      <c r="FS246">
        <v>0.00365831709837341</v>
      </c>
      <c r="FT246">
        <v>-3.09545118692409e-06</v>
      </c>
      <c r="FU246">
        <v>8.40380587856183e-10</v>
      </c>
      <c r="FV246">
        <v>-0.00191986884087034</v>
      </c>
      <c r="FW246">
        <v>0.00174507359546448</v>
      </c>
      <c r="FX246">
        <v>0.000211765233859431</v>
      </c>
      <c r="FY246">
        <v>9.99097381883647e-06</v>
      </c>
      <c r="FZ246">
        <v>2</v>
      </c>
      <c r="GA246">
        <v>1986</v>
      </c>
      <c r="GB246">
        <v>0</v>
      </c>
      <c r="GC246">
        <v>17</v>
      </c>
      <c r="GD246">
        <v>51.2</v>
      </c>
      <c r="GE246">
        <v>51.2</v>
      </c>
      <c r="GF246">
        <v>4.32373</v>
      </c>
      <c r="GG246">
        <v>2.50244</v>
      </c>
      <c r="GH246">
        <v>2.24854</v>
      </c>
      <c r="GI246">
        <v>2.67456</v>
      </c>
      <c r="GJ246">
        <v>2.44751</v>
      </c>
      <c r="GK246">
        <v>2.4353</v>
      </c>
      <c r="GL246">
        <v>31.4988</v>
      </c>
      <c r="GM246">
        <v>13.9394</v>
      </c>
      <c r="GN246">
        <v>19</v>
      </c>
      <c r="GO246">
        <v>456.519</v>
      </c>
      <c r="GP246">
        <v>1035.09</v>
      </c>
      <c r="GQ246">
        <v>24.0739</v>
      </c>
      <c r="GR246">
        <v>23.5433</v>
      </c>
      <c r="GS246">
        <v>30.0001</v>
      </c>
      <c r="GT246">
        <v>23.5705</v>
      </c>
      <c r="GU246">
        <v>23.6898</v>
      </c>
      <c r="GV246">
        <v>86.6008</v>
      </c>
      <c r="GW246">
        <v>22.4208</v>
      </c>
      <c r="GX246">
        <v>67.0425</v>
      </c>
      <c r="GY246">
        <v>24.1169</v>
      </c>
      <c r="GZ246">
        <v>1727.07</v>
      </c>
      <c r="HA246">
        <v>12.8501</v>
      </c>
      <c r="HB246">
        <v>101.115</v>
      </c>
      <c r="HC246">
        <v>101.082</v>
      </c>
    </row>
    <row r="247" spans="1:211">
      <c r="A247">
        <v>231</v>
      </c>
      <c r="B247">
        <v>1737668201.1</v>
      </c>
      <c r="C247">
        <v>460</v>
      </c>
      <c r="D247" t="s">
        <v>810</v>
      </c>
      <c r="E247" t="s">
        <v>811</v>
      </c>
      <c r="F247">
        <v>2</v>
      </c>
      <c r="G247">
        <v>1737668199.1</v>
      </c>
      <c r="H247">
        <f>(I247)/1000</f>
        <v>0</v>
      </c>
      <c r="I247">
        <f>IF(BD247, AL247, AF247)</f>
        <v>0</v>
      </c>
      <c r="J247">
        <f>IF(BD247, AG247, AE247)</f>
        <v>0</v>
      </c>
      <c r="K247">
        <f>BF247 - IF(AS247&gt;1, J247*AZ247*100.0/(AU247), 0)</f>
        <v>0</v>
      </c>
      <c r="L247">
        <f>((R247-H247/2)*K247-J247)/(R247+H247/2)</f>
        <v>0</v>
      </c>
      <c r="M247">
        <f>L247*(BM247+BN247)/1000.0</f>
        <v>0</v>
      </c>
      <c r="N247">
        <f>(BF247 - IF(AS247&gt;1, J247*AZ247*100.0/(AU247), 0))*(BM247+BN247)/1000.0</f>
        <v>0</v>
      </c>
      <c r="O247">
        <f>2.0/((1/Q247-1/P247)+SIGN(Q247)*SQRT((1/Q247-1/P247)*(1/Q247-1/P247) + 4*BA247/((BA247+1)*(BA247+1))*(2*1/Q247*1/P247-1/P247*1/P247)))</f>
        <v>0</v>
      </c>
      <c r="P247">
        <f>IF(LEFT(BB247,1)&lt;&gt;"0",IF(LEFT(BB247,1)="1",3.0,BC247),$D$5+$E$5*(BT247*BM247/($K$5*1000))+$F$5*(BT247*BM247/($K$5*1000))*MAX(MIN(AZ247,$J$5),$I$5)*MAX(MIN(AZ247,$J$5),$I$5)+$G$5*MAX(MIN(AZ247,$J$5),$I$5)*(BT247*BM247/($K$5*1000))+$H$5*(BT247*BM247/($K$5*1000))*(BT247*BM247/($K$5*1000)))</f>
        <v>0</v>
      </c>
      <c r="Q247">
        <f>H247*(1000-(1000*0.61365*exp(17.502*U247/(240.97+U247))/(BM247+BN247)+BH247)/2)/(1000*0.61365*exp(17.502*U247/(240.97+U247))/(BM247+BN247)-BH247)</f>
        <v>0</v>
      </c>
      <c r="R247">
        <f>1/((BA247+1)/(O247/1.6)+1/(P247/1.37)) + BA247/((BA247+1)/(O247/1.6) + BA247/(P247/1.37))</f>
        <v>0</v>
      </c>
      <c r="S247">
        <f>(AV247*AY247)</f>
        <v>0</v>
      </c>
      <c r="T247">
        <f>(BO247+(S247+2*0.95*5.67E-8*(((BO247+$B$7)+273)^4-(BO247+273)^4)-44100*H247)/(1.84*29.3*P247+8*0.95*5.67E-8*(BO247+273)^3))</f>
        <v>0</v>
      </c>
      <c r="U247">
        <f>($C$7*BP247+$D$7*BQ247+$E$7*T247)</f>
        <v>0</v>
      </c>
      <c r="V247">
        <f>0.61365*exp(17.502*U247/(240.97+U247))</f>
        <v>0</v>
      </c>
      <c r="W247">
        <f>(X247/Y247*100)</f>
        <v>0</v>
      </c>
      <c r="X247">
        <f>BH247*(BM247+BN247)/1000</f>
        <v>0</v>
      </c>
      <c r="Y247">
        <f>0.61365*exp(17.502*BO247/(240.97+BO247))</f>
        <v>0</v>
      </c>
      <c r="Z247">
        <f>(V247-BH247*(BM247+BN247)/1000)</f>
        <v>0</v>
      </c>
      <c r="AA247">
        <f>(-H247*44100)</f>
        <v>0</v>
      </c>
      <c r="AB247">
        <f>2*29.3*P247*0.92*(BO247-U247)</f>
        <v>0</v>
      </c>
      <c r="AC247">
        <f>2*0.95*5.67E-8*(((BO247+$B$7)+273)^4-(U247+273)^4)</f>
        <v>0</v>
      </c>
      <c r="AD247">
        <f>S247+AC247+AA247+AB247</f>
        <v>0</v>
      </c>
      <c r="AE247">
        <f>BL247*AS247*(BG247-BF247*(1000-AS247*BI247)/(1000-AS247*BH247))/(100*AZ247)</f>
        <v>0</v>
      </c>
      <c r="AF247">
        <f>1000*BL247*AS247*(BH247-BI247)/(100*AZ247*(1000-AS247*BH247))</f>
        <v>0</v>
      </c>
      <c r="AG247">
        <f>(AH247 - AI247 - BM247*1E3/(8.314*(BO247+273.15)) * AK247/BL247 * AJ247) * BL247/(100*AZ247) * (1000 - BI247)/1000</f>
        <v>0</v>
      </c>
      <c r="AH247">
        <v>1721.93136190476</v>
      </c>
      <c r="AI247">
        <v>1664.69284848485</v>
      </c>
      <c r="AJ247">
        <v>3.40418701298681</v>
      </c>
      <c r="AK247">
        <v>84.62</v>
      </c>
      <c r="AL247">
        <f>(AN247 - AM247 + BM247*1E3/(8.314*(BO247+273.15)) * AP247/BL247 * AO247) * BL247/(100*AZ247) * 1000/(1000 - AN247)</f>
        <v>0</v>
      </c>
      <c r="AM247">
        <v>12.7764434191409</v>
      </c>
      <c r="AN247">
        <v>15.404954945055</v>
      </c>
      <c r="AO247">
        <v>-1.98580733365598e-06</v>
      </c>
      <c r="AP247">
        <v>106.04</v>
      </c>
      <c r="AQ247">
        <v>13</v>
      </c>
      <c r="AR247">
        <v>3</v>
      </c>
      <c r="AS247">
        <f>IF(AQ247*$H$13&gt;=AU247,1.0,(AU247/(AU247-AQ247*$H$13)))</f>
        <v>0</v>
      </c>
      <c r="AT247">
        <f>(AS247-1)*100</f>
        <v>0</v>
      </c>
      <c r="AU247">
        <f>MAX(0,($B$13+$C$13*BT247)/(1+$D$13*BT247)*BM247/(BO247+273)*$E$13)</f>
        <v>0</v>
      </c>
      <c r="AV247">
        <f>$B$11*BU247+$C$11*BV247+$D$11*CG247</f>
        <v>0</v>
      </c>
      <c r="AW247">
        <f>AV247*AX247</f>
        <v>0</v>
      </c>
      <c r="AX247">
        <f>($B$11*$D$9+$C$11*$D$9+$D$11*(CH247*$E$9+CI247*$G$9))/($B$11+$C$11+$D$11)</f>
        <v>0</v>
      </c>
      <c r="AY247">
        <f>($B$11*$K$9+$C$11*$K$9+$D$11*(CH247*$L$9+CI247*$N$9))/($B$11+$C$11+$D$11)</f>
        <v>0</v>
      </c>
      <c r="AZ247">
        <v>6</v>
      </c>
      <c r="BA247">
        <v>0.5</v>
      </c>
      <c r="BB247" t="s">
        <v>345</v>
      </c>
      <c r="BC247">
        <v>2</v>
      </c>
      <c r="BD247" t="b">
        <v>1</v>
      </c>
      <c r="BE247">
        <v>1737668199.1</v>
      </c>
      <c r="BF247">
        <v>1635.715</v>
      </c>
      <c r="BG247">
        <v>1708.465</v>
      </c>
      <c r="BH247">
        <v>15.40675</v>
      </c>
      <c r="BI247">
        <v>12.7554</v>
      </c>
      <c r="BJ247">
        <v>1633.97</v>
      </c>
      <c r="BK247">
        <v>15.2967</v>
      </c>
      <c r="BL247">
        <v>500.3295</v>
      </c>
      <c r="BM247">
        <v>102.6</v>
      </c>
      <c r="BN247">
        <v>0.100201</v>
      </c>
      <c r="BO247">
        <v>24.9852</v>
      </c>
      <c r="BP247">
        <v>25.4295</v>
      </c>
      <c r="BQ247">
        <v>999.9</v>
      </c>
      <c r="BR247">
        <v>0</v>
      </c>
      <c r="BS247">
        <v>0</v>
      </c>
      <c r="BT247">
        <v>9954.375</v>
      </c>
      <c r="BU247">
        <v>364.732</v>
      </c>
      <c r="BV247">
        <v>827.6395</v>
      </c>
      <c r="BW247">
        <v>-72.75535</v>
      </c>
      <c r="BX247">
        <v>1661.305</v>
      </c>
      <c r="BY247">
        <v>1730.54</v>
      </c>
      <c r="BZ247">
        <v>2.651365</v>
      </c>
      <c r="CA247">
        <v>1708.465</v>
      </c>
      <c r="CB247">
        <v>12.7554</v>
      </c>
      <c r="CC247">
        <v>1.580735</v>
      </c>
      <c r="CD247">
        <v>1.308705</v>
      </c>
      <c r="CE247">
        <v>13.7723</v>
      </c>
      <c r="CF247">
        <v>10.8992</v>
      </c>
      <c r="CG247">
        <v>1200</v>
      </c>
      <c r="CH247">
        <v>0.9000015</v>
      </c>
      <c r="CI247">
        <v>0.0999986</v>
      </c>
      <c r="CJ247">
        <v>27</v>
      </c>
      <c r="CK247">
        <v>23455.8</v>
      </c>
      <c r="CL247">
        <v>1737665128.1</v>
      </c>
      <c r="CM247" t="s">
        <v>346</v>
      </c>
      <c r="CN247">
        <v>1737665128.1</v>
      </c>
      <c r="CO247">
        <v>1737665124.1</v>
      </c>
      <c r="CP247">
        <v>1</v>
      </c>
      <c r="CQ247">
        <v>0.11</v>
      </c>
      <c r="CR247">
        <v>-0.02</v>
      </c>
      <c r="CS247">
        <v>0.918</v>
      </c>
      <c r="CT247">
        <v>0.128</v>
      </c>
      <c r="CU247">
        <v>200</v>
      </c>
      <c r="CV247">
        <v>18</v>
      </c>
      <c r="CW247">
        <v>0.6</v>
      </c>
      <c r="CX247">
        <v>0.08</v>
      </c>
      <c r="CY247">
        <v>-72.534495</v>
      </c>
      <c r="CZ247">
        <v>-1.61978796992486</v>
      </c>
      <c r="DA247">
        <v>0.175074825360473</v>
      </c>
      <c r="DB247">
        <v>0</v>
      </c>
      <c r="DC247">
        <v>2.630061</v>
      </c>
      <c r="DD247">
        <v>0.0939329323308265</v>
      </c>
      <c r="DE247">
        <v>0.0115919424170412</v>
      </c>
      <c r="DF247">
        <v>1</v>
      </c>
      <c r="DG247">
        <v>1</v>
      </c>
      <c r="DH247">
        <v>2</v>
      </c>
      <c r="DI247" t="s">
        <v>347</v>
      </c>
      <c r="DJ247">
        <v>3.11925</v>
      </c>
      <c r="DK247">
        <v>2.80082</v>
      </c>
      <c r="DL247">
        <v>0.249137</v>
      </c>
      <c r="DM247">
        <v>0.257652</v>
      </c>
      <c r="DN247">
        <v>0.0861045</v>
      </c>
      <c r="DO247">
        <v>0.0759064</v>
      </c>
      <c r="DP247">
        <v>20900.5</v>
      </c>
      <c r="DQ247">
        <v>19089.1</v>
      </c>
      <c r="DR247">
        <v>26627.8</v>
      </c>
      <c r="DS247">
        <v>24058.8</v>
      </c>
      <c r="DT247">
        <v>33645.9</v>
      </c>
      <c r="DU247">
        <v>32401</v>
      </c>
      <c r="DV247">
        <v>40260</v>
      </c>
      <c r="DW247">
        <v>38044.9</v>
      </c>
      <c r="DX247">
        <v>1.9982</v>
      </c>
      <c r="DY247">
        <v>2.63273</v>
      </c>
      <c r="DZ247">
        <v>0.0325926</v>
      </c>
      <c r="EA247">
        <v>0</v>
      </c>
      <c r="EB247">
        <v>24.8943</v>
      </c>
      <c r="EC247">
        <v>999.9</v>
      </c>
      <c r="ED247">
        <v>51.282</v>
      </c>
      <c r="EE247">
        <v>26.133</v>
      </c>
      <c r="EF247">
        <v>16.999</v>
      </c>
      <c r="EG247">
        <v>63.7956</v>
      </c>
      <c r="EH247">
        <v>20.2925</v>
      </c>
      <c r="EI247">
        <v>2</v>
      </c>
      <c r="EJ247">
        <v>-0.317513</v>
      </c>
      <c r="EK247">
        <v>-0.361206</v>
      </c>
      <c r="EL247">
        <v>20.2987</v>
      </c>
      <c r="EM247">
        <v>5.26102</v>
      </c>
      <c r="EN247">
        <v>12.0058</v>
      </c>
      <c r="EO247">
        <v>4.999</v>
      </c>
      <c r="EP247">
        <v>3.28705</v>
      </c>
      <c r="EQ247">
        <v>9999</v>
      </c>
      <c r="ER247">
        <v>9999</v>
      </c>
      <c r="ES247">
        <v>9999</v>
      </c>
      <c r="ET247">
        <v>999.9</v>
      </c>
      <c r="EU247">
        <v>1.8729</v>
      </c>
      <c r="EV247">
        <v>1.87377</v>
      </c>
      <c r="EW247">
        <v>1.86996</v>
      </c>
      <c r="EX247">
        <v>1.87575</v>
      </c>
      <c r="EY247">
        <v>1.8759</v>
      </c>
      <c r="EZ247">
        <v>1.87424</v>
      </c>
      <c r="FA247">
        <v>1.87286</v>
      </c>
      <c r="FB247">
        <v>1.87192</v>
      </c>
      <c r="FC247">
        <v>5</v>
      </c>
      <c r="FD247">
        <v>0</v>
      </c>
      <c r="FE247">
        <v>0</v>
      </c>
      <c r="FF247">
        <v>0</v>
      </c>
      <c r="FG247" t="s">
        <v>348</v>
      </c>
      <c r="FH247" t="s">
        <v>349</v>
      </c>
      <c r="FI247" t="s">
        <v>350</v>
      </c>
      <c r="FJ247" t="s">
        <v>350</v>
      </c>
      <c r="FK247" t="s">
        <v>350</v>
      </c>
      <c r="FL247" t="s">
        <v>350</v>
      </c>
      <c r="FM247">
        <v>0</v>
      </c>
      <c r="FN247">
        <v>100</v>
      </c>
      <c r="FO247">
        <v>100</v>
      </c>
      <c r="FP247">
        <v>1.75</v>
      </c>
      <c r="FQ247">
        <v>0.11</v>
      </c>
      <c r="FR247">
        <v>0.362488883028156</v>
      </c>
      <c r="FS247">
        <v>0.00365831709837341</v>
      </c>
      <c r="FT247">
        <v>-3.09545118692409e-06</v>
      </c>
      <c r="FU247">
        <v>8.40380587856183e-10</v>
      </c>
      <c r="FV247">
        <v>-0.00191986884087034</v>
      </c>
      <c r="FW247">
        <v>0.00174507359546448</v>
      </c>
      <c r="FX247">
        <v>0.000211765233859431</v>
      </c>
      <c r="FY247">
        <v>9.99097381883647e-06</v>
      </c>
      <c r="FZ247">
        <v>2</v>
      </c>
      <c r="GA247">
        <v>1986</v>
      </c>
      <c r="GB247">
        <v>0</v>
      </c>
      <c r="GC247">
        <v>17</v>
      </c>
      <c r="GD247">
        <v>51.2</v>
      </c>
      <c r="GE247">
        <v>51.3</v>
      </c>
      <c r="GF247">
        <v>4.33716</v>
      </c>
      <c r="GG247">
        <v>2.50732</v>
      </c>
      <c r="GH247">
        <v>2.24854</v>
      </c>
      <c r="GI247">
        <v>2.67578</v>
      </c>
      <c r="GJ247">
        <v>2.44751</v>
      </c>
      <c r="GK247">
        <v>2.34741</v>
      </c>
      <c r="GL247">
        <v>31.4988</v>
      </c>
      <c r="GM247">
        <v>13.9306</v>
      </c>
      <c r="GN247">
        <v>19</v>
      </c>
      <c r="GO247">
        <v>456.46</v>
      </c>
      <c r="GP247">
        <v>1034.04</v>
      </c>
      <c r="GQ247">
        <v>24.109</v>
      </c>
      <c r="GR247">
        <v>23.5441</v>
      </c>
      <c r="GS247">
        <v>30</v>
      </c>
      <c r="GT247">
        <v>23.5705</v>
      </c>
      <c r="GU247">
        <v>23.6902</v>
      </c>
      <c r="GV247">
        <v>86.8647</v>
      </c>
      <c r="GW247">
        <v>22.4208</v>
      </c>
      <c r="GX247">
        <v>67.0425</v>
      </c>
      <c r="GY247">
        <v>24.1169</v>
      </c>
      <c r="GZ247">
        <v>1733.87</v>
      </c>
      <c r="HA247">
        <v>12.8572</v>
      </c>
      <c r="HB247">
        <v>101.114</v>
      </c>
      <c r="HC247">
        <v>101.081</v>
      </c>
    </row>
    <row r="248" spans="1:211">
      <c r="A248">
        <v>232</v>
      </c>
      <c r="B248">
        <v>1737668203.1</v>
      </c>
      <c r="C248">
        <v>462</v>
      </c>
      <c r="D248" t="s">
        <v>812</v>
      </c>
      <c r="E248" t="s">
        <v>813</v>
      </c>
      <c r="F248">
        <v>2</v>
      </c>
      <c r="G248">
        <v>1737668202.1</v>
      </c>
      <c r="H248">
        <f>(I248)/1000</f>
        <v>0</v>
      </c>
      <c r="I248">
        <f>IF(BD248, AL248, AF248)</f>
        <v>0</v>
      </c>
      <c r="J248">
        <f>IF(BD248, AG248, AE248)</f>
        <v>0</v>
      </c>
      <c r="K248">
        <f>BF248 - IF(AS248&gt;1, J248*AZ248*100.0/(AU248), 0)</f>
        <v>0</v>
      </c>
      <c r="L248">
        <f>((R248-H248/2)*K248-J248)/(R248+H248/2)</f>
        <v>0</v>
      </c>
      <c r="M248">
        <f>L248*(BM248+BN248)/1000.0</f>
        <v>0</v>
      </c>
      <c r="N248">
        <f>(BF248 - IF(AS248&gt;1, J248*AZ248*100.0/(AU248), 0))*(BM248+BN248)/1000.0</f>
        <v>0</v>
      </c>
      <c r="O248">
        <f>2.0/((1/Q248-1/P248)+SIGN(Q248)*SQRT((1/Q248-1/P248)*(1/Q248-1/P248) + 4*BA248/((BA248+1)*(BA248+1))*(2*1/Q248*1/P248-1/P248*1/P248)))</f>
        <v>0</v>
      </c>
      <c r="P248">
        <f>IF(LEFT(BB248,1)&lt;&gt;"0",IF(LEFT(BB248,1)="1",3.0,BC248),$D$5+$E$5*(BT248*BM248/($K$5*1000))+$F$5*(BT248*BM248/($K$5*1000))*MAX(MIN(AZ248,$J$5),$I$5)*MAX(MIN(AZ248,$J$5),$I$5)+$G$5*MAX(MIN(AZ248,$J$5),$I$5)*(BT248*BM248/($K$5*1000))+$H$5*(BT248*BM248/($K$5*1000))*(BT248*BM248/($K$5*1000)))</f>
        <v>0</v>
      </c>
      <c r="Q248">
        <f>H248*(1000-(1000*0.61365*exp(17.502*U248/(240.97+U248))/(BM248+BN248)+BH248)/2)/(1000*0.61365*exp(17.502*U248/(240.97+U248))/(BM248+BN248)-BH248)</f>
        <v>0</v>
      </c>
      <c r="R248">
        <f>1/((BA248+1)/(O248/1.6)+1/(P248/1.37)) + BA248/((BA248+1)/(O248/1.6) + BA248/(P248/1.37))</f>
        <v>0</v>
      </c>
      <c r="S248">
        <f>(AV248*AY248)</f>
        <v>0</v>
      </c>
      <c r="T248">
        <f>(BO248+(S248+2*0.95*5.67E-8*(((BO248+$B$7)+273)^4-(BO248+273)^4)-44100*H248)/(1.84*29.3*P248+8*0.95*5.67E-8*(BO248+273)^3))</f>
        <v>0</v>
      </c>
      <c r="U248">
        <f>($C$7*BP248+$D$7*BQ248+$E$7*T248)</f>
        <v>0</v>
      </c>
      <c r="V248">
        <f>0.61365*exp(17.502*U248/(240.97+U248))</f>
        <v>0</v>
      </c>
      <c r="W248">
        <f>(X248/Y248*100)</f>
        <v>0</v>
      </c>
      <c r="X248">
        <f>BH248*(BM248+BN248)/1000</f>
        <v>0</v>
      </c>
      <c r="Y248">
        <f>0.61365*exp(17.502*BO248/(240.97+BO248))</f>
        <v>0</v>
      </c>
      <c r="Z248">
        <f>(V248-BH248*(BM248+BN248)/1000)</f>
        <v>0</v>
      </c>
      <c r="AA248">
        <f>(-H248*44100)</f>
        <v>0</v>
      </c>
      <c r="AB248">
        <f>2*29.3*P248*0.92*(BO248-U248)</f>
        <v>0</v>
      </c>
      <c r="AC248">
        <f>2*0.95*5.67E-8*(((BO248+$B$7)+273)^4-(U248+273)^4)</f>
        <v>0</v>
      </c>
      <c r="AD248">
        <f>S248+AC248+AA248+AB248</f>
        <v>0</v>
      </c>
      <c r="AE248">
        <f>BL248*AS248*(BG248-BF248*(1000-AS248*BI248)/(1000-AS248*BH248))/(100*AZ248)</f>
        <v>0</v>
      </c>
      <c r="AF248">
        <f>1000*BL248*AS248*(BH248-BI248)/(100*AZ248*(1000-AS248*BH248))</f>
        <v>0</v>
      </c>
      <c r="AG248">
        <f>(AH248 - AI248 - BM248*1E3/(8.314*(BO248+273.15)) * AK248/BL248 * AJ248) * BL248/(100*AZ248) * (1000 - BI248)/1000</f>
        <v>0</v>
      </c>
      <c r="AH248">
        <v>1728.79599032143</v>
      </c>
      <c r="AI248">
        <v>1671.56733333333</v>
      </c>
      <c r="AJ248">
        <v>3.41679047619037</v>
      </c>
      <c r="AK248">
        <v>84.62</v>
      </c>
      <c r="AL248">
        <f>(AN248 - AM248 + BM248*1E3/(8.314*(BO248+273.15)) * AP248/BL248 * AO248) * BL248/(100*AZ248) * 1000/(1000 - AN248)</f>
        <v>0</v>
      </c>
      <c r="AM248">
        <v>12.7640753435165</v>
      </c>
      <c r="AN248">
        <v>15.3997252747253</v>
      </c>
      <c r="AO248">
        <v>-2.78826774095615e-06</v>
      </c>
      <c r="AP248">
        <v>106.04</v>
      </c>
      <c r="AQ248">
        <v>12</v>
      </c>
      <c r="AR248">
        <v>2</v>
      </c>
      <c r="AS248">
        <f>IF(AQ248*$H$13&gt;=AU248,1.0,(AU248/(AU248-AQ248*$H$13)))</f>
        <v>0</v>
      </c>
      <c r="AT248">
        <f>(AS248-1)*100</f>
        <v>0</v>
      </c>
      <c r="AU248">
        <f>MAX(0,($B$13+$C$13*BT248)/(1+$D$13*BT248)*BM248/(BO248+273)*$E$13)</f>
        <v>0</v>
      </c>
      <c r="AV248">
        <f>$B$11*BU248+$C$11*BV248+$D$11*CG248</f>
        <v>0</v>
      </c>
      <c r="AW248">
        <f>AV248*AX248</f>
        <v>0</v>
      </c>
      <c r="AX248">
        <f>($B$11*$D$9+$C$11*$D$9+$D$11*(CH248*$E$9+CI248*$G$9))/($B$11+$C$11+$D$11)</f>
        <v>0</v>
      </c>
      <c r="AY248">
        <f>($B$11*$K$9+$C$11*$K$9+$D$11*(CH248*$L$9+CI248*$N$9))/($B$11+$C$11+$D$11)</f>
        <v>0</v>
      </c>
      <c r="AZ248">
        <v>6</v>
      </c>
      <c r="BA248">
        <v>0.5</v>
      </c>
      <c r="BB248" t="s">
        <v>345</v>
      </c>
      <c r="BC248">
        <v>2</v>
      </c>
      <c r="BD248" t="b">
        <v>1</v>
      </c>
      <c r="BE248">
        <v>1737668202.1</v>
      </c>
      <c r="BF248">
        <v>1645.83</v>
      </c>
      <c r="BG248">
        <v>1718.72</v>
      </c>
      <c r="BH248">
        <v>15.4</v>
      </c>
      <c r="BI248">
        <v>12.768</v>
      </c>
      <c r="BJ248">
        <v>1644.08</v>
      </c>
      <c r="BK248">
        <v>15.29</v>
      </c>
      <c r="BL248">
        <v>500.204</v>
      </c>
      <c r="BM248">
        <v>102.6</v>
      </c>
      <c r="BN248">
        <v>0.10042</v>
      </c>
      <c r="BO248">
        <v>24.9857</v>
      </c>
      <c r="BP248">
        <v>25.4298</v>
      </c>
      <c r="BQ248">
        <v>999.9</v>
      </c>
      <c r="BR248">
        <v>0</v>
      </c>
      <c r="BS248">
        <v>0</v>
      </c>
      <c r="BT248">
        <v>10025.6</v>
      </c>
      <c r="BU248">
        <v>364.666</v>
      </c>
      <c r="BV248">
        <v>826.541</v>
      </c>
      <c r="BW248">
        <v>-72.8951</v>
      </c>
      <c r="BX248">
        <v>1671.57</v>
      </c>
      <c r="BY248">
        <v>1740.95</v>
      </c>
      <c r="BZ248">
        <v>2.632</v>
      </c>
      <c r="CA248">
        <v>1718.72</v>
      </c>
      <c r="CB248">
        <v>12.768</v>
      </c>
      <c r="CC248">
        <v>1.58004</v>
      </c>
      <c r="CD248">
        <v>1.30999</v>
      </c>
      <c r="CE248">
        <v>13.7655</v>
      </c>
      <c r="CF248">
        <v>10.914</v>
      </c>
      <c r="CG248">
        <v>1200.01</v>
      </c>
      <c r="CH248">
        <v>0.900002</v>
      </c>
      <c r="CI248">
        <v>0.0999985</v>
      </c>
      <c r="CJ248">
        <v>27</v>
      </c>
      <c r="CK248">
        <v>23455.9</v>
      </c>
      <c r="CL248">
        <v>1737665128.1</v>
      </c>
      <c r="CM248" t="s">
        <v>346</v>
      </c>
      <c r="CN248">
        <v>1737665128.1</v>
      </c>
      <c r="CO248">
        <v>1737665124.1</v>
      </c>
      <c r="CP248">
        <v>1</v>
      </c>
      <c r="CQ248">
        <v>0.11</v>
      </c>
      <c r="CR248">
        <v>-0.02</v>
      </c>
      <c r="CS248">
        <v>0.918</v>
      </c>
      <c r="CT248">
        <v>0.128</v>
      </c>
      <c r="CU248">
        <v>200</v>
      </c>
      <c r="CV248">
        <v>18</v>
      </c>
      <c r="CW248">
        <v>0.6</v>
      </c>
      <c r="CX248">
        <v>0.08</v>
      </c>
      <c r="CY248">
        <v>-72.591735</v>
      </c>
      <c r="CZ248">
        <v>-1.47870225563901</v>
      </c>
      <c r="DA248">
        <v>0.161851960985957</v>
      </c>
      <c r="DB248">
        <v>0</v>
      </c>
      <c r="DC248">
        <v>2.6321065</v>
      </c>
      <c r="DD248">
        <v>0.110716240601501</v>
      </c>
      <c r="DE248">
        <v>0.0124464903788176</v>
      </c>
      <c r="DF248">
        <v>1</v>
      </c>
      <c r="DG248">
        <v>1</v>
      </c>
      <c r="DH248">
        <v>2</v>
      </c>
      <c r="DI248" t="s">
        <v>347</v>
      </c>
      <c r="DJ248">
        <v>3.11946</v>
      </c>
      <c r="DK248">
        <v>2.8011</v>
      </c>
      <c r="DL248">
        <v>0.249731</v>
      </c>
      <c r="DM248">
        <v>0.258225</v>
      </c>
      <c r="DN248">
        <v>0.086093</v>
      </c>
      <c r="DO248">
        <v>0.0759904</v>
      </c>
      <c r="DP248">
        <v>20884.2</v>
      </c>
      <c r="DQ248">
        <v>19074.4</v>
      </c>
      <c r="DR248">
        <v>26627.9</v>
      </c>
      <c r="DS248">
        <v>24058.7</v>
      </c>
      <c r="DT248">
        <v>33646.5</v>
      </c>
      <c r="DU248">
        <v>32398.1</v>
      </c>
      <c r="DV248">
        <v>40260.2</v>
      </c>
      <c r="DW248">
        <v>38045</v>
      </c>
      <c r="DX248">
        <v>1.99875</v>
      </c>
      <c r="DY248">
        <v>2.63365</v>
      </c>
      <c r="DZ248">
        <v>0.0325367</v>
      </c>
      <c r="EA248">
        <v>0</v>
      </c>
      <c r="EB248">
        <v>24.8953</v>
      </c>
      <c r="EC248">
        <v>999.9</v>
      </c>
      <c r="ED248">
        <v>51.282</v>
      </c>
      <c r="EE248">
        <v>26.143</v>
      </c>
      <c r="EF248">
        <v>17.0096</v>
      </c>
      <c r="EG248">
        <v>63.9856</v>
      </c>
      <c r="EH248">
        <v>20.2003</v>
      </c>
      <c r="EI248">
        <v>2</v>
      </c>
      <c r="EJ248">
        <v>-0.317619</v>
      </c>
      <c r="EK248">
        <v>-0.302214</v>
      </c>
      <c r="EL248">
        <v>20.2999</v>
      </c>
      <c r="EM248">
        <v>5.26446</v>
      </c>
      <c r="EN248">
        <v>12.0064</v>
      </c>
      <c r="EO248">
        <v>5.0002</v>
      </c>
      <c r="EP248">
        <v>3.2879</v>
      </c>
      <c r="EQ248">
        <v>9999</v>
      </c>
      <c r="ER248">
        <v>9999</v>
      </c>
      <c r="ES248">
        <v>9999</v>
      </c>
      <c r="ET248">
        <v>999.9</v>
      </c>
      <c r="EU248">
        <v>1.8729</v>
      </c>
      <c r="EV248">
        <v>1.87376</v>
      </c>
      <c r="EW248">
        <v>1.86996</v>
      </c>
      <c r="EX248">
        <v>1.87576</v>
      </c>
      <c r="EY248">
        <v>1.87592</v>
      </c>
      <c r="EZ248">
        <v>1.87424</v>
      </c>
      <c r="FA248">
        <v>1.87286</v>
      </c>
      <c r="FB248">
        <v>1.8719</v>
      </c>
      <c r="FC248">
        <v>5</v>
      </c>
      <c r="FD248">
        <v>0</v>
      </c>
      <c r="FE248">
        <v>0</v>
      </c>
      <c r="FF248">
        <v>0</v>
      </c>
      <c r="FG248" t="s">
        <v>348</v>
      </c>
      <c r="FH248" t="s">
        <v>349</v>
      </c>
      <c r="FI248" t="s">
        <v>350</v>
      </c>
      <c r="FJ248" t="s">
        <v>350</v>
      </c>
      <c r="FK248" t="s">
        <v>350</v>
      </c>
      <c r="FL248" t="s">
        <v>350</v>
      </c>
      <c r="FM248">
        <v>0</v>
      </c>
      <c r="FN248">
        <v>100</v>
      </c>
      <c r="FO248">
        <v>100</v>
      </c>
      <c r="FP248">
        <v>1.75</v>
      </c>
      <c r="FQ248">
        <v>0.11</v>
      </c>
      <c r="FR248">
        <v>0.362488883028156</v>
      </c>
      <c r="FS248">
        <v>0.00365831709837341</v>
      </c>
      <c r="FT248">
        <v>-3.09545118692409e-06</v>
      </c>
      <c r="FU248">
        <v>8.40380587856183e-10</v>
      </c>
      <c r="FV248">
        <v>-0.00191986884087034</v>
      </c>
      <c r="FW248">
        <v>0.00174507359546448</v>
      </c>
      <c r="FX248">
        <v>0.000211765233859431</v>
      </c>
      <c r="FY248">
        <v>9.99097381883647e-06</v>
      </c>
      <c r="FZ248">
        <v>2</v>
      </c>
      <c r="GA248">
        <v>1986</v>
      </c>
      <c r="GB248">
        <v>0</v>
      </c>
      <c r="GC248">
        <v>17</v>
      </c>
      <c r="GD248">
        <v>51.2</v>
      </c>
      <c r="GE248">
        <v>51.3</v>
      </c>
      <c r="GF248">
        <v>4.34204</v>
      </c>
      <c r="GG248">
        <v>2.49512</v>
      </c>
      <c r="GH248">
        <v>2.24854</v>
      </c>
      <c r="GI248">
        <v>2.67578</v>
      </c>
      <c r="GJ248">
        <v>2.44751</v>
      </c>
      <c r="GK248">
        <v>2.43164</v>
      </c>
      <c r="GL248">
        <v>31.5206</v>
      </c>
      <c r="GM248">
        <v>13.9482</v>
      </c>
      <c r="GN248">
        <v>19</v>
      </c>
      <c r="GO248">
        <v>456.785</v>
      </c>
      <c r="GP248">
        <v>1035.17</v>
      </c>
      <c r="GQ248">
        <v>24.1235</v>
      </c>
      <c r="GR248">
        <v>23.5441</v>
      </c>
      <c r="GS248">
        <v>29.9999</v>
      </c>
      <c r="GT248">
        <v>23.5706</v>
      </c>
      <c r="GU248">
        <v>23.6902</v>
      </c>
      <c r="GV248">
        <v>86.9697</v>
      </c>
      <c r="GW248">
        <v>22.4208</v>
      </c>
      <c r="GX248">
        <v>67.0425</v>
      </c>
      <c r="GY248">
        <v>24.1271</v>
      </c>
      <c r="GZ248">
        <v>1740.75</v>
      </c>
      <c r="HA248">
        <v>12.8585</v>
      </c>
      <c r="HB248">
        <v>101.115</v>
      </c>
      <c r="HC248">
        <v>101.081</v>
      </c>
    </row>
    <row r="249" spans="1:211">
      <c r="A249">
        <v>233</v>
      </c>
      <c r="B249">
        <v>1737668205.1</v>
      </c>
      <c r="C249">
        <v>464</v>
      </c>
      <c r="D249" t="s">
        <v>814</v>
      </c>
      <c r="E249" t="s">
        <v>815</v>
      </c>
      <c r="F249">
        <v>2</v>
      </c>
      <c r="G249">
        <v>1737668203.1</v>
      </c>
      <c r="H249">
        <f>(I249)/1000</f>
        <v>0</v>
      </c>
      <c r="I249">
        <f>IF(BD249, AL249, AF249)</f>
        <v>0</v>
      </c>
      <c r="J249">
        <f>IF(BD249, AG249, AE249)</f>
        <v>0</v>
      </c>
      <c r="K249">
        <f>BF249 - IF(AS249&gt;1, J249*AZ249*100.0/(AU249), 0)</f>
        <v>0</v>
      </c>
      <c r="L249">
        <f>((R249-H249/2)*K249-J249)/(R249+H249/2)</f>
        <v>0</v>
      </c>
      <c r="M249">
        <f>L249*(BM249+BN249)/1000.0</f>
        <v>0</v>
      </c>
      <c r="N249">
        <f>(BF249 - IF(AS249&gt;1, J249*AZ249*100.0/(AU249), 0))*(BM249+BN249)/1000.0</f>
        <v>0</v>
      </c>
      <c r="O249">
        <f>2.0/((1/Q249-1/P249)+SIGN(Q249)*SQRT((1/Q249-1/P249)*(1/Q249-1/P249) + 4*BA249/((BA249+1)*(BA249+1))*(2*1/Q249*1/P249-1/P249*1/P249)))</f>
        <v>0</v>
      </c>
      <c r="P249">
        <f>IF(LEFT(BB249,1)&lt;&gt;"0",IF(LEFT(BB249,1)="1",3.0,BC249),$D$5+$E$5*(BT249*BM249/($K$5*1000))+$F$5*(BT249*BM249/($K$5*1000))*MAX(MIN(AZ249,$J$5),$I$5)*MAX(MIN(AZ249,$J$5),$I$5)+$G$5*MAX(MIN(AZ249,$J$5),$I$5)*(BT249*BM249/($K$5*1000))+$H$5*(BT249*BM249/($K$5*1000))*(BT249*BM249/($K$5*1000)))</f>
        <v>0</v>
      </c>
      <c r="Q249">
        <f>H249*(1000-(1000*0.61365*exp(17.502*U249/(240.97+U249))/(BM249+BN249)+BH249)/2)/(1000*0.61365*exp(17.502*U249/(240.97+U249))/(BM249+BN249)-BH249)</f>
        <v>0</v>
      </c>
      <c r="R249">
        <f>1/((BA249+1)/(O249/1.6)+1/(P249/1.37)) + BA249/((BA249+1)/(O249/1.6) + BA249/(P249/1.37))</f>
        <v>0</v>
      </c>
      <c r="S249">
        <f>(AV249*AY249)</f>
        <v>0</v>
      </c>
      <c r="T249">
        <f>(BO249+(S249+2*0.95*5.67E-8*(((BO249+$B$7)+273)^4-(BO249+273)^4)-44100*H249)/(1.84*29.3*P249+8*0.95*5.67E-8*(BO249+273)^3))</f>
        <v>0</v>
      </c>
      <c r="U249">
        <f>($C$7*BP249+$D$7*BQ249+$E$7*T249)</f>
        <v>0</v>
      </c>
      <c r="V249">
        <f>0.61365*exp(17.502*U249/(240.97+U249))</f>
        <v>0</v>
      </c>
      <c r="W249">
        <f>(X249/Y249*100)</f>
        <v>0</v>
      </c>
      <c r="X249">
        <f>BH249*(BM249+BN249)/1000</f>
        <v>0</v>
      </c>
      <c r="Y249">
        <f>0.61365*exp(17.502*BO249/(240.97+BO249))</f>
        <v>0</v>
      </c>
      <c r="Z249">
        <f>(V249-BH249*(BM249+BN249)/1000)</f>
        <v>0</v>
      </c>
      <c r="AA249">
        <f>(-H249*44100)</f>
        <v>0</v>
      </c>
      <c r="AB249">
        <f>2*29.3*P249*0.92*(BO249-U249)</f>
        <v>0</v>
      </c>
      <c r="AC249">
        <f>2*0.95*5.67E-8*(((BO249+$B$7)+273)^4-(U249+273)^4)</f>
        <v>0</v>
      </c>
      <c r="AD249">
        <f>S249+AC249+AA249+AB249</f>
        <v>0</v>
      </c>
      <c r="AE249">
        <f>BL249*AS249*(BG249-BF249*(1000-AS249*BI249)/(1000-AS249*BH249))/(100*AZ249)</f>
        <v>0</v>
      </c>
      <c r="AF249">
        <f>1000*BL249*AS249*(BH249-BI249)/(100*AZ249*(1000-AS249*BH249))</f>
        <v>0</v>
      </c>
      <c r="AG249">
        <f>(AH249 - AI249 - BM249*1E3/(8.314*(BO249+273.15)) * AK249/BL249 * AJ249) * BL249/(100*AZ249) * (1000 - BI249)/1000</f>
        <v>0</v>
      </c>
      <c r="AH249">
        <v>1735.71409129762</v>
      </c>
      <c r="AI249">
        <v>1678.47333333333</v>
      </c>
      <c r="AJ249">
        <v>3.43601428571413</v>
      </c>
      <c r="AK249">
        <v>84.62</v>
      </c>
      <c r="AL249">
        <f>(AN249 - AM249 + BM249*1E3/(8.314*(BO249+273.15)) * AP249/BL249 * AO249) * BL249/(100*AZ249) * 1000/(1000 - AN249)</f>
        <v>0</v>
      </c>
      <c r="AM249">
        <v>12.7560044274526</v>
      </c>
      <c r="AN249">
        <v>15.3968681318681</v>
      </c>
      <c r="AO249">
        <v>-3.27034616659725e-06</v>
      </c>
      <c r="AP249">
        <v>106.04</v>
      </c>
      <c r="AQ249">
        <v>13</v>
      </c>
      <c r="AR249">
        <v>3</v>
      </c>
      <c r="AS249">
        <f>IF(AQ249*$H$13&gt;=AU249,1.0,(AU249/(AU249-AQ249*$H$13)))</f>
        <v>0</v>
      </c>
      <c r="AT249">
        <f>(AS249-1)*100</f>
        <v>0</v>
      </c>
      <c r="AU249">
        <f>MAX(0,($B$13+$C$13*BT249)/(1+$D$13*BT249)*BM249/(BO249+273)*$E$13)</f>
        <v>0</v>
      </c>
      <c r="AV249">
        <f>$B$11*BU249+$C$11*BV249+$D$11*CG249</f>
        <v>0</v>
      </c>
      <c r="AW249">
        <f>AV249*AX249</f>
        <v>0</v>
      </c>
      <c r="AX249">
        <f>($B$11*$D$9+$C$11*$D$9+$D$11*(CH249*$E$9+CI249*$G$9))/($B$11+$C$11+$D$11)</f>
        <v>0</v>
      </c>
      <c r="AY249">
        <f>($B$11*$K$9+$C$11*$K$9+$D$11*(CH249*$L$9+CI249*$N$9))/($B$11+$C$11+$D$11)</f>
        <v>0</v>
      </c>
      <c r="AZ249">
        <v>6</v>
      </c>
      <c r="BA249">
        <v>0.5</v>
      </c>
      <c r="BB249" t="s">
        <v>345</v>
      </c>
      <c r="BC249">
        <v>2</v>
      </c>
      <c r="BD249" t="b">
        <v>1</v>
      </c>
      <c r="BE249">
        <v>1737668203.1</v>
      </c>
      <c r="BF249">
        <v>1649.23</v>
      </c>
      <c r="BG249">
        <v>1721.745</v>
      </c>
      <c r="BH249">
        <v>15.39915</v>
      </c>
      <c r="BI249">
        <v>12.7776</v>
      </c>
      <c r="BJ249">
        <v>1647.48</v>
      </c>
      <c r="BK249">
        <v>15.2892</v>
      </c>
      <c r="BL249">
        <v>500.274</v>
      </c>
      <c r="BM249">
        <v>102.5995</v>
      </c>
      <c r="BN249">
        <v>0.100253</v>
      </c>
      <c r="BO249">
        <v>24.98665</v>
      </c>
      <c r="BP249">
        <v>25.43215</v>
      </c>
      <c r="BQ249">
        <v>999.9</v>
      </c>
      <c r="BR249">
        <v>0</v>
      </c>
      <c r="BS249">
        <v>0</v>
      </c>
      <c r="BT249">
        <v>10024.35</v>
      </c>
      <c r="BU249">
        <v>364.66</v>
      </c>
      <c r="BV249">
        <v>826.4825</v>
      </c>
      <c r="BW249">
        <v>-72.51845</v>
      </c>
      <c r="BX249">
        <v>1675.02</v>
      </c>
      <c r="BY249">
        <v>1744.03</v>
      </c>
      <c r="BZ249">
        <v>2.62154</v>
      </c>
      <c r="CA249">
        <v>1721.745</v>
      </c>
      <c r="CB249">
        <v>12.7776</v>
      </c>
      <c r="CC249">
        <v>1.57995</v>
      </c>
      <c r="CD249">
        <v>1.310975</v>
      </c>
      <c r="CE249">
        <v>13.7646</v>
      </c>
      <c r="CF249">
        <v>10.9253</v>
      </c>
      <c r="CG249">
        <v>1200.01</v>
      </c>
      <c r="CH249">
        <v>0.900001</v>
      </c>
      <c r="CI249">
        <v>0.09999925</v>
      </c>
      <c r="CJ249">
        <v>27</v>
      </c>
      <c r="CK249">
        <v>23455.9</v>
      </c>
      <c r="CL249">
        <v>1737665128.1</v>
      </c>
      <c r="CM249" t="s">
        <v>346</v>
      </c>
      <c r="CN249">
        <v>1737665128.1</v>
      </c>
      <c r="CO249">
        <v>1737665124.1</v>
      </c>
      <c r="CP249">
        <v>1</v>
      </c>
      <c r="CQ249">
        <v>0.11</v>
      </c>
      <c r="CR249">
        <v>-0.02</v>
      </c>
      <c r="CS249">
        <v>0.918</v>
      </c>
      <c r="CT249">
        <v>0.128</v>
      </c>
      <c r="CU249">
        <v>200</v>
      </c>
      <c r="CV249">
        <v>18</v>
      </c>
      <c r="CW249">
        <v>0.6</v>
      </c>
      <c r="CX249">
        <v>0.08</v>
      </c>
      <c r="CY249">
        <v>-72.644225</v>
      </c>
      <c r="CZ249">
        <v>-1.29807067669141</v>
      </c>
      <c r="DA249">
        <v>0.146635803523559</v>
      </c>
      <c r="DB249">
        <v>0</v>
      </c>
      <c r="DC249">
        <v>2.6324275</v>
      </c>
      <c r="DD249">
        <v>0.083307518796995</v>
      </c>
      <c r="DE249">
        <v>0.0123790516094731</v>
      </c>
      <c r="DF249">
        <v>1</v>
      </c>
      <c r="DG249">
        <v>1</v>
      </c>
      <c r="DH249">
        <v>2</v>
      </c>
      <c r="DI249" t="s">
        <v>347</v>
      </c>
      <c r="DJ249">
        <v>3.11934</v>
      </c>
      <c r="DK249">
        <v>2.80042</v>
      </c>
      <c r="DL249">
        <v>0.25032</v>
      </c>
      <c r="DM249">
        <v>0.258676</v>
      </c>
      <c r="DN249">
        <v>0.0860942</v>
      </c>
      <c r="DO249">
        <v>0.0760572</v>
      </c>
      <c r="DP249">
        <v>20867.9</v>
      </c>
      <c r="DQ249">
        <v>19062.7</v>
      </c>
      <c r="DR249">
        <v>26628</v>
      </c>
      <c r="DS249">
        <v>24058.7</v>
      </c>
      <c r="DT249">
        <v>33646.9</v>
      </c>
      <c r="DU249">
        <v>32395.9</v>
      </c>
      <c r="DV249">
        <v>40260.6</v>
      </c>
      <c r="DW249">
        <v>38045.1</v>
      </c>
      <c r="DX249">
        <v>1.99828</v>
      </c>
      <c r="DY249">
        <v>2.63445</v>
      </c>
      <c r="DZ249">
        <v>0.0329651</v>
      </c>
      <c r="EA249">
        <v>0</v>
      </c>
      <c r="EB249">
        <v>24.8964</v>
      </c>
      <c r="EC249">
        <v>999.9</v>
      </c>
      <c r="ED249">
        <v>51.257</v>
      </c>
      <c r="EE249">
        <v>26.143</v>
      </c>
      <c r="EF249">
        <v>16.9996</v>
      </c>
      <c r="EG249">
        <v>64.0556</v>
      </c>
      <c r="EH249">
        <v>20.2324</v>
      </c>
      <c r="EI249">
        <v>2</v>
      </c>
      <c r="EJ249">
        <v>-0.317612</v>
      </c>
      <c r="EK249">
        <v>-0.257617</v>
      </c>
      <c r="EL249">
        <v>20.2996</v>
      </c>
      <c r="EM249">
        <v>5.26296</v>
      </c>
      <c r="EN249">
        <v>12.0059</v>
      </c>
      <c r="EO249">
        <v>4.99975</v>
      </c>
      <c r="EP249">
        <v>3.2875</v>
      </c>
      <c r="EQ249">
        <v>9999</v>
      </c>
      <c r="ER249">
        <v>9999</v>
      </c>
      <c r="ES249">
        <v>9999</v>
      </c>
      <c r="ET249">
        <v>999.9</v>
      </c>
      <c r="EU249">
        <v>1.87288</v>
      </c>
      <c r="EV249">
        <v>1.87376</v>
      </c>
      <c r="EW249">
        <v>1.86996</v>
      </c>
      <c r="EX249">
        <v>1.87576</v>
      </c>
      <c r="EY249">
        <v>1.87592</v>
      </c>
      <c r="EZ249">
        <v>1.87424</v>
      </c>
      <c r="FA249">
        <v>1.87286</v>
      </c>
      <c r="FB249">
        <v>1.8719</v>
      </c>
      <c r="FC249">
        <v>5</v>
      </c>
      <c r="FD249">
        <v>0</v>
      </c>
      <c r="FE249">
        <v>0</v>
      </c>
      <c r="FF249">
        <v>0</v>
      </c>
      <c r="FG249" t="s">
        <v>348</v>
      </c>
      <c r="FH249" t="s">
        <v>349</v>
      </c>
      <c r="FI249" t="s">
        <v>350</v>
      </c>
      <c r="FJ249" t="s">
        <v>350</v>
      </c>
      <c r="FK249" t="s">
        <v>350</v>
      </c>
      <c r="FL249" t="s">
        <v>350</v>
      </c>
      <c r="FM249">
        <v>0</v>
      </c>
      <c r="FN249">
        <v>100</v>
      </c>
      <c r="FO249">
        <v>100</v>
      </c>
      <c r="FP249">
        <v>1.75</v>
      </c>
      <c r="FQ249">
        <v>0.11</v>
      </c>
      <c r="FR249">
        <v>0.362488883028156</v>
      </c>
      <c r="FS249">
        <v>0.00365831709837341</v>
      </c>
      <c r="FT249">
        <v>-3.09545118692409e-06</v>
      </c>
      <c r="FU249">
        <v>8.40380587856183e-10</v>
      </c>
      <c r="FV249">
        <v>-0.00191986884087034</v>
      </c>
      <c r="FW249">
        <v>0.00174507359546448</v>
      </c>
      <c r="FX249">
        <v>0.000211765233859431</v>
      </c>
      <c r="FY249">
        <v>9.99097381883647e-06</v>
      </c>
      <c r="FZ249">
        <v>2</v>
      </c>
      <c r="GA249">
        <v>1986</v>
      </c>
      <c r="GB249">
        <v>0</v>
      </c>
      <c r="GC249">
        <v>17</v>
      </c>
      <c r="GD249">
        <v>51.3</v>
      </c>
      <c r="GE249">
        <v>51.4</v>
      </c>
      <c r="GF249">
        <v>4.35059</v>
      </c>
      <c r="GG249">
        <v>2.49634</v>
      </c>
      <c r="GH249">
        <v>2.24854</v>
      </c>
      <c r="GI249">
        <v>2.67578</v>
      </c>
      <c r="GJ249">
        <v>2.44751</v>
      </c>
      <c r="GK249">
        <v>2.36572</v>
      </c>
      <c r="GL249">
        <v>31.5206</v>
      </c>
      <c r="GM249">
        <v>13.9219</v>
      </c>
      <c r="GN249">
        <v>19</v>
      </c>
      <c r="GO249">
        <v>456.515</v>
      </c>
      <c r="GP249">
        <v>1036.15</v>
      </c>
      <c r="GQ249">
        <v>24.1334</v>
      </c>
      <c r="GR249">
        <v>23.5441</v>
      </c>
      <c r="GS249">
        <v>30</v>
      </c>
      <c r="GT249">
        <v>23.5717</v>
      </c>
      <c r="GU249">
        <v>23.6908</v>
      </c>
      <c r="GV249">
        <v>87.2719</v>
      </c>
      <c r="GW249">
        <v>22.4208</v>
      </c>
      <c r="GX249">
        <v>67.0425</v>
      </c>
      <c r="GY249">
        <v>24.1271</v>
      </c>
      <c r="GZ249">
        <v>1747.58</v>
      </c>
      <c r="HA249">
        <v>12.8602</v>
      </c>
      <c r="HB249">
        <v>101.116</v>
      </c>
      <c r="HC249">
        <v>101.081</v>
      </c>
    </row>
    <row r="250" spans="1:211">
      <c r="A250">
        <v>234</v>
      </c>
      <c r="B250">
        <v>1737668207.1</v>
      </c>
      <c r="C250">
        <v>466</v>
      </c>
      <c r="D250" t="s">
        <v>816</v>
      </c>
      <c r="E250" t="s">
        <v>817</v>
      </c>
      <c r="F250">
        <v>2</v>
      </c>
      <c r="G250">
        <v>1737668206.1</v>
      </c>
      <c r="H250">
        <f>(I250)/1000</f>
        <v>0</v>
      </c>
      <c r="I250">
        <f>IF(BD250, AL250, AF250)</f>
        <v>0</v>
      </c>
      <c r="J250">
        <f>IF(BD250, AG250, AE250)</f>
        <v>0</v>
      </c>
      <c r="K250">
        <f>BF250 - IF(AS250&gt;1, J250*AZ250*100.0/(AU250), 0)</f>
        <v>0</v>
      </c>
      <c r="L250">
        <f>((R250-H250/2)*K250-J250)/(R250+H250/2)</f>
        <v>0</v>
      </c>
      <c r="M250">
        <f>L250*(BM250+BN250)/1000.0</f>
        <v>0</v>
      </c>
      <c r="N250">
        <f>(BF250 - IF(AS250&gt;1, J250*AZ250*100.0/(AU250), 0))*(BM250+BN250)/1000.0</f>
        <v>0</v>
      </c>
      <c r="O250">
        <f>2.0/((1/Q250-1/P250)+SIGN(Q250)*SQRT((1/Q250-1/P250)*(1/Q250-1/P250) + 4*BA250/((BA250+1)*(BA250+1))*(2*1/Q250*1/P250-1/P250*1/P250)))</f>
        <v>0</v>
      </c>
      <c r="P250">
        <f>IF(LEFT(BB250,1)&lt;&gt;"0",IF(LEFT(BB250,1)="1",3.0,BC250),$D$5+$E$5*(BT250*BM250/($K$5*1000))+$F$5*(BT250*BM250/($K$5*1000))*MAX(MIN(AZ250,$J$5),$I$5)*MAX(MIN(AZ250,$J$5),$I$5)+$G$5*MAX(MIN(AZ250,$J$5),$I$5)*(BT250*BM250/($K$5*1000))+$H$5*(BT250*BM250/($K$5*1000))*(BT250*BM250/($K$5*1000)))</f>
        <v>0</v>
      </c>
      <c r="Q250">
        <f>H250*(1000-(1000*0.61365*exp(17.502*U250/(240.97+U250))/(BM250+BN250)+BH250)/2)/(1000*0.61365*exp(17.502*U250/(240.97+U250))/(BM250+BN250)-BH250)</f>
        <v>0</v>
      </c>
      <c r="R250">
        <f>1/((BA250+1)/(O250/1.6)+1/(P250/1.37)) + BA250/((BA250+1)/(O250/1.6) + BA250/(P250/1.37))</f>
        <v>0</v>
      </c>
      <c r="S250">
        <f>(AV250*AY250)</f>
        <v>0</v>
      </c>
      <c r="T250">
        <f>(BO250+(S250+2*0.95*5.67E-8*(((BO250+$B$7)+273)^4-(BO250+273)^4)-44100*H250)/(1.84*29.3*P250+8*0.95*5.67E-8*(BO250+273)^3))</f>
        <v>0</v>
      </c>
      <c r="U250">
        <f>($C$7*BP250+$D$7*BQ250+$E$7*T250)</f>
        <v>0</v>
      </c>
      <c r="V250">
        <f>0.61365*exp(17.502*U250/(240.97+U250))</f>
        <v>0</v>
      </c>
      <c r="W250">
        <f>(X250/Y250*100)</f>
        <v>0</v>
      </c>
      <c r="X250">
        <f>BH250*(BM250+BN250)/1000</f>
        <v>0</v>
      </c>
      <c r="Y250">
        <f>0.61365*exp(17.502*BO250/(240.97+BO250))</f>
        <v>0</v>
      </c>
      <c r="Z250">
        <f>(V250-BH250*(BM250+BN250)/1000)</f>
        <v>0</v>
      </c>
      <c r="AA250">
        <f>(-H250*44100)</f>
        <v>0</v>
      </c>
      <c r="AB250">
        <f>2*29.3*P250*0.92*(BO250-U250)</f>
        <v>0</v>
      </c>
      <c r="AC250">
        <f>2*0.95*5.67E-8*(((BO250+$B$7)+273)^4-(U250+273)^4)</f>
        <v>0</v>
      </c>
      <c r="AD250">
        <f>S250+AC250+AA250+AB250</f>
        <v>0</v>
      </c>
      <c r="AE250">
        <f>BL250*AS250*(BG250-BF250*(1000-AS250*BI250)/(1000-AS250*BH250))/(100*AZ250)</f>
        <v>0</v>
      </c>
      <c r="AF250">
        <f>1000*BL250*AS250*(BH250-BI250)/(100*AZ250*(1000-AS250*BH250))</f>
        <v>0</v>
      </c>
      <c r="AG250">
        <f>(AH250 - AI250 - BM250*1E3/(8.314*(BO250+273.15)) * AK250/BL250 * AJ250) * BL250/(100*AZ250) * (1000 - BI250)/1000</f>
        <v>0</v>
      </c>
      <c r="AH250">
        <v>1742.46381769048</v>
      </c>
      <c r="AI250">
        <v>1685.26763636364</v>
      </c>
      <c r="AJ250">
        <v>3.41994025973999</v>
      </c>
      <c r="AK250">
        <v>84.62</v>
      </c>
      <c r="AL250">
        <f>(AN250 - AM250 + BM250*1E3/(8.314*(BO250+273.15)) * AP250/BL250 * AO250) * BL250/(100*AZ250) * 1000/(1000 - AN250)</f>
        <v>0</v>
      </c>
      <c r="AM250">
        <v>12.7588426682717</v>
      </c>
      <c r="AN250">
        <v>15.397989010989</v>
      </c>
      <c r="AO250">
        <v>-2.93004879005838e-06</v>
      </c>
      <c r="AP250">
        <v>106.04</v>
      </c>
      <c r="AQ250">
        <v>13</v>
      </c>
      <c r="AR250">
        <v>3</v>
      </c>
      <c r="AS250">
        <f>IF(AQ250*$H$13&gt;=AU250,1.0,(AU250/(AU250-AQ250*$H$13)))</f>
        <v>0</v>
      </c>
      <c r="AT250">
        <f>(AS250-1)*100</f>
        <v>0</v>
      </c>
      <c r="AU250">
        <f>MAX(0,($B$13+$C$13*BT250)/(1+$D$13*BT250)*BM250/(BO250+273)*$E$13)</f>
        <v>0</v>
      </c>
      <c r="AV250">
        <f>$B$11*BU250+$C$11*BV250+$D$11*CG250</f>
        <v>0</v>
      </c>
      <c r="AW250">
        <f>AV250*AX250</f>
        <v>0</v>
      </c>
      <c r="AX250">
        <f>($B$11*$D$9+$C$11*$D$9+$D$11*(CH250*$E$9+CI250*$G$9))/($B$11+$C$11+$D$11)</f>
        <v>0</v>
      </c>
      <c r="AY250">
        <f>($B$11*$K$9+$C$11*$K$9+$D$11*(CH250*$L$9+CI250*$N$9))/($B$11+$C$11+$D$11)</f>
        <v>0</v>
      </c>
      <c r="AZ250">
        <v>6</v>
      </c>
      <c r="BA250">
        <v>0.5</v>
      </c>
      <c r="BB250" t="s">
        <v>345</v>
      </c>
      <c r="BC250">
        <v>2</v>
      </c>
      <c r="BD250" t="b">
        <v>1</v>
      </c>
      <c r="BE250">
        <v>1737668206.1</v>
      </c>
      <c r="BF250">
        <v>1659.3</v>
      </c>
      <c r="BG250">
        <v>1729.55</v>
      </c>
      <c r="BH250">
        <v>15.3998</v>
      </c>
      <c r="BI250">
        <v>12.796</v>
      </c>
      <c r="BJ250">
        <v>1657.55</v>
      </c>
      <c r="BK250">
        <v>15.2898</v>
      </c>
      <c r="BL250">
        <v>499.61</v>
      </c>
      <c r="BM250">
        <v>102.6</v>
      </c>
      <c r="BN250">
        <v>0.099641</v>
      </c>
      <c r="BO250">
        <v>24.9909</v>
      </c>
      <c r="BP250">
        <v>25.4356</v>
      </c>
      <c r="BQ250">
        <v>999.9</v>
      </c>
      <c r="BR250">
        <v>0</v>
      </c>
      <c r="BS250">
        <v>0</v>
      </c>
      <c r="BT250">
        <v>9991.25</v>
      </c>
      <c r="BU250">
        <v>364.667</v>
      </c>
      <c r="BV250">
        <v>826.538</v>
      </c>
      <c r="BW250">
        <v>-70.2524</v>
      </c>
      <c r="BX250">
        <v>1685.25</v>
      </c>
      <c r="BY250">
        <v>1751.97</v>
      </c>
      <c r="BZ250">
        <v>2.6037</v>
      </c>
      <c r="CA250">
        <v>1729.55</v>
      </c>
      <c r="CB250">
        <v>12.796</v>
      </c>
      <c r="CC250">
        <v>1.58001</v>
      </c>
      <c r="CD250">
        <v>1.31287</v>
      </c>
      <c r="CE250">
        <v>13.7652</v>
      </c>
      <c r="CF250">
        <v>10.947</v>
      </c>
      <c r="CG250">
        <v>1200</v>
      </c>
      <c r="CH250">
        <v>0.899998</v>
      </c>
      <c r="CI250">
        <v>0.100002</v>
      </c>
      <c r="CJ250">
        <v>27</v>
      </c>
      <c r="CK250">
        <v>23455.8</v>
      </c>
      <c r="CL250">
        <v>1737665128.1</v>
      </c>
      <c r="CM250" t="s">
        <v>346</v>
      </c>
      <c r="CN250">
        <v>1737665128.1</v>
      </c>
      <c r="CO250">
        <v>1737665124.1</v>
      </c>
      <c r="CP250">
        <v>1</v>
      </c>
      <c r="CQ250">
        <v>0.11</v>
      </c>
      <c r="CR250">
        <v>-0.02</v>
      </c>
      <c r="CS250">
        <v>0.918</v>
      </c>
      <c r="CT250">
        <v>0.128</v>
      </c>
      <c r="CU250">
        <v>200</v>
      </c>
      <c r="CV250">
        <v>18</v>
      </c>
      <c r="CW250">
        <v>0.6</v>
      </c>
      <c r="CX250">
        <v>0.08</v>
      </c>
      <c r="CY250">
        <v>-72.576635</v>
      </c>
      <c r="CZ250">
        <v>0.722900751879657</v>
      </c>
      <c r="DA250">
        <v>0.336337229986511</v>
      </c>
      <c r="DB250">
        <v>0</v>
      </c>
      <c r="DC250">
        <v>2.6310655</v>
      </c>
      <c r="DD250">
        <v>0.0241971428571443</v>
      </c>
      <c r="DE250">
        <v>0.0140816257850434</v>
      </c>
      <c r="DF250">
        <v>1</v>
      </c>
      <c r="DG250">
        <v>1</v>
      </c>
      <c r="DH250">
        <v>2</v>
      </c>
      <c r="DI250" t="s">
        <v>347</v>
      </c>
      <c r="DJ250">
        <v>3.11846</v>
      </c>
      <c r="DK250">
        <v>2.80047</v>
      </c>
      <c r="DL250">
        <v>0.250893</v>
      </c>
      <c r="DM250">
        <v>0.25909</v>
      </c>
      <c r="DN250">
        <v>0.0861038</v>
      </c>
      <c r="DO250">
        <v>0.0760778</v>
      </c>
      <c r="DP250">
        <v>20852.1</v>
      </c>
      <c r="DQ250">
        <v>19052.2</v>
      </c>
      <c r="DR250">
        <v>26628.1</v>
      </c>
      <c r="DS250">
        <v>24058.8</v>
      </c>
      <c r="DT250">
        <v>33646.8</v>
      </c>
      <c r="DU250">
        <v>32395.3</v>
      </c>
      <c r="DV250">
        <v>40260.9</v>
      </c>
      <c r="DW250">
        <v>38045.2</v>
      </c>
      <c r="DX250">
        <v>1.99667</v>
      </c>
      <c r="DY250">
        <v>2.63385</v>
      </c>
      <c r="DZ250">
        <v>0.0328459</v>
      </c>
      <c r="EA250">
        <v>0</v>
      </c>
      <c r="EB250">
        <v>24.8974</v>
      </c>
      <c r="EC250">
        <v>999.9</v>
      </c>
      <c r="ED250">
        <v>51.233</v>
      </c>
      <c r="EE250">
        <v>26.143</v>
      </c>
      <c r="EF250">
        <v>16.9929</v>
      </c>
      <c r="EG250">
        <v>64.0956</v>
      </c>
      <c r="EH250">
        <v>20.4447</v>
      </c>
      <c r="EI250">
        <v>2</v>
      </c>
      <c r="EJ250">
        <v>-0.317576</v>
      </c>
      <c r="EK250">
        <v>-0.23064</v>
      </c>
      <c r="EL250">
        <v>20.2997</v>
      </c>
      <c r="EM250">
        <v>5.26162</v>
      </c>
      <c r="EN250">
        <v>12.0055</v>
      </c>
      <c r="EO250">
        <v>4.9992</v>
      </c>
      <c r="EP250">
        <v>3.28713</v>
      </c>
      <c r="EQ250">
        <v>9999</v>
      </c>
      <c r="ER250">
        <v>9999</v>
      </c>
      <c r="ES250">
        <v>9999</v>
      </c>
      <c r="ET250">
        <v>999.9</v>
      </c>
      <c r="EU250">
        <v>1.87288</v>
      </c>
      <c r="EV250">
        <v>1.87378</v>
      </c>
      <c r="EW250">
        <v>1.86996</v>
      </c>
      <c r="EX250">
        <v>1.87576</v>
      </c>
      <c r="EY250">
        <v>1.87592</v>
      </c>
      <c r="EZ250">
        <v>1.87424</v>
      </c>
      <c r="FA250">
        <v>1.87286</v>
      </c>
      <c r="FB250">
        <v>1.87191</v>
      </c>
      <c r="FC250">
        <v>5</v>
      </c>
      <c r="FD250">
        <v>0</v>
      </c>
      <c r="FE250">
        <v>0</v>
      </c>
      <c r="FF250">
        <v>0</v>
      </c>
      <c r="FG250" t="s">
        <v>348</v>
      </c>
      <c r="FH250" t="s">
        <v>349</v>
      </c>
      <c r="FI250" t="s">
        <v>350</v>
      </c>
      <c r="FJ250" t="s">
        <v>350</v>
      </c>
      <c r="FK250" t="s">
        <v>350</v>
      </c>
      <c r="FL250" t="s">
        <v>350</v>
      </c>
      <c r="FM250">
        <v>0</v>
      </c>
      <c r="FN250">
        <v>100</v>
      </c>
      <c r="FO250">
        <v>100</v>
      </c>
      <c r="FP250">
        <v>1.75</v>
      </c>
      <c r="FQ250">
        <v>0.11</v>
      </c>
      <c r="FR250">
        <v>0.362488883028156</v>
      </c>
      <c r="FS250">
        <v>0.00365831709837341</v>
      </c>
      <c r="FT250">
        <v>-3.09545118692409e-06</v>
      </c>
      <c r="FU250">
        <v>8.40380587856183e-10</v>
      </c>
      <c r="FV250">
        <v>-0.00191986884087034</v>
      </c>
      <c r="FW250">
        <v>0.00174507359546448</v>
      </c>
      <c r="FX250">
        <v>0.000211765233859431</v>
      </c>
      <c r="FY250">
        <v>9.99097381883647e-06</v>
      </c>
      <c r="FZ250">
        <v>2</v>
      </c>
      <c r="GA250">
        <v>1986</v>
      </c>
      <c r="GB250">
        <v>0</v>
      </c>
      <c r="GC250">
        <v>17</v>
      </c>
      <c r="GD250">
        <v>51.3</v>
      </c>
      <c r="GE250">
        <v>51.4</v>
      </c>
      <c r="GF250">
        <v>4.36523</v>
      </c>
      <c r="GG250">
        <v>2.50244</v>
      </c>
      <c r="GH250">
        <v>2.24854</v>
      </c>
      <c r="GI250">
        <v>2.67578</v>
      </c>
      <c r="GJ250">
        <v>2.44751</v>
      </c>
      <c r="GK250">
        <v>2.41089</v>
      </c>
      <c r="GL250">
        <v>31.5206</v>
      </c>
      <c r="GM250">
        <v>13.9482</v>
      </c>
      <c r="GN250">
        <v>19</v>
      </c>
      <c r="GO250">
        <v>455.578</v>
      </c>
      <c r="GP250">
        <v>1035.44</v>
      </c>
      <c r="GQ250">
        <v>24.1393</v>
      </c>
      <c r="GR250">
        <v>23.5441</v>
      </c>
      <c r="GS250">
        <v>30</v>
      </c>
      <c r="GT250">
        <v>23.5725</v>
      </c>
      <c r="GU250">
        <v>23.6917</v>
      </c>
      <c r="GV250">
        <v>87.4452</v>
      </c>
      <c r="GW250">
        <v>22.4208</v>
      </c>
      <c r="GX250">
        <v>67.0425</v>
      </c>
      <c r="GY250">
        <v>24.1271</v>
      </c>
      <c r="GZ250">
        <v>1747.58</v>
      </c>
      <c r="HA250">
        <v>12.8603</v>
      </c>
      <c r="HB250">
        <v>101.116</v>
      </c>
      <c r="HC250">
        <v>101.082</v>
      </c>
    </row>
    <row r="251" spans="1:211">
      <c r="A251">
        <v>235</v>
      </c>
      <c r="B251">
        <v>1737668209.1</v>
      </c>
      <c r="C251">
        <v>468</v>
      </c>
      <c r="D251" t="s">
        <v>818</v>
      </c>
      <c r="E251" t="s">
        <v>819</v>
      </c>
      <c r="F251">
        <v>2</v>
      </c>
      <c r="G251">
        <v>1737668207.1</v>
      </c>
      <c r="H251">
        <f>(I251)/1000</f>
        <v>0</v>
      </c>
      <c r="I251">
        <f>IF(BD251, AL251, AF251)</f>
        <v>0</v>
      </c>
      <c r="J251">
        <f>IF(BD251, AG251, AE251)</f>
        <v>0</v>
      </c>
      <c r="K251">
        <f>BF251 - IF(AS251&gt;1, J251*AZ251*100.0/(AU251), 0)</f>
        <v>0</v>
      </c>
      <c r="L251">
        <f>((R251-H251/2)*K251-J251)/(R251+H251/2)</f>
        <v>0</v>
      </c>
      <c r="M251">
        <f>L251*(BM251+BN251)/1000.0</f>
        <v>0</v>
      </c>
      <c r="N251">
        <f>(BF251 - IF(AS251&gt;1, J251*AZ251*100.0/(AU251), 0))*(BM251+BN251)/1000.0</f>
        <v>0</v>
      </c>
      <c r="O251">
        <f>2.0/((1/Q251-1/P251)+SIGN(Q251)*SQRT((1/Q251-1/P251)*(1/Q251-1/P251) + 4*BA251/((BA251+1)*(BA251+1))*(2*1/Q251*1/P251-1/P251*1/P251)))</f>
        <v>0</v>
      </c>
      <c r="P251">
        <f>IF(LEFT(BB251,1)&lt;&gt;"0",IF(LEFT(BB251,1)="1",3.0,BC251),$D$5+$E$5*(BT251*BM251/($K$5*1000))+$F$5*(BT251*BM251/($K$5*1000))*MAX(MIN(AZ251,$J$5),$I$5)*MAX(MIN(AZ251,$J$5),$I$5)+$G$5*MAX(MIN(AZ251,$J$5),$I$5)*(BT251*BM251/($K$5*1000))+$H$5*(BT251*BM251/($K$5*1000))*(BT251*BM251/($K$5*1000)))</f>
        <v>0</v>
      </c>
      <c r="Q251">
        <f>H251*(1000-(1000*0.61365*exp(17.502*U251/(240.97+U251))/(BM251+BN251)+BH251)/2)/(1000*0.61365*exp(17.502*U251/(240.97+U251))/(BM251+BN251)-BH251)</f>
        <v>0</v>
      </c>
      <c r="R251">
        <f>1/((BA251+1)/(O251/1.6)+1/(P251/1.37)) + BA251/((BA251+1)/(O251/1.6) + BA251/(P251/1.37))</f>
        <v>0</v>
      </c>
      <c r="S251">
        <f>(AV251*AY251)</f>
        <v>0</v>
      </c>
      <c r="T251">
        <f>(BO251+(S251+2*0.95*5.67E-8*(((BO251+$B$7)+273)^4-(BO251+273)^4)-44100*H251)/(1.84*29.3*P251+8*0.95*5.67E-8*(BO251+273)^3))</f>
        <v>0</v>
      </c>
      <c r="U251">
        <f>($C$7*BP251+$D$7*BQ251+$E$7*T251)</f>
        <v>0</v>
      </c>
      <c r="V251">
        <f>0.61365*exp(17.502*U251/(240.97+U251))</f>
        <v>0</v>
      </c>
      <c r="W251">
        <f>(X251/Y251*100)</f>
        <v>0</v>
      </c>
      <c r="X251">
        <f>BH251*(BM251+BN251)/1000</f>
        <v>0</v>
      </c>
      <c r="Y251">
        <f>0.61365*exp(17.502*BO251/(240.97+BO251))</f>
        <v>0</v>
      </c>
      <c r="Z251">
        <f>(V251-BH251*(BM251+BN251)/1000)</f>
        <v>0</v>
      </c>
      <c r="AA251">
        <f>(-H251*44100)</f>
        <v>0</v>
      </c>
      <c r="AB251">
        <f>2*29.3*P251*0.92*(BO251-U251)</f>
        <v>0</v>
      </c>
      <c r="AC251">
        <f>2*0.95*5.67E-8*(((BO251+$B$7)+273)^4-(U251+273)^4)</f>
        <v>0</v>
      </c>
      <c r="AD251">
        <f>S251+AC251+AA251+AB251</f>
        <v>0</v>
      </c>
      <c r="AE251">
        <f>BL251*AS251*(BG251-BF251*(1000-AS251*BI251)/(1000-AS251*BH251))/(100*AZ251)</f>
        <v>0</v>
      </c>
      <c r="AF251">
        <f>1000*BL251*AS251*(BH251-BI251)/(100*AZ251*(1000-AS251*BH251))</f>
        <v>0</v>
      </c>
      <c r="AG251">
        <f>(AH251 - AI251 - BM251*1E3/(8.314*(BO251+273.15)) * AK251/BL251 * AJ251) * BL251/(100*AZ251) * (1000 - BI251)/1000</f>
        <v>0</v>
      </c>
      <c r="AH251">
        <v>1748.3344292381</v>
      </c>
      <c r="AI251">
        <v>1691.70551515151</v>
      </c>
      <c r="AJ251">
        <v>3.31847748917736</v>
      </c>
      <c r="AK251">
        <v>84.62</v>
      </c>
      <c r="AL251">
        <f>(AN251 - AM251 + BM251*1E3/(8.314*(BO251+273.15)) * AP251/BL251 * AO251) * BL251/(100*AZ251) * 1000/(1000 - AN251)</f>
        <v>0</v>
      </c>
      <c r="AM251">
        <v>12.7704431251549</v>
      </c>
      <c r="AN251">
        <v>15.4025725274725</v>
      </c>
      <c r="AO251">
        <v>-1.71396300176717e-06</v>
      </c>
      <c r="AP251">
        <v>106.04</v>
      </c>
      <c r="AQ251">
        <v>13</v>
      </c>
      <c r="AR251">
        <v>3</v>
      </c>
      <c r="AS251">
        <f>IF(AQ251*$H$13&gt;=AU251,1.0,(AU251/(AU251-AQ251*$H$13)))</f>
        <v>0</v>
      </c>
      <c r="AT251">
        <f>(AS251-1)*100</f>
        <v>0</v>
      </c>
      <c r="AU251">
        <f>MAX(0,($B$13+$C$13*BT251)/(1+$D$13*BT251)*BM251/(BO251+273)*$E$13)</f>
        <v>0</v>
      </c>
      <c r="AV251">
        <f>$B$11*BU251+$C$11*BV251+$D$11*CG251</f>
        <v>0</v>
      </c>
      <c r="AW251">
        <f>AV251*AX251</f>
        <v>0</v>
      </c>
      <c r="AX251">
        <f>($B$11*$D$9+$C$11*$D$9+$D$11*(CH251*$E$9+CI251*$G$9))/($B$11+$C$11+$D$11)</f>
        <v>0</v>
      </c>
      <c r="AY251">
        <f>($B$11*$K$9+$C$11*$K$9+$D$11*(CH251*$L$9+CI251*$N$9))/($B$11+$C$11+$D$11)</f>
        <v>0</v>
      </c>
      <c r="AZ251">
        <v>6</v>
      </c>
      <c r="BA251">
        <v>0.5</v>
      </c>
      <c r="BB251" t="s">
        <v>345</v>
      </c>
      <c r="BC251">
        <v>2</v>
      </c>
      <c r="BD251" t="b">
        <v>1</v>
      </c>
      <c r="BE251">
        <v>1737668207.1</v>
      </c>
      <c r="BF251">
        <v>1662.44</v>
      </c>
      <c r="BG251">
        <v>1732.255</v>
      </c>
      <c r="BH251">
        <v>15.40175</v>
      </c>
      <c r="BI251">
        <v>12.7972</v>
      </c>
      <c r="BJ251">
        <v>1660.685</v>
      </c>
      <c r="BK251">
        <v>15.29175</v>
      </c>
      <c r="BL251">
        <v>499.5545</v>
      </c>
      <c r="BM251">
        <v>102.6</v>
      </c>
      <c r="BN251">
        <v>0.0997631</v>
      </c>
      <c r="BO251">
        <v>24.9929</v>
      </c>
      <c r="BP251">
        <v>25.4333</v>
      </c>
      <c r="BQ251">
        <v>999.9</v>
      </c>
      <c r="BR251">
        <v>0</v>
      </c>
      <c r="BS251">
        <v>0</v>
      </c>
      <c r="BT251">
        <v>9985</v>
      </c>
      <c r="BU251">
        <v>364.679</v>
      </c>
      <c r="BV251">
        <v>826.662</v>
      </c>
      <c r="BW251">
        <v>-69.8178</v>
      </c>
      <c r="BX251">
        <v>1688.44</v>
      </c>
      <c r="BY251">
        <v>1754.71</v>
      </c>
      <c r="BZ251">
        <v>2.604525</v>
      </c>
      <c r="CA251">
        <v>1732.255</v>
      </c>
      <c r="CB251">
        <v>12.7972</v>
      </c>
      <c r="CC251">
        <v>1.580215</v>
      </c>
      <c r="CD251">
        <v>1.31299</v>
      </c>
      <c r="CE251">
        <v>13.7672</v>
      </c>
      <c r="CF251">
        <v>10.9484</v>
      </c>
      <c r="CG251">
        <v>1200</v>
      </c>
      <c r="CH251">
        <v>0.899998</v>
      </c>
      <c r="CI251">
        <v>0.100002</v>
      </c>
      <c r="CJ251">
        <v>27</v>
      </c>
      <c r="CK251">
        <v>23455.8</v>
      </c>
      <c r="CL251">
        <v>1737665128.1</v>
      </c>
      <c r="CM251" t="s">
        <v>346</v>
      </c>
      <c r="CN251">
        <v>1737665128.1</v>
      </c>
      <c r="CO251">
        <v>1737665124.1</v>
      </c>
      <c r="CP251">
        <v>1</v>
      </c>
      <c r="CQ251">
        <v>0.11</v>
      </c>
      <c r="CR251">
        <v>-0.02</v>
      </c>
      <c r="CS251">
        <v>0.918</v>
      </c>
      <c r="CT251">
        <v>0.128</v>
      </c>
      <c r="CU251">
        <v>200</v>
      </c>
      <c r="CV251">
        <v>18</v>
      </c>
      <c r="CW251">
        <v>0.6</v>
      </c>
      <c r="CX251">
        <v>0.08</v>
      </c>
      <c r="CY251">
        <v>-72.32516</v>
      </c>
      <c r="CZ251">
        <v>5.33126616541358</v>
      </c>
      <c r="DA251">
        <v>0.872375614858647</v>
      </c>
      <c r="DB251">
        <v>0</v>
      </c>
      <c r="DC251">
        <v>2.629281</v>
      </c>
      <c r="DD251">
        <v>-0.0388366917293242</v>
      </c>
      <c r="DE251">
        <v>0.0161439626176475</v>
      </c>
      <c r="DF251">
        <v>1</v>
      </c>
      <c r="DG251">
        <v>1</v>
      </c>
      <c r="DH251">
        <v>2</v>
      </c>
      <c r="DI251" t="s">
        <v>347</v>
      </c>
      <c r="DJ251">
        <v>3.11852</v>
      </c>
      <c r="DK251">
        <v>2.80078</v>
      </c>
      <c r="DL251">
        <v>0.251429</v>
      </c>
      <c r="DM251">
        <v>0.259582</v>
      </c>
      <c r="DN251">
        <v>0.0861192</v>
      </c>
      <c r="DO251">
        <v>0.0760879</v>
      </c>
      <c r="DP251">
        <v>20837.3</v>
      </c>
      <c r="DQ251">
        <v>19039.7</v>
      </c>
      <c r="DR251">
        <v>26628.2</v>
      </c>
      <c r="DS251">
        <v>24058.9</v>
      </c>
      <c r="DT251">
        <v>33646.2</v>
      </c>
      <c r="DU251">
        <v>32395</v>
      </c>
      <c r="DV251">
        <v>40260.8</v>
      </c>
      <c r="DW251">
        <v>38045.3</v>
      </c>
      <c r="DX251">
        <v>1.9968</v>
      </c>
      <c r="DY251">
        <v>2.63433</v>
      </c>
      <c r="DZ251">
        <v>0.0324324</v>
      </c>
      <c r="EA251">
        <v>0</v>
      </c>
      <c r="EB251">
        <v>24.8979</v>
      </c>
      <c r="EC251">
        <v>999.9</v>
      </c>
      <c r="ED251">
        <v>51.233</v>
      </c>
      <c r="EE251">
        <v>26.143</v>
      </c>
      <c r="EF251">
        <v>16.993</v>
      </c>
      <c r="EG251">
        <v>63.9556</v>
      </c>
      <c r="EH251">
        <v>20.4848</v>
      </c>
      <c r="EI251">
        <v>2</v>
      </c>
      <c r="EJ251">
        <v>-0.317569</v>
      </c>
      <c r="EK251">
        <v>-0.196585</v>
      </c>
      <c r="EL251">
        <v>20.3001</v>
      </c>
      <c r="EM251">
        <v>5.26251</v>
      </c>
      <c r="EN251">
        <v>12.0053</v>
      </c>
      <c r="EO251">
        <v>4.9995</v>
      </c>
      <c r="EP251">
        <v>3.2874</v>
      </c>
      <c r="EQ251">
        <v>9999</v>
      </c>
      <c r="ER251">
        <v>9999</v>
      </c>
      <c r="ES251">
        <v>9999</v>
      </c>
      <c r="ET251">
        <v>999.9</v>
      </c>
      <c r="EU251">
        <v>1.87288</v>
      </c>
      <c r="EV251">
        <v>1.87377</v>
      </c>
      <c r="EW251">
        <v>1.86996</v>
      </c>
      <c r="EX251">
        <v>1.87576</v>
      </c>
      <c r="EY251">
        <v>1.87592</v>
      </c>
      <c r="EZ251">
        <v>1.87424</v>
      </c>
      <c r="FA251">
        <v>1.87285</v>
      </c>
      <c r="FB251">
        <v>1.87192</v>
      </c>
      <c r="FC251">
        <v>5</v>
      </c>
      <c r="FD251">
        <v>0</v>
      </c>
      <c r="FE251">
        <v>0</v>
      </c>
      <c r="FF251">
        <v>0</v>
      </c>
      <c r="FG251" t="s">
        <v>348</v>
      </c>
      <c r="FH251" t="s">
        <v>349</v>
      </c>
      <c r="FI251" t="s">
        <v>350</v>
      </c>
      <c r="FJ251" t="s">
        <v>350</v>
      </c>
      <c r="FK251" t="s">
        <v>350</v>
      </c>
      <c r="FL251" t="s">
        <v>350</v>
      </c>
      <c r="FM251">
        <v>0</v>
      </c>
      <c r="FN251">
        <v>100</v>
      </c>
      <c r="FO251">
        <v>100</v>
      </c>
      <c r="FP251">
        <v>1.75</v>
      </c>
      <c r="FQ251">
        <v>0.11</v>
      </c>
      <c r="FR251">
        <v>0.362488883028156</v>
      </c>
      <c r="FS251">
        <v>0.00365831709837341</v>
      </c>
      <c r="FT251">
        <v>-3.09545118692409e-06</v>
      </c>
      <c r="FU251">
        <v>8.40380587856183e-10</v>
      </c>
      <c r="FV251">
        <v>-0.00191986884087034</v>
      </c>
      <c r="FW251">
        <v>0.00174507359546448</v>
      </c>
      <c r="FX251">
        <v>0.000211765233859431</v>
      </c>
      <c r="FY251">
        <v>9.99097381883647e-06</v>
      </c>
      <c r="FZ251">
        <v>2</v>
      </c>
      <c r="GA251">
        <v>1986</v>
      </c>
      <c r="GB251">
        <v>0</v>
      </c>
      <c r="GC251">
        <v>17</v>
      </c>
      <c r="GD251">
        <v>51.4</v>
      </c>
      <c r="GE251">
        <v>51.4</v>
      </c>
      <c r="GF251">
        <v>4.37622</v>
      </c>
      <c r="GG251">
        <v>2.49512</v>
      </c>
      <c r="GH251">
        <v>2.24854</v>
      </c>
      <c r="GI251">
        <v>2.67578</v>
      </c>
      <c r="GJ251">
        <v>2.44873</v>
      </c>
      <c r="GK251">
        <v>2.41821</v>
      </c>
      <c r="GL251">
        <v>31.5424</v>
      </c>
      <c r="GM251">
        <v>13.9306</v>
      </c>
      <c r="GN251">
        <v>19</v>
      </c>
      <c r="GO251">
        <v>455.652</v>
      </c>
      <c r="GP251">
        <v>1036.03</v>
      </c>
      <c r="GQ251">
        <v>24.1429</v>
      </c>
      <c r="GR251">
        <v>23.5441</v>
      </c>
      <c r="GS251">
        <v>30</v>
      </c>
      <c r="GT251">
        <v>23.5725</v>
      </c>
      <c r="GU251">
        <v>23.6922</v>
      </c>
      <c r="GV251">
        <v>87.6592</v>
      </c>
      <c r="GW251">
        <v>22.4208</v>
      </c>
      <c r="GX251">
        <v>67.0425</v>
      </c>
      <c r="GY251">
        <v>24.1333</v>
      </c>
      <c r="GZ251">
        <v>1762.15</v>
      </c>
      <c r="HA251">
        <v>12.8605</v>
      </c>
      <c r="HB251">
        <v>101.116</v>
      </c>
      <c r="HC251">
        <v>101.082</v>
      </c>
    </row>
    <row r="252" spans="1:211">
      <c r="A252">
        <v>236</v>
      </c>
      <c r="B252">
        <v>1737668211.1</v>
      </c>
      <c r="C252">
        <v>470</v>
      </c>
      <c r="D252" t="s">
        <v>820</v>
      </c>
      <c r="E252" t="s">
        <v>821</v>
      </c>
      <c r="F252">
        <v>2</v>
      </c>
      <c r="G252">
        <v>1737668210.1</v>
      </c>
      <c r="H252">
        <f>(I252)/1000</f>
        <v>0</v>
      </c>
      <c r="I252">
        <f>IF(BD252, AL252, AF252)</f>
        <v>0</v>
      </c>
      <c r="J252">
        <f>IF(BD252, AG252, AE252)</f>
        <v>0</v>
      </c>
      <c r="K252">
        <f>BF252 - IF(AS252&gt;1, J252*AZ252*100.0/(AU252), 0)</f>
        <v>0</v>
      </c>
      <c r="L252">
        <f>((R252-H252/2)*K252-J252)/(R252+H252/2)</f>
        <v>0</v>
      </c>
      <c r="M252">
        <f>L252*(BM252+BN252)/1000.0</f>
        <v>0</v>
      </c>
      <c r="N252">
        <f>(BF252 - IF(AS252&gt;1, J252*AZ252*100.0/(AU252), 0))*(BM252+BN252)/1000.0</f>
        <v>0</v>
      </c>
      <c r="O252">
        <f>2.0/((1/Q252-1/P252)+SIGN(Q252)*SQRT((1/Q252-1/P252)*(1/Q252-1/P252) + 4*BA252/((BA252+1)*(BA252+1))*(2*1/Q252*1/P252-1/P252*1/P252)))</f>
        <v>0</v>
      </c>
      <c r="P252">
        <f>IF(LEFT(BB252,1)&lt;&gt;"0",IF(LEFT(BB252,1)="1",3.0,BC252),$D$5+$E$5*(BT252*BM252/($K$5*1000))+$F$5*(BT252*BM252/($K$5*1000))*MAX(MIN(AZ252,$J$5),$I$5)*MAX(MIN(AZ252,$J$5),$I$5)+$G$5*MAX(MIN(AZ252,$J$5),$I$5)*(BT252*BM252/($K$5*1000))+$H$5*(BT252*BM252/($K$5*1000))*(BT252*BM252/($K$5*1000)))</f>
        <v>0</v>
      </c>
      <c r="Q252">
        <f>H252*(1000-(1000*0.61365*exp(17.502*U252/(240.97+U252))/(BM252+BN252)+BH252)/2)/(1000*0.61365*exp(17.502*U252/(240.97+U252))/(BM252+BN252)-BH252)</f>
        <v>0</v>
      </c>
      <c r="R252">
        <f>1/((BA252+1)/(O252/1.6)+1/(P252/1.37)) + BA252/((BA252+1)/(O252/1.6) + BA252/(P252/1.37))</f>
        <v>0</v>
      </c>
      <c r="S252">
        <f>(AV252*AY252)</f>
        <v>0</v>
      </c>
      <c r="T252">
        <f>(BO252+(S252+2*0.95*5.67E-8*(((BO252+$B$7)+273)^4-(BO252+273)^4)-44100*H252)/(1.84*29.3*P252+8*0.95*5.67E-8*(BO252+273)^3))</f>
        <v>0</v>
      </c>
      <c r="U252">
        <f>($C$7*BP252+$D$7*BQ252+$E$7*T252)</f>
        <v>0</v>
      </c>
      <c r="V252">
        <f>0.61365*exp(17.502*U252/(240.97+U252))</f>
        <v>0</v>
      </c>
      <c r="W252">
        <f>(X252/Y252*100)</f>
        <v>0</v>
      </c>
      <c r="X252">
        <f>BH252*(BM252+BN252)/1000</f>
        <v>0</v>
      </c>
      <c r="Y252">
        <f>0.61365*exp(17.502*BO252/(240.97+BO252))</f>
        <v>0</v>
      </c>
      <c r="Z252">
        <f>(V252-BH252*(BM252+BN252)/1000)</f>
        <v>0</v>
      </c>
      <c r="AA252">
        <f>(-H252*44100)</f>
        <v>0</v>
      </c>
      <c r="AB252">
        <f>2*29.3*P252*0.92*(BO252-U252)</f>
        <v>0</v>
      </c>
      <c r="AC252">
        <f>2*0.95*5.67E-8*(((BO252+$B$7)+273)^4-(U252+273)^4)</f>
        <v>0</v>
      </c>
      <c r="AD252">
        <f>S252+AC252+AA252+AB252</f>
        <v>0</v>
      </c>
      <c r="AE252">
        <f>BL252*AS252*(BG252-BF252*(1000-AS252*BI252)/(1000-AS252*BH252))/(100*AZ252)</f>
        <v>0</v>
      </c>
      <c r="AF252">
        <f>1000*BL252*AS252*(BH252-BI252)/(100*AZ252*(1000-AS252*BH252))</f>
        <v>0</v>
      </c>
      <c r="AG252">
        <f>(AH252 - AI252 - BM252*1E3/(8.314*(BO252+273.15)) * AK252/BL252 * AJ252) * BL252/(100*AZ252) * (1000 - BI252)/1000</f>
        <v>0</v>
      </c>
      <c r="AH252">
        <v>1753.48375977381</v>
      </c>
      <c r="AI252">
        <v>1697.82175757576</v>
      </c>
      <c r="AJ252">
        <v>3.17271255411251</v>
      </c>
      <c r="AK252">
        <v>84.62</v>
      </c>
      <c r="AL252">
        <f>(AN252 - AM252 + BM252*1E3/(8.314*(BO252+273.15)) * AP252/BL252 * AO252) * BL252/(100*AZ252) * 1000/(1000 - AN252)</f>
        <v>0</v>
      </c>
      <c r="AM252">
        <v>12.7843591317882</v>
      </c>
      <c r="AN252">
        <v>15.4082648351648</v>
      </c>
      <c r="AO252">
        <v>5.47368170562251e-08</v>
      </c>
      <c r="AP252">
        <v>106.04</v>
      </c>
      <c r="AQ252">
        <v>13</v>
      </c>
      <c r="AR252">
        <v>3</v>
      </c>
      <c r="AS252">
        <f>IF(AQ252*$H$13&gt;=AU252,1.0,(AU252/(AU252-AQ252*$H$13)))</f>
        <v>0</v>
      </c>
      <c r="AT252">
        <f>(AS252-1)*100</f>
        <v>0</v>
      </c>
      <c r="AU252">
        <f>MAX(0,($B$13+$C$13*BT252)/(1+$D$13*BT252)*BM252/(BO252+273)*$E$13)</f>
        <v>0</v>
      </c>
      <c r="AV252">
        <f>$B$11*BU252+$C$11*BV252+$D$11*CG252</f>
        <v>0</v>
      </c>
      <c r="AW252">
        <f>AV252*AX252</f>
        <v>0</v>
      </c>
      <c r="AX252">
        <f>($B$11*$D$9+$C$11*$D$9+$D$11*(CH252*$E$9+CI252*$G$9))/($B$11+$C$11+$D$11)</f>
        <v>0</v>
      </c>
      <c r="AY252">
        <f>($B$11*$K$9+$C$11*$K$9+$D$11*(CH252*$L$9+CI252*$N$9))/($B$11+$C$11+$D$11)</f>
        <v>0</v>
      </c>
      <c r="AZ252">
        <v>6</v>
      </c>
      <c r="BA252">
        <v>0.5</v>
      </c>
      <c r="BB252" t="s">
        <v>345</v>
      </c>
      <c r="BC252">
        <v>2</v>
      </c>
      <c r="BD252" t="b">
        <v>1</v>
      </c>
      <c r="BE252">
        <v>1737668210.1</v>
      </c>
      <c r="BF252">
        <v>1671.65</v>
      </c>
      <c r="BG252">
        <v>1740.74</v>
      </c>
      <c r="BH252">
        <v>15.4076</v>
      </c>
      <c r="BI252">
        <v>12.8008</v>
      </c>
      <c r="BJ252">
        <v>1669.9</v>
      </c>
      <c r="BK252">
        <v>15.2975</v>
      </c>
      <c r="BL252">
        <v>499.678</v>
      </c>
      <c r="BM252">
        <v>102.598</v>
      </c>
      <c r="BN252">
        <v>0.0998321</v>
      </c>
      <c r="BO252">
        <v>24.998</v>
      </c>
      <c r="BP252">
        <v>25.4297</v>
      </c>
      <c r="BQ252">
        <v>999.9</v>
      </c>
      <c r="BR252">
        <v>0</v>
      </c>
      <c r="BS252">
        <v>0</v>
      </c>
      <c r="BT252">
        <v>9990</v>
      </c>
      <c r="BU252">
        <v>364.651</v>
      </c>
      <c r="BV252">
        <v>826.798</v>
      </c>
      <c r="BW252">
        <v>-69.0846</v>
      </c>
      <c r="BX252">
        <v>1697.81</v>
      </c>
      <c r="BY252">
        <v>1763.31</v>
      </c>
      <c r="BZ252">
        <v>2.60678</v>
      </c>
      <c r="CA252">
        <v>1740.74</v>
      </c>
      <c r="CB252">
        <v>12.8008</v>
      </c>
      <c r="CC252">
        <v>1.58079</v>
      </c>
      <c r="CD252">
        <v>1.31334</v>
      </c>
      <c r="CE252">
        <v>13.7728</v>
      </c>
      <c r="CF252">
        <v>10.9524</v>
      </c>
      <c r="CG252">
        <v>1200</v>
      </c>
      <c r="CH252">
        <v>0.899998</v>
      </c>
      <c r="CI252">
        <v>0.100002</v>
      </c>
      <c r="CJ252">
        <v>27</v>
      </c>
      <c r="CK252">
        <v>23455.8</v>
      </c>
      <c r="CL252">
        <v>1737665128.1</v>
      </c>
      <c r="CM252" t="s">
        <v>346</v>
      </c>
      <c r="CN252">
        <v>1737665128.1</v>
      </c>
      <c r="CO252">
        <v>1737665124.1</v>
      </c>
      <c r="CP252">
        <v>1</v>
      </c>
      <c r="CQ252">
        <v>0.11</v>
      </c>
      <c r="CR252">
        <v>-0.02</v>
      </c>
      <c r="CS252">
        <v>0.918</v>
      </c>
      <c r="CT252">
        <v>0.128</v>
      </c>
      <c r="CU252">
        <v>200</v>
      </c>
      <c r="CV252">
        <v>18</v>
      </c>
      <c r="CW252">
        <v>0.6</v>
      </c>
      <c r="CX252">
        <v>0.08</v>
      </c>
      <c r="CY252">
        <v>-72.000255</v>
      </c>
      <c r="CZ252">
        <v>9.81133984962408</v>
      </c>
      <c r="DA252">
        <v>1.25136432723448</v>
      </c>
      <c r="DB252">
        <v>0</v>
      </c>
      <c r="DC252">
        <v>2.627707</v>
      </c>
      <c r="DD252">
        <v>-0.093815639097742</v>
      </c>
      <c r="DE252">
        <v>0.0175670512892745</v>
      </c>
      <c r="DF252">
        <v>1</v>
      </c>
      <c r="DG252">
        <v>1</v>
      </c>
      <c r="DH252">
        <v>2</v>
      </c>
      <c r="DI252" t="s">
        <v>347</v>
      </c>
      <c r="DJ252">
        <v>3.11884</v>
      </c>
      <c r="DK252">
        <v>2.80057</v>
      </c>
      <c r="DL252">
        <v>0.251948</v>
      </c>
      <c r="DM252">
        <v>0.260071</v>
      </c>
      <c r="DN252">
        <v>0.0861315</v>
      </c>
      <c r="DO252">
        <v>0.0760921</v>
      </c>
      <c r="DP252">
        <v>20822.5</v>
      </c>
      <c r="DQ252">
        <v>19027.1</v>
      </c>
      <c r="DR252">
        <v>26627.7</v>
      </c>
      <c r="DS252">
        <v>24058.7</v>
      </c>
      <c r="DT252">
        <v>33645.3</v>
      </c>
      <c r="DU252">
        <v>32394.7</v>
      </c>
      <c r="DV252">
        <v>40260.2</v>
      </c>
      <c r="DW252">
        <v>38045</v>
      </c>
      <c r="DX252">
        <v>1.99695</v>
      </c>
      <c r="DY252">
        <v>2.63465</v>
      </c>
      <c r="DZ252">
        <v>0.0323988</v>
      </c>
      <c r="EA252">
        <v>0</v>
      </c>
      <c r="EB252">
        <v>24.8996</v>
      </c>
      <c r="EC252">
        <v>999.9</v>
      </c>
      <c r="ED252">
        <v>51.233</v>
      </c>
      <c r="EE252">
        <v>26.143</v>
      </c>
      <c r="EF252">
        <v>16.9922</v>
      </c>
      <c r="EG252">
        <v>64.0556</v>
      </c>
      <c r="EH252">
        <v>20.4968</v>
      </c>
      <c r="EI252">
        <v>2</v>
      </c>
      <c r="EJ252">
        <v>-0.317589</v>
      </c>
      <c r="EK252">
        <v>-0.178976</v>
      </c>
      <c r="EL252">
        <v>20.2997</v>
      </c>
      <c r="EM252">
        <v>5.26102</v>
      </c>
      <c r="EN252">
        <v>12.0058</v>
      </c>
      <c r="EO252">
        <v>4.99885</v>
      </c>
      <c r="EP252">
        <v>3.28695</v>
      </c>
      <c r="EQ252">
        <v>9999</v>
      </c>
      <c r="ER252">
        <v>9999</v>
      </c>
      <c r="ES252">
        <v>9999</v>
      </c>
      <c r="ET252">
        <v>999.9</v>
      </c>
      <c r="EU252">
        <v>1.87288</v>
      </c>
      <c r="EV252">
        <v>1.87376</v>
      </c>
      <c r="EW252">
        <v>1.86996</v>
      </c>
      <c r="EX252">
        <v>1.87576</v>
      </c>
      <c r="EY252">
        <v>1.87591</v>
      </c>
      <c r="EZ252">
        <v>1.87424</v>
      </c>
      <c r="FA252">
        <v>1.87284</v>
      </c>
      <c r="FB252">
        <v>1.87193</v>
      </c>
      <c r="FC252">
        <v>5</v>
      </c>
      <c r="FD252">
        <v>0</v>
      </c>
      <c r="FE252">
        <v>0</v>
      </c>
      <c r="FF252">
        <v>0</v>
      </c>
      <c r="FG252" t="s">
        <v>348</v>
      </c>
      <c r="FH252" t="s">
        <v>349</v>
      </c>
      <c r="FI252" t="s">
        <v>350</v>
      </c>
      <c r="FJ252" t="s">
        <v>350</v>
      </c>
      <c r="FK252" t="s">
        <v>350</v>
      </c>
      <c r="FL252" t="s">
        <v>350</v>
      </c>
      <c r="FM252">
        <v>0</v>
      </c>
      <c r="FN252">
        <v>100</v>
      </c>
      <c r="FO252">
        <v>100</v>
      </c>
      <c r="FP252">
        <v>1.75</v>
      </c>
      <c r="FQ252">
        <v>0.1101</v>
      </c>
      <c r="FR252">
        <v>0.362488883028156</v>
      </c>
      <c r="FS252">
        <v>0.00365831709837341</v>
      </c>
      <c r="FT252">
        <v>-3.09545118692409e-06</v>
      </c>
      <c r="FU252">
        <v>8.40380587856183e-10</v>
      </c>
      <c r="FV252">
        <v>-0.00191986884087034</v>
      </c>
      <c r="FW252">
        <v>0.00174507359546448</v>
      </c>
      <c r="FX252">
        <v>0.000211765233859431</v>
      </c>
      <c r="FY252">
        <v>9.99097381883647e-06</v>
      </c>
      <c r="FZ252">
        <v>2</v>
      </c>
      <c r="GA252">
        <v>1986</v>
      </c>
      <c r="GB252">
        <v>0</v>
      </c>
      <c r="GC252">
        <v>17</v>
      </c>
      <c r="GD252">
        <v>51.4</v>
      </c>
      <c r="GE252">
        <v>51.5</v>
      </c>
      <c r="GF252">
        <v>4.39087</v>
      </c>
      <c r="GG252">
        <v>2.49634</v>
      </c>
      <c r="GH252">
        <v>2.24854</v>
      </c>
      <c r="GI252">
        <v>2.67578</v>
      </c>
      <c r="GJ252">
        <v>2.44751</v>
      </c>
      <c r="GK252">
        <v>2.37671</v>
      </c>
      <c r="GL252">
        <v>31.5643</v>
      </c>
      <c r="GM252">
        <v>13.9394</v>
      </c>
      <c r="GN252">
        <v>19</v>
      </c>
      <c r="GO252">
        <v>455.74</v>
      </c>
      <c r="GP252">
        <v>1036.43</v>
      </c>
      <c r="GQ252">
        <v>24.1441</v>
      </c>
      <c r="GR252">
        <v>23.5441</v>
      </c>
      <c r="GS252">
        <v>30</v>
      </c>
      <c r="GT252">
        <v>23.5725</v>
      </c>
      <c r="GU252">
        <v>23.6922</v>
      </c>
      <c r="GV252">
        <v>87.9487</v>
      </c>
      <c r="GW252">
        <v>22.4208</v>
      </c>
      <c r="GX252">
        <v>67.0425</v>
      </c>
      <c r="GY252">
        <v>24.1333</v>
      </c>
      <c r="GZ252">
        <v>1762.15</v>
      </c>
      <c r="HA252">
        <v>12.8624</v>
      </c>
      <c r="HB252">
        <v>101.115</v>
      </c>
      <c r="HC252">
        <v>101.081</v>
      </c>
    </row>
    <row r="253" spans="1:211">
      <c r="A253">
        <v>237</v>
      </c>
      <c r="B253">
        <v>1737668213.1</v>
      </c>
      <c r="C253">
        <v>472</v>
      </c>
      <c r="D253" t="s">
        <v>822</v>
      </c>
      <c r="E253" t="s">
        <v>823</v>
      </c>
      <c r="F253">
        <v>2</v>
      </c>
      <c r="G253">
        <v>1737668211.1</v>
      </c>
      <c r="H253">
        <f>(I253)/1000</f>
        <v>0</v>
      </c>
      <c r="I253">
        <f>IF(BD253, AL253, AF253)</f>
        <v>0</v>
      </c>
      <c r="J253">
        <f>IF(BD253, AG253, AE253)</f>
        <v>0</v>
      </c>
      <c r="K253">
        <f>BF253 - IF(AS253&gt;1, J253*AZ253*100.0/(AU253), 0)</f>
        <v>0</v>
      </c>
      <c r="L253">
        <f>((R253-H253/2)*K253-J253)/(R253+H253/2)</f>
        <v>0</v>
      </c>
      <c r="M253">
        <f>L253*(BM253+BN253)/1000.0</f>
        <v>0</v>
      </c>
      <c r="N253">
        <f>(BF253 - IF(AS253&gt;1, J253*AZ253*100.0/(AU253), 0))*(BM253+BN253)/1000.0</f>
        <v>0</v>
      </c>
      <c r="O253">
        <f>2.0/((1/Q253-1/P253)+SIGN(Q253)*SQRT((1/Q253-1/P253)*(1/Q253-1/P253) + 4*BA253/((BA253+1)*(BA253+1))*(2*1/Q253*1/P253-1/P253*1/P253)))</f>
        <v>0</v>
      </c>
      <c r="P253">
        <f>IF(LEFT(BB253,1)&lt;&gt;"0",IF(LEFT(BB253,1)="1",3.0,BC253),$D$5+$E$5*(BT253*BM253/($K$5*1000))+$F$5*(BT253*BM253/($K$5*1000))*MAX(MIN(AZ253,$J$5),$I$5)*MAX(MIN(AZ253,$J$5),$I$5)+$G$5*MAX(MIN(AZ253,$J$5),$I$5)*(BT253*BM253/($K$5*1000))+$H$5*(BT253*BM253/($K$5*1000))*(BT253*BM253/($K$5*1000)))</f>
        <v>0</v>
      </c>
      <c r="Q253">
        <f>H253*(1000-(1000*0.61365*exp(17.502*U253/(240.97+U253))/(BM253+BN253)+BH253)/2)/(1000*0.61365*exp(17.502*U253/(240.97+U253))/(BM253+BN253)-BH253)</f>
        <v>0</v>
      </c>
      <c r="R253">
        <f>1/((BA253+1)/(O253/1.6)+1/(P253/1.37)) + BA253/((BA253+1)/(O253/1.6) + BA253/(P253/1.37))</f>
        <v>0</v>
      </c>
      <c r="S253">
        <f>(AV253*AY253)</f>
        <v>0</v>
      </c>
      <c r="T253">
        <f>(BO253+(S253+2*0.95*5.67E-8*(((BO253+$B$7)+273)^4-(BO253+273)^4)-44100*H253)/(1.84*29.3*P253+8*0.95*5.67E-8*(BO253+273)^3))</f>
        <v>0</v>
      </c>
      <c r="U253">
        <f>($C$7*BP253+$D$7*BQ253+$E$7*T253)</f>
        <v>0</v>
      </c>
      <c r="V253">
        <f>0.61365*exp(17.502*U253/(240.97+U253))</f>
        <v>0</v>
      </c>
      <c r="W253">
        <f>(X253/Y253*100)</f>
        <v>0</v>
      </c>
      <c r="X253">
        <f>BH253*(BM253+BN253)/1000</f>
        <v>0</v>
      </c>
      <c r="Y253">
        <f>0.61365*exp(17.502*BO253/(240.97+BO253))</f>
        <v>0</v>
      </c>
      <c r="Z253">
        <f>(V253-BH253*(BM253+BN253)/1000)</f>
        <v>0</v>
      </c>
      <c r="AA253">
        <f>(-H253*44100)</f>
        <v>0</v>
      </c>
      <c r="AB253">
        <f>2*29.3*P253*0.92*(BO253-U253)</f>
        <v>0</v>
      </c>
      <c r="AC253">
        <f>2*0.95*5.67E-8*(((BO253+$B$7)+273)^4-(U253+273)^4)</f>
        <v>0</v>
      </c>
      <c r="AD253">
        <f>S253+AC253+AA253+AB253</f>
        <v>0</v>
      </c>
      <c r="AE253">
        <f>BL253*AS253*(BG253-BF253*(1000-AS253*BI253)/(1000-AS253*BH253))/(100*AZ253)</f>
        <v>0</v>
      </c>
      <c r="AF253">
        <f>1000*BL253*AS253*(BH253-BI253)/(100*AZ253*(1000-AS253*BH253))</f>
        <v>0</v>
      </c>
      <c r="AG253">
        <f>(AH253 - AI253 - BM253*1E3/(8.314*(BO253+273.15)) * AK253/BL253 * AJ253) * BL253/(100*AZ253) * (1000 - BI253)/1000</f>
        <v>0</v>
      </c>
      <c r="AH253">
        <v>1758.81716976191</v>
      </c>
      <c r="AI253">
        <v>1703.85175757576</v>
      </c>
      <c r="AJ253">
        <v>3.06915064935032</v>
      </c>
      <c r="AK253">
        <v>84.62</v>
      </c>
      <c r="AL253">
        <f>(AN253 - AM253 + BM253*1E3/(8.314*(BO253+273.15)) * AP253/BL253 * AO253) * BL253/(100*AZ253) * 1000/(1000 - AN253)</f>
        <v>0</v>
      </c>
      <c r="AM253">
        <v>12.7955080511289</v>
      </c>
      <c r="AN253">
        <v>15.411532967033</v>
      </c>
      <c r="AO253">
        <v>1.72686372578539e-06</v>
      </c>
      <c r="AP253">
        <v>106.04</v>
      </c>
      <c r="AQ253">
        <v>13</v>
      </c>
      <c r="AR253">
        <v>3</v>
      </c>
      <c r="AS253">
        <f>IF(AQ253*$H$13&gt;=AU253,1.0,(AU253/(AU253-AQ253*$H$13)))</f>
        <v>0</v>
      </c>
      <c r="AT253">
        <f>(AS253-1)*100</f>
        <v>0</v>
      </c>
      <c r="AU253">
        <f>MAX(0,($B$13+$C$13*BT253)/(1+$D$13*BT253)*BM253/(BO253+273)*$E$13)</f>
        <v>0</v>
      </c>
      <c r="AV253">
        <f>$B$11*BU253+$C$11*BV253+$D$11*CG253</f>
        <v>0</v>
      </c>
      <c r="AW253">
        <f>AV253*AX253</f>
        <v>0</v>
      </c>
      <c r="AX253">
        <f>($B$11*$D$9+$C$11*$D$9+$D$11*(CH253*$E$9+CI253*$G$9))/($B$11+$C$11+$D$11)</f>
        <v>0</v>
      </c>
      <c r="AY253">
        <f>($B$11*$K$9+$C$11*$K$9+$D$11*(CH253*$L$9+CI253*$N$9))/($B$11+$C$11+$D$11)</f>
        <v>0</v>
      </c>
      <c r="AZ253">
        <v>6</v>
      </c>
      <c r="BA253">
        <v>0.5</v>
      </c>
      <c r="BB253" t="s">
        <v>345</v>
      </c>
      <c r="BC253">
        <v>2</v>
      </c>
      <c r="BD253" t="b">
        <v>1</v>
      </c>
      <c r="BE253">
        <v>1737668211.1</v>
      </c>
      <c r="BF253">
        <v>1674.655</v>
      </c>
      <c r="BG253">
        <v>1743.775</v>
      </c>
      <c r="BH253">
        <v>15.4086</v>
      </c>
      <c r="BI253">
        <v>12.80155</v>
      </c>
      <c r="BJ253">
        <v>1672.905</v>
      </c>
      <c r="BK253">
        <v>15.2985</v>
      </c>
      <c r="BL253">
        <v>499.718</v>
      </c>
      <c r="BM253">
        <v>102.598</v>
      </c>
      <c r="BN253">
        <v>0.099699</v>
      </c>
      <c r="BO253">
        <v>24.999</v>
      </c>
      <c r="BP253">
        <v>25.43045</v>
      </c>
      <c r="BQ253">
        <v>999.9</v>
      </c>
      <c r="BR253">
        <v>0</v>
      </c>
      <c r="BS253">
        <v>0</v>
      </c>
      <c r="BT253">
        <v>10008.75</v>
      </c>
      <c r="BU253">
        <v>364.6335</v>
      </c>
      <c r="BV253">
        <v>826.7125</v>
      </c>
      <c r="BW253">
        <v>-69.11355</v>
      </c>
      <c r="BX253">
        <v>1700.865</v>
      </c>
      <c r="BY253">
        <v>1766.385</v>
      </c>
      <c r="BZ253">
        <v>2.60703</v>
      </c>
      <c r="CA253">
        <v>1743.775</v>
      </c>
      <c r="CB253">
        <v>12.80155</v>
      </c>
      <c r="CC253">
        <v>1.58089</v>
      </c>
      <c r="CD253">
        <v>1.313415</v>
      </c>
      <c r="CE253">
        <v>13.7738</v>
      </c>
      <c r="CF253">
        <v>10.95325</v>
      </c>
      <c r="CG253">
        <v>1200</v>
      </c>
      <c r="CH253">
        <v>0.8999985</v>
      </c>
      <c r="CI253">
        <v>0.1000015</v>
      </c>
      <c r="CJ253">
        <v>27</v>
      </c>
      <c r="CK253">
        <v>23455.8</v>
      </c>
      <c r="CL253">
        <v>1737665128.1</v>
      </c>
      <c r="CM253" t="s">
        <v>346</v>
      </c>
      <c r="CN253">
        <v>1737665128.1</v>
      </c>
      <c r="CO253">
        <v>1737665124.1</v>
      </c>
      <c r="CP253">
        <v>1</v>
      </c>
      <c r="CQ253">
        <v>0.11</v>
      </c>
      <c r="CR253">
        <v>-0.02</v>
      </c>
      <c r="CS253">
        <v>0.918</v>
      </c>
      <c r="CT253">
        <v>0.128</v>
      </c>
      <c r="CU253">
        <v>200</v>
      </c>
      <c r="CV253">
        <v>18</v>
      </c>
      <c r="CW253">
        <v>0.6</v>
      </c>
      <c r="CX253">
        <v>0.08</v>
      </c>
      <c r="CY253">
        <v>-71.62936</v>
      </c>
      <c r="CZ253">
        <v>13.0969714285714</v>
      </c>
      <c r="DA253">
        <v>1.49710887459797</v>
      </c>
      <c r="DB253">
        <v>0</v>
      </c>
      <c r="DC253">
        <v>2.626311</v>
      </c>
      <c r="DD253">
        <v>-0.140302556390977</v>
      </c>
      <c r="DE253">
        <v>0.0185636978805409</v>
      </c>
      <c r="DF253">
        <v>1</v>
      </c>
      <c r="DG253">
        <v>1</v>
      </c>
      <c r="DH253">
        <v>2</v>
      </c>
      <c r="DI253" t="s">
        <v>347</v>
      </c>
      <c r="DJ253">
        <v>3.11897</v>
      </c>
      <c r="DK253">
        <v>2.80056</v>
      </c>
      <c r="DL253">
        <v>0.252467</v>
      </c>
      <c r="DM253">
        <v>0.26062</v>
      </c>
      <c r="DN253">
        <v>0.0861404</v>
      </c>
      <c r="DO253">
        <v>0.0760958</v>
      </c>
      <c r="DP253">
        <v>20808.1</v>
      </c>
      <c r="DQ253">
        <v>19012.8</v>
      </c>
      <c r="DR253">
        <v>26627.8</v>
      </c>
      <c r="DS253">
        <v>24058.5</v>
      </c>
      <c r="DT253">
        <v>33645.1</v>
      </c>
      <c r="DU253">
        <v>32394.2</v>
      </c>
      <c r="DV253">
        <v>40260.2</v>
      </c>
      <c r="DW253">
        <v>38044.6</v>
      </c>
      <c r="DX253">
        <v>1.99702</v>
      </c>
      <c r="DY253">
        <v>2.63482</v>
      </c>
      <c r="DZ253">
        <v>0.0322945</v>
      </c>
      <c r="EA253">
        <v>0</v>
      </c>
      <c r="EB253">
        <v>24.901</v>
      </c>
      <c r="EC253">
        <v>999.9</v>
      </c>
      <c r="ED253">
        <v>51.209</v>
      </c>
      <c r="EE253">
        <v>26.143</v>
      </c>
      <c r="EF253">
        <v>16.9842</v>
      </c>
      <c r="EG253">
        <v>63.9456</v>
      </c>
      <c r="EH253">
        <v>20.5449</v>
      </c>
      <c r="EI253">
        <v>2</v>
      </c>
      <c r="EJ253">
        <v>-0.317617</v>
      </c>
      <c r="EK253">
        <v>-0.164066</v>
      </c>
      <c r="EL253">
        <v>20.2998</v>
      </c>
      <c r="EM253">
        <v>5.26072</v>
      </c>
      <c r="EN253">
        <v>12.0064</v>
      </c>
      <c r="EO253">
        <v>4.9988</v>
      </c>
      <c r="EP253">
        <v>3.28693</v>
      </c>
      <c r="EQ253">
        <v>9999</v>
      </c>
      <c r="ER253">
        <v>9999</v>
      </c>
      <c r="ES253">
        <v>9999</v>
      </c>
      <c r="ET253">
        <v>999.9</v>
      </c>
      <c r="EU253">
        <v>1.87292</v>
      </c>
      <c r="EV253">
        <v>1.87377</v>
      </c>
      <c r="EW253">
        <v>1.86996</v>
      </c>
      <c r="EX253">
        <v>1.87576</v>
      </c>
      <c r="EY253">
        <v>1.87591</v>
      </c>
      <c r="EZ253">
        <v>1.87425</v>
      </c>
      <c r="FA253">
        <v>1.87286</v>
      </c>
      <c r="FB253">
        <v>1.87193</v>
      </c>
      <c r="FC253">
        <v>5</v>
      </c>
      <c r="FD253">
        <v>0</v>
      </c>
      <c r="FE253">
        <v>0</v>
      </c>
      <c r="FF253">
        <v>0</v>
      </c>
      <c r="FG253" t="s">
        <v>348</v>
      </c>
      <c r="FH253" t="s">
        <v>349</v>
      </c>
      <c r="FI253" t="s">
        <v>350</v>
      </c>
      <c r="FJ253" t="s">
        <v>350</v>
      </c>
      <c r="FK253" t="s">
        <v>350</v>
      </c>
      <c r="FL253" t="s">
        <v>350</v>
      </c>
      <c r="FM253">
        <v>0</v>
      </c>
      <c r="FN253">
        <v>100</v>
      </c>
      <c r="FO253">
        <v>100</v>
      </c>
      <c r="FP253">
        <v>1.76</v>
      </c>
      <c r="FQ253">
        <v>0.1101</v>
      </c>
      <c r="FR253">
        <v>0.362488883028156</v>
      </c>
      <c r="FS253">
        <v>0.00365831709837341</v>
      </c>
      <c r="FT253">
        <v>-3.09545118692409e-06</v>
      </c>
      <c r="FU253">
        <v>8.40380587856183e-10</v>
      </c>
      <c r="FV253">
        <v>-0.00191986884087034</v>
      </c>
      <c r="FW253">
        <v>0.00174507359546448</v>
      </c>
      <c r="FX253">
        <v>0.000211765233859431</v>
      </c>
      <c r="FY253">
        <v>9.99097381883647e-06</v>
      </c>
      <c r="FZ253">
        <v>2</v>
      </c>
      <c r="GA253">
        <v>1986</v>
      </c>
      <c r="GB253">
        <v>0</v>
      </c>
      <c r="GC253">
        <v>17</v>
      </c>
      <c r="GD253">
        <v>51.4</v>
      </c>
      <c r="GE253">
        <v>51.5</v>
      </c>
      <c r="GF253">
        <v>4.4043</v>
      </c>
      <c r="GG253">
        <v>2.48779</v>
      </c>
      <c r="GH253">
        <v>2.24854</v>
      </c>
      <c r="GI253">
        <v>2.67578</v>
      </c>
      <c r="GJ253">
        <v>2.44751</v>
      </c>
      <c r="GK253">
        <v>2.42554</v>
      </c>
      <c r="GL253">
        <v>31.5643</v>
      </c>
      <c r="GM253">
        <v>13.9394</v>
      </c>
      <c r="GN253">
        <v>19</v>
      </c>
      <c r="GO253">
        <v>455.789</v>
      </c>
      <c r="GP253">
        <v>1036.65</v>
      </c>
      <c r="GQ253">
        <v>24.1448</v>
      </c>
      <c r="GR253">
        <v>23.5446</v>
      </c>
      <c r="GS253">
        <v>30</v>
      </c>
      <c r="GT253">
        <v>23.573</v>
      </c>
      <c r="GU253">
        <v>23.6926</v>
      </c>
      <c r="GV253">
        <v>88.2136</v>
      </c>
      <c r="GW253">
        <v>22.4208</v>
      </c>
      <c r="GX253">
        <v>67.0425</v>
      </c>
      <c r="GY253">
        <v>24.1341</v>
      </c>
      <c r="GZ253">
        <v>1775.78</v>
      </c>
      <c r="HA253">
        <v>12.8596</v>
      </c>
      <c r="HB253">
        <v>101.115</v>
      </c>
      <c r="HC253">
        <v>101.08</v>
      </c>
    </row>
    <row r="254" spans="1:211">
      <c r="A254">
        <v>238</v>
      </c>
      <c r="B254">
        <v>1737668215.1</v>
      </c>
      <c r="C254">
        <v>474</v>
      </c>
      <c r="D254" t="s">
        <v>824</v>
      </c>
      <c r="E254" t="s">
        <v>825</v>
      </c>
      <c r="F254">
        <v>2</v>
      </c>
      <c r="G254">
        <v>1737668214.1</v>
      </c>
      <c r="H254">
        <f>(I254)/1000</f>
        <v>0</v>
      </c>
      <c r="I254">
        <f>IF(BD254, AL254, AF254)</f>
        <v>0</v>
      </c>
      <c r="J254">
        <f>IF(BD254, AG254, AE254)</f>
        <v>0</v>
      </c>
      <c r="K254">
        <f>BF254 - IF(AS254&gt;1, J254*AZ254*100.0/(AU254), 0)</f>
        <v>0</v>
      </c>
      <c r="L254">
        <f>((R254-H254/2)*K254-J254)/(R254+H254/2)</f>
        <v>0</v>
      </c>
      <c r="M254">
        <f>L254*(BM254+BN254)/1000.0</f>
        <v>0</v>
      </c>
      <c r="N254">
        <f>(BF254 - IF(AS254&gt;1, J254*AZ254*100.0/(AU254), 0))*(BM254+BN254)/1000.0</f>
        <v>0</v>
      </c>
      <c r="O254">
        <f>2.0/((1/Q254-1/P254)+SIGN(Q254)*SQRT((1/Q254-1/P254)*(1/Q254-1/P254) + 4*BA254/((BA254+1)*(BA254+1))*(2*1/Q254*1/P254-1/P254*1/P254)))</f>
        <v>0</v>
      </c>
      <c r="P254">
        <f>IF(LEFT(BB254,1)&lt;&gt;"0",IF(LEFT(BB254,1)="1",3.0,BC254),$D$5+$E$5*(BT254*BM254/($K$5*1000))+$F$5*(BT254*BM254/($K$5*1000))*MAX(MIN(AZ254,$J$5),$I$5)*MAX(MIN(AZ254,$J$5),$I$5)+$G$5*MAX(MIN(AZ254,$J$5),$I$5)*(BT254*BM254/($K$5*1000))+$H$5*(BT254*BM254/($K$5*1000))*(BT254*BM254/($K$5*1000)))</f>
        <v>0</v>
      </c>
      <c r="Q254">
        <f>H254*(1000-(1000*0.61365*exp(17.502*U254/(240.97+U254))/(BM254+BN254)+BH254)/2)/(1000*0.61365*exp(17.502*U254/(240.97+U254))/(BM254+BN254)-BH254)</f>
        <v>0</v>
      </c>
      <c r="R254">
        <f>1/((BA254+1)/(O254/1.6)+1/(P254/1.37)) + BA254/((BA254+1)/(O254/1.6) + BA254/(P254/1.37))</f>
        <v>0</v>
      </c>
      <c r="S254">
        <f>(AV254*AY254)</f>
        <v>0</v>
      </c>
      <c r="T254">
        <f>(BO254+(S254+2*0.95*5.67E-8*(((BO254+$B$7)+273)^4-(BO254+273)^4)-44100*H254)/(1.84*29.3*P254+8*0.95*5.67E-8*(BO254+273)^3))</f>
        <v>0</v>
      </c>
      <c r="U254">
        <f>($C$7*BP254+$D$7*BQ254+$E$7*T254)</f>
        <v>0</v>
      </c>
      <c r="V254">
        <f>0.61365*exp(17.502*U254/(240.97+U254))</f>
        <v>0</v>
      </c>
      <c r="W254">
        <f>(X254/Y254*100)</f>
        <v>0</v>
      </c>
      <c r="X254">
        <f>BH254*(BM254+BN254)/1000</f>
        <v>0</v>
      </c>
      <c r="Y254">
        <f>0.61365*exp(17.502*BO254/(240.97+BO254))</f>
        <v>0</v>
      </c>
      <c r="Z254">
        <f>(V254-BH254*(BM254+BN254)/1000)</f>
        <v>0</v>
      </c>
      <c r="AA254">
        <f>(-H254*44100)</f>
        <v>0</v>
      </c>
      <c r="AB254">
        <f>2*29.3*P254*0.92*(BO254-U254)</f>
        <v>0</v>
      </c>
      <c r="AC254">
        <f>2*0.95*5.67E-8*(((BO254+$B$7)+273)^4-(U254+273)^4)</f>
        <v>0</v>
      </c>
      <c r="AD254">
        <f>S254+AC254+AA254+AB254</f>
        <v>0</v>
      </c>
      <c r="AE254">
        <f>BL254*AS254*(BG254-BF254*(1000-AS254*BI254)/(1000-AS254*BH254))/(100*AZ254)</f>
        <v>0</v>
      </c>
      <c r="AF254">
        <f>1000*BL254*AS254*(BH254-BI254)/(100*AZ254*(1000-AS254*BH254))</f>
        <v>0</v>
      </c>
      <c r="AG254">
        <f>(AH254 - AI254 - BM254*1E3/(8.314*(BO254+273.15)) * AK254/BL254 * AJ254) * BL254/(100*AZ254) * (1000 - BI254)/1000</f>
        <v>0</v>
      </c>
      <c r="AH254">
        <v>1764.75518364286</v>
      </c>
      <c r="AI254">
        <v>1709.91593939394</v>
      </c>
      <c r="AJ254">
        <v>3.03235670995667</v>
      </c>
      <c r="AK254">
        <v>84.62</v>
      </c>
      <c r="AL254">
        <f>(AN254 - AM254 + BM254*1E3/(8.314*(BO254+273.15)) * AP254/BL254 * AO254) * BL254/(100*AZ254) * 1000/(1000 - AN254)</f>
        <v>0</v>
      </c>
      <c r="AM254">
        <v>12.8003892082318</v>
      </c>
      <c r="AN254">
        <v>15.413221978022</v>
      </c>
      <c r="AO254">
        <v>2.74445381738822e-06</v>
      </c>
      <c r="AP254">
        <v>106.04</v>
      </c>
      <c r="AQ254">
        <v>13</v>
      </c>
      <c r="AR254">
        <v>3</v>
      </c>
      <c r="AS254">
        <f>IF(AQ254*$H$13&gt;=AU254,1.0,(AU254/(AU254-AQ254*$H$13)))</f>
        <v>0</v>
      </c>
      <c r="AT254">
        <f>(AS254-1)*100</f>
        <v>0</v>
      </c>
      <c r="AU254">
        <f>MAX(0,($B$13+$C$13*BT254)/(1+$D$13*BT254)*BM254/(BO254+273)*$E$13)</f>
        <v>0</v>
      </c>
      <c r="AV254">
        <f>$B$11*BU254+$C$11*BV254+$D$11*CG254</f>
        <v>0</v>
      </c>
      <c r="AW254">
        <f>AV254*AX254</f>
        <v>0</v>
      </c>
      <c r="AX254">
        <f>($B$11*$D$9+$C$11*$D$9+$D$11*(CH254*$E$9+CI254*$G$9))/($B$11+$C$11+$D$11)</f>
        <v>0</v>
      </c>
      <c r="AY254">
        <f>($B$11*$K$9+$C$11*$K$9+$D$11*(CH254*$L$9+CI254*$N$9))/($B$11+$C$11+$D$11)</f>
        <v>0</v>
      </c>
      <c r="AZ254">
        <v>6</v>
      </c>
      <c r="BA254">
        <v>0.5</v>
      </c>
      <c r="BB254" t="s">
        <v>345</v>
      </c>
      <c r="BC254">
        <v>2</v>
      </c>
      <c r="BD254" t="b">
        <v>1</v>
      </c>
      <c r="BE254">
        <v>1737668214.1</v>
      </c>
      <c r="BF254">
        <v>1683.61</v>
      </c>
      <c r="BG254">
        <v>1753.62</v>
      </c>
      <c r="BH254">
        <v>15.4122</v>
      </c>
      <c r="BI254">
        <v>12.8027</v>
      </c>
      <c r="BJ254">
        <v>1681.85</v>
      </c>
      <c r="BK254">
        <v>15.3021</v>
      </c>
      <c r="BL254">
        <v>499.948</v>
      </c>
      <c r="BM254">
        <v>102.599</v>
      </c>
      <c r="BN254">
        <v>0.0999731</v>
      </c>
      <c r="BO254">
        <v>25.0021</v>
      </c>
      <c r="BP254">
        <v>25.4295</v>
      </c>
      <c r="BQ254">
        <v>999.9</v>
      </c>
      <c r="BR254">
        <v>0</v>
      </c>
      <c r="BS254">
        <v>0</v>
      </c>
      <c r="BT254">
        <v>10013.1</v>
      </c>
      <c r="BU254">
        <v>364.603</v>
      </c>
      <c r="BV254">
        <v>826.618</v>
      </c>
      <c r="BW254">
        <v>-70.0178</v>
      </c>
      <c r="BX254">
        <v>1709.96</v>
      </c>
      <c r="BY254">
        <v>1776.37</v>
      </c>
      <c r="BZ254">
        <v>2.60955</v>
      </c>
      <c r="CA254">
        <v>1753.62</v>
      </c>
      <c r="CB254">
        <v>12.8027</v>
      </c>
      <c r="CC254">
        <v>1.58127</v>
      </c>
      <c r="CD254">
        <v>1.31354</v>
      </c>
      <c r="CE254">
        <v>13.7775</v>
      </c>
      <c r="CF254">
        <v>10.9547</v>
      </c>
      <c r="CG254">
        <v>1200</v>
      </c>
      <c r="CH254">
        <v>0.899999</v>
      </c>
      <c r="CI254">
        <v>0.100001</v>
      </c>
      <c r="CJ254">
        <v>27</v>
      </c>
      <c r="CK254">
        <v>23455.8</v>
      </c>
      <c r="CL254">
        <v>1737665128.1</v>
      </c>
      <c r="CM254" t="s">
        <v>346</v>
      </c>
      <c r="CN254">
        <v>1737665128.1</v>
      </c>
      <c r="CO254">
        <v>1737665124.1</v>
      </c>
      <c r="CP254">
        <v>1</v>
      </c>
      <c r="CQ254">
        <v>0.11</v>
      </c>
      <c r="CR254">
        <v>-0.02</v>
      </c>
      <c r="CS254">
        <v>0.918</v>
      </c>
      <c r="CT254">
        <v>0.128</v>
      </c>
      <c r="CU254">
        <v>200</v>
      </c>
      <c r="CV254">
        <v>18</v>
      </c>
      <c r="CW254">
        <v>0.6</v>
      </c>
      <c r="CX254">
        <v>0.08</v>
      </c>
      <c r="CY254">
        <v>-71.29736</v>
      </c>
      <c r="CZ254">
        <v>14.8180240601503</v>
      </c>
      <c r="DA254">
        <v>1.60139080377027</v>
      </c>
      <c r="DB254">
        <v>0</v>
      </c>
      <c r="DC254">
        <v>2.6245345</v>
      </c>
      <c r="DD254">
        <v>-0.171092481203004</v>
      </c>
      <c r="DE254">
        <v>0.0193391826287979</v>
      </c>
      <c r="DF254">
        <v>1</v>
      </c>
      <c r="DG254">
        <v>1</v>
      </c>
      <c r="DH254">
        <v>2</v>
      </c>
      <c r="DI254" t="s">
        <v>347</v>
      </c>
      <c r="DJ254">
        <v>3.11921</v>
      </c>
      <c r="DK254">
        <v>2.80065</v>
      </c>
      <c r="DL254">
        <v>0.252997</v>
      </c>
      <c r="DM254">
        <v>0.261222</v>
      </c>
      <c r="DN254">
        <v>0.0861516</v>
      </c>
      <c r="DO254">
        <v>0.076103</v>
      </c>
      <c r="DP254">
        <v>20793.8</v>
      </c>
      <c r="DQ254">
        <v>18997.5</v>
      </c>
      <c r="DR254">
        <v>26628.2</v>
      </c>
      <c r="DS254">
        <v>24058.6</v>
      </c>
      <c r="DT254">
        <v>33645.1</v>
      </c>
      <c r="DU254">
        <v>32394.4</v>
      </c>
      <c r="DV254">
        <v>40260.7</v>
      </c>
      <c r="DW254">
        <v>38044.9</v>
      </c>
      <c r="DX254">
        <v>1.99737</v>
      </c>
      <c r="DY254">
        <v>2.63512</v>
      </c>
      <c r="DZ254">
        <v>0.0318773</v>
      </c>
      <c r="EA254">
        <v>0</v>
      </c>
      <c r="EB254">
        <v>24.9028</v>
      </c>
      <c r="EC254">
        <v>999.9</v>
      </c>
      <c r="ED254">
        <v>51.184</v>
      </c>
      <c r="EE254">
        <v>26.163</v>
      </c>
      <c r="EF254">
        <v>16.9964</v>
      </c>
      <c r="EG254">
        <v>64.1956</v>
      </c>
      <c r="EH254">
        <v>20.4808</v>
      </c>
      <c r="EI254">
        <v>2</v>
      </c>
      <c r="EJ254">
        <v>-0.317604</v>
      </c>
      <c r="EK254">
        <v>-0.144602</v>
      </c>
      <c r="EL254">
        <v>20.3001</v>
      </c>
      <c r="EM254">
        <v>5.26072</v>
      </c>
      <c r="EN254">
        <v>12.0067</v>
      </c>
      <c r="EO254">
        <v>4.99895</v>
      </c>
      <c r="EP254">
        <v>3.2869</v>
      </c>
      <c r="EQ254">
        <v>9999</v>
      </c>
      <c r="ER254">
        <v>9999</v>
      </c>
      <c r="ES254">
        <v>9999</v>
      </c>
      <c r="ET254">
        <v>999.9</v>
      </c>
      <c r="EU254">
        <v>1.87295</v>
      </c>
      <c r="EV254">
        <v>1.87378</v>
      </c>
      <c r="EW254">
        <v>1.86996</v>
      </c>
      <c r="EX254">
        <v>1.87576</v>
      </c>
      <c r="EY254">
        <v>1.8759</v>
      </c>
      <c r="EZ254">
        <v>1.87425</v>
      </c>
      <c r="FA254">
        <v>1.87286</v>
      </c>
      <c r="FB254">
        <v>1.8719</v>
      </c>
      <c r="FC254">
        <v>5</v>
      </c>
      <c r="FD254">
        <v>0</v>
      </c>
      <c r="FE254">
        <v>0</v>
      </c>
      <c r="FF254">
        <v>0</v>
      </c>
      <c r="FG254" t="s">
        <v>348</v>
      </c>
      <c r="FH254" t="s">
        <v>349</v>
      </c>
      <c r="FI254" t="s">
        <v>350</v>
      </c>
      <c r="FJ254" t="s">
        <v>350</v>
      </c>
      <c r="FK254" t="s">
        <v>350</v>
      </c>
      <c r="FL254" t="s">
        <v>350</v>
      </c>
      <c r="FM254">
        <v>0</v>
      </c>
      <c r="FN254">
        <v>100</v>
      </c>
      <c r="FO254">
        <v>100</v>
      </c>
      <c r="FP254">
        <v>1.75</v>
      </c>
      <c r="FQ254">
        <v>0.1102</v>
      </c>
      <c r="FR254">
        <v>0.362488883028156</v>
      </c>
      <c r="FS254">
        <v>0.00365831709837341</v>
      </c>
      <c r="FT254">
        <v>-3.09545118692409e-06</v>
      </c>
      <c r="FU254">
        <v>8.40380587856183e-10</v>
      </c>
      <c r="FV254">
        <v>-0.00191986884087034</v>
      </c>
      <c r="FW254">
        <v>0.00174507359546448</v>
      </c>
      <c r="FX254">
        <v>0.000211765233859431</v>
      </c>
      <c r="FY254">
        <v>9.99097381883647e-06</v>
      </c>
      <c r="FZ254">
        <v>2</v>
      </c>
      <c r="GA254">
        <v>1986</v>
      </c>
      <c r="GB254">
        <v>0</v>
      </c>
      <c r="GC254">
        <v>17</v>
      </c>
      <c r="GD254">
        <v>51.5</v>
      </c>
      <c r="GE254">
        <v>51.5</v>
      </c>
      <c r="GF254">
        <v>4.4165</v>
      </c>
      <c r="GG254">
        <v>2.49146</v>
      </c>
      <c r="GH254">
        <v>2.24854</v>
      </c>
      <c r="GI254">
        <v>2.67578</v>
      </c>
      <c r="GJ254">
        <v>2.44751</v>
      </c>
      <c r="GK254">
        <v>2.42554</v>
      </c>
      <c r="GL254">
        <v>31.5643</v>
      </c>
      <c r="GM254">
        <v>13.9394</v>
      </c>
      <c r="GN254">
        <v>19</v>
      </c>
      <c r="GO254">
        <v>456.004</v>
      </c>
      <c r="GP254">
        <v>1037.04</v>
      </c>
      <c r="GQ254">
        <v>24.1444</v>
      </c>
      <c r="GR254">
        <v>23.5457</v>
      </c>
      <c r="GS254">
        <v>30</v>
      </c>
      <c r="GT254">
        <v>23.5741</v>
      </c>
      <c r="GU254">
        <v>23.6937</v>
      </c>
      <c r="GV254">
        <v>88.4751</v>
      </c>
      <c r="GW254">
        <v>22.4208</v>
      </c>
      <c r="GX254">
        <v>67.0425</v>
      </c>
      <c r="GY254">
        <v>24.1341</v>
      </c>
      <c r="GZ254">
        <v>1782.56</v>
      </c>
      <c r="HA254">
        <v>12.8598</v>
      </c>
      <c r="HB254">
        <v>101.116</v>
      </c>
      <c r="HC254">
        <v>101.081</v>
      </c>
    </row>
    <row r="255" spans="1:211">
      <c r="A255">
        <v>239</v>
      </c>
      <c r="B255">
        <v>1737668217.1</v>
      </c>
      <c r="C255">
        <v>476</v>
      </c>
      <c r="D255" t="s">
        <v>826</v>
      </c>
      <c r="E255" t="s">
        <v>827</v>
      </c>
      <c r="F255">
        <v>2</v>
      </c>
      <c r="G255">
        <v>1737668215.1</v>
      </c>
      <c r="H255">
        <f>(I255)/1000</f>
        <v>0</v>
      </c>
      <c r="I255">
        <f>IF(BD255, AL255, AF255)</f>
        <v>0</v>
      </c>
      <c r="J255">
        <f>IF(BD255, AG255, AE255)</f>
        <v>0</v>
      </c>
      <c r="K255">
        <f>BF255 - IF(AS255&gt;1, J255*AZ255*100.0/(AU255), 0)</f>
        <v>0</v>
      </c>
      <c r="L255">
        <f>((R255-H255/2)*K255-J255)/(R255+H255/2)</f>
        <v>0</v>
      </c>
      <c r="M255">
        <f>L255*(BM255+BN255)/1000.0</f>
        <v>0</v>
      </c>
      <c r="N255">
        <f>(BF255 - IF(AS255&gt;1, J255*AZ255*100.0/(AU255), 0))*(BM255+BN255)/1000.0</f>
        <v>0</v>
      </c>
      <c r="O255">
        <f>2.0/((1/Q255-1/P255)+SIGN(Q255)*SQRT((1/Q255-1/P255)*(1/Q255-1/P255) + 4*BA255/((BA255+1)*(BA255+1))*(2*1/Q255*1/P255-1/P255*1/P255)))</f>
        <v>0</v>
      </c>
      <c r="P255">
        <f>IF(LEFT(BB255,1)&lt;&gt;"0",IF(LEFT(BB255,1)="1",3.0,BC255),$D$5+$E$5*(BT255*BM255/($K$5*1000))+$F$5*(BT255*BM255/($K$5*1000))*MAX(MIN(AZ255,$J$5),$I$5)*MAX(MIN(AZ255,$J$5),$I$5)+$G$5*MAX(MIN(AZ255,$J$5),$I$5)*(BT255*BM255/($K$5*1000))+$H$5*(BT255*BM255/($K$5*1000))*(BT255*BM255/($K$5*1000)))</f>
        <v>0</v>
      </c>
      <c r="Q255">
        <f>H255*(1000-(1000*0.61365*exp(17.502*U255/(240.97+U255))/(BM255+BN255)+BH255)/2)/(1000*0.61365*exp(17.502*U255/(240.97+U255))/(BM255+BN255)-BH255)</f>
        <v>0</v>
      </c>
      <c r="R255">
        <f>1/((BA255+1)/(O255/1.6)+1/(P255/1.37)) + BA255/((BA255+1)/(O255/1.6) + BA255/(P255/1.37))</f>
        <v>0</v>
      </c>
      <c r="S255">
        <f>(AV255*AY255)</f>
        <v>0</v>
      </c>
      <c r="T255">
        <f>(BO255+(S255+2*0.95*5.67E-8*(((BO255+$B$7)+273)^4-(BO255+273)^4)-44100*H255)/(1.84*29.3*P255+8*0.95*5.67E-8*(BO255+273)^3))</f>
        <v>0</v>
      </c>
      <c r="U255">
        <f>($C$7*BP255+$D$7*BQ255+$E$7*T255)</f>
        <v>0</v>
      </c>
      <c r="V255">
        <f>0.61365*exp(17.502*U255/(240.97+U255))</f>
        <v>0</v>
      </c>
      <c r="W255">
        <f>(X255/Y255*100)</f>
        <v>0</v>
      </c>
      <c r="X255">
        <f>BH255*(BM255+BN255)/1000</f>
        <v>0</v>
      </c>
      <c r="Y255">
        <f>0.61365*exp(17.502*BO255/(240.97+BO255))</f>
        <v>0</v>
      </c>
      <c r="Z255">
        <f>(V255-BH255*(BM255+BN255)/1000)</f>
        <v>0</v>
      </c>
      <c r="AA255">
        <f>(-H255*44100)</f>
        <v>0</v>
      </c>
      <c r="AB255">
        <f>2*29.3*P255*0.92*(BO255-U255)</f>
        <v>0</v>
      </c>
      <c r="AC255">
        <f>2*0.95*5.67E-8*(((BO255+$B$7)+273)^4-(U255+273)^4)</f>
        <v>0</v>
      </c>
      <c r="AD255">
        <f>S255+AC255+AA255+AB255</f>
        <v>0</v>
      </c>
      <c r="AE255">
        <f>BL255*AS255*(BG255-BF255*(1000-AS255*BI255)/(1000-AS255*BH255))/(100*AZ255)</f>
        <v>0</v>
      </c>
      <c r="AF255">
        <f>1000*BL255*AS255*(BH255-BI255)/(100*AZ255*(1000-AS255*BH255))</f>
        <v>0</v>
      </c>
      <c r="AG255">
        <f>(AH255 - AI255 - BM255*1E3/(8.314*(BO255+273.15)) * AK255/BL255 * AJ255) * BL255/(100*AZ255) * (1000 - BI255)/1000</f>
        <v>0</v>
      </c>
      <c r="AH255">
        <v>1771.13387109524</v>
      </c>
      <c r="AI255">
        <v>1716.17145454545</v>
      </c>
      <c r="AJ255">
        <v>3.07086753246727</v>
      </c>
      <c r="AK255">
        <v>84.62</v>
      </c>
      <c r="AL255">
        <f>(AN255 - AM255 + BM255*1E3/(8.314*(BO255+273.15)) * AP255/BL255 * AO255) * BL255/(100*AZ255) * 1000/(1000 - AN255)</f>
        <v>0</v>
      </c>
      <c r="AM255">
        <v>12.8013383295105</v>
      </c>
      <c r="AN255">
        <v>15.4146483516484</v>
      </c>
      <c r="AO255">
        <v>3.07171727355247e-06</v>
      </c>
      <c r="AP255">
        <v>106.04</v>
      </c>
      <c r="AQ255">
        <v>13</v>
      </c>
      <c r="AR255">
        <v>3</v>
      </c>
      <c r="AS255">
        <f>IF(AQ255*$H$13&gt;=AU255,1.0,(AU255/(AU255-AQ255*$H$13)))</f>
        <v>0</v>
      </c>
      <c r="AT255">
        <f>(AS255-1)*100</f>
        <v>0</v>
      </c>
      <c r="AU255">
        <f>MAX(0,($B$13+$C$13*BT255)/(1+$D$13*BT255)*BM255/(BO255+273)*$E$13)</f>
        <v>0</v>
      </c>
      <c r="AV255">
        <f>$B$11*BU255+$C$11*BV255+$D$11*CG255</f>
        <v>0</v>
      </c>
      <c r="AW255">
        <f>AV255*AX255</f>
        <v>0</v>
      </c>
      <c r="AX255">
        <f>($B$11*$D$9+$C$11*$D$9+$D$11*(CH255*$E$9+CI255*$G$9))/($B$11+$C$11+$D$11)</f>
        <v>0</v>
      </c>
      <c r="AY255">
        <f>($B$11*$K$9+$C$11*$K$9+$D$11*(CH255*$L$9+CI255*$N$9))/($B$11+$C$11+$D$11)</f>
        <v>0</v>
      </c>
      <c r="AZ255">
        <v>6</v>
      </c>
      <c r="BA255">
        <v>0.5</v>
      </c>
      <c r="BB255" t="s">
        <v>345</v>
      </c>
      <c r="BC255">
        <v>2</v>
      </c>
      <c r="BD255" t="b">
        <v>1</v>
      </c>
      <c r="BE255">
        <v>1737668215.1</v>
      </c>
      <c r="BF255">
        <v>1686.685</v>
      </c>
      <c r="BG255">
        <v>1757.1</v>
      </c>
      <c r="BH255">
        <v>15.4133</v>
      </c>
      <c r="BI255">
        <v>12.803</v>
      </c>
      <c r="BJ255">
        <v>1684.925</v>
      </c>
      <c r="BK255">
        <v>15.30315</v>
      </c>
      <c r="BL255">
        <v>499.95</v>
      </c>
      <c r="BM255">
        <v>102.599</v>
      </c>
      <c r="BN255">
        <v>0.10004105</v>
      </c>
      <c r="BO255">
        <v>25.0029</v>
      </c>
      <c r="BP255">
        <v>25.42825</v>
      </c>
      <c r="BQ255">
        <v>999.9</v>
      </c>
      <c r="BR255">
        <v>0</v>
      </c>
      <c r="BS255">
        <v>0</v>
      </c>
      <c r="BT255">
        <v>10005.61</v>
      </c>
      <c r="BU255">
        <v>364.5955</v>
      </c>
      <c r="BV255">
        <v>826.782</v>
      </c>
      <c r="BW255">
        <v>-70.4181</v>
      </c>
      <c r="BX255">
        <v>1713.085</v>
      </c>
      <c r="BY255">
        <v>1779.89</v>
      </c>
      <c r="BZ255">
        <v>2.610335</v>
      </c>
      <c r="CA255">
        <v>1757.1</v>
      </c>
      <c r="CB255">
        <v>12.803</v>
      </c>
      <c r="CC255">
        <v>1.581385</v>
      </c>
      <c r="CD255">
        <v>1.313575</v>
      </c>
      <c r="CE255">
        <v>13.77865</v>
      </c>
      <c r="CF255">
        <v>10.95505</v>
      </c>
      <c r="CG255">
        <v>1200</v>
      </c>
      <c r="CH255">
        <v>0.899999</v>
      </c>
      <c r="CI255">
        <v>0.100001</v>
      </c>
      <c r="CJ255">
        <v>27</v>
      </c>
      <c r="CK255">
        <v>23455.8</v>
      </c>
      <c r="CL255">
        <v>1737665128.1</v>
      </c>
      <c r="CM255" t="s">
        <v>346</v>
      </c>
      <c r="CN255">
        <v>1737665128.1</v>
      </c>
      <c r="CO255">
        <v>1737665124.1</v>
      </c>
      <c r="CP255">
        <v>1</v>
      </c>
      <c r="CQ255">
        <v>0.11</v>
      </c>
      <c r="CR255">
        <v>-0.02</v>
      </c>
      <c r="CS255">
        <v>0.918</v>
      </c>
      <c r="CT255">
        <v>0.128</v>
      </c>
      <c r="CU255">
        <v>200</v>
      </c>
      <c r="CV255">
        <v>18</v>
      </c>
      <c r="CW255">
        <v>0.6</v>
      </c>
      <c r="CX255">
        <v>0.08</v>
      </c>
      <c r="CY255">
        <v>-71.064405</v>
      </c>
      <c r="CZ255">
        <v>13.9493639097744</v>
      </c>
      <c r="DA255">
        <v>1.56855321410369</v>
      </c>
      <c r="DB255">
        <v>0</v>
      </c>
      <c r="DC255">
        <v>2.6216955</v>
      </c>
      <c r="DD255">
        <v>-0.168429022556388</v>
      </c>
      <c r="DE255">
        <v>0.0191778467182841</v>
      </c>
      <c r="DF255">
        <v>1</v>
      </c>
      <c r="DG255">
        <v>1</v>
      </c>
      <c r="DH255">
        <v>2</v>
      </c>
      <c r="DI255" t="s">
        <v>347</v>
      </c>
      <c r="DJ255">
        <v>3.11897</v>
      </c>
      <c r="DK255">
        <v>2.80086</v>
      </c>
      <c r="DL255">
        <v>0.253541</v>
      </c>
      <c r="DM255">
        <v>0.261808</v>
      </c>
      <c r="DN255">
        <v>0.0861569</v>
      </c>
      <c r="DO255">
        <v>0.0761041</v>
      </c>
      <c r="DP255">
        <v>20778.7</v>
      </c>
      <c r="DQ255">
        <v>18982.5</v>
      </c>
      <c r="DR255">
        <v>26628.2</v>
      </c>
      <c r="DS255">
        <v>24058.7</v>
      </c>
      <c r="DT255">
        <v>33645</v>
      </c>
      <c r="DU255">
        <v>32394.6</v>
      </c>
      <c r="DV255">
        <v>40260.7</v>
      </c>
      <c r="DW255">
        <v>38045.2</v>
      </c>
      <c r="DX255">
        <v>1.99697</v>
      </c>
      <c r="DY255">
        <v>2.63407</v>
      </c>
      <c r="DZ255">
        <v>0.0320524</v>
      </c>
      <c r="EA255">
        <v>0</v>
      </c>
      <c r="EB255">
        <v>24.9047</v>
      </c>
      <c r="EC255">
        <v>999.9</v>
      </c>
      <c r="ED255">
        <v>51.184</v>
      </c>
      <c r="EE255">
        <v>26.163</v>
      </c>
      <c r="EF255">
        <v>16.9961</v>
      </c>
      <c r="EG255">
        <v>63.9056</v>
      </c>
      <c r="EH255">
        <v>20.5929</v>
      </c>
      <c r="EI255">
        <v>2</v>
      </c>
      <c r="EJ255">
        <v>-0.317576</v>
      </c>
      <c r="EK255">
        <v>-0.135556</v>
      </c>
      <c r="EL255">
        <v>20.3004</v>
      </c>
      <c r="EM255">
        <v>5.26147</v>
      </c>
      <c r="EN255">
        <v>12.0062</v>
      </c>
      <c r="EO255">
        <v>4.99925</v>
      </c>
      <c r="EP255">
        <v>3.28702</v>
      </c>
      <c r="EQ255">
        <v>9999</v>
      </c>
      <c r="ER255">
        <v>9999</v>
      </c>
      <c r="ES255">
        <v>9999</v>
      </c>
      <c r="ET255">
        <v>999.9</v>
      </c>
      <c r="EU255">
        <v>1.87294</v>
      </c>
      <c r="EV255">
        <v>1.87378</v>
      </c>
      <c r="EW255">
        <v>1.86996</v>
      </c>
      <c r="EX255">
        <v>1.87576</v>
      </c>
      <c r="EY255">
        <v>1.8759</v>
      </c>
      <c r="EZ255">
        <v>1.87424</v>
      </c>
      <c r="FA255">
        <v>1.87286</v>
      </c>
      <c r="FB255">
        <v>1.87192</v>
      </c>
      <c r="FC255">
        <v>5</v>
      </c>
      <c r="FD255">
        <v>0</v>
      </c>
      <c r="FE255">
        <v>0</v>
      </c>
      <c r="FF255">
        <v>0</v>
      </c>
      <c r="FG255" t="s">
        <v>348</v>
      </c>
      <c r="FH255" t="s">
        <v>349</v>
      </c>
      <c r="FI255" t="s">
        <v>350</v>
      </c>
      <c r="FJ255" t="s">
        <v>350</v>
      </c>
      <c r="FK255" t="s">
        <v>350</v>
      </c>
      <c r="FL255" t="s">
        <v>350</v>
      </c>
      <c r="FM255">
        <v>0</v>
      </c>
      <c r="FN255">
        <v>100</v>
      </c>
      <c r="FO255">
        <v>100</v>
      </c>
      <c r="FP255">
        <v>1.76</v>
      </c>
      <c r="FQ255">
        <v>0.1102</v>
      </c>
      <c r="FR255">
        <v>0.362488883028156</v>
      </c>
      <c r="FS255">
        <v>0.00365831709837341</v>
      </c>
      <c r="FT255">
        <v>-3.09545118692409e-06</v>
      </c>
      <c r="FU255">
        <v>8.40380587856183e-10</v>
      </c>
      <c r="FV255">
        <v>-0.00191986884087034</v>
      </c>
      <c r="FW255">
        <v>0.00174507359546448</v>
      </c>
      <c r="FX255">
        <v>0.000211765233859431</v>
      </c>
      <c r="FY255">
        <v>9.99097381883647e-06</v>
      </c>
      <c r="FZ255">
        <v>2</v>
      </c>
      <c r="GA255">
        <v>1986</v>
      </c>
      <c r="GB255">
        <v>0</v>
      </c>
      <c r="GC255">
        <v>17</v>
      </c>
      <c r="GD255">
        <v>51.5</v>
      </c>
      <c r="GE255">
        <v>51.5</v>
      </c>
      <c r="GF255">
        <v>4.42993</v>
      </c>
      <c r="GG255">
        <v>2.48291</v>
      </c>
      <c r="GH255">
        <v>2.24854</v>
      </c>
      <c r="GI255">
        <v>2.67578</v>
      </c>
      <c r="GJ255">
        <v>2.44751</v>
      </c>
      <c r="GK255">
        <v>2.39868</v>
      </c>
      <c r="GL255">
        <v>31.5643</v>
      </c>
      <c r="GM255">
        <v>13.9482</v>
      </c>
      <c r="GN255">
        <v>19</v>
      </c>
      <c r="GO255">
        <v>455.772</v>
      </c>
      <c r="GP255">
        <v>1035.76</v>
      </c>
      <c r="GQ255">
        <v>24.1429</v>
      </c>
      <c r="GR255">
        <v>23.5461</v>
      </c>
      <c r="GS255">
        <v>30</v>
      </c>
      <c r="GT255">
        <v>23.5744</v>
      </c>
      <c r="GU255">
        <v>23.6941</v>
      </c>
      <c r="GV255">
        <v>88.737</v>
      </c>
      <c r="GW255">
        <v>22.1503</v>
      </c>
      <c r="GX255">
        <v>67.0425</v>
      </c>
      <c r="GY255">
        <v>24.1341</v>
      </c>
      <c r="GZ255">
        <v>1789.29</v>
      </c>
      <c r="HA255">
        <v>12.8602</v>
      </c>
      <c r="HB255">
        <v>101.116</v>
      </c>
      <c r="HC255">
        <v>101.082</v>
      </c>
    </row>
    <row r="256" spans="1:211">
      <c r="A256">
        <v>240</v>
      </c>
      <c r="B256">
        <v>1737668219.1</v>
      </c>
      <c r="C256">
        <v>478</v>
      </c>
      <c r="D256" t="s">
        <v>828</v>
      </c>
      <c r="E256" t="s">
        <v>829</v>
      </c>
      <c r="F256">
        <v>2</v>
      </c>
      <c r="G256">
        <v>1737668218.1</v>
      </c>
      <c r="H256">
        <f>(I256)/1000</f>
        <v>0</v>
      </c>
      <c r="I256">
        <f>IF(BD256, AL256, AF256)</f>
        <v>0</v>
      </c>
      <c r="J256">
        <f>IF(BD256, AG256, AE256)</f>
        <v>0</v>
      </c>
      <c r="K256">
        <f>BF256 - IF(AS256&gt;1, J256*AZ256*100.0/(AU256), 0)</f>
        <v>0</v>
      </c>
      <c r="L256">
        <f>((R256-H256/2)*K256-J256)/(R256+H256/2)</f>
        <v>0</v>
      </c>
      <c r="M256">
        <f>L256*(BM256+BN256)/1000.0</f>
        <v>0</v>
      </c>
      <c r="N256">
        <f>(BF256 - IF(AS256&gt;1, J256*AZ256*100.0/(AU256), 0))*(BM256+BN256)/1000.0</f>
        <v>0</v>
      </c>
      <c r="O256">
        <f>2.0/((1/Q256-1/P256)+SIGN(Q256)*SQRT((1/Q256-1/P256)*(1/Q256-1/P256) + 4*BA256/((BA256+1)*(BA256+1))*(2*1/Q256*1/P256-1/P256*1/P256)))</f>
        <v>0</v>
      </c>
      <c r="P256">
        <f>IF(LEFT(BB256,1)&lt;&gt;"0",IF(LEFT(BB256,1)="1",3.0,BC256),$D$5+$E$5*(BT256*BM256/($K$5*1000))+$F$5*(BT256*BM256/($K$5*1000))*MAX(MIN(AZ256,$J$5),$I$5)*MAX(MIN(AZ256,$J$5),$I$5)+$G$5*MAX(MIN(AZ256,$J$5),$I$5)*(BT256*BM256/($K$5*1000))+$H$5*(BT256*BM256/($K$5*1000))*(BT256*BM256/($K$5*1000)))</f>
        <v>0</v>
      </c>
      <c r="Q256">
        <f>H256*(1000-(1000*0.61365*exp(17.502*U256/(240.97+U256))/(BM256+BN256)+BH256)/2)/(1000*0.61365*exp(17.502*U256/(240.97+U256))/(BM256+BN256)-BH256)</f>
        <v>0</v>
      </c>
      <c r="R256">
        <f>1/((BA256+1)/(O256/1.6)+1/(P256/1.37)) + BA256/((BA256+1)/(O256/1.6) + BA256/(P256/1.37))</f>
        <v>0</v>
      </c>
      <c r="S256">
        <f>(AV256*AY256)</f>
        <v>0</v>
      </c>
      <c r="T256">
        <f>(BO256+(S256+2*0.95*5.67E-8*(((BO256+$B$7)+273)^4-(BO256+273)^4)-44100*H256)/(1.84*29.3*P256+8*0.95*5.67E-8*(BO256+273)^3))</f>
        <v>0</v>
      </c>
      <c r="U256">
        <f>($C$7*BP256+$D$7*BQ256+$E$7*T256)</f>
        <v>0</v>
      </c>
      <c r="V256">
        <f>0.61365*exp(17.502*U256/(240.97+U256))</f>
        <v>0</v>
      </c>
      <c r="W256">
        <f>(X256/Y256*100)</f>
        <v>0</v>
      </c>
      <c r="X256">
        <f>BH256*(BM256+BN256)/1000</f>
        <v>0</v>
      </c>
      <c r="Y256">
        <f>0.61365*exp(17.502*BO256/(240.97+BO256))</f>
        <v>0</v>
      </c>
      <c r="Z256">
        <f>(V256-BH256*(BM256+BN256)/1000)</f>
        <v>0</v>
      </c>
      <c r="AA256">
        <f>(-H256*44100)</f>
        <v>0</v>
      </c>
      <c r="AB256">
        <f>2*29.3*P256*0.92*(BO256-U256)</f>
        <v>0</v>
      </c>
      <c r="AC256">
        <f>2*0.95*5.67E-8*(((BO256+$B$7)+273)^4-(U256+273)^4)</f>
        <v>0</v>
      </c>
      <c r="AD256">
        <f>S256+AC256+AA256+AB256</f>
        <v>0</v>
      </c>
      <c r="AE256">
        <f>BL256*AS256*(BG256-BF256*(1000-AS256*BI256)/(1000-AS256*BH256))/(100*AZ256)</f>
        <v>0</v>
      </c>
      <c r="AF256">
        <f>1000*BL256*AS256*(BH256-BI256)/(100*AZ256*(1000-AS256*BH256))</f>
        <v>0</v>
      </c>
      <c r="AG256">
        <f>(AH256 - AI256 - BM256*1E3/(8.314*(BO256+273.15)) * AK256/BL256 * AJ256) * BL256/(100*AZ256) * (1000 - BI256)/1000</f>
        <v>0</v>
      </c>
      <c r="AH256">
        <v>1778.01943405952</v>
      </c>
      <c r="AI256">
        <v>1722.65896969697</v>
      </c>
      <c r="AJ256">
        <v>3.1596116883116</v>
      </c>
      <c r="AK256">
        <v>84.62</v>
      </c>
      <c r="AL256">
        <f>(AN256 - AM256 + BM256*1E3/(8.314*(BO256+273.15)) * AP256/BL256 * AO256) * BL256/(100*AZ256) * 1000/(1000 - AN256)</f>
        <v>0</v>
      </c>
      <c r="AM256">
        <v>12.8021280511888</v>
      </c>
      <c r="AN256">
        <v>15.4148835164835</v>
      </c>
      <c r="AO256">
        <v>2.6737855136784e-06</v>
      </c>
      <c r="AP256">
        <v>106.04</v>
      </c>
      <c r="AQ256">
        <v>13</v>
      </c>
      <c r="AR256">
        <v>3</v>
      </c>
      <c r="AS256">
        <f>IF(AQ256*$H$13&gt;=AU256,1.0,(AU256/(AU256-AQ256*$H$13)))</f>
        <v>0</v>
      </c>
      <c r="AT256">
        <f>(AS256-1)*100</f>
        <v>0</v>
      </c>
      <c r="AU256">
        <f>MAX(0,($B$13+$C$13*BT256)/(1+$D$13*BT256)*BM256/(BO256+273)*$E$13)</f>
        <v>0</v>
      </c>
      <c r="AV256">
        <f>$B$11*BU256+$C$11*BV256+$D$11*CG256</f>
        <v>0</v>
      </c>
      <c r="AW256">
        <f>AV256*AX256</f>
        <v>0</v>
      </c>
      <c r="AX256">
        <f>($B$11*$D$9+$C$11*$D$9+$D$11*(CH256*$E$9+CI256*$G$9))/($B$11+$C$11+$D$11)</f>
        <v>0</v>
      </c>
      <c r="AY256">
        <f>($B$11*$K$9+$C$11*$K$9+$D$11*(CH256*$L$9+CI256*$N$9))/($B$11+$C$11+$D$11)</f>
        <v>0</v>
      </c>
      <c r="AZ256">
        <v>6</v>
      </c>
      <c r="BA256">
        <v>0.5</v>
      </c>
      <c r="BB256" t="s">
        <v>345</v>
      </c>
      <c r="BC256">
        <v>2</v>
      </c>
      <c r="BD256" t="b">
        <v>1</v>
      </c>
      <c r="BE256">
        <v>1737668218.1</v>
      </c>
      <c r="BF256">
        <v>1696.11</v>
      </c>
      <c r="BG256">
        <v>1767.49</v>
      </c>
      <c r="BH256">
        <v>15.4143</v>
      </c>
      <c r="BI256">
        <v>12.8039</v>
      </c>
      <c r="BJ256">
        <v>1694.34</v>
      </c>
      <c r="BK256">
        <v>15.3041</v>
      </c>
      <c r="BL256">
        <v>500.046</v>
      </c>
      <c r="BM256">
        <v>102.599</v>
      </c>
      <c r="BN256">
        <v>0.100029</v>
      </c>
      <c r="BO256">
        <v>25.0051</v>
      </c>
      <c r="BP256">
        <v>25.4375</v>
      </c>
      <c r="BQ256">
        <v>999.9</v>
      </c>
      <c r="BR256">
        <v>0</v>
      </c>
      <c r="BS256">
        <v>0</v>
      </c>
      <c r="BT256">
        <v>10008.8</v>
      </c>
      <c r="BU256">
        <v>364.581</v>
      </c>
      <c r="BV256">
        <v>826.617</v>
      </c>
      <c r="BW256">
        <v>-71.3857</v>
      </c>
      <c r="BX256">
        <v>1722.66</v>
      </c>
      <c r="BY256">
        <v>1790.42</v>
      </c>
      <c r="BZ256">
        <v>2.61035</v>
      </c>
      <c r="CA256">
        <v>1767.49</v>
      </c>
      <c r="CB256">
        <v>12.8039</v>
      </c>
      <c r="CC256">
        <v>1.5815</v>
      </c>
      <c r="CD256">
        <v>1.31368</v>
      </c>
      <c r="CE256">
        <v>13.7797</v>
      </c>
      <c r="CF256">
        <v>10.9562</v>
      </c>
      <c r="CG256">
        <v>1200</v>
      </c>
      <c r="CH256">
        <v>0.899999</v>
      </c>
      <c r="CI256">
        <v>0.100001</v>
      </c>
      <c r="CJ256">
        <v>27</v>
      </c>
      <c r="CK256">
        <v>23455.8</v>
      </c>
      <c r="CL256">
        <v>1737665128.1</v>
      </c>
      <c r="CM256" t="s">
        <v>346</v>
      </c>
      <c r="CN256">
        <v>1737665128.1</v>
      </c>
      <c r="CO256">
        <v>1737665124.1</v>
      </c>
      <c r="CP256">
        <v>1</v>
      </c>
      <c r="CQ256">
        <v>0.11</v>
      </c>
      <c r="CR256">
        <v>-0.02</v>
      </c>
      <c r="CS256">
        <v>0.918</v>
      </c>
      <c r="CT256">
        <v>0.128</v>
      </c>
      <c r="CU256">
        <v>200</v>
      </c>
      <c r="CV256">
        <v>18</v>
      </c>
      <c r="CW256">
        <v>0.6</v>
      </c>
      <c r="CX256">
        <v>0.08</v>
      </c>
      <c r="CY256">
        <v>-70.893205</v>
      </c>
      <c r="CZ256">
        <v>10.8566932330827</v>
      </c>
      <c r="DA256">
        <v>1.47335371600814</v>
      </c>
      <c r="DB256">
        <v>0</v>
      </c>
      <c r="DC256">
        <v>2.617901</v>
      </c>
      <c r="DD256">
        <v>-0.131610225563909</v>
      </c>
      <c r="DE256">
        <v>0.0170285031344508</v>
      </c>
      <c r="DF256">
        <v>1</v>
      </c>
      <c r="DG256">
        <v>1</v>
      </c>
      <c r="DH256">
        <v>2</v>
      </c>
      <c r="DI256" t="s">
        <v>347</v>
      </c>
      <c r="DJ256">
        <v>3.11936</v>
      </c>
      <c r="DK256">
        <v>2.80095</v>
      </c>
      <c r="DL256">
        <v>0.254086</v>
      </c>
      <c r="DM256">
        <v>0.262383</v>
      </c>
      <c r="DN256">
        <v>0.0861597</v>
      </c>
      <c r="DO256">
        <v>0.0761167</v>
      </c>
      <c r="DP256">
        <v>20763.3</v>
      </c>
      <c r="DQ256">
        <v>18967.8</v>
      </c>
      <c r="DR256">
        <v>26627.8</v>
      </c>
      <c r="DS256">
        <v>24058.7</v>
      </c>
      <c r="DT256">
        <v>33644.5</v>
      </c>
      <c r="DU256">
        <v>32394.1</v>
      </c>
      <c r="DV256">
        <v>40260.2</v>
      </c>
      <c r="DW256">
        <v>38045.1</v>
      </c>
      <c r="DX256">
        <v>1.99752</v>
      </c>
      <c r="DY256">
        <v>2.63417</v>
      </c>
      <c r="DZ256">
        <v>0.0327118</v>
      </c>
      <c r="EA256">
        <v>0</v>
      </c>
      <c r="EB256">
        <v>24.9075</v>
      </c>
      <c r="EC256">
        <v>999.9</v>
      </c>
      <c r="ED256">
        <v>51.16</v>
      </c>
      <c r="EE256">
        <v>26.173</v>
      </c>
      <c r="EF256">
        <v>16.9991</v>
      </c>
      <c r="EG256">
        <v>64.0956</v>
      </c>
      <c r="EH256">
        <v>20.3646</v>
      </c>
      <c r="EI256">
        <v>2</v>
      </c>
      <c r="EJ256">
        <v>-0.317581</v>
      </c>
      <c r="EK256">
        <v>-0.114954</v>
      </c>
      <c r="EL256">
        <v>20.3004</v>
      </c>
      <c r="EM256">
        <v>5.26177</v>
      </c>
      <c r="EN256">
        <v>12.0056</v>
      </c>
      <c r="EO256">
        <v>4.9992</v>
      </c>
      <c r="EP256">
        <v>3.28702</v>
      </c>
      <c r="EQ256">
        <v>9999</v>
      </c>
      <c r="ER256">
        <v>9999</v>
      </c>
      <c r="ES256">
        <v>9999</v>
      </c>
      <c r="ET256">
        <v>999.9</v>
      </c>
      <c r="EU256">
        <v>1.87295</v>
      </c>
      <c r="EV256">
        <v>1.87377</v>
      </c>
      <c r="EW256">
        <v>1.86996</v>
      </c>
      <c r="EX256">
        <v>1.87576</v>
      </c>
      <c r="EY256">
        <v>1.87591</v>
      </c>
      <c r="EZ256">
        <v>1.87424</v>
      </c>
      <c r="FA256">
        <v>1.87286</v>
      </c>
      <c r="FB256">
        <v>1.87194</v>
      </c>
      <c r="FC256">
        <v>5</v>
      </c>
      <c r="FD256">
        <v>0</v>
      </c>
      <c r="FE256">
        <v>0</v>
      </c>
      <c r="FF256">
        <v>0</v>
      </c>
      <c r="FG256" t="s">
        <v>348</v>
      </c>
      <c r="FH256" t="s">
        <v>349</v>
      </c>
      <c r="FI256" t="s">
        <v>350</v>
      </c>
      <c r="FJ256" t="s">
        <v>350</v>
      </c>
      <c r="FK256" t="s">
        <v>350</v>
      </c>
      <c r="FL256" t="s">
        <v>350</v>
      </c>
      <c r="FM256">
        <v>0</v>
      </c>
      <c r="FN256">
        <v>100</v>
      </c>
      <c r="FO256">
        <v>100</v>
      </c>
      <c r="FP256">
        <v>1.77</v>
      </c>
      <c r="FQ256">
        <v>0.1102</v>
      </c>
      <c r="FR256">
        <v>0.362488883028156</v>
      </c>
      <c r="FS256">
        <v>0.00365831709837341</v>
      </c>
      <c r="FT256">
        <v>-3.09545118692409e-06</v>
      </c>
      <c r="FU256">
        <v>8.40380587856183e-10</v>
      </c>
      <c r="FV256">
        <v>-0.00191986884087034</v>
      </c>
      <c r="FW256">
        <v>0.00174507359546448</v>
      </c>
      <c r="FX256">
        <v>0.000211765233859431</v>
      </c>
      <c r="FY256">
        <v>9.99097381883647e-06</v>
      </c>
      <c r="FZ256">
        <v>2</v>
      </c>
      <c r="GA256">
        <v>1986</v>
      </c>
      <c r="GB256">
        <v>0</v>
      </c>
      <c r="GC256">
        <v>17</v>
      </c>
      <c r="GD256">
        <v>51.5</v>
      </c>
      <c r="GE256">
        <v>51.6</v>
      </c>
      <c r="GF256">
        <v>4.44336</v>
      </c>
      <c r="GG256">
        <v>2.48047</v>
      </c>
      <c r="GH256">
        <v>2.24854</v>
      </c>
      <c r="GI256">
        <v>2.67578</v>
      </c>
      <c r="GJ256">
        <v>2.44751</v>
      </c>
      <c r="GK256">
        <v>2.36938</v>
      </c>
      <c r="GL256">
        <v>31.5861</v>
      </c>
      <c r="GM256">
        <v>13.9306</v>
      </c>
      <c r="GN256">
        <v>19</v>
      </c>
      <c r="GO256">
        <v>456.097</v>
      </c>
      <c r="GP256">
        <v>1035.89</v>
      </c>
      <c r="GQ256">
        <v>24.1414</v>
      </c>
      <c r="GR256">
        <v>23.5461</v>
      </c>
      <c r="GS256">
        <v>30</v>
      </c>
      <c r="GT256">
        <v>23.5744</v>
      </c>
      <c r="GU256">
        <v>23.6941</v>
      </c>
      <c r="GV256">
        <v>88.9966</v>
      </c>
      <c r="GW256">
        <v>22.1503</v>
      </c>
      <c r="GX256">
        <v>67.0425</v>
      </c>
      <c r="GY256">
        <v>24.125</v>
      </c>
      <c r="GZ256">
        <v>1789.29</v>
      </c>
      <c r="HA256">
        <v>12.8589</v>
      </c>
      <c r="HB256">
        <v>101.115</v>
      </c>
      <c r="HC256">
        <v>101.081</v>
      </c>
    </row>
    <row r="257" spans="1:211">
      <c r="A257">
        <v>241</v>
      </c>
      <c r="B257">
        <v>1737668221.1</v>
      </c>
      <c r="C257">
        <v>480</v>
      </c>
      <c r="D257" t="s">
        <v>830</v>
      </c>
      <c r="E257" t="s">
        <v>831</v>
      </c>
      <c r="F257">
        <v>2</v>
      </c>
      <c r="G257">
        <v>1737668219.1</v>
      </c>
      <c r="H257">
        <f>(I257)/1000</f>
        <v>0</v>
      </c>
      <c r="I257">
        <f>IF(BD257, AL257, AF257)</f>
        <v>0</v>
      </c>
      <c r="J257">
        <f>IF(BD257, AG257, AE257)</f>
        <v>0</v>
      </c>
      <c r="K257">
        <f>BF257 - IF(AS257&gt;1, J257*AZ257*100.0/(AU257), 0)</f>
        <v>0</v>
      </c>
      <c r="L257">
        <f>((R257-H257/2)*K257-J257)/(R257+H257/2)</f>
        <v>0</v>
      </c>
      <c r="M257">
        <f>L257*(BM257+BN257)/1000.0</f>
        <v>0</v>
      </c>
      <c r="N257">
        <f>(BF257 - IF(AS257&gt;1, J257*AZ257*100.0/(AU257), 0))*(BM257+BN257)/1000.0</f>
        <v>0</v>
      </c>
      <c r="O257">
        <f>2.0/((1/Q257-1/P257)+SIGN(Q257)*SQRT((1/Q257-1/P257)*(1/Q257-1/P257) + 4*BA257/((BA257+1)*(BA257+1))*(2*1/Q257*1/P257-1/P257*1/P257)))</f>
        <v>0</v>
      </c>
      <c r="P257">
        <f>IF(LEFT(BB257,1)&lt;&gt;"0",IF(LEFT(BB257,1)="1",3.0,BC257),$D$5+$E$5*(BT257*BM257/($K$5*1000))+$F$5*(BT257*BM257/($K$5*1000))*MAX(MIN(AZ257,$J$5),$I$5)*MAX(MIN(AZ257,$J$5),$I$5)+$G$5*MAX(MIN(AZ257,$J$5),$I$5)*(BT257*BM257/($K$5*1000))+$H$5*(BT257*BM257/($K$5*1000))*(BT257*BM257/($K$5*1000)))</f>
        <v>0</v>
      </c>
      <c r="Q257">
        <f>H257*(1000-(1000*0.61365*exp(17.502*U257/(240.97+U257))/(BM257+BN257)+BH257)/2)/(1000*0.61365*exp(17.502*U257/(240.97+U257))/(BM257+BN257)-BH257)</f>
        <v>0</v>
      </c>
      <c r="R257">
        <f>1/((BA257+1)/(O257/1.6)+1/(P257/1.37)) + BA257/((BA257+1)/(O257/1.6) + BA257/(P257/1.37))</f>
        <v>0</v>
      </c>
      <c r="S257">
        <f>(AV257*AY257)</f>
        <v>0</v>
      </c>
      <c r="T257">
        <f>(BO257+(S257+2*0.95*5.67E-8*(((BO257+$B$7)+273)^4-(BO257+273)^4)-44100*H257)/(1.84*29.3*P257+8*0.95*5.67E-8*(BO257+273)^3))</f>
        <v>0</v>
      </c>
      <c r="U257">
        <f>($C$7*BP257+$D$7*BQ257+$E$7*T257)</f>
        <v>0</v>
      </c>
      <c r="V257">
        <f>0.61365*exp(17.502*U257/(240.97+U257))</f>
        <v>0</v>
      </c>
      <c r="W257">
        <f>(X257/Y257*100)</f>
        <v>0</v>
      </c>
      <c r="X257">
        <f>BH257*(BM257+BN257)/1000</f>
        <v>0</v>
      </c>
      <c r="Y257">
        <f>0.61365*exp(17.502*BO257/(240.97+BO257))</f>
        <v>0</v>
      </c>
      <c r="Z257">
        <f>(V257-BH257*(BM257+BN257)/1000)</f>
        <v>0</v>
      </c>
      <c r="AA257">
        <f>(-H257*44100)</f>
        <v>0</v>
      </c>
      <c r="AB257">
        <f>2*29.3*P257*0.92*(BO257-U257)</f>
        <v>0</v>
      </c>
      <c r="AC257">
        <f>2*0.95*5.67E-8*(((BO257+$B$7)+273)^4-(U257+273)^4)</f>
        <v>0</v>
      </c>
      <c r="AD257">
        <f>S257+AC257+AA257+AB257</f>
        <v>0</v>
      </c>
      <c r="AE257">
        <f>BL257*AS257*(BG257-BF257*(1000-AS257*BI257)/(1000-AS257*BH257))/(100*AZ257)</f>
        <v>0</v>
      </c>
      <c r="AF257">
        <f>1000*BL257*AS257*(BH257-BI257)/(100*AZ257*(1000-AS257*BH257))</f>
        <v>0</v>
      </c>
      <c r="AG257">
        <f>(AH257 - AI257 - BM257*1E3/(8.314*(BO257+273.15)) * AK257/BL257 * AJ257) * BL257/(100*AZ257) * (1000 - BI257)/1000</f>
        <v>0</v>
      </c>
      <c r="AH257">
        <v>1785.13775403571</v>
      </c>
      <c r="AI257">
        <v>1729.17963636364</v>
      </c>
      <c r="AJ257">
        <v>3.22428311688284</v>
      </c>
      <c r="AK257">
        <v>84.62</v>
      </c>
      <c r="AL257">
        <f>(AN257 - AM257 + BM257*1E3/(8.314*(BO257+273.15)) * AP257/BL257 * AO257) * BL257/(100*AZ257) * 1000/(1000 - AN257)</f>
        <v>0</v>
      </c>
      <c r="AM257">
        <v>12.8025150070929</v>
      </c>
      <c r="AN257">
        <v>15.4157406593407</v>
      </c>
      <c r="AO257">
        <v>2.08140593924313e-06</v>
      </c>
      <c r="AP257">
        <v>106.04</v>
      </c>
      <c r="AQ257">
        <v>13</v>
      </c>
      <c r="AR257">
        <v>3</v>
      </c>
      <c r="AS257">
        <f>IF(AQ257*$H$13&gt;=AU257,1.0,(AU257/(AU257-AQ257*$H$13)))</f>
        <v>0</v>
      </c>
      <c r="AT257">
        <f>(AS257-1)*100</f>
        <v>0</v>
      </c>
      <c r="AU257">
        <f>MAX(0,($B$13+$C$13*BT257)/(1+$D$13*BT257)*BM257/(BO257+273)*$E$13)</f>
        <v>0</v>
      </c>
      <c r="AV257">
        <f>$B$11*BU257+$C$11*BV257+$D$11*CG257</f>
        <v>0</v>
      </c>
      <c r="AW257">
        <f>AV257*AX257</f>
        <v>0</v>
      </c>
      <c r="AX257">
        <f>($B$11*$D$9+$C$11*$D$9+$D$11*(CH257*$E$9+CI257*$G$9))/($B$11+$C$11+$D$11)</f>
        <v>0</v>
      </c>
      <c r="AY257">
        <f>($B$11*$K$9+$C$11*$K$9+$D$11*(CH257*$L$9+CI257*$N$9))/($B$11+$C$11+$D$11)</f>
        <v>0</v>
      </c>
      <c r="AZ257">
        <v>6</v>
      </c>
      <c r="BA257">
        <v>0.5</v>
      </c>
      <c r="BB257" t="s">
        <v>345</v>
      </c>
      <c r="BC257">
        <v>2</v>
      </c>
      <c r="BD257" t="b">
        <v>1</v>
      </c>
      <c r="BE257">
        <v>1737668219.1</v>
      </c>
      <c r="BF257">
        <v>1699.3</v>
      </c>
      <c r="BG257">
        <v>1770.935</v>
      </c>
      <c r="BH257">
        <v>15.4151</v>
      </c>
      <c r="BI257">
        <v>12.80765</v>
      </c>
      <c r="BJ257">
        <v>1697.535</v>
      </c>
      <c r="BK257">
        <v>15.3049</v>
      </c>
      <c r="BL257">
        <v>500.2295</v>
      </c>
      <c r="BM257">
        <v>102.599</v>
      </c>
      <c r="BN257">
        <v>0.1000043</v>
      </c>
      <c r="BO257">
        <v>25.0059</v>
      </c>
      <c r="BP257">
        <v>25.44</v>
      </c>
      <c r="BQ257">
        <v>999.9</v>
      </c>
      <c r="BR257">
        <v>0</v>
      </c>
      <c r="BS257">
        <v>0</v>
      </c>
      <c r="BT257">
        <v>10016.3</v>
      </c>
      <c r="BU257">
        <v>364.5925</v>
      </c>
      <c r="BV257">
        <v>826.5215</v>
      </c>
      <c r="BW257">
        <v>-71.63705</v>
      </c>
      <c r="BX257">
        <v>1725.905</v>
      </c>
      <c r="BY257">
        <v>1793.915</v>
      </c>
      <c r="BZ257">
        <v>2.60746</v>
      </c>
      <c r="CA257">
        <v>1770.935</v>
      </c>
      <c r="CB257">
        <v>12.80765</v>
      </c>
      <c r="CC257">
        <v>1.581575</v>
      </c>
      <c r="CD257">
        <v>1.314055</v>
      </c>
      <c r="CE257">
        <v>13.78045</v>
      </c>
      <c r="CF257">
        <v>10.96055</v>
      </c>
      <c r="CG257">
        <v>1200</v>
      </c>
      <c r="CH257">
        <v>0.8999985</v>
      </c>
      <c r="CI257">
        <v>0.1000015</v>
      </c>
      <c r="CJ257">
        <v>27</v>
      </c>
      <c r="CK257">
        <v>23455.8</v>
      </c>
      <c r="CL257">
        <v>1737665128.1</v>
      </c>
      <c r="CM257" t="s">
        <v>346</v>
      </c>
      <c r="CN257">
        <v>1737665128.1</v>
      </c>
      <c r="CO257">
        <v>1737665124.1</v>
      </c>
      <c r="CP257">
        <v>1</v>
      </c>
      <c r="CQ257">
        <v>0.11</v>
      </c>
      <c r="CR257">
        <v>-0.02</v>
      </c>
      <c r="CS257">
        <v>0.918</v>
      </c>
      <c r="CT257">
        <v>0.128</v>
      </c>
      <c r="CU257">
        <v>200</v>
      </c>
      <c r="CV257">
        <v>18</v>
      </c>
      <c r="CW257">
        <v>0.6</v>
      </c>
      <c r="CX257">
        <v>0.08</v>
      </c>
      <c r="CY257">
        <v>-70.77032</v>
      </c>
      <c r="CZ257">
        <v>6.1685774436091</v>
      </c>
      <c r="DA257">
        <v>1.36157514026953</v>
      </c>
      <c r="DB257">
        <v>0</v>
      </c>
      <c r="DC257">
        <v>2.613585</v>
      </c>
      <c r="DD257">
        <v>-0.0758652631578906</v>
      </c>
      <c r="DE257">
        <v>0.0125135916107247</v>
      </c>
      <c r="DF257">
        <v>1</v>
      </c>
      <c r="DG257">
        <v>1</v>
      </c>
      <c r="DH257">
        <v>2</v>
      </c>
      <c r="DI257" t="s">
        <v>347</v>
      </c>
      <c r="DJ257">
        <v>3.11967</v>
      </c>
      <c r="DK257">
        <v>2.80069</v>
      </c>
      <c r="DL257">
        <v>0.254637</v>
      </c>
      <c r="DM257">
        <v>0.262954</v>
      </c>
      <c r="DN257">
        <v>0.0861667</v>
      </c>
      <c r="DO257">
        <v>0.0761623</v>
      </c>
      <c r="DP257">
        <v>20747.8</v>
      </c>
      <c r="DQ257">
        <v>18953.4</v>
      </c>
      <c r="DR257">
        <v>26627.5</v>
      </c>
      <c r="DS257">
        <v>24059</v>
      </c>
      <c r="DT257">
        <v>33643.9</v>
      </c>
      <c r="DU257">
        <v>32392.9</v>
      </c>
      <c r="DV257">
        <v>40259.7</v>
      </c>
      <c r="DW257">
        <v>38045.5</v>
      </c>
      <c r="DX257">
        <v>1.99815</v>
      </c>
      <c r="DY257">
        <v>2.63505</v>
      </c>
      <c r="DZ257">
        <v>0.0323318</v>
      </c>
      <c r="EA257">
        <v>0</v>
      </c>
      <c r="EB257">
        <v>24.9094</v>
      </c>
      <c r="EC257">
        <v>999.9</v>
      </c>
      <c r="ED257">
        <v>51.16</v>
      </c>
      <c r="EE257">
        <v>26.163</v>
      </c>
      <c r="EF257">
        <v>16.9882</v>
      </c>
      <c r="EG257">
        <v>64.2556</v>
      </c>
      <c r="EH257">
        <v>20.4006</v>
      </c>
      <c r="EI257">
        <v>2</v>
      </c>
      <c r="EJ257">
        <v>-0.317624</v>
      </c>
      <c r="EK257">
        <v>-0.0911928</v>
      </c>
      <c r="EL257">
        <v>20.3005</v>
      </c>
      <c r="EM257">
        <v>5.26236</v>
      </c>
      <c r="EN257">
        <v>12.0055</v>
      </c>
      <c r="EO257">
        <v>4.99935</v>
      </c>
      <c r="EP257">
        <v>3.28718</v>
      </c>
      <c r="EQ257">
        <v>9999</v>
      </c>
      <c r="ER257">
        <v>9999</v>
      </c>
      <c r="ES257">
        <v>9999</v>
      </c>
      <c r="ET257">
        <v>999.9</v>
      </c>
      <c r="EU257">
        <v>1.87293</v>
      </c>
      <c r="EV257">
        <v>1.87378</v>
      </c>
      <c r="EW257">
        <v>1.86996</v>
      </c>
      <c r="EX257">
        <v>1.87576</v>
      </c>
      <c r="EY257">
        <v>1.87591</v>
      </c>
      <c r="EZ257">
        <v>1.87424</v>
      </c>
      <c r="FA257">
        <v>1.87286</v>
      </c>
      <c r="FB257">
        <v>1.87194</v>
      </c>
      <c r="FC257">
        <v>5</v>
      </c>
      <c r="FD257">
        <v>0</v>
      </c>
      <c r="FE257">
        <v>0</v>
      </c>
      <c r="FF257">
        <v>0</v>
      </c>
      <c r="FG257" t="s">
        <v>348</v>
      </c>
      <c r="FH257" t="s">
        <v>349</v>
      </c>
      <c r="FI257" t="s">
        <v>350</v>
      </c>
      <c r="FJ257" t="s">
        <v>350</v>
      </c>
      <c r="FK257" t="s">
        <v>350</v>
      </c>
      <c r="FL257" t="s">
        <v>350</v>
      </c>
      <c r="FM257">
        <v>0</v>
      </c>
      <c r="FN257">
        <v>100</v>
      </c>
      <c r="FO257">
        <v>100</v>
      </c>
      <c r="FP257">
        <v>1.77</v>
      </c>
      <c r="FQ257">
        <v>0.1102</v>
      </c>
      <c r="FR257">
        <v>0.362488883028156</v>
      </c>
      <c r="FS257">
        <v>0.00365831709837341</v>
      </c>
      <c r="FT257">
        <v>-3.09545118692409e-06</v>
      </c>
      <c r="FU257">
        <v>8.40380587856183e-10</v>
      </c>
      <c r="FV257">
        <v>-0.00191986884087034</v>
      </c>
      <c r="FW257">
        <v>0.00174507359546448</v>
      </c>
      <c r="FX257">
        <v>0.000211765233859431</v>
      </c>
      <c r="FY257">
        <v>9.99097381883647e-06</v>
      </c>
      <c r="FZ257">
        <v>2</v>
      </c>
      <c r="GA257">
        <v>1986</v>
      </c>
      <c r="GB257">
        <v>0</v>
      </c>
      <c r="GC257">
        <v>17</v>
      </c>
      <c r="GD257">
        <v>51.5</v>
      </c>
      <c r="GE257">
        <v>51.6</v>
      </c>
      <c r="GF257">
        <v>4.45557</v>
      </c>
      <c r="GG257">
        <v>2.47559</v>
      </c>
      <c r="GH257">
        <v>2.24854</v>
      </c>
      <c r="GI257">
        <v>2.67578</v>
      </c>
      <c r="GJ257">
        <v>2.44751</v>
      </c>
      <c r="GK257">
        <v>2.42065</v>
      </c>
      <c r="GL257">
        <v>31.5861</v>
      </c>
      <c r="GM257">
        <v>13.9394</v>
      </c>
      <c r="GN257">
        <v>19</v>
      </c>
      <c r="GO257">
        <v>456.465</v>
      </c>
      <c r="GP257">
        <v>1036.95</v>
      </c>
      <c r="GQ257">
        <v>24.1386</v>
      </c>
      <c r="GR257">
        <v>23.5461</v>
      </c>
      <c r="GS257">
        <v>30</v>
      </c>
      <c r="GT257">
        <v>23.5744</v>
      </c>
      <c r="GU257">
        <v>23.6941</v>
      </c>
      <c r="GV257">
        <v>89.2583</v>
      </c>
      <c r="GW257">
        <v>22.1503</v>
      </c>
      <c r="GX257">
        <v>67.0425</v>
      </c>
      <c r="GY257">
        <v>24.125</v>
      </c>
      <c r="GZ257">
        <v>1803.04</v>
      </c>
      <c r="HA257">
        <v>12.8583</v>
      </c>
      <c r="HB257">
        <v>101.114</v>
      </c>
      <c r="HC257">
        <v>101.082</v>
      </c>
    </row>
    <row r="258" spans="1:211">
      <c r="A258">
        <v>242</v>
      </c>
      <c r="B258">
        <v>1737668223.1</v>
      </c>
      <c r="C258">
        <v>482</v>
      </c>
      <c r="D258" t="s">
        <v>832</v>
      </c>
      <c r="E258" t="s">
        <v>833</v>
      </c>
      <c r="F258">
        <v>2</v>
      </c>
      <c r="G258">
        <v>1737668222.1</v>
      </c>
      <c r="H258">
        <f>(I258)/1000</f>
        <v>0</v>
      </c>
      <c r="I258">
        <f>IF(BD258, AL258, AF258)</f>
        <v>0</v>
      </c>
      <c r="J258">
        <f>IF(BD258, AG258, AE258)</f>
        <v>0</v>
      </c>
      <c r="K258">
        <f>BF258 - IF(AS258&gt;1, J258*AZ258*100.0/(AU258), 0)</f>
        <v>0</v>
      </c>
      <c r="L258">
        <f>((R258-H258/2)*K258-J258)/(R258+H258/2)</f>
        <v>0</v>
      </c>
      <c r="M258">
        <f>L258*(BM258+BN258)/1000.0</f>
        <v>0</v>
      </c>
      <c r="N258">
        <f>(BF258 - IF(AS258&gt;1, J258*AZ258*100.0/(AU258), 0))*(BM258+BN258)/1000.0</f>
        <v>0</v>
      </c>
      <c r="O258">
        <f>2.0/((1/Q258-1/P258)+SIGN(Q258)*SQRT((1/Q258-1/P258)*(1/Q258-1/P258) + 4*BA258/((BA258+1)*(BA258+1))*(2*1/Q258*1/P258-1/P258*1/P258)))</f>
        <v>0</v>
      </c>
      <c r="P258">
        <f>IF(LEFT(BB258,1)&lt;&gt;"0",IF(LEFT(BB258,1)="1",3.0,BC258),$D$5+$E$5*(BT258*BM258/($K$5*1000))+$F$5*(BT258*BM258/($K$5*1000))*MAX(MIN(AZ258,$J$5),$I$5)*MAX(MIN(AZ258,$J$5),$I$5)+$G$5*MAX(MIN(AZ258,$J$5),$I$5)*(BT258*BM258/($K$5*1000))+$H$5*(BT258*BM258/($K$5*1000))*(BT258*BM258/($K$5*1000)))</f>
        <v>0</v>
      </c>
      <c r="Q258">
        <f>H258*(1000-(1000*0.61365*exp(17.502*U258/(240.97+U258))/(BM258+BN258)+BH258)/2)/(1000*0.61365*exp(17.502*U258/(240.97+U258))/(BM258+BN258)-BH258)</f>
        <v>0</v>
      </c>
      <c r="R258">
        <f>1/((BA258+1)/(O258/1.6)+1/(P258/1.37)) + BA258/((BA258+1)/(O258/1.6) + BA258/(P258/1.37))</f>
        <v>0</v>
      </c>
      <c r="S258">
        <f>(AV258*AY258)</f>
        <v>0</v>
      </c>
      <c r="T258">
        <f>(BO258+(S258+2*0.95*5.67E-8*(((BO258+$B$7)+273)^4-(BO258+273)^4)-44100*H258)/(1.84*29.3*P258+8*0.95*5.67E-8*(BO258+273)^3))</f>
        <v>0</v>
      </c>
      <c r="U258">
        <f>($C$7*BP258+$D$7*BQ258+$E$7*T258)</f>
        <v>0</v>
      </c>
      <c r="V258">
        <f>0.61365*exp(17.502*U258/(240.97+U258))</f>
        <v>0</v>
      </c>
      <c r="W258">
        <f>(X258/Y258*100)</f>
        <v>0</v>
      </c>
      <c r="X258">
        <f>BH258*(BM258+BN258)/1000</f>
        <v>0</v>
      </c>
      <c r="Y258">
        <f>0.61365*exp(17.502*BO258/(240.97+BO258))</f>
        <v>0</v>
      </c>
      <c r="Z258">
        <f>(V258-BH258*(BM258+BN258)/1000)</f>
        <v>0</v>
      </c>
      <c r="AA258">
        <f>(-H258*44100)</f>
        <v>0</v>
      </c>
      <c r="AB258">
        <f>2*29.3*P258*0.92*(BO258-U258)</f>
        <v>0</v>
      </c>
      <c r="AC258">
        <f>2*0.95*5.67E-8*(((BO258+$B$7)+273)^4-(U258+273)^4)</f>
        <v>0</v>
      </c>
      <c r="AD258">
        <f>S258+AC258+AA258+AB258</f>
        <v>0</v>
      </c>
      <c r="AE258">
        <f>BL258*AS258*(BG258-BF258*(1000-AS258*BI258)/(1000-AS258*BH258))/(100*AZ258)</f>
        <v>0</v>
      </c>
      <c r="AF258">
        <f>1000*BL258*AS258*(BH258-BI258)/(100*AZ258*(1000-AS258*BH258))</f>
        <v>0</v>
      </c>
      <c r="AG258">
        <f>(AH258 - AI258 - BM258*1E3/(8.314*(BO258+273.15)) * AK258/BL258 * AJ258) * BL258/(100*AZ258) * (1000 - BI258)/1000</f>
        <v>0</v>
      </c>
      <c r="AH258">
        <v>1792.14165047619</v>
      </c>
      <c r="AI258">
        <v>1735.70454545455</v>
      </c>
      <c r="AJ258">
        <v>3.25566580086592</v>
      </c>
      <c r="AK258">
        <v>84.62</v>
      </c>
      <c r="AL258">
        <f>(AN258 - AM258 + BM258*1E3/(8.314*(BO258+273.15)) * AP258/BL258 * AO258) * BL258/(100*AZ258) * 1000/(1000 - AN258)</f>
        <v>0</v>
      </c>
      <c r="AM258">
        <v>12.8031985620979</v>
      </c>
      <c r="AN258">
        <v>15.4177758241758</v>
      </c>
      <c r="AO258">
        <v>1.78979062895308e-06</v>
      </c>
      <c r="AP258">
        <v>106.04</v>
      </c>
      <c r="AQ258">
        <v>13</v>
      </c>
      <c r="AR258">
        <v>3</v>
      </c>
      <c r="AS258">
        <f>IF(AQ258*$H$13&gt;=AU258,1.0,(AU258/(AU258-AQ258*$H$13)))</f>
        <v>0</v>
      </c>
      <c r="AT258">
        <f>(AS258-1)*100</f>
        <v>0</v>
      </c>
      <c r="AU258">
        <f>MAX(0,($B$13+$C$13*BT258)/(1+$D$13*BT258)*BM258/(BO258+273)*$E$13)</f>
        <v>0</v>
      </c>
      <c r="AV258">
        <f>$B$11*BU258+$C$11*BV258+$D$11*CG258</f>
        <v>0</v>
      </c>
      <c r="AW258">
        <f>AV258*AX258</f>
        <v>0</v>
      </c>
      <c r="AX258">
        <f>($B$11*$D$9+$C$11*$D$9+$D$11*(CH258*$E$9+CI258*$G$9))/($B$11+$C$11+$D$11)</f>
        <v>0</v>
      </c>
      <c r="AY258">
        <f>($B$11*$K$9+$C$11*$K$9+$D$11*(CH258*$L$9+CI258*$N$9))/($B$11+$C$11+$D$11)</f>
        <v>0</v>
      </c>
      <c r="AZ258">
        <v>6</v>
      </c>
      <c r="BA258">
        <v>0.5</v>
      </c>
      <c r="BB258" t="s">
        <v>345</v>
      </c>
      <c r="BC258">
        <v>2</v>
      </c>
      <c r="BD258" t="b">
        <v>1</v>
      </c>
      <c r="BE258">
        <v>1737668222.1</v>
      </c>
      <c r="BF258">
        <v>1708.94</v>
      </c>
      <c r="BG258">
        <v>1781.22</v>
      </c>
      <c r="BH258">
        <v>15.4185</v>
      </c>
      <c r="BI258">
        <v>12.8226</v>
      </c>
      <c r="BJ258">
        <v>1707.18</v>
      </c>
      <c r="BK258">
        <v>15.3083</v>
      </c>
      <c r="BL258">
        <v>500.396</v>
      </c>
      <c r="BM258">
        <v>102.598</v>
      </c>
      <c r="BN258">
        <v>0.100104</v>
      </c>
      <c r="BO258">
        <v>25.0076</v>
      </c>
      <c r="BP258">
        <v>25.433</v>
      </c>
      <c r="BQ258">
        <v>999.9</v>
      </c>
      <c r="BR258">
        <v>0</v>
      </c>
      <c r="BS258">
        <v>0</v>
      </c>
      <c r="BT258">
        <v>9978.75</v>
      </c>
      <c r="BU258">
        <v>364.59</v>
      </c>
      <c r="BV258">
        <v>826.648</v>
      </c>
      <c r="BW258">
        <v>-72.2805</v>
      </c>
      <c r="BX258">
        <v>1735.71</v>
      </c>
      <c r="BY258">
        <v>1804.36</v>
      </c>
      <c r="BZ258">
        <v>2.59596</v>
      </c>
      <c r="CA258">
        <v>1781.22</v>
      </c>
      <c r="CB258">
        <v>12.8226</v>
      </c>
      <c r="CC258">
        <v>1.58191</v>
      </c>
      <c r="CD258">
        <v>1.31557</v>
      </c>
      <c r="CE258">
        <v>13.7837</v>
      </c>
      <c r="CF258">
        <v>10.9779</v>
      </c>
      <c r="CG258">
        <v>1200</v>
      </c>
      <c r="CH258">
        <v>0.899998</v>
      </c>
      <c r="CI258">
        <v>0.100002</v>
      </c>
      <c r="CJ258">
        <v>27</v>
      </c>
      <c r="CK258">
        <v>23455.7</v>
      </c>
      <c r="CL258">
        <v>1737665128.1</v>
      </c>
      <c r="CM258" t="s">
        <v>346</v>
      </c>
      <c r="CN258">
        <v>1737665128.1</v>
      </c>
      <c r="CO258">
        <v>1737665124.1</v>
      </c>
      <c r="CP258">
        <v>1</v>
      </c>
      <c r="CQ258">
        <v>0.11</v>
      </c>
      <c r="CR258">
        <v>-0.02</v>
      </c>
      <c r="CS258">
        <v>0.918</v>
      </c>
      <c r="CT258">
        <v>0.128</v>
      </c>
      <c r="CU258">
        <v>200</v>
      </c>
      <c r="CV258">
        <v>18</v>
      </c>
      <c r="CW258">
        <v>0.6</v>
      </c>
      <c r="CX258">
        <v>0.08</v>
      </c>
      <c r="CY258">
        <v>-70.684915</v>
      </c>
      <c r="CZ258">
        <v>0.193790977443589</v>
      </c>
      <c r="DA258">
        <v>1.25362425521964</v>
      </c>
      <c r="DB258">
        <v>0</v>
      </c>
      <c r="DC258">
        <v>2.609229</v>
      </c>
      <c r="DD258">
        <v>-0.0293765413533875</v>
      </c>
      <c r="DE258">
        <v>0.00662005052850812</v>
      </c>
      <c r="DF258">
        <v>1</v>
      </c>
      <c r="DG258">
        <v>1</v>
      </c>
      <c r="DH258">
        <v>2</v>
      </c>
      <c r="DI258" t="s">
        <v>347</v>
      </c>
      <c r="DJ258">
        <v>3.11932</v>
      </c>
      <c r="DK258">
        <v>2.80069</v>
      </c>
      <c r="DL258">
        <v>0.255193</v>
      </c>
      <c r="DM258">
        <v>0.263536</v>
      </c>
      <c r="DN258">
        <v>0.0861736</v>
      </c>
      <c r="DO258">
        <v>0.0762029</v>
      </c>
      <c r="DP258">
        <v>20732.4</v>
      </c>
      <c r="DQ258">
        <v>18938.5</v>
      </c>
      <c r="DR258">
        <v>26627.6</v>
      </c>
      <c r="DS258">
        <v>24059</v>
      </c>
      <c r="DT258">
        <v>33643.7</v>
      </c>
      <c r="DU258">
        <v>32391.4</v>
      </c>
      <c r="DV258">
        <v>40259.8</v>
      </c>
      <c r="DW258">
        <v>38045.4</v>
      </c>
      <c r="DX258">
        <v>1.99787</v>
      </c>
      <c r="DY258">
        <v>2.63508</v>
      </c>
      <c r="DZ258">
        <v>0.0316575</v>
      </c>
      <c r="EA258">
        <v>0</v>
      </c>
      <c r="EB258">
        <v>24.9111</v>
      </c>
      <c r="EC258">
        <v>999.9</v>
      </c>
      <c r="ED258">
        <v>51.135</v>
      </c>
      <c r="EE258">
        <v>26.173</v>
      </c>
      <c r="EF258">
        <v>16.99</v>
      </c>
      <c r="EG258">
        <v>63.9056</v>
      </c>
      <c r="EH258">
        <v>20.3405</v>
      </c>
      <c r="EI258">
        <v>2</v>
      </c>
      <c r="EJ258">
        <v>-0.317614</v>
      </c>
      <c r="EK258">
        <v>-0.0839025</v>
      </c>
      <c r="EL258">
        <v>20.3004</v>
      </c>
      <c r="EM258">
        <v>5.26192</v>
      </c>
      <c r="EN258">
        <v>12.0062</v>
      </c>
      <c r="EO258">
        <v>4.99925</v>
      </c>
      <c r="EP258">
        <v>3.2872</v>
      </c>
      <c r="EQ258">
        <v>9999</v>
      </c>
      <c r="ER258">
        <v>9999</v>
      </c>
      <c r="ES258">
        <v>9999</v>
      </c>
      <c r="ET258">
        <v>999.9</v>
      </c>
      <c r="EU258">
        <v>1.8729</v>
      </c>
      <c r="EV258">
        <v>1.87377</v>
      </c>
      <c r="EW258">
        <v>1.86996</v>
      </c>
      <c r="EX258">
        <v>1.87576</v>
      </c>
      <c r="EY258">
        <v>1.8759</v>
      </c>
      <c r="EZ258">
        <v>1.87424</v>
      </c>
      <c r="FA258">
        <v>1.87286</v>
      </c>
      <c r="FB258">
        <v>1.87191</v>
      </c>
      <c r="FC258">
        <v>5</v>
      </c>
      <c r="FD258">
        <v>0</v>
      </c>
      <c r="FE258">
        <v>0</v>
      </c>
      <c r="FF258">
        <v>0</v>
      </c>
      <c r="FG258" t="s">
        <v>348</v>
      </c>
      <c r="FH258" t="s">
        <v>349</v>
      </c>
      <c r="FI258" t="s">
        <v>350</v>
      </c>
      <c r="FJ258" t="s">
        <v>350</v>
      </c>
      <c r="FK258" t="s">
        <v>350</v>
      </c>
      <c r="FL258" t="s">
        <v>350</v>
      </c>
      <c r="FM258">
        <v>0</v>
      </c>
      <c r="FN258">
        <v>100</v>
      </c>
      <c r="FO258">
        <v>100</v>
      </c>
      <c r="FP258">
        <v>1.77</v>
      </c>
      <c r="FQ258">
        <v>0.1103</v>
      </c>
      <c r="FR258">
        <v>0.362488883028156</v>
      </c>
      <c r="FS258">
        <v>0.00365831709837341</v>
      </c>
      <c r="FT258">
        <v>-3.09545118692409e-06</v>
      </c>
      <c r="FU258">
        <v>8.40380587856183e-10</v>
      </c>
      <c r="FV258">
        <v>-0.00191986884087034</v>
      </c>
      <c r="FW258">
        <v>0.00174507359546448</v>
      </c>
      <c r="FX258">
        <v>0.000211765233859431</v>
      </c>
      <c r="FY258">
        <v>9.99097381883647e-06</v>
      </c>
      <c r="FZ258">
        <v>2</v>
      </c>
      <c r="GA258">
        <v>1986</v>
      </c>
      <c r="GB258">
        <v>0</v>
      </c>
      <c r="GC258">
        <v>17</v>
      </c>
      <c r="GD258">
        <v>51.6</v>
      </c>
      <c r="GE258">
        <v>51.6</v>
      </c>
      <c r="GF258">
        <v>4.46899</v>
      </c>
      <c r="GG258">
        <v>2.48779</v>
      </c>
      <c r="GH258">
        <v>2.24854</v>
      </c>
      <c r="GI258">
        <v>2.67578</v>
      </c>
      <c r="GJ258">
        <v>2.44751</v>
      </c>
      <c r="GK258">
        <v>2.3645</v>
      </c>
      <c r="GL258">
        <v>31.608</v>
      </c>
      <c r="GM258">
        <v>13.9306</v>
      </c>
      <c r="GN258">
        <v>19</v>
      </c>
      <c r="GO258">
        <v>456.304</v>
      </c>
      <c r="GP258">
        <v>1037</v>
      </c>
      <c r="GQ258">
        <v>24.133</v>
      </c>
      <c r="GR258">
        <v>23.5461</v>
      </c>
      <c r="GS258">
        <v>30</v>
      </c>
      <c r="GT258">
        <v>23.5746</v>
      </c>
      <c r="GU258">
        <v>23.6951</v>
      </c>
      <c r="GV258">
        <v>89.5167</v>
      </c>
      <c r="GW258">
        <v>22.1503</v>
      </c>
      <c r="GX258">
        <v>67.0425</v>
      </c>
      <c r="GY258">
        <v>24.118</v>
      </c>
      <c r="GZ258">
        <v>1809.84</v>
      </c>
      <c r="HA258">
        <v>12.8592</v>
      </c>
      <c r="HB258">
        <v>101.114</v>
      </c>
      <c r="HC258">
        <v>101.082</v>
      </c>
    </row>
    <row r="259" spans="1:211">
      <c r="A259">
        <v>243</v>
      </c>
      <c r="B259">
        <v>1737668225.1</v>
      </c>
      <c r="C259">
        <v>484</v>
      </c>
      <c r="D259" t="s">
        <v>834</v>
      </c>
      <c r="E259" t="s">
        <v>835</v>
      </c>
      <c r="F259">
        <v>2</v>
      </c>
      <c r="G259">
        <v>1737668223.1</v>
      </c>
      <c r="H259">
        <f>(I259)/1000</f>
        <v>0</v>
      </c>
      <c r="I259">
        <f>IF(BD259, AL259, AF259)</f>
        <v>0</v>
      </c>
      <c r="J259">
        <f>IF(BD259, AG259, AE259)</f>
        <v>0</v>
      </c>
      <c r="K259">
        <f>BF259 - IF(AS259&gt;1, J259*AZ259*100.0/(AU259), 0)</f>
        <v>0</v>
      </c>
      <c r="L259">
        <f>((R259-H259/2)*K259-J259)/(R259+H259/2)</f>
        <v>0</v>
      </c>
      <c r="M259">
        <f>L259*(BM259+BN259)/1000.0</f>
        <v>0</v>
      </c>
      <c r="N259">
        <f>(BF259 - IF(AS259&gt;1, J259*AZ259*100.0/(AU259), 0))*(BM259+BN259)/1000.0</f>
        <v>0</v>
      </c>
      <c r="O259">
        <f>2.0/((1/Q259-1/P259)+SIGN(Q259)*SQRT((1/Q259-1/P259)*(1/Q259-1/P259) + 4*BA259/((BA259+1)*(BA259+1))*(2*1/Q259*1/P259-1/P259*1/P259)))</f>
        <v>0</v>
      </c>
      <c r="P259">
        <f>IF(LEFT(BB259,1)&lt;&gt;"0",IF(LEFT(BB259,1)="1",3.0,BC259),$D$5+$E$5*(BT259*BM259/($K$5*1000))+$F$5*(BT259*BM259/($K$5*1000))*MAX(MIN(AZ259,$J$5),$I$5)*MAX(MIN(AZ259,$J$5),$I$5)+$G$5*MAX(MIN(AZ259,$J$5),$I$5)*(BT259*BM259/($K$5*1000))+$H$5*(BT259*BM259/($K$5*1000))*(BT259*BM259/($K$5*1000)))</f>
        <v>0</v>
      </c>
      <c r="Q259">
        <f>H259*(1000-(1000*0.61365*exp(17.502*U259/(240.97+U259))/(BM259+BN259)+BH259)/2)/(1000*0.61365*exp(17.502*U259/(240.97+U259))/(BM259+BN259)-BH259)</f>
        <v>0</v>
      </c>
      <c r="R259">
        <f>1/((BA259+1)/(O259/1.6)+1/(P259/1.37)) + BA259/((BA259+1)/(O259/1.6) + BA259/(P259/1.37))</f>
        <v>0</v>
      </c>
      <c r="S259">
        <f>(AV259*AY259)</f>
        <v>0</v>
      </c>
      <c r="T259">
        <f>(BO259+(S259+2*0.95*5.67E-8*(((BO259+$B$7)+273)^4-(BO259+273)^4)-44100*H259)/(1.84*29.3*P259+8*0.95*5.67E-8*(BO259+273)^3))</f>
        <v>0</v>
      </c>
      <c r="U259">
        <f>($C$7*BP259+$D$7*BQ259+$E$7*T259)</f>
        <v>0</v>
      </c>
      <c r="V259">
        <f>0.61365*exp(17.502*U259/(240.97+U259))</f>
        <v>0</v>
      </c>
      <c r="W259">
        <f>(X259/Y259*100)</f>
        <v>0</v>
      </c>
      <c r="X259">
        <f>BH259*(BM259+BN259)/1000</f>
        <v>0</v>
      </c>
      <c r="Y259">
        <f>0.61365*exp(17.502*BO259/(240.97+BO259))</f>
        <v>0</v>
      </c>
      <c r="Z259">
        <f>(V259-BH259*(BM259+BN259)/1000)</f>
        <v>0</v>
      </c>
      <c r="AA259">
        <f>(-H259*44100)</f>
        <v>0</v>
      </c>
      <c r="AB259">
        <f>2*29.3*P259*0.92*(BO259-U259)</f>
        <v>0</v>
      </c>
      <c r="AC259">
        <f>2*0.95*5.67E-8*(((BO259+$B$7)+273)^4-(U259+273)^4)</f>
        <v>0</v>
      </c>
      <c r="AD259">
        <f>S259+AC259+AA259+AB259</f>
        <v>0</v>
      </c>
      <c r="AE259">
        <f>BL259*AS259*(BG259-BF259*(1000-AS259*BI259)/(1000-AS259*BH259))/(100*AZ259)</f>
        <v>0</v>
      </c>
      <c r="AF259">
        <f>1000*BL259*AS259*(BH259-BI259)/(100*AZ259*(1000-AS259*BH259))</f>
        <v>0</v>
      </c>
      <c r="AG259">
        <f>(AH259 - AI259 - BM259*1E3/(8.314*(BO259+273.15)) * AK259/BL259 * AJ259) * BL259/(100*AZ259) * (1000 - BI259)/1000</f>
        <v>0</v>
      </c>
      <c r="AH259">
        <v>1799.09000504762</v>
      </c>
      <c r="AI259">
        <v>1742.26812121212</v>
      </c>
      <c r="AJ259">
        <v>3.27527229437213</v>
      </c>
      <c r="AK259">
        <v>84.62</v>
      </c>
      <c r="AL259">
        <f>(AN259 - AM259 + BM259*1E3/(8.314*(BO259+273.15)) * AP259/BL259 * AO259) * BL259/(100*AZ259) * 1000/(1000 - AN259)</f>
        <v>0</v>
      </c>
      <c r="AM259">
        <v>12.8067304605395</v>
      </c>
      <c r="AN259">
        <v>15.4200395604396</v>
      </c>
      <c r="AO259">
        <v>1.74938226738554e-06</v>
      </c>
      <c r="AP259">
        <v>106.04</v>
      </c>
      <c r="AQ259">
        <v>13</v>
      </c>
      <c r="AR259">
        <v>3</v>
      </c>
      <c r="AS259">
        <f>IF(AQ259*$H$13&gt;=AU259,1.0,(AU259/(AU259-AQ259*$H$13)))</f>
        <v>0</v>
      </c>
      <c r="AT259">
        <f>(AS259-1)*100</f>
        <v>0</v>
      </c>
      <c r="AU259">
        <f>MAX(0,($B$13+$C$13*BT259)/(1+$D$13*BT259)*BM259/(BO259+273)*$E$13)</f>
        <v>0</v>
      </c>
      <c r="AV259">
        <f>$B$11*BU259+$C$11*BV259+$D$11*CG259</f>
        <v>0</v>
      </c>
      <c r="AW259">
        <f>AV259*AX259</f>
        <v>0</v>
      </c>
      <c r="AX259">
        <f>($B$11*$D$9+$C$11*$D$9+$D$11*(CH259*$E$9+CI259*$G$9))/($B$11+$C$11+$D$11)</f>
        <v>0</v>
      </c>
      <c r="AY259">
        <f>($B$11*$K$9+$C$11*$K$9+$D$11*(CH259*$L$9+CI259*$N$9))/($B$11+$C$11+$D$11)</f>
        <v>0</v>
      </c>
      <c r="AZ259">
        <v>6</v>
      </c>
      <c r="BA259">
        <v>0.5</v>
      </c>
      <c r="BB259" t="s">
        <v>345</v>
      </c>
      <c r="BC259">
        <v>2</v>
      </c>
      <c r="BD259" t="b">
        <v>1</v>
      </c>
      <c r="BE259">
        <v>1737668223.1</v>
      </c>
      <c r="BF259">
        <v>1712.17</v>
      </c>
      <c r="BG259">
        <v>1784.65</v>
      </c>
      <c r="BH259">
        <v>15.4196</v>
      </c>
      <c r="BI259">
        <v>12.8255</v>
      </c>
      <c r="BJ259">
        <v>1710.405</v>
      </c>
      <c r="BK259">
        <v>15.30935</v>
      </c>
      <c r="BL259">
        <v>500.2505</v>
      </c>
      <c r="BM259">
        <v>102.598</v>
      </c>
      <c r="BN259">
        <v>0.100169</v>
      </c>
      <c r="BO259">
        <v>25.00725</v>
      </c>
      <c r="BP259">
        <v>25.43325</v>
      </c>
      <c r="BQ259">
        <v>999.9</v>
      </c>
      <c r="BR259">
        <v>0</v>
      </c>
      <c r="BS259">
        <v>0</v>
      </c>
      <c r="BT259">
        <v>9961.875</v>
      </c>
      <c r="BU259">
        <v>364.599</v>
      </c>
      <c r="BV259">
        <v>826.432</v>
      </c>
      <c r="BW259">
        <v>-72.48425</v>
      </c>
      <c r="BX259">
        <v>1738.985</v>
      </c>
      <c r="BY259">
        <v>1807.84</v>
      </c>
      <c r="BZ259">
        <v>2.59415</v>
      </c>
      <c r="CA259">
        <v>1784.65</v>
      </c>
      <c r="CB259">
        <v>12.8255</v>
      </c>
      <c r="CC259">
        <v>1.582025</v>
      </c>
      <c r="CD259">
        <v>1.31587</v>
      </c>
      <c r="CE259">
        <v>13.7848</v>
      </c>
      <c r="CF259">
        <v>10.98135</v>
      </c>
      <c r="CG259">
        <v>1200</v>
      </c>
      <c r="CH259">
        <v>0.899998</v>
      </c>
      <c r="CI259">
        <v>0.100002</v>
      </c>
      <c r="CJ259">
        <v>27</v>
      </c>
      <c r="CK259">
        <v>23455.75</v>
      </c>
      <c r="CL259">
        <v>1737665128.1</v>
      </c>
      <c r="CM259" t="s">
        <v>346</v>
      </c>
      <c r="CN259">
        <v>1737665128.1</v>
      </c>
      <c r="CO259">
        <v>1737665124.1</v>
      </c>
      <c r="CP259">
        <v>1</v>
      </c>
      <c r="CQ259">
        <v>0.11</v>
      </c>
      <c r="CR259">
        <v>-0.02</v>
      </c>
      <c r="CS259">
        <v>0.918</v>
      </c>
      <c r="CT259">
        <v>0.128</v>
      </c>
      <c r="CU259">
        <v>200</v>
      </c>
      <c r="CV259">
        <v>18</v>
      </c>
      <c r="CW259">
        <v>0.6</v>
      </c>
      <c r="CX259">
        <v>0.08</v>
      </c>
      <c r="CY259">
        <v>-70.639825</v>
      </c>
      <c r="CZ259">
        <v>-6.83955338345864</v>
      </c>
      <c r="DA259">
        <v>1.18187558730816</v>
      </c>
      <c r="DB259">
        <v>0</v>
      </c>
      <c r="DC259">
        <v>2.6060325</v>
      </c>
      <c r="DD259">
        <v>-0.0189153383458645</v>
      </c>
      <c r="DE259">
        <v>0.00480105808650555</v>
      </c>
      <c r="DF259">
        <v>1</v>
      </c>
      <c r="DG259">
        <v>1</v>
      </c>
      <c r="DH259">
        <v>2</v>
      </c>
      <c r="DI259" t="s">
        <v>347</v>
      </c>
      <c r="DJ259">
        <v>3.11925</v>
      </c>
      <c r="DK259">
        <v>2.80079</v>
      </c>
      <c r="DL259">
        <v>0.255756</v>
      </c>
      <c r="DM259">
        <v>0.264112</v>
      </c>
      <c r="DN259">
        <v>0.0861842</v>
      </c>
      <c r="DO259">
        <v>0.0762208</v>
      </c>
      <c r="DP259">
        <v>20716.8</v>
      </c>
      <c r="DQ259">
        <v>18923.6</v>
      </c>
      <c r="DR259">
        <v>26627.6</v>
      </c>
      <c r="DS259">
        <v>24058.8</v>
      </c>
      <c r="DT259">
        <v>33643.4</v>
      </c>
      <c r="DU259">
        <v>32390.5</v>
      </c>
      <c r="DV259">
        <v>40259.7</v>
      </c>
      <c r="DW259">
        <v>38045.1</v>
      </c>
      <c r="DX259">
        <v>1.99813</v>
      </c>
      <c r="DY259">
        <v>2.6347</v>
      </c>
      <c r="DZ259">
        <v>0.0317469</v>
      </c>
      <c r="EA259">
        <v>0</v>
      </c>
      <c r="EB259">
        <v>24.9132</v>
      </c>
      <c r="EC259">
        <v>999.9</v>
      </c>
      <c r="ED259">
        <v>51.135</v>
      </c>
      <c r="EE259">
        <v>26.173</v>
      </c>
      <c r="EF259">
        <v>16.9889</v>
      </c>
      <c r="EG259">
        <v>64.0056</v>
      </c>
      <c r="EH259">
        <v>20.2724</v>
      </c>
      <c r="EI259">
        <v>2</v>
      </c>
      <c r="EJ259">
        <v>-0.317597</v>
      </c>
      <c r="EK259">
        <v>-0.0756264</v>
      </c>
      <c r="EL259">
        <v>20.3005</v>
      </c>
      <c r="EM259">
        <v>5.26207</v>
      </c>
      <c r="EN259">
        <v>12.0077</v>
      </c>
      <c r="EO259">
        <v>4.99925</v>
      </c>
      <c r="EP259">
        <v>3.28718</v>
      </c>
      <c r="EQ259">
        <v>9999</v>
      </c>
      <c r="ER259">
        <v>9999</v>
      </c>
      <c r="ES259">
        <v>9999</v>
      </c>
      <c r="ET259">
        <v>999.9</v>
      </c>
      <c r="EU259">
        <v>1.87289</v>
      </c>
      <c r="EV259">
        <v>1.87376</v>
      </c>
      <c r="EW259">
        <v>1.86996</v>
      </c>
      <c r="EX259">
        <v>1.87576</v>
      </c>
      <c r="EY259">
        <v>1.8759</v>
      </c>
      <c r="EZ259">
        <v>1.87424</v>
      </c>
      <c r="FA259">
        <v>1.87285</v>
      </c>
      <c r="FB259">
        <v>1.8719</v>
      </c>
      <c r="FC259">
        <v>5</v>
      </c>
      <c r="FD259">
        <v>0</v>
      </c>
      <c r="FE259">
        <v>0</v>
      </c>
      <c r="FF259">
        <v>0</v>
      </c>
      <c r="FG259" t="s">
        <v>348</v>
      </c>
      <c r="FH259" t="s">
        <v>349</v>
      </c>
      <c r="FI259" t="s">
        <v>350</v>
      </c>
      <c r="FJ259" t="s">
        <v>350</v>
      </c>
      <c r="FK259" t="s">
        <v>350</v>
      </c>
      <c r="FL259" t="s">
        <v>350</v>
      </c>
      <c r="FM259">
        <v>0</v>
      </c>
      <c r="FN259">
        <v>100</v>
      </c>
      <c r="FO259">
        <v>100</v>
      </c>
      <c r="FP259">
        <v>1.77</v>
      </c>
      <c r="FQ259">
        <v>0.1104</v>
      </c>
      <c r="FR259">
        <v>0.362488883028156</v>
      </c>
      <c r="FS259">
        <v>0.00365831709837341</v>
      </c>
      <c r="FT259">
        <v>-3.09545118692409e-06</v>
      </c>
      <c r="FU259">
        <v>8.40380587856183e-10</v>
      </c>
      <c r="FV259">
        <v>-0.00191986884087034</v>
      </c>
      <c r="FW259">
        <v>0.00174507359546448</v>
      </c>
      <c r="FX259">
        <v>0.000211765233859431</v>
      </c>
      <c r="FY259">
        <v>9.99097381883647e-06</v>
      </c>
      <c r="FZ259">
        <v>2</v>
      </c>
      <c r="GA259">
        <v>1986</v>
      </c>
      <c r="GB259">
        <v>0</v>
      </c>
      <c r="GC259">
        <v>17</v>
      </c>
      <c r="GD259">
        <v>51.6</v>
      </c>
      <c r="GE259">
        <v>51.7</v>
      </c>
      <c r="GF259">
        <v>4.4812</v>
      </c>
      <c r="GG259">
        <v>2.48779</v>
      </c>
      <c r="GH259">
        <v>2.24854</v>
      </c>
      <c r="GI259">
        <v>2.67578</v>
      </c>
      <c r="GJ259">
        <v>2.44751</v>
      </c>
      <c r="GK259">
        <v>2.45361</v>
      </c>
      <c r="GL259">
        <v>31.608</v>
      </c>
      <c r="GM259">
        <v>13.9394</v>
      </c>
      <c r="GN259">
        <v>19</v>
      </c>
      <c r="GO259">
        <v>456.46</v>
      </c>
      <c r="GP259">
        <v>1036.57</v>
      </c>
      <c r="GQ259">
        <v>24.1289</v>
      </c>
      <c r="GR259">
        <v>23.5462</v>
      </c>
      <c r="GS259">
        <v>30</v>
      </c>
      <c r="GT259">
        <v>23.5755</v>
      </c>
      <c r="GU259">
        <v>23.696</v>
      </c>
      <c r="GV259">
        <v>89.7799</v>
      </c>
      <c r="GW259">
        <v>22.1503</v>
      </c>
      <c r="GX259">
        <v>67.0425</v>
      </c>
      <c r="GY259">
        <v>24.118</v>
      </c>
      <c r="GZ259">
        <v>1816.69</v>
      </c>
      <c r="HA259">
        <v>12.8607</v>
      </c>
      <c r="HB259">
        <v>101.114</v>
      </c>
      <c r="HC259">
        <v>101.082</v>
      </c>
    </row>
    <row r="260" spans="1:211">
      <c r="A260">
        <v>244</v>
      </c>
      <c r="B260">
        <v>1737668227.1</v>
      </c>
      <c r="C260">
        <v>486</v>
      </c>
      <c r="D260" t="s">
        <v>836</v>
      </c>
      <c r="E260" t="s">
        <v>837</v>
      </c>
      <c r="F260">
        <v>2</v>
      </c>
      <c r="G260">
        <v>1737668226.1</v>
      </c>
      <c r="H260">
        <f>(I260)/1000</f>
        <v>0</v>
      </c>
      <c r="I260">
        <f>IF(BD260, AL260, AF260)</f>
        <v>0</v>
      </c>
      <c r="J260">
        <f>IF(BD260, AG260, AE260)</f>
        <v>0</v>
      </c>
      <c r="K260">
        <f>BF260 - IF(AS260&gt;1, J260*AZ260*100.0/(AU260), 0)</f>
        <v>0</v>
      </c>
      <c r="L260">
        <f>((R260-H260/2)*K260-J260)/(R260+H260/2)</f>
        <v>0</v>
      </c>
      <c r="M260">
        <f>L260*(BM260+BN260)/1000.0</f>
        <v>0</v>
      </c>
      <c r="N260">
        <f>(BF260 - IF(AS260&gt;1, J260*AZ260*100.0/(AU260), 0))*(BM260+BN260)/1000.0</f>
        <v>0</v>
      </c>
      <c r="O260">
        <f>2.0/((1/Q260-1/P260)+SIGN(Q260)*SQRT((1/Q260-1/P260)*(1/Q260-1/P260) + 4*BA260/((BA260+1)*(BA260+1))*(2*1/Q260*1/P260-1/P260*1/P260)))</f>
        <v>0</v>
      </c>
      <c r="P260">
        <f>IF(LEFT(BB260,1)&lt;&gt;"0",IF(LEFT(BB260,1)="1",3.0,BC260),$D$5+$E$5*(BT260*BM260/($K$5*1000))+$F$5*(BT260*BM260/($K$5*1000))*MAX(MIN(AZ260,$J$5),$I$5)*MAX(MIN(AZ260,$J$5),$I$5)+$G$5*MAX(MIN(AZ260,$J$5),$I$5)*(BT260*BM260/($K$5*1000))+$H$5*(BT260*BM260/($K$5*1000))*(BT260*BM260/($K$5*1000)))</f>
        <v>0</v>
      </c>
      <c r="Q260">
        <f>H260*(1000-(1000*0.61365*exp(17.502*U260/(240.97+U260))/(BM260+BN260)+BH260)/2)/(1000*0.61365*exp(17.502*U260/(240.97+U260))/(BM260+BN260)-BH260)</f>
        <v>0</v>
      </c>
      <c r="R260">
        <f>1/((BA260+1)/(O260/1.6)+1/(P260/1.37)) + BA260/((BA260+1)/(O260/1.6) + BA260/(P260/1.37))</f>
        <v>0</v>
      </c>
      <c r="S260">
        <f>(AV260*AY260)</f>
        <v>0</v>
      </c>
      <c r="T260">
        <f>(BO260+(S260+2*0.95*5.67E-8*(((BO260+$B$7)+273)^4-(BO260+273)^4)-44100*H260)/(1.84*29.3*P260+8*0.95*5.67E-8*(BO260+273)^3))</f>
        <v>0</v>
      </c>
      <c r="U260">
        <f>($C$7*BP260+$D$7*BQ260+$E$7*T260)</f>
        <v>0</v>
      </c>
      <c r="V260">
        <f>0.61365*exp(17.502*U260/(240.97+U260))</f>
        <v>0</v>
      </c>
      <c r="W260">
        <f>(X260/Y260*100)</f>
        <v>0</v>
      </c>
      <c r="X260">
        <f>BH260*(BM260+BN260)/1000</f>
        <v>0</v>
      </c>
      <c r="Y260">
        <f>0.61365*exp(17.502*BO260/(240.97+BO260))</f>
        <v>0</v>
      </c>
      <c r="Z260">
        <f>(V260-BH260*(BM260+BN260)/1000)</f>
        <v>0</v>
      </c>
      <c r="AA260">
        <f>(-H260*44100)</f>
        <v>0</v>
      </c>
      <c r="AB260">
        <f>2*29.3*P260*0.92*(BO260-U260)</f>
        <v>0</v>
      </c>
      <c r="AC260">
        <f>2*0.95*5.67E-8*(((BO260+$B$7)+273)^4-(U260+273)^4)</f>
        <v>0</v>
      </c>
      <c r="AD260">
        <f>S260+AC260+AA260+AB260</f>
        <v>0</v>
      </c>
      <c r="AE260">
        <f>BL260*AS260*(BG260-BF260*(1000-AS260*BI260)/(1000-AS260*BH260))/(100*AZ260)</f>
        <v>0</v>
      </c>
      <c r="AF260">
        <f>1000*BL260*AS260*(BH260-BI260)/(100*AZ260*(1000-AS260*BH260))</f>
        <v>0</v>
      </c>
      <c r="AG260">
        <f>(AH260 - AI260 - BM260*1E3/(8.314*(BO260+273.15)) * AK260/BL260 * AJ260) * BL260/(100*AZ260) * (1000 - BI260)/1000</f>
        <v>0</v>
      </c>
      <c r="AH260">
        <v>1806.05282188095</v>
      </c>
      <c r="AI260">
        <v>1748.97903030303</v>
      </c>
      <c r="AJ260">
        <v>3.31878354978356</v>
      </c>
      <c r="AK260">
        <v>84.62</v>
      </c>
      <c r="AL260">
        <f>(AN260 - AM260 + BM260*1E3/(8.314*(BO260+273.15)) * AP260/BL260 * AO260) * BL260/(100*AZ260) * 1000/(1000 - AN260)</f>
        <v>0</v>
      </c>
      <c r="AM260">
        <v>12.8133431881119</v>
      </c>
      <c r="AN260">
        <v>15.4226934065934</v>
      </c>
      <c r="AO260">
        <v>1.80453792048201e-06</v>
      </c>
      <c r="AP260">
        <v>106.04</v>
      </c>
      <c r="AQ260">
        <v>13</v>
      </c>
      <c r="AR260">
        <v>3</v>
      </c>
      <c r="AS260">
        <f>IF(AQ260*$H$13&gt;=AU260,1.0,(AU260/(AU260-AQ260*$H$13)))</f>
        <v>0</v>
      </c>
      <c r="AT260">
        <f>(AS260-1)*100</f>
        <v>0</v>
      </c>
      <c r="AU260">
        <f>MAX(0,($B$13+$C$13*BT260)/(1+$D$13*BT260)*BM260/(BO260+273)*$E$13)</f>
        <v>0</v>
      </c>
      <c r="AV260">
        <f>$B$11*BU260+$C$11*BV260+$D$11*CG260</f>
        <v>0</v>
      </c>
      <c r="AW260">
        <f>AV260*AX260</f>
        <v>0</v>
      </c>
      <c r="AX260">
        <f>($B$11*$D$9+$C$11*$D$9+$D$11*(CH260*$E$9+CI260*$G$9))/($B$11+$C$11+$D$11)</f>
        <v>0</v>
      </c>
      <c r="AY260">
        <f>($B$11*$K$9+$C$11*$K$9+$D$11*(CH260*$L$9+CI260*$N$9))/($B$11+$C$11+$D$11)</f>
        <v>0</v>
      </c>
      <c r="AZ260">
        <v>6</v>
      </c>
      <c r="BA260">
        <v>0.5</v>
      </c>
      <c r="BB260" t="s">
        <v>345</v>
      </c>
      <c r="BC260">
        <v>2</v>
      </c>
      <c r="BD260" t="b">
        <v>1</v>
      </c>
      <c r="BE260">
        <v>1737668226.1</v>
      </c>
      <c r="BF260">
        <v>1722</v>
      </c>
      <c r="BG260">
        <v>1794.87</v>
      </c>
      <c r="BH260">
        <v>15.4225</v>
      </c>
      <c r="BI260">
        <v>12.831</v>
      </c>
      <c r="BJ260">
        <v>1720.23</v>
      </c>
      <c r="BK260">
        <v>15.3121</v>
      </c>
      <c r="BL260">
        <v>499.991</v>
      </c>
      <c r="BM260">
        <v>102.6</v>
      </c>
      <c r="BN260">
        <v>0.099991</v>
      </c>
      <c r="BO260">
        <v>25.006</v>
      </c>
      <c r="BP260">
        <v>25.4369</v>
      </c>
      <c r="BQ260">
        <v>999.9</v>
      </c>
      <c r="BR260">
        <v>0</v>
      </c>
      <c r="BS260">
        <v>0</v>
      </c>
      <c r="BT260">
        <v>9978.75</v>
      </c>
      <c r="BU260">
        <v>364.651</v>
      </c>
      <c r="BV260">
        <v>826.122</v>
      </c>
      <c r="BW260">
        <v>-72.8615</v>
      </c>
      <c r="BX260">
        <v>1748.98</v>
      </c>
      <c r="BY260">
        <v>1818.2</v>
      </c>
      <c r="BZ260">
        <v>2.5915</v>
      </c>
      <c r="CA260">
        <v>1794.87</v>
      </c>
      <c r="CB260">
        <v>12.831</v>
      </c>
      <c r="CC260">
        <v>1.58234</v>
      </c>
      <c r="CD260">
        <v>1.31645</v>
      </c>
      <c r="CE260">
        <v>13.7879</v>
      </c>
      <c r="CF260">
        <v>10.988</v>
      </c>
      <c r="CG260">
        <v>1200.01</v>
      </c>
      <c r="CH260">
        <v>0.899999</v>
      </c>
      <c r="CI260">
        <v>0.100001</v>
      </c>
      <c r="CJ260">
        <v>27</v>
      </c>
      <c r="CK260">
        <v>23456</v>
      </c>
      <c r="CL260">
        <v>1737665128.1</v>
      </c>
      <c r="CM260" t="s">
        <v>346</v>
      </c>
      <c r="CN260">
        <v>1737665128.1</v>
      </c>
      <c r="CO260">
        <v>1737665124.1</v>
      </c>
      <c r="CP260">
        <v>1</v>
      </c>
      <c r="CQ260">
        <v>0.11</v>
      </c>
      <c r="CR260">
        <v>-0.02</v>
      </c>
      <c r="CS260">
        <v>0.918</v>
      </c>
      <c r="CT260">
        <v>0.128</v>
      </c>
      <c r="CU260">
        <v>200</v>
      </c>
      <c r="CV260">
        <v>18</v>
      </c>
      <c r="CW260">
        <v>0.6</v>
      </c>
      <c r="CX260">
        <v>0.08</v>
      </c>
      <c r="CY260">
        <v>-70.7415</v>
      </c>
      <c r="CZ260">
        <v>-12.4446406015037</v>
      </c>
      <c r="DA260">
        <v>1.30116898556644</v>
      </c>
      <c r="DB260">
        <v>0</v>
      </c>
      <c r="DC260">
        <v>2.604361</v>
      </c>
      <c r="DD260">
        <v>-0.0365404511278205</v>
      </c>
      <c r="DE260">
        <v>0.00624172404067979</v>
      </c>
      <c r="DF260">
        <v>1</v>
      </c>
      <c r="DG260">
        <v>1</v>
      </c>
      <c r="DH260">
        <v>2</v>
      </c>
      <c r="DI260" t="s">
        <v>347</v>
      </c>
      <c r="DJ260">
        <v>3.11905</v>
      </c>
      <c r="DK260">
        <v>2.80052</v>
      </c>
      <c r="DL260">
        <v>0.256328</v>
      </c>
      <c r="DM260">
        <v>0.264682</v>
      </c>
      <c r="DN260">
        <v>0.0861934</v>
      </c>
      <c r="DO260">
        <v>0.0762291</v>
      </c>
      <c r="DP260">
        <v>20700.9</v>
      </c>
      <c r="DQ260">
        <v>18908.8</v>
      </c>
      <c r="DR260">
        <v>26627.6</v>
      </c>
      <c r="DS260">
        <v>24058.7</v>
      </c>
      <c r="DT260">
        <v>33643</v>
      </c>
      <c r="DU260">
        <v>32390.1</v>
      </c>
      <c r="DV260">
        <v>40259.7</v>
      </c>
      <c r="DW260">
        <v>38044.9</v>
      </c>
      <c r="DX260">
        <v>1.9977</v>
      </c>
      <c r="DY260">
        <v>2.63493</v>
      </c>
      <c r="DZ260">
        <v>0.0318103</v>
      </c>
      <c r="EA260">
        <v>0</v>
      </c>
      <c r="EB260">
        <v>24.9153</v>
      </c>
      <c r="EC260">
        <v>999.9</v>
      </c>
      <c r="ED260">
        <v>51.135</v>
      </c>
      <c r="EE260">
        <v>26.173</v>
      </c>
      <c r="EF260">
        <v>16.9907</v>
      </c>
      <c r="EG260">
        <v>63.6256</v>
      </c>
      <c r="EH260">
        <v>20.3606</v>
      </c>
      <c r="EI260">
        <v>2</v>
      </c>
      <c r="EJ260">
        <v>-0.317762</v>
      </c>
      <c r="EK260">
        <v>-0.0641776</v>
      </c>
      <c r="EL260">
        <v>20.3004</v>
      </c>
      <c r="EM260">
        <v>5.26162</v>
      </c>
      <c r="EN260">
        <v>12.0079</v>
      </c>
      <c r="EO260">
        <v>4.99905</v>
      </c>
      <c r="EP260">
        <v>3.28693</v>
      </c>
      <c r="EQ260">
        <v>9999</v>
      </c>
      <c r="ER260">
        <v>9999</v>
      </c>
      <c r="ES260">
        <v>9999</v>
      </c>
      <c r="ET260">
        <v>999.9</v>
      </c>
      <c r="EU260">
        <v>1.87291</v>
      </c>
      <c r="EV260">
        <v>1.87376</v>
      </c>
      <c r="EW260">
        <v>1.86996</v>
      </c>
      <c r="EX260">
        <v>1.87576</v>
      </c>
      <c r="EY260">
        <v>1.87592</v>
      </c>
      <c r="EZ260">
        <v>1.87425</v>
      </c>
      <c r="FA260">
        <v>1.87286</v>
      </c>
      <c r="FB260">
        <v>1.87191</v>
      </c>
      <c r="FC260">
        <v>5</v>
      </c>
      <c r="FD260">
        <v>0</v>
      </c>
      <c r="FE260">
        <v>0</v>
      </c>
      <c r="FF260">
        <v>0</v>
      </c>
      <c r="FG260" t="s">
        <v>348</v>
      </c>
      <c r="FH260" t="s">
        <v>349</v>
      </c>
      <c r="FI260" t="s">
        <v>350</v>
      </c>
      <c r="FJ260" t="s">
        <v>350</v>
      </c>
      <c r="FK260" t="s">
        <v>350</v>
      </c>
      <c r="FL260" t="s">
        <v>350</v>
      </c>
      <c r="FM260">
        <v>0</v>
      </c>
      <c r="FN260">
        <v>100</v>
      </c>
      <c r="FO260">
        <v>100</v>
      </c>
      <c r="FP260">
        <v>1.78</v>
      </c>
      <c r="FQ260">
        <v>0.1103</v>
      </c>
      <c r="FR260">
        <v>0.362488883028156</v>
      </c>
      <c r="FS260">
        <v>0.00365831709837341</v>
      </c>
      <c r="FT260">
        <v>-3.09545118692409e-06</v>
      </c>
      <c r="FU260">
        <v>8.40380587856183e-10</v>
      </c>
      <c r="FV260">
        <v>-0.00191986884087034</v>
      </c>
      <c r="FW260">
        <v>0.00174507359546448</v>
      </c>
      <c r="FX260">
        <v>0.000211765233859431</v>
      </c>
      <c r="FY260">
        <v>9.99097381883647e-06</v>
      </c>
      <c r="FZ260">
        <v>2</v>
      </c>
      <c r="GA260">
        <v>1986</v>
      </c>
      <c r="GB260">
        <v>0</v>
      </c>
      <c r="GC260">
        <v>17</v>
      </c>
      <c r="GD260">
        <v>51.6</v>
      </c>
      <c r="GE260">
        <v>51.7</v>
      </c>
      <c r="GF260">
        <v>4.49463</v>
      </c>
      <c r="GG260">
        <v>2.4585</v>
      </c>
      <c r="GH260">
        <v>2.24854</v>
      </c>
      <c r="GI260">
        <v>2.67578</v>
      </c>
      <c r="GJ260">
        <v>2.44751</v>
      </c>
      <c r="GK260">
        <v>2.41821</v>
      </c>
      <c r="GL260">
        <v>31.6298</v>
      </c>
      <c r="GM260">
        <v>13.9394</v>
      </c>
      <c r="GN260">
        <v>19</v>
      </c>
      <c r="GO260">
        <v>456.218</v>
      </c>
      <c r="GP260">
        <v>1036.84</v>
      </c>
      <c r="GQ260">
        <v>24.125</v>
      </c>
      <c r="GR260">
        <v>23.5472</v>
      </c>
      <c r="GS260">
        <v>30.0001</v>
      </c>
      <c r="GT260">
        <v>23.5764</v>
      </c>
      <c r="GU260">
        <v>23.696</v>
      </c>
      <c r="GV260">
        <v>90.0411</v>
      </c>
      <c r="GW260">
        <v>22.1503</v>
      </c>
      <c r="GX260">
        <v>67.0425</v>
      </c>
      <c r="GY260">
        <v>24.118</v>
      </c>
      <c r="GZ260">
        <v>1816.69</v>
      </c>
      <c r="HA260">
        <v>12.8578</v>
      </c>
      <c r="HB260">
        <v>101.114</v>
      </c>
      <c r="HC260">
        <v>101.081</v>
      </c>
    </row>
    <row r="261" spans="1:211">
      <c r="A261">
        <v>245</v>
      </c>
      <c r="B261">
        <v>1737668229.1</v>
      </c>
      <c r="C261">
        <v>488</v>
      </c>
      <c r="D261" t="s">
        <v>838</v>
      </c>
      <c r="E261" t="s">
        <v>839</v>
      </c>
      <c r="F261">
        <v>2</v>
      </c>
      <c r="G261">
        <v>1737668227.1</v>
      </c>
      <c r="H261">
        <f>(I261)/1000</f>
        <v>0</v>
      </c>
      <c r="I261">
        <f>IF(BD261, AL261, AF261)</f>
        <v>0</v>
      </c>
      <c r="J261">
        <f>IF(BD261, AG261, AE261)</f>
        <v>0</v>
      </c>
      <c r="K261">
        <f>BF261 - IF(AS261&gt;1, J261*AZ261*100.0/(AU261), 0)</f>
        <v>0</v>
      </c>
      <c r="L261">
        <f>((R261-H261/2)*K261-J261)/(R261+H261/2)</f>
        <v>0</v>
      </c>
      <c r="M261">
        <f>L261*(BM261+BN261)/1000.0</f>
        <v>0</v>
      </c>
      <c r="N261">
        <f>(BF261 - IF(AS261&gt;1, J261*AZ261*100.0/(AU261), 0))*(BM261+BN261)/1000.0</f>
        <v>0</v>
      </c>
      <c r="O261">
        <f>2.0/((1/Q261-1/P261)+SIGN(Q261)*SQRT((1/Q261-1/P261)*(1/Q261-1/P261) + 4*BA261/((BA261+1)*(BA261+1))*(2*1/Q261*1/P261-1/P261*1/P261)))</f>
        <v>0</v>
      </c>
      <c r="P261">
        <f>IF(LEFT(BB261,1)&lt;&gt;"0",IF(LEFT(BB261,1)="1",3.0,BC261),$D$5+$E$5*(BT261*BM261/($K$5*1000))+$F$5*(BT261*BM261/($K$5*1000))*MAX(MIN(AZ261,$J$5),$I$5)*MAX(MIN(AZ261,$J$5),$I$5)+$G$5*MAX(MIN(AZ261,$J$5),$I$5)*(BT261*BM261/($K$5*1000))+$H$5*(BT261*BM261/($K$5*1000))*(BT261*BM261/($K$5*1000)))</f>
        <v>0</v>
      </c>
      <c r="Q261">
        <f>H261*(1000-(1000*0.61365*exp(17.502*U261/(240.97+U261))/(BM261+BN261)+BH261)/2)/(1000*0.61365*exp(17.502*U261/(240.97+U261))/(BM261+BN261)-BH261)</f>
        <v>0</v>
      </c>
      <c r="R261">
        <f>1/((BA261+1)/(O261/1.6)+1/(P261/1.37)) + BA261/((BA261+1)/(O261/1.6) + BA261/(P261/1.37))</f>
        <v>0</v>
      </c>
      <c r="S261">
        <f>(AV261*AY261)</f>
        <v>0</v>
      </c>
      <c r="T261">
        <f>(BO261+(S261+2*0.95*5.67E-8*(((BO261+$B$7)+273)^4-(BO261+273)^4)-44100*H261)/(1.84*29.3*P261+8*0.95*5.67E-8*(BO261+273)^3))</f>
        <v>0</v>
      </c>
      <c r="U261">
        <f>($C$7*BP261+$D$7*BQ261+$E$7*T261)</f>
        <v>0</v>
      </c>
      <c r="V261">
        <f>0.61365*exp(17.502*U261/(240.97+U261))</f>
        <v>0</v>
      </c>
      <c r="W261">
        <f>(X261/Y261*100)</f>
        <v>0</v>
      </c>
      <c r="X261">
        <f>BH261*(BM261+BN261)/1000</f>
        <v>0</v>
      </c>
      <c r="Y261">
        <f>0.61365*exp(17.502*BO261/(240.97+BO261))</f>
        <v>0</v>
      </c>
      <c r="Z261">
        <f>(V261-BH261*(BM261+BN261)/1000)</f>
        <v>0</v>
      </c>
      <c r="AA261">
        <f>(-H261*44100)</f>
        <v>0</v>
      </c>
      <c r="AB261">
        <f>2*29.3*P261*0.92*(BO261-U261)</f>
        <v>0</v>
      </c>
      <c r="AC261">
        <f>2*0.95*5.67E-8*(((BO261+$B$7)+273)^4-(U261+273)^4)</f>
        <v>0</v>
      </c>
      <c r="AD261">
        <f>S261+AC261+AA261+AB261</f>
        <v>0</v>
      </c>
      <c r="AE261">
        <f>BL261*AS261*(BG261-BF261*(1000-AS261*BI261)/(1000-AS261*BH261))/(100*AZ261)</f>
        <v>0</v>
      </c>
      <c r="AF261">
        <f>1000*BL261*AS261*(BH261-BI261)/(100*AZ261*(1000-AS261*BH261))</f>
        <v>0</v>
      </c>
      <c r="AG261">
        <f>(AH261 - AI261 - BM261*1E3/(8.314*(BO261+273.15)) * AK261/BL261 * AJ261) * BL261/(100*AZ261) * (1000 - BI261)/1000</f>
        <v>0</v>
      </c>
      <c r="AH261">
        <v>1813.00325030952</v>
      </c>
      <c r="AI261">
        <v>1755.81666666667</v>
      </c>
      <c r="AJ261">
        <v>3.37468095238069</v>
      </c>
      <c r="AK261">
        <v>84.62</v>
      </c>
      <c r="AL261">
        <f>(AN261 - AM261 + BM261*1E3/(8.314*(BO261+273.15)) * AP261/BL261 * AO261) * BL261/(100*AZ261) * 1000/(1000 - AN261)</f>
        <v>0</v>
      </c>
      <c r="AM261">
        <v>12.8213658862138</v>
      </c>
      <c r="AN261">
        <v>15.4248857142857</v>
      </c>
      <c r="AO261">
        <v>1.98908437407545e-06</v>
      </c>
      <c r="AP261">
        <v>106.04</v>
      </c>
      <c r="AQ261">
        <v>13</v>
      </c>
      <c r="AR261">
        <v>3</v>
      </c>
      <c r="AS261">
        <f>IF(AQ261*$H$13&gt;=AU261,1.0,(AU261/(AU261-AQ261*$H$13)))</f>
        <v>0</v>
      </c>
      <c r="AT261">
        <f>(AS261-1)*100</f>
        <v>0</v>
      </c>
      <c r="AU261">
        <f>MAX(0,($B$13+$C$13*BT261)/(1+$D$13*BT261)*BM261/(BO261+273)*$E$13)</f>
        <v>0</v>
      </c>
      <c r="AV261">
        <f>$B$11*BU261+$C$11*BV261+$D$11*CG261</f>
        <v>0</v>
      </c>
      <c r="AW261">
        <f>AV261*AX261</f>
        <v>0</v>
      </c>
      <c r="AX261">
        <f>($B$11*$D$9+$C$11*$D$9+$D$11*(CH261*$E$9+CI261*$G$9))/($B$11+$C$11+$D$11)</f>
        <v>0</v>
      </c>
      <c r="AY261">
        <f>($B$11*$K$9+$C$11*$K$9+$D$11*(CH261*$L$9+CI261*$N$9))/($B$11+$C$11+$D$11)</f>
        <v>0</v>
      </c>
      <c r="AZ261">
        <v>6</v>
      </c>
      <c r="BA261">
        <v>0.5</v>
      </c>
      <c r="BB261" t="s">
        <v>345</v>
      </c>
      <c r="BC261">
        <v>2</v>
      </c>
      <c r="BD261" t="b">
        <v>1</v>
      </c>
      <c r="BE261">
        <v>1737668227.1</v>
      </c>
      <c r="BF261">
        <v>1725.37</v>
      </c>
      <c r="BG261">
        <v>1798.295</v>
      </c>
      <c r="BH261">
        <v>15.4235</v>
      </c>
      <c r="BI261">
        <v>12.8315</v>
      </c>
      <c r="BJ261">
        <v>1723.6</v>
      </c>
      <c r="BK261">
        <v>15.31315</v>
      </c>
      <c r="BL261">
        <v>499.874</v>
      </c>
      <c r="BM261">
        <v>102.5995</v>
      </c>
      <c r="BN261">
        <v>0.09987685</v>
      </c>
      <c r="BO261">
        <v>25.0062</v>
      </c>
      <c r="BP261">
        <v>25.43585</v>
      </c>
      <c r="BQ261">
        <v>999.9</v>
      </c>
      <c r="BR261">
        <v>0</v>
      </c>
      <c r="BS261">
        <v>0</v>
      </c>
      <c r="BT261">
        <v>9991.875</v>
      </c>
      <c r="BU261">
        <v>364.626</v>
      </c>
      <c r="BV261">
        <v>826.377</v>
      </c>
      <c r="BW261">
        <v>-72.9217</v>
      </c>
      <c r="BX261">
        <v>1752.4</v>
      </c>
      <c r="BY261">
        <v>1821.67</v>
      </c>
      <c r="BZ261">
        <v>2.59201</v>
      </c>
      <c r="CA261">
        <v>1798.295</v>
      </c>
      <c r="CB261">
        <v>12.8315</v>
      </c>
      <c r="CC261">
        <v>1.58244</v>
      </c>
      <c r="CD261">
        <v>1.3165</v>
      </c>
      <c r="CE261">
        <v>13.7889</v>
      </c>
      <c r="CF261">
        <v>10.9886</v>
      </c>
      <c r="CG261">
        <v>1200.005</v>
      </c>
      <c r="CH261">
        <v>0.8999995</v>
      </c>
      <c r="CI261">
        <v>0.1000005</v>
      </c>
      <c r="CJ261">
        <v>27</v>
      </c>
      <c r="CK261">
        <v>23455.9</v>
      </c>
      <c r="CL261">
        <v>1737665128.1</v>
      </c>
      <c r="CM261" t="s">
        <v>346</v>
      </c>
      <c r="CN261">
        <v>1737665128.1</v>
      </c>
      <c r="CO261">
        <v>1737665124.1</v>
      </c>
      <c r="CP261">
        <v>1</v>
      </c>
      <c r="CQ261">
        <v>0.11</v>
      </c>
      <c r="CR261">
        <v>-0.02</v>
      </c>
      <c r="CS261">
        <v>0.918</v>
      </c>
      <c r="CT261">
        <v>0.128</v>
      </c>
      <c r="CU261">
        <v>200</v>
      </c>
      <c r="CV261">
        <v>18</v>
      </c>
      <c r="CW261">
        <v>0.6</v>
      </c>
      <c r="CX261">
        <v>0.08</v>
      </c>
      <c r="CY261">
        <v>-71.037805</v>
      </c>
      <c r="CZ261">
        <v>-14.3455894736841</v>
      </c>
      <c r="DA261">
        <v>1.41044650925691</v>
      </c>
      <c r="DB261">
        <v>0</v>
      </c>
      <c r="DC261">
        <v>2.60315</v>
      </c>
      <c r="DD261">
        <v>-0.0582784962406009</v>
      </c>
      <c r="DE261">
        <v>0.00731814320712571</v>
      </c>
      <c r="DF261">
        <v>1</v>
      </c>
      <c r="DG261">
        <v>1</v>
      </c>
      <c r="DH261">
        <v>2</v>
      </c>
      <c r="DI261" t="s">
        <v>347</v>
      </c>
      <c r="DJ261">
        <v>3.11882</v>
      </c>
      <c r="DK261">
        <v>2.8005</v>
      </c>
      <c r="DL261">
        <v>0.256895</v>
      </c>
      <c r="DM261">
        <v>0.265248</v>
      </c>
      <c r="DN261">
        <v>0.086201</v>
      </c>
      <c r="DO261">
        <v>0.0762287</v>
      </c>
      <c r="DP261">
        <v>20685.3</v>
      </c>
      <c r="DQ261">
        <v>18894.3</v>
      </c>
      <c r="DR261">
        <v>26627.8</v>
      </c>
      <c r="DS261">
        <v>24058.7</v>
      </c>
      <c r="DT261">
        <v>33643.1</v>
      </c>
      <c r="DU261">
        <v>32390.3</v>
      </c>
      <c r="DV261">
        <v>40260.1</v>
      </c>
      <c r="DW261">
        <v>38045</v>
      </c>
      <c r="DX261">
        <v>1.997</v>
      </c>
      <c r="DY261">
        <v>2.6347</v>
      </c>
      <c r="DZ261">
        <v>0.0316873</v>
      </c>
      <c r="EA261">
        <v>0</v>
      </c>
      <c r="EB261">
        <v>24.9168</v>
      </c>
      <c r="EC261">
        <v>999.9</v>
      </c>
      <c r="ED261">
        <v>51.111</v>
      </c>
      <c r="EE261">
        <v>26.193</v>
      </c>
      <c r="EF261">
        <v>17.0021</v>
      </c>
      <c r="EG261">
        <v>63.8756</v>
      </c>
      <c r="EH261">
        <v>20.3926</v>
      </c>
      <c r="EI261">
        <v>2</v>
      </c>
      <c r="EJ261">
        <v>-0.317881</v>
      </c>
      <c r="EK261">
        <v>-0.0643873</v>
      </c>
      <c r="EL261">
        <v>20.3005</v>
      </c>
      <c r="EM261">
        <v>5.26207</v>
      </c>
      <c r="EN261">
        <v>12.0068</v>
      </c>
      <c r="EO261">
        <v>4.9992</v>
      </c>
      <c r="EP261">
        <v>3.28702</v>
      </c>
      <c r="EQ261">
        <v>9999</v>
      </c>
      <c r="ER261">
        <v>9999</v>
      </c>
      <c r="ES261">
        <v>9999</v>
      </c>
      <c r="ET261">
        <v>999.9</v>
      </c>
      <c r="EU261">
        <v>1.87291</v>
      </c>
      <c r="EV261">
        <v>1.87378</v>
      </c>
      <c r="EW261">
        <v>1.86996</v>
      </c>
      <c r="EX261">
        <v>1.87576</v>
      </c>
      <c r="EY261">
        <v>1.87592</v>
      </c>
      <c r="EZ261">
        <v>1.87425</v>
      </c>
      <c r="FA261">
        <v>1.87286</v>
      </c>
      <c r="FB261">
        <v>1.87193</v>
      </c>
      <c r="FC261">
        <v>5</v>
      </c>
      <c r="FD261">
        <v>0</v>
      </c>
      <c r="FE261">
        <v>0</v>
      </c>
      <c r="FF261">
        <v>0</v>
      </c>
      <c r="FG261" t="s">
        <v>348</v>
      </c>
      <c r="FH261" t="s">
        <v>349</v>
      </c>
      <c r="FI261" t="s">
        <v>350</v>
      </c>
      <c r="FJ261" t="s">
        <v>350</v>
      </c>
      <c r="FK261" t="s">
        <v>350</v>
      </c>
      <c r="FL261" t="s">
        <v>350</v>
      </c>
      <c r="FM261">
        <v>0</v>
      </c>
      <c r="FN261">
        <v>100</v>
      </c>
      <c r="FO261">
        <v>100</v>
      </c>
      <c r="FP261">
        <v>1.78</v>
      </c>
      <c r="FQ261">
        <v>0.1104</v>
      </c>
      <c r="FR261">
        <v>0.362488883028156</v>
      </c>
      <c r="FS261">
        <v>0.00365831709837341</v>
      </c>
      <c r="FT261">
        <v>-3.09545118692409e-06</v>
      </c>
      <c r="FU261">
        <v>8.40380587856183e-10</v>
      </c>
      <c r="FV261">
        <v>-0.00191986884087034</v>
      </c>
      <c r="FW261">
        <v>0.00174507359546448</v>
      </c>
      <c r="FX261">
        <v>0.000211765233859431</v>
      </c>
      <c r="FY261">
        <v>9.99097381883647e-06</v>
      </c>
      <c r="FZ261">
        <v>2</v>
      </c>
      <c r="GA261">
        <v>1986</v>
      </c>
      <c r="GB261">
        <v>0</v>
      </c>
      <c r="GC261">
        <v>17</v>
      </c>
      <c r="GD261">
        <v>51.7</v>
      </c>
      <c r="GE261">
        <v>51.8</v>
      </c>
      <c r="GF261">
        <v>4.50806</v>
      </c>
      <c r="GG261">
        <v>2.45728</v>
      </c>
      <c r="GH261">
        <v>2.24854</v>
      </c>
      <c r="GI261">
        <v>2.67578</v>
      </c>
      <c r="GJ261">
        <v>2.44751</v>
      </c>
      <c r="GK261">
        <v>2.35718</v>
      </c>
      <c r="GL261">
        <v>31.6298</v>
      </c>
      <c r="GM261">
        <v>13.9306</v>
      </c>
      <c r="GN261">
        <v>19</v>
      </c>
      <c r="GO261">
        <v>455.805</v>
      </c>
      <c r="GP261">
        <v>1036.57</v>
      </c>
      <c r="GQ261">
        <v>24.1212</v>
      </c>
      <c r="GR261">
        <v>23.548</v>
      </c>
      <c r="GS261">
        <v>30.0001</v>
      </c>
      <c r="GT261">
        <v>23.5764</v>
      </c>
      <c r="GU261">
        <v>23.696</v>
      </c>
      <c r="GV261">
        <v>90.3035</v>
      </c>
      <c r="GW261">
        <v>22.1503</v>
      </c>
      <c r="GX261">
        <v>67.0425</v>
      </c>
      <c r="GY261">
        <v>24.1116</v>
      </c>
      <c r="GZ261">
        <v>1830.3</v>
      </c>
      <c r="HA261">
        <v>12.8566</v>
      </c>
      <c r="HB261">
        <v>101.115</v>
      </c>
      <c r="HC261">
        <v>101.081</v>
      </c>
    </row>
    <row r="262" spans="1:211">
      <c r="A262">
        <v>246</v>
      </c>
      <c r="B262">
        <v>1737668231.1</v>
      </c>
      <c r="C262">
        <v>490</v>
      </c>
      <c r="D262" t="s">
        <v>840</v>
      </c>
      <c r="E262" t="s">
        <v>841</v>
      </c>
      <c r="F262">
        <v>2</v>
      </c>
      <c r="G262">
        <v>1737668230.1</v>
      </c>
      <c r="H262">
        <f>(I262)/1000</f>
        <v>0</v>
      </c>
      <c r="I262">
        <f>IF(BD262, AL262, AF262)</f>
        <v>0</v>
      </c>
      <c r="J262">
        <f>IF(BD262, AG262, AE262)</f>
        <v>0</v>
      </c>
      <c r="K262">
        <f>BF262 - IF(AS262&gt;1, J262*AZ262*100.0/(AU262), 0)</f>
        <v>0</v>
      </c>
      <c r="L262">
        <f>((R262-H262/2)*K262-J262)/(R262+H262/2)</f>
        <v>0</v>
      </c>
      <c r="M262">
        <f>L262*(BM262+BN262)/1000.0</f>
        <v>0</v>
      </c>
      <c r="N262">
        <f>(BF262 - IF(AS262&gt;1, J262*AZ262*100.0/(AU262), 0))*(BM262+BN262)/1000.0</f>
        <v>0</v>
      </c>
      <c r="O262">
        <f>2.0/((1/Q262-1/P262)+SIGN(Q262)*SQRT((1/Q262-1/P262)*(1/Q262-1/P262) + 4*BA262/((BA262+1)*(BA262+1))*(2*1/Q262*1/P262-1/P262*1/P262)))</f>
        <v>0</v>
      </c>
      <c r="P262">
        <f>IF(LEFT(BB262,1)&lt;&gt;"0",IF(LEFT(BB262,1)="1",3.0,BC262),$D$5+$E$5*(BT262*BM262/($K$5*1000))+$F$5*(BT262*BM262/($K$5*1000))*MAX(MIN(AZ262,$J$5),$I$5)*MAX(MIN(AZ262,$J$5),$I$5)+$G$5*MAX(MIN(AZ262,$J$5),$I$5)*(BT262*BM262/($K$5*1000))+$H$5*(BT262*BM262/($K$5*1000))*(BT262*BM262/($K$5*1000)))</f>
        <v>0</v>
      </c>
      <c r="Q262">
        <f>H262*(1000-(1000*0.61365*exp(17.502*U262/(240.97+U262))/(BM262+BN262)+BH262)/2)/(1000*0.61365*exp(17.502*U262/(240.97+U262))/(BM262+BN262)-BH262)</f>
        <v>0</v>
      </c>
      <c r="R262">
        <f>1/((BA262+1)/(O262/1.6)+1/(P262/1.37)) + BA262/((BA262+1)/(O262/1.6) + BA262/(P262/1.37))</f>
        <v>0</v>
      </c>
      <c r="S262">
        <f>(AV262*AY262)</f>
        <v>0</v>
      </c>
      <c r="T262">
        <f>(BO262+(S262+2*0.95*5.67E-8*(((BO262+$B$7)+273)^4-(BO262+273)^4)-44100*H262)/(1.84*29.3*P262+8*0.95*5.67E-8*(BO262+273)^3))</f>
        <v>0</v>
      </c>
      <c r="U262">
        <f>($C$7*BP262+$D$7*BQ262+$E$7*T262)</f>
        <v>0</v>
      </c>
      <c r="V262">
        <f>0.61365*exp(17.502*U262/(240.97+U262))</f>
        <v>0</v>
      </c>
      <c r="W262">
        <f>(X262/Y262*100)</f>
        <v>0</v>
      </c>
      <c r="X262">
        <f>BH262*(BM262+BN262)/1000</f>
        <v>0</v>
      </c>
      <c r="Y262">
        <f>0.61365*exp(17.502*BO262/(240.97+BO262))</f>
        <v>0</v>
      </c>
      <c r="Z262">
        <f>(V262-BH262*(BM262+BN262)/1000)</f>
        <v>0</v>
      </c>
      <c r="AA262">
        <f>(-H262*44100)</f>
        <v>0</v>
      </c>
      <c r="AB262">
        <f>2*29.3*P262*0.92*(BO262-U262)</f>
        <v>0</v>
      </c>
      <c r="AC262">
        <f>2*0.95*5.67E-8*(((BO262+$B$7)+273)^4-(U262+273)^4)</f>
        <v>0</v>
      </c>
      <c r="AD262">
        <f>S262+AC262+AA262+AB262</f>
        <v>0</v>
      </c>
      <c r="AE262">
        <f>BL262*AS262*(BG262-BF262*(1000-AS262*BI262)/(1000-AS262*BH262))/(100*AZ262)</f>
        <v>0</v>
      </c>
      <c r="AF262">
        <f>1000*BL262*AS262*(BH262-BI262)/(100*AZ262*(1000-AS262*BH262))</f>
        <v>0</v>
      </c>
      <c r="AG262">
        <f>(AH262 - AI262 - BM262*1E3/(8.314*(BO262+273.15)) * AK262/BL262 * AJ262) * BL262/(100*AZ262) * (1000 - BI262)/1000</f>
        <v>0</v>
      </c>
      <c r="AH262">
        <v>1819.91827497619</v>
      </c>
      <c r="AI262">
        <v>1762.61836363636</v>
      </c>
      <c r="AJ262">
        <v>3.39817878787859</v>
      </c>
      <c r="AK262">
        <v>84.62</v>
      </c>
      <c r="AL262">
        <f>(AN262 - AM262 + BM262*1E3/(8.314*(BO262+273.15)) * AP262/BL262 * AO262) * BL262/(100*AZ262) * 1000/(1000 - AN262)</f>
        <v>0</v>
      </c>
      <c r="AM262">
        <v>12.8283002460539</v>
      </c>
      <c r="AN262">
        <v>15.4267879120879</v>
      </c>
      <c r="AO262">
        <v>2.23118713102848e-06</v>
      </c>
      <c r="AP262">
        <v>106.04</v>
      </c>
      <c r="AQ262">
        <v>13</v>
      </c>
      <c r="AR262">
        <v>3</v>
      </c>
      <c r="AS262">
        <f>IF(AQ262*$H$13&gt;=AU262,1.0,(AU262/(AU262-AQ262*$H$13)))</f>
        <v>0</v>
      </c>
      <c r="AT262">
        <f>(AS262-1)*100</f>
        <v>0</v>
      </c>
      <c r="AU262">
        <f>MAX(0,($B$13+$C$13*BT262)/(1+$D$13*BT262)*BM262/(BO262+273)*$E$13)</f>
        <v>0</v>
      </c>
      <c r="AV262">
        <f>$B$11*BU262+$C$11*BV262+$D$11*CG262</f>
        <v>0</v>
      </c>
      <c r="AW262">
        <f>AV262*AX262</f>
        <v>0</v>
      </c>
      <c r="AX262">
        <f>($B$11*$D$9+$C$11*$D$9+$D$11*(CH262*$E$9+CI262*$G$9))/($B$11+$C$11+$D$11)</f>
        <v>0</v>
      </c>
      <c r="AY262">
        <f>($B$11*$K$9+$C$11*$K$9+$D$11*(CH262*$L$9+CI262*$N$9))/($B$11+$C$11+$D$11)</f>
        <v>0</v>
      </c>
      <c r="AZ262">
        <v>6</v>
      </c>
      <c r="BA262">
        <v>0.5</v>
      </c>
      <c r="BB262" t="s">
        <v>345</v>
      </c>
      <c r="BC262">
        <v>2</v>
      </c>
      <c r="BD262" t="b">
        <v>1</v>
      </c>
      <c r="BE262">
        <v>1737668230.1</v>
      </c>
      <c r="BF262">
        <v>1735.4</v>
      </c>
      <c r="BG262">
        <v>1808.61</v>
      </c>
      <c r="BH262">
        <v>15.4269</v>
      </c>
      <c r="BI262">
        <v>12.8318</v>
      </c>
      <c r="BJ262">
        <v>1733.62</v>
      </c>
      <c r="BK262">
        <v>15.3165</v>
      </c>
      <c r="BL262">
        <v>499.797</v>
      </c>
      <c r="BM262">
        <v>102.598</v>
      </c>
      <c r="BN262">
        <v>0.0999227</v>
      </c>
      <c r="BO262">
        <v>25.0059</v>
      </c>
      <c r="BP262">
        <v>25.4374</v>
      </c>
      <c r="BQ262">
        <v>999.9</v>
      </c>
      <c r="BR262">
        <v>0</v>
      </c>
      <c r="BS262">
        <v>0</v>
      </c>
      <c r="BT262">
        <v>9993.75</v>
      </c>
      <c r="BU262">
        <v>364.593</v>
      </c>
      <c r="BV262">
        <v>827.045</v>
      </c>
      <c r="BW262">
        <v>-73.2134</v>
      </c>
      <c r="BX262">
        <v>1762.59</v>
      </c>
      <c r="BY262">
        <v>1832.12</v>
      </c>
      <c r="BZ262">
        <v>2.59518</v>
      </c>
      <c r="CA262">
        <v>1808.61</v>
      </c>
      <c r="CB262">
        <v>12.8318</v>
      </c>
      <c r="CC262">
        <v>1.58277</v>
      </c>
      <c r="CD262">
        <v>1.31651</v>
      </c>
      <c r="CE262">
        <v>13.7921</v>
      </c>
      <c r="CF262">
        <v>10.9887</v>
      </c>
      <c r="CG262">
        <v>1199.99</v>
      </c>
      <c r="CH262">
        <v>0.899999</v>
      </c>
      <c r="CI262">
        <v>0.100001</v>
      </c>
      <c r="CJ262">
        <v>27</v>
      </c>
      <c r="CK262">
        <v>23455.7</v>
      </c>
      <c r="CL262">
        <v>1737665128.1</v>
      </c>
      <c r="CM262" t="s">
        <v>346</v>
      </c>
      <c r="CN262">
        <v>1737665128.1</v>
      </c>
      <c r="CO262">
        <v>1737665124.1</v>
      </c>
      <c r="CP262">
        <v>1</v>
      </c>
      <c r="CQ262">
        <v>0.11</v>
      </c>
      <c r="CR262">
        <v>-0.02</v>
      </c>
      <c r="CS262">
        <v>0.918</v>
      </c>
      <c r="CT262">
        <v>0.128</v>
      </c>
      <c r="CU262">
        <v>200</v>
      </c>
      <c r="CV262">
        <v>18</v>
      </c>
      <c r="CW262">
        <v>0.6</v>
      </c>
      <c r="CX262">
        <v>0.08</v>
      </c>
      <c r="CY262">
        <v>-71.41064</v>
      </c>
      <c r="CZ262">
        <v>-14.1412962406016</v>
      </c>
      <c r="DA262">
        <v>1.39436781101688</v>
      </c>
      <c r="DB262">
        <v>0</v>
      </c>
      <c r="DC262">
        <v>2.60193</v>
      </c>
      <c r="DD262">
        <v>-0.0699870676691683</v>
      </c>
      <c r="DE262">
        <v>0.00784557773525953</v>
      </c>
      <c r="DF262">
        <v>1</v>
      </c>
      <c r="DG262">
        <v>1</v>
      </c>
      <c r="DH262">
        <v>2</v>
      </c>
      <c r="DI262" t="s">
        <v>347</v>
      </c>
      <c r="DJ262">
        <v>3.11897</v>
      </c>
      <c r="DK262">
        <v>2.80068</v>
      </c>
      <c r="DL262">
        <v>0.257457</v>
      </c>
      <c r="DM262">
        <v>0.265815</v>
      </c>
      <c r="DN262">
        <v>0.0862108</v>
      </c>
      <c r="DO262">
        <v>0.0762306</v>
      </c>
      <c r="DP262">
        <v>20669.7</v>
      </c>
      <c r="DQ262">
        <v>18879.8</v>
      </c>
      <c r="DR262">
        <v>26627.8</v>
      </c>
      <c r="DS262">
        <v>24058.7</v>
      </c>
      <c r="DT262">
        <v>33642.9</v>
      </c>
      <c r="DU262">
        <v>32390.6</v>
      </c>
      <c r="DV262">
        <v>40260.1</v>
      </c>
      <c r="DW262">
        <v>38045.3</v>
      </c>
      <c r="DX262">
        <v>1.99682</v>
      </c>
      <c r="DY262">
        <v>2.63407</v>
      </c>
      <c r="DZ262">
        <v>0.0315495</v>
      </c>
      <c r="EA262">
        <v>0</v>
      </c>
      <c r="EB262">
        <v>24.9185</v>
      </c>
      <c r="EC262">
        <v>999.9</v>
      </c>
      <c r="ED262">
        <v>51.087</v>
      </c>
      <c r="EE262">
        <v>26.193</v>
      </c>
      <c r="EF262">
        <v>16.9959</v>
      </c>
      <c r="EG262">
        <v>64.3656</v>
      </c>
      <c r="EH262">
        <v>20.4768</v>
      </c>
      <c r="EI262">
        <v>2</v>
      </c>
      <c r="EJ262">
        <v>-0.317673</v>
      </c>
      <c r="EK262">
        <v>-0.0554221</v>
      </c>
      <c r="EL262">
        <v>20.3005</v>
      </c>
      <c r="EM262">
        <v>5.26192</v>
      </c>
      <c r="EN262">
        <v>12.0064</v>
      </c>
      <c r="EO262">
        <v>4.99925</v>
      </c>
      <c r="EP262">
        <v>3.28708</v>
      </c>
      <c r="EQ262">
        <v>9999</v>
      </c>
      <c r="ER262">
        <v>9999</v>
      </c>
      <c r="ES262">
        <v>9999</v>
      </c>
      <c r="ET262">
        <v>999.9</v>
      </c>
      <c r="EU262">
        <v>1.87289</v>
      </c>
      <c r="EV262">
        <v>1.87378</v>
      </c>
      <c r="EW262">
        <v>1.86996</v>
      </c>
      <c r="EX262">
        <v>1.87576</v>
      </c>
      <c r="EY262">
        <v>1.87592</v>
      </c>
      <c r="EZ262">
        <v>1.87425</v>
      </c>
      <c r="FA262">
        <v>1.87286</v>
      </c>
      <c r="FB262">
        <v>1.87193</v>
      </c>
      <c r="FC262">
        <v>5</v>
      </c>
      <c r="FD262">
        <v>0</v>
      </c>
      <c r="FE262">
        <v>0</v>
      </c>
      <c r="FF262">
        <v>0</v>
      </c>
      <c r="FG262" t="s">
        <v>348</v>
      </c>
      <c r="FH262" t="s">
        <v>349</v>
      </c>
      <c r="FI262" t="s">
        <v>350</v>
      </c>
      <c r="FJ262" t="s">
        <v>350</v>
      </c>
      <c r="FK262" t="s">
        <v>350</v>
      </c>
      <c r="FL262" t="s">
        <v>350</v>
      </c>
      <c r="FM262">
        <v>0</v>
      </c>
      <c r="FN262">
        <v>100</v>
      </c>
      <c r="FO262">
        <v>100</v>
      </c>
      <c r="FP262">
        <v>1.78</v>
      </c>
      <c r="FQ262">
        <v>0.1104</v>
      </c>
      <c r="FR262">
        <v>0.362488883028156</v>
      </c>
      <c r="FS262">
        <v>0.00365831709837341</v>
      </c>
      <c r="FT262">
        <v>-3.09545118692409e-06</v>
      </c>
      <c r="FU262">
        <v>8.40380587856183e-10</v>
      </c>
      <c r="FV262">
        <v>-0.00191986884087034</v>
      </c>
      <c r="FW262">
        <v>0.00174507359546448</v>
      </c>
      <c r="FX262">
        <v>0.000211765233859431</v>
      </c>
      <c r="FY262">
        <v>9.99097381883647e-06</v>
      </c>
      <c r="FZ262">
        <v>2</v>
      </c>
      <c r="GA262">
        <v>1986</v>
      </c>
      <c r="GB262">
        <v>0</v>
      </c>
      <c r="GC262">
        <v>17</v>
      </c>
      <c r="GD262">
        <v>51.7</v>
      </c>
      <c r="GE262">
        <v>51.8</v>
      </c>
      <c r="GF262">
        <v>4.52026</v>
      </c>
      <c r="GG262">
        <v>2.45728</v>
      </c>
      <c r="GH262">
        <v>2.24854</v>
      </c>
      <c r="GI262">
        <v>2.67578</v>
      </c>
      <c r="GJ262">
        <v>2.44751</v>
      </c>
      <c r="GK262">
        <v>2.43652</v>
      </c>
      <c r="GL262">
        <v>31.6517</v>
      </c>
      <c r="GM262">
        <v>13.9394</v>
      </c>
      <c r="GN262">
        <v>19</v>
      </c>
      <c r="GO262">
        <v>455.701</v>
      </c>
      <c r="GP262">
        <v>1035.8</v>
      </c>
      <c r="GQ262">
        <v>24.1178</v>
      </c>
      <c r="GR262">
        <v>23.548</v>
      </c>
      <c r="GS262">
        <v>30.0001</v>
      </c>
      <c r="GT262">
        <v>23.5764</v>
      </c>
      <c r="GU262">
        <v>23.696</v>
      </c>
      <c r="GV262">
        <v>90.5615</v>
      </c>
      <c r="GW262">
        <v>22.1503</v>
      </c>
      <c r="GX262">
        <v>67.0425</v>
      </c>
      <c r="GY262">
        <v>24.1116</v>
      </c>
      <c r="GZ262">
        <v>1830.3</v>
      </c>
      <c r="HA262">
        <v>12.8566</v>
      </c>
      <c r="HB262">
        <v>101.115</v>
      </c>
      <c r="HC262">
        <v>101.082</v>
      </c>
    </row>
    <row r="263" spans="1:211">
      <c r="A263">
        <v>247</v>
      </c>
      <c r="B263">
        <v>1737668233.1</v>
      </c>
      <c r="C263">
        <v>492</v>
      </c>
      <c r="D263" t="s">
        <v>842</v>
      </c>
      <c r="E263" t="s">
        <v>843</v>
      </c>
      <c r="F263">
        <v>2</v>
      </c>
      <c r="G263">
        <v>1737668231.1</v>
      </c>
      <c r="H263">
        <f>(I263)/1000</f>
        <v>0</v>
      </c>
      <c r="I263">
        <f>IF(BD263, AL263, AF263)</f>
        <v>0</v>
      </c>
      <c r="J263">
        <f>IF(BD263, AG263, AE263)</f>
        <v>0</v>
      </c>
      <c r="K263">
        <f>BF263 - IF(AS263&gt;1, J263*AZ263*100.0/(AU263), 0)</f>
        <v>0</v>
      </c>
      <c r="L263">
        <f>((R263-H263/2)*K263-J263)/(R263+H263/2)</f>
        <v>0</v>
      </c>
      <c r="M263">
        <f>L263*(BM263+BN263)/1000.0</f>
        <v>0</v>
      </c>
      <c r="N263">
        <f>(BF263 - IF(AS263&gt;1, J263*AZ263*100.0/(AU263), 0))*(BM263+BN263)/1000.0</f>
        <v>0</v>
      </c>
      <c r="O263">
        <f>2.0/((1/Q263-1/P263)+SIGN(Q263)*SQRT((1/Q263-1/P263)*(1/Q263-1/P263) + 4*BA263/((BA263+1)*(BA263+1))*(2*1/Q263*1/P263-1/P263*1/P263)))</f>
        <v>0</v>
      </c>
      <c r="P263">
        <f>IF(LEFT(BB263,1)&lt;&gt;"0",IF(LEFT(BB263,1)="1",3.0,BC263),$D$5+$E$5*(BT263*BM263/($K$5*1000))+$F$5*(BT263*BM263/($K$5*1000))*MAX(MIN(AZ263,$J$5),$I$5)*MAX(MIN(AZ263,$J$5),$I$5)+$G$5*MAX(MIN(AZ263,$J$5),$I$5)*(BT263*BM263/($K$5*1000))+$H$5*(BT263*BM263/($K$5*1000))*(BT263*BM263/($K$5*1000)))</f>
        <v>0</v>
      </c>
      <c r="Q263">
        <f>H263*(1000-(1000*0.61365*exp(17.502*U263/(240.97+U263))/(BM263+BN263)+BH263)/2)/(1000*0.61365*exp(17.502*U263/(240.97+U263))/(BM263+BN263)-BH263)</f>
        <v>0</v>
      </c>
      <c r="R263">
        <f>1/((BA263+1)/(O263/1.6)+1/(P263/1.37)) + BA263/((BA263+1)/(O263/1.6) + BA263/(P263/1.37))</f>
        <v>0</v>
      </c>
      <c r="S263">
        <f>(AV263*AY263)</f>
        <v>0</v>
      </c>
      <c r="T263">
        <f>(BO263+(S263+2*0.95*5.67E-8*(((BO263+$B$7)+273)^4-(BO263+273)^4)-44100*H263)/(1.84*29.3*P263+8*0.95*5.67E-8*(BO263+273)^3))</f>
        <v>0</v>
      </c>
      <c r="U263">
        <f>($C$7*BP263+$D$7*BQ263+$E$7*T263)</f>
        <v>0</v>
      </c>
      <c r="V263">
        <f>0.61365*exp(17.502*U263/(240.97+U263))</f>
        <v>0</v>
      </c>
      <c r="W263">
        <f>(X263/Y263*100)</f>
        <v>0</v>
      </c>
      <c r="X263">
        <f>BH263*(BM263+BN263)/1000</f>
        <v>0</v>
      </c>
      <c r="Y263">
        <f>0.61365*exp(17.502*BO263/(240.97+BO263))</f>
        <v>0</v>
      </c>
      <c r="Z263">
        <f>(V263-BH263*(BM263+BN263)/1000)</f>
        <v>0</v>
      </c>
      <c r="AA263">
        <f>(-H263*44100)</f>
        <v>0</v>
      </c>
      <c r="AB263">
        <f>2*29.3*P263*0.92*(BO263-U263)</f>
        <v>0</v>
      </c>
      <c r="AC263">
        <f>2*0.95*5.67E-8*(((BO263+$B$7)+273)^4-(U263+273)^4)</f>
        <v>0</v>
      </c>
      <c r="AD263">
        <f>S263+AC263+AA263+AB263</f>
        <v>0</v>
      </c>
      <c r="AE263">
        <f>BL263*AS263*(BG263-BF263*(1000-AS263*BI263)/(1000-AS263*BH263))/(100*AZ263)</f>
        <v>0</v>
      </c>
      <c r="AF263">
        <f>1000*BL263*AS263*(BH263-BI263)/(100*AZ263*(1000-AS263*BH263))</f>
        <v>0</v>
      </c>
      <c r="AG263">
        <f>(AH263 - AI263 - BM263*1E3/(8.314*(BO263+273.15)) * AK263/BL263 * AJ263) * BL263/(100*AZ263) * (1000 - BI263)/1000</f>
        <v>0</v>
      </c>
      <c r="AH263">
        <v>1826.84283670238</v>
      </c>
      <c r="AI263">
        <v>1769.35951515151</v>
      </c>
      <c r="AJ263">
        <v>3.38963463203447</v>
      </c>
      <c r="AK263">
        <v>84.62</v>
      </c>
      <c r="AL263">
        <f>(AN263 - AM263 + BM263*1E3/(8.314*(BO263+273.15)) * AP263/BL263 * AO263) * BL263/(100*AZ263) * 1000/(1000 - AN263)</f>
        <v>0</v>
      </c>
      <c r="AM263">
        <v>12.8314565994206</v>
      </c>
      <c r="AN263">
        <v>15.4293769230769</v>
      </c>
      <c r="AO263">
        <v>2.35903208616105e-06</v>
      </c>
      <c r="AP263">
        <v>106.04</v>
      </c>
      <c r="AQ263">
        <v>13</v>
      </c>
      <c r="AR263">
        <v>3</v>
      </c>
      <c r="AS263">
        <f>IF(AQ263*$H$13&gt;=AU263,1.0,(AU263/(AU263-AQ263*$H$13)))</f>
        <v>0</v>
      </c>
      <c r="AT263">
        <f>(AS263-1)*100</f>
        <v>0</v>
      </c>
      <c r="AU263">
        <f>MAX(0,($B$13+$C$13*BT263)/(1+$D$13*BT263)*BM263/(BO263+273)*$E$13)</f>
        <v>0</v>
      </c>
      <c r="AV263">
        <f>$B$11*BU263+$C$11*BV263+$D$11*CG263</f>
        <v>0</v>
      </c>
      <c r="AW263">
        <f>AV263*AX263</f>
        <v>0</v>
      </c>
      <c r="AX263">
        <f>($B$11*$D$9+$C$11*$D$9+$D$11*(CH263*$E$9+CI263*$G$9))/($B$11+$C$11+$D$11)</f>
        <v>0</v>
      </c>
      <c r="AY263">
        <f>($B$11*$K$9+$C$11*$K$9+$D$11*(CH263*$L$9+CI263*$N$9))/($B$11+$C$11+$D$11)</f>
        <v>0</v>
      </c>
      <c r="AZ263">
        <v>6</v>
      </c>
      <c r="BA263">
        <v>0.5</v>
      </c>
      <c r="BB263" t="s">
        <v>345</v>
      </c>
      <c r="BC263">
        <v>2</v>
      </c>
      <c r="BD263" t="b">
        <v>1</v>
      </c>
      <c r="BE263">
        <v>1737668231.1</v>
      </c>
      <c r="BF263">
        <v>1738.725</v>
      </c>
      <c r="BG263">
        <v>1811.99</v>
      </c>
      <c r="BH263">
        <v>15.4282</v>
      </c>
      <c r="BI263">
        <v>12.83285</v>
      </c>
      <c r="BJ263">
        <v>1736.945</v>
      </c>
      <c r="BK263">
        <v>15.3178</v>
      </c>
      <c r="BL263">
        <v>499.823</v>
      </c>
      <c r="BM263">
        <v>102.5975</v>
      </c>
      <c r="BN263">
        <v>0.09999685</v>
      </c>
      <c r="BO263">
        <v>25.0051</v>
      </c>
      <c r="BP263">
        <v>25.4381</v>
      </c>
      <c r="BQ263">
        <v>999.9</v>
      </c>
      <c r="BR263">
        <v>0</v>
      </c>
      <c r="BS263">
        <v>0</v>
      </c>
      <c r="BT263">
        <v>9988.125</v>
      </c>
      <c r="BU263">
        <v>364.6115</v>
      </c>
      <c r="BV263">
        <v>827.152</v>
      </c>
      <c r="BW263">
        <v>-73.26745</v>
      </c>
      <c r="BX263">
        <v>1765.97</v>
      </c>
      <c r="BY263">
        <v>1835.545</v>
      </c>
      <c r="BZ263">
        <v>2.59542</v>
      </c>
      <c r="CA263">
        <v>1811.99</v>
      </c>
      <c r="CB263">
        <v>12.83285</v>
      </c>
      <c r="CC263">
        <v>1.5829</v>
      </c>
      <c r="CD263">
        <v>1.316615</v>
      </c>
      <c r="CE263">
        <v>13.79335</v>
      </c>
      <c r="CF263">
        <v>10.9899</v>
      </c>
      <c r="CG263">
        <v>1199.995</v>
      </c>
      <c r="CH263">
        <v>0.8999985</v>
      </c>
      <c r="CI263">
        <v>0.1000015</v>
      </c>
      <c r="CJ263">
        <v>27</v>
      </c>
      <c r="CK263">
        <v>23455.75</v>
      </c>
      <c r="CL263">
        <v>1737665128.1</v>
      </c>
      <c r="CM263" t="s">
        <v>346</v>
      </c>
      <c r="CN263">
        <v>1737665128.1</v>
      </c>
      <c r="CO263">
        <v>1737665124.1</v>
      </c>
      <c r="CP263">
        <v>1</v>
      </c>
      <c r="CQ263">
        <v>0.11</v>
      </c>
      <c r="CR263">
        <v>-0.02</v>
      </c>
      <c r="CS263">
        <v>0.918</v>
      </c>
      <c r="CT263">
        <v>0.128</v>
      </c>
      <c r="CU263">
        <v>200</v>
      </c>
      <c r="CV263">
        <v>18</v>
      </c>
      <c r="CW263">
        <v>0.6</v>
      </c>
      <c r="CX263">
        <v>0.08</v>
      </c>
      <c r="CY263">
        <v>-71.830915</v>
      </c>
      <c r="CZ263">
        <v>-12.4528015037593</v>
      </c>
      <c r="DA263">
        <v>1.24478264981281</v>
      </c>
      <c r="DB263">
        <v>0</v>
      </c>
      <c r="DC263">
        <v>2.60077</v>
      </c>
      <c r="DD263">
        <v>-0.0700412030075187</v>
      </c>
      <c r="DE263">
        <v>0.00784779523178326</v>
      </c>
      <c r="DF263">
        <v>1</v>
      </c>
      <c r="DG263">
        <v>1</v>
      </c>
      <c r="DH263">
        <v>2</v>
      </c>
      <c r="DI263" t="s">
        <v>347</v>
      </c>
      <c r="DJ263">
        <v>3.11903</v>
      </c>
      <c r="DK263">
        <v>2.80053</v>
      </c>
      <c r="DL263">
        <v>0.258023</v>
      </c>
      <c r="DM263">
        <v>0.266386</v>
      </c>
      <c r="DN263">
        <v>0.0862206</v>
      </c>
      <c r="DO263">
        <v>0.0762389</v>
      </c>
      <c r="DP263">
        <v>20653.8</v>
      </c>
      <c r="DQ263">
        <v>18865.3</v>
      </c>
      <c r="DR263">
        <v>26627.5</v>
      </c>
      <c r="DS263">
        <v>24058.9</v>
      </c>
      <c r="DT263">
        <v>33642</v>
      </c>
      <c r="DU263">
        <v>32390.8</v>
      </c>
      <c r="DV263">
        <v>40259.5</v>
      </c>
      <c r="DW263">
        <v>38045.8</v>
      </c>
      <c r="DX263">
        <v>1.99708</v>
      </c>
      <c r="DY263">
        <v>2.6349</v>
      </c>
      <c r="DZ263">
        <v>0.0317097</v>
      </c>
      <c r="EA263">
        <v>0</v>
      </c>
      <c r="EB263">
        <v>24.9199</v>
      </c>
      <c r="EC263">
        <v>999.9</v>
      </c>
      <c r="ED263">
        <v>51.087</v>
      </c>
      <c r="EE263">
        <v>26.193</v>
      </c>
      <c r="EF263">
        <v>16.9952</v>
      </c>
      <c r="EG263">
        <v>63.1756</v>
      </c>
      <c r="EH263">
        <v>20.4647</v>
      </c>
      <c r="EI263">
        <v>2</v>
      </c>
      <c r="EJ263">
        <v>-0.317525</v>
      </c>
      <c r="EK263">
        <v>-0.0560648</v>
      </c>
      <c r="EL263">
        <v>20.3004</v>
      </c>
      <c r="EM263">
        <v>5.26117</v>
      </c>
      <c r="EN263">
        <v>12.007</v>
      </c>
      <c r="EO263">
        <v>4.9989</v>
      </c>
      <c r="EP263">
        <v>3.28693</v>
      </c>
      <c r="EQ263">
        <v>9999</v>
      </c>
      <c r="ER263">
        <v>9999</v>
      </c>
      <c r="ES263">
        <v>9999</v>
      </c>
      <c r="ET263">
        <v>999.9</v>
      </c>
      <c r="EU263">
        <v>1.87289</v>
      </c>
      <c r="EV263">
        <v>1.87376</v>
      </c>
      <c r="EW263">
        <v>1.86996</v>
      </c>
      <c r="EX263">
        <v>1.87576</v>
      </c>
      <c r="EY263">
        <v>1.87592</v>
      </c>
      <c r="EZ263">
        <v>1.87425</v>
      </c>
      <c r="FA263">
        <v>1.87286</v>
      </c>
      <c r="FB263">
        <v>1.87192</v>
      </c>
      <c r="FC263">
        <v>5</v>
      </c>
      <c r="FD263">
        <v>0</v>
      </c>
      <c r="FE263">
        <v>0</v>
      </c>
      <c r="FF263">
        <v>0</v>
      </c>
      <c r="FG263" t="s">
        <v>348</v>
      </c>
      <c r="FH263" t="s">
        <v>349</v>
      </c>
      <c r="FI263" t="s">
        <v>350</v>
      </c>
      <c r="FJ263" t="s">
        <v>350</v>
      </c>
      <c r="FK263" t="s">
        <v>350</v>
      </c>
      <c r="FL263" t="s">
        <v>350</v>
      </c>
      <c r="FM263">
        <v>0</v>
      </c>
      <c r="FN263">
        <v>100</v>
      </c>
      <c r="FO263">
        <v>100</v>
      </c>
      <c r="FP263">
        <v>1.78</v>
      </c>
      <c r="FQ263">
        <v>0.1104</v>
      </c>
      <c r="FR263">
        <v>0.362488883028156</v>
      </c>
      <c r="FS263">
        <v>0.00365831709837341</v>
      </c>
      <c r="FT263">
        <v>-3.09545118692409e-06</v>
      </c>
      <c r="FU263">
        <v>8.40380587856183e-10</v>
      </c>
      <c r="FV263">
        <v>-0.00191986884087034</v>
      </c>
      <c r="FW263">
        <v>0.00174507359546448</v>
      </c>
      <c r="FX263">
        <v>0.000211765233859431</v>
      </c>
      <c r="FY263">
        <v>9.99097381883647e-06</v>
      </c>
      <c r="FZ263">
        <v>2</v>
      </c>
      <c r="GA263">
        <v>1986</v>
      </c>
      <c r="GB263">
        <v>0</v>
      </c>
      <c r="GC263">
        <v>17</v>
      </c>
      <c r="GD263">
        <v>51.8</v>
      </c>
      <c r="GE263">
        <v>51.8</v>
      </c>
      <c r="GF263">
        <v>4.53369</v>
      </c>
      <c r="GG263">
        <v>2.45483</v>
      </c>
      <c r="GH263">
        <v>2.24854</v>
      </c>
      <c r="GI263">
        <v>2.67456</v>
      </c>
      <c r="GJ263">
        <v>2.44751</v>
      </c>
      <c r="GK263">
        <v>2.36938</v>
      </c>
      <c r="GL263">
        <v>31.6517</v>
      </c>
      <c r="GM263">
        <v>13.9219</v>
      </c>
      <c r="GN263">
        <v>19</v>
      </c>
      <c r="GO263">
        <v>455.849</v>
      </c>
      <c r="GP263">
        <v>1036.81</v>
      </c>
      <c r="GQ263">
        <v>24.1144</v>
      </c>
      <c r="GR263">
        <v>23.548</v>
      </c>
      <c r="GS263">
        <v>30.0001</v>
      </c>
      <c r="GT263">
        <v>23.5764</v>
      </c>
      <c r="GU263">
        <v>23.696</v>
      </c>
      <c r="GV263">
        <v>90.8216</v>
      </c>
      <c r="GW263">
        <v>22.1503</v>
      </c>
      <c r="GX263">
        <v>67.0425</v>
      </c>
      <c r="GY263">
        <v>24.1066</v>
      </c>
      <c r="GZ263">
        <v>1843.9</v>
      </c>
      <c r="HA263">
        <v>12.8566</v>
      </c>
      <c r="HB263">
        <v>101.113</v>
      </c>
      <c r="HC263">
        <v>101.083</v>
      </c>
    </row>
    <row r="264" spans="1:211">
      <c r="A264">
        <v>248</v>
      </c>
      <c r="B264">
        <v>1737668235.1</v>
      </c>
      <c r="C264">
        <v>494</v>
      </c>
      <c r="D264" t="s">
        <v>844</v>
      </c>
      <c r="E264" t="s">
        <v>845</v>
      </c>
      <c r="F264">
        <v>2</v>
      </c>
      <c r="G264">
        <v>1737668234.1</v>
      </c>
      <c r="H264">
        <f>(I264)/1000</f>
        <v>0</v>
      </c>
      <c r="I264">
        <f>IF(BD264, AL264, AF264)</f>
        <v>0</v>
      </c>
      <c r="J264">
        <f>IF(BD264, AG264, AE264)</f>
        <v>0</v>
      </c>
      <c r="K264">
        <f>BF264 - IF(AS264&gt;1, J264*AZ264*100.0/(AU264), 0)</f>
        <v>0</v>
      </c>
      <c r="L264">
        <f>((R264-H264/2)*K264-J264)/(R264+H264/2)</f>
        <v>0</v>
      </c>
      <c r="M264">
        <f>L264*(BM264+BN264)/1000.0</f>
        <v>0</v>
      </c>
      <c r="N264">
        <f>(BF264 - IF(AS264&gt;1, J264*AZ264*100.0/(AU264), 0))*(BM264+BN264)/1000.0</f>
        <v>0</v>
      </c>
      <c r="O264">
        <f>2.0/((1/Q264-1/P264)+SIGN(Q264)*SQRT((1/Q264-1/P264)*(1/Q264-1/P264) + 4*BA264/((BA264+1)*(BA264+1))*(2*1/Q264*1/P264-1/P264*1/P264)))</f>
        <v>0</v>
      </c>
      <c r="P264">
        <f>IF(LEFT(BB264,1)&lt;&gt;"0",IF(LEFT(BB264,1)="1",3.0,BC264),$D$5+$E$5*(BT264*BM264/($K$5*1000))+$F$5*(BT264*BM264/($K$5*1000))*MAX(MIN(AZ264,$J$5),$I$5)*MAX(MIN(AZ264,$J$5),$I$5)+$G$5*MAX(MIN(AZ264,$J$5),$I$5)*(BT264*BM264/($K$5*1000))+$H$5*(BT264*BM264/($K$5*1000))*(BT264*BM264/($K$5*1000)))</f>
        <v>0</v>
      </c>
      <c r="Q264">
        <f>H264*(1000-(1000*0.61365*exp(17.502*U264/(240.97+U264))/(BM264+BN264)+BH264)/2)/(1000*0.61365*exp(17.502*U264/(240.97+U264))/(BM264+BN264)-BH264)</f>
        <v>0</v>
      </c>
      <c r="R264">
        <f>1/((BA264+1)/(O264/1.6)+1/(P264/1.37)) + BA264/((BA264+1)/(O264/1.6) + BA264/(P264/1.37))</f>
        <v>0</v>
      </c>
      <c r="S264">
        <f>(AV264*AY264)</f>
        <v>0</v>
      </c>
      <c r="T264">
        <f>(BO264+(S264+2*0.95*5.67E-8*(((BO264+$B$7)+273)^4-(BO264+273)^4)-44100*H264)/(1.84*29.3*P264+8*0.95*5.67E-8*(BO264+273)^3))</f>
        <v>0</v>
      </c>
      <c r="U264">
        <f>($C$7*BP264+$D$7*BQ264+$E$7*T264)</f>
        <v>0</v>
      </c>
      <c r="V264">
        <f>0.61365*exp(17.502*U264/(240.97+U264))</f>
        <v>0</v>
      </c>
      <c r="W264">
        <f>(X264/Y264*100)</f>
        <v>0</v>
      </c>
      <c r="X264">
        <f>BH264*(BM264+BN264)/1000</f>
        <v>0</v>
      </c>
      <c r="Y264">
        <f>0.61365*exp(17.502*BO264/(240.97+BO264))</f>
        <v>0</v>
      </c>
      <c r="Z264">
        <f>(V264-BH264*(BM264+BN264)/1000)</f>
        <v>0</v>
      </c>
      <c r="AA264">
        <f>(-H264*44100)</f>
        <v>0</v>
      </c>
      <c r="AB264">
        <f>2*29.3*P264*0.92*(BO264-U264)</f>
        <v>0</v>
      </c>
      <c r="AC264">
        <f>2*0.95*5.67E-8*(((BO264+$B$7)+273)^4-(U264+273)^4)</f>
        <v>0</v>
      </c>
      <c r="AD264">
        <f>S264+AC264+AA264+AB264</f>
        <v>0</v>
      </c>
      <c r="AE264">
        <f>BL264*AS264*(BG264-BF264*(1000-AS264*BI264)/(1000-AS264*BH264))/(100*AZ264)</f>
        <v>0</v>
      </c>
      <c r="AF264">
        <f>1000*BL264*AS264*(BH264-BI264)/(100*AZ264*(1000-AS264*BH264))</f>
        <v>0</v>
      </c>
      <c r="AG264">
        <f>(AH264 - AI264 - BM264*1E3/(8.314*(BO264+273.15)) * AK264/BL264 * AJ264) * BL264/(100*AZ264) * (1000 - BI264)/1000</f>
        <v>0</v>
      </c>
      <c r="AH264">
        <v>1833.78276920238</v>
      </c>
      <c r="AI264">
        <v>1776.10666666667</v>
      </c>
      <c r="AJ264">
        <v>3.38056666666653</v>
      </c>
      <c r="AK264">
        <v>84.62</v>
      </c>
      <c r="AL264">
        <f>(AN264 - AM264 + BM264*1E3/(8.314*(BO264+273.15)) * AP264/BL264 * AO264) * BL264/(100*AZ264) * 1000/(1000 - AN264)</f>
        <v>0</v>
      </c>
      <c r="AM264">
        <v>12.832185708032</v>
      </c>
      <c r="AN264">
        <v>15.4316670329671</v>
      </c>
      <c r="AO264">
        <v>2.37828232697393e-06</v>
      </c>
      <c r="AP264">
        <v>106.04</v>
      </c>
      <c r="AQ264">
        <v>13</v>
      </c>
      <c r="AR264">
        <v>3</v>
      </c>
      <c r="AS264">
        <f>IF(AQ264*$H$13&gt;=AU264,1.0,(AU264/(AU264-AQ264*$H$13)))</f>
        <v>0</v>
      </c>
      <c r="AT264">
        <f>(AS264-1)*100</f>
        <v>0</v>
      </c>
      <c r="AU264">
        <f>MAX(0,($B$13+$C$13*BT264)/(1+$D$13*BT264)*BM264/(BO264+273)*$E$13)</f>
        <v>0</v>
      </c>
      <c r="AV264">
        <f>$B$11*BU264+$C$11*BV264+$D$11*CG264</f>
        <v>0</v>
      </c>
      <c r="AW264">
        <f>AV264*AX264</f>
        <v>0</v>
      </c>
      <c r="AX264">
        <f>($B$11*$D$9+$C$11*$D$9+$D$11*(CH264*$E$9+CI264*$G$9))/($B$11+$C$11+$D$11)</f>
        <v>0</v>
      </c>
      <c r="AY264">
        <f>($B$11*$K$9+$C$11*$K$9+$D$11*(CH264*$L$9+CI264*$N$9))/($B$11+$C$11+$D$11)</f>
        <v>0</v>
      </c>
      <c r="AZ264">
        <v>6</v>
      </c>
      <c r="BA264">
        <v>0.5</v>
      </c>
      <c r="BB264" t="s">
        <v>345</v>
      </c>
      <c r="BC264">
        <v>2</v>
      </c>
      <c r="BD264" t="b">
        <v>1</v>
      </c>
      <c r="BE264">
        <v>1737668234.1</v>
      </c>
      <c r="BF264">
        <v>1748.7</v>
      </c>
      <c r="BG264">
        <v>1822.32</v>
      </c>
      <c r="BH264">
        <v>15.4313</v>
      </c>
      <c r="BI264">
        <v>12.8348</v>
      </c>
      <c r="BJ264">
        <v>1746.91</v>
      </c>
      <c r="BK264">
        <v>15.3209</v>
      </c>
      <c r="BL264">
        <v>500.04</v>
      </c>
      <c r="BM264">
        <v>102.598</v>
      </c>
      <c r="BN264">
        <v>0.0997739</v>
      </c>
      <c r="BO264">
        <v>25.0032</v>
      </c>
      <c r="BP264">
        <v>25.4377</v>
      </c>
      <c r="BQ264">
        <v>999.9</v>
      </c>
      <c r="BR264">
        <v>0</v>
      </c>
      <c r="BS264">
        <v>0</v>
      </c>
      <c r="BT264">
        <v>10011.2</v>
      </c>
      <c r="BU264">
        <v>364.618</v>
      </c>
      <c r="BV264">
        <v>827.139</v>
      </c>
      <c r="BW264">
        <v>-73.6233</v>
      </c>
      <c r="BX264">
        <v>1776.11</v>
      </c>
      <c r="BY264">
        <v>1846.02</v>
      </c>
      <c r="BZ264">
        <v>2.59651</v>
      </c>
      <c r="CA264">
        <v>1822.32</v>
      </c>
      <c r="CB264">
        <v>12.8348</v>
      </c>
      <c r="CC264">
        <v>1.58322</v>
      </c>
      <c r="CD264">
        <v>1.31682</v>
      </c>
      <c r="CE264">
        <v>13.7965</v>
      </c>
      <c r="CF264">
        <v>10.9923</v>
      </c>
      <c r="CG264">
        <v>1200</v>
      </c>
      <c r="CH264">
        <v>0.899998</v>
      </c>
      <c r="CI264">
        <v>0.100002</v>
      </c>
      <c r="CJ264">
        <v>27</v>
      </c>
      <c r="CK264">
        <v>23455.8</v>
      </c>
      <c r="CL264">
        <v>1737665128.1</v>
      </c>
      <c r="CM264" t="s">
        <v>346</v>
      </c>
      <c r="CN264">
        <v>1737665128.1</v>
      </c>
      <c r="CO264">
        <v>1737665124.1</v>
      </c>
      <c r="CP264">
        <v>1</v>
      </c>
      <c r="CQ264">
        <v>0.11</v>
      </c>
      <c r="CR264">
        <v>-0.02</v>
      </c>
      <c r="CS264">
        <v>0.918</v>
      </c>
      <c r="CT264">
        <v>0.128</v>
      </c>
      <c r="CU264">
        <v>200</v>
      </c>
      <c r="CV264">
        <v>18</v>
      </c>
      <c r="CW264">
        <v>0.6</v>
      </c>
      <c r="CX264">
        <v>0.08</v>
      </c>
      <c r="CY264">
        <v>-72.24053</v>
      </c>
      <c r="CZ264">
        <v>-10.041184962406</v>
      </c>
      <c r="DA264">
        <v>1.00073783335097</v>
      </c>
      <c r="DB264">
        <v>0</v>
      </c>
      <c r="DC264">
        <v>2.5995675</v>
      </c>
      <c r="DD264">
        <v>-0.0632972932330823</v>
      </c>
      <c r="DE264">
        <v>0.00755133887135257</v>
      </c>
      <c r="DF264">
        <v>1</v>
      </c>
      <c r="DG264">
        <v>1</v>
      </c>
      <c r="DH264">
        <v>2</v>
      </c>
      <c r="DI264" t="s">
        <v>347</v>
      </c>
      <c r="DJ264">
        <v>3.11928</v>
      </c>
      <c r="DK264">
        <v>2.8005</v>
      </c>
      <c r="DL264">
        <v>0.258588</v>
      </c>
      <c r="DM264">
        <v>0.266965</v>
      </c>
      <c r="DN264">
        <v>0.0862267</v>
      </c>
      <c r="DO264">
        <v>0.0762408</v>
      </c>
      <c r="DP264">
        <v>20638.2</v>
      </c>
      <c r="DQ264">
        <v>18850.9</v>
      </c>
      <c r="DR264">
        <v>26627.6</v>
      </c>
      <c r="DS264">
        <v>24059.4</v>
      </c>
      <c r="DT264">
        <v>33641.8</v>
      </c>
      <c r="DU264">
        <v>32391.3</v>
      </c>
      <c r="DV264">
        <v>40259.4</v>
      </c>
      <c r="DW264">
        <v>38046.5</v>
      </c>
      <c r="DX264">
        <v>1.99762</v>
      </c>
      <c r="DY264">
        <v>2.6341</v>
      </c>
      <c r="DZ264">
        <v>0.0315607</v>
      </c>
      <c r="EA264">
        <v>0</v>
      </c>
      <c r="EB264">
        <v>24.9216</v>
      </c>
      <c r="EC264">
        <v>999.9</v>
      </c>
      <c r="ED264">
        <v>51.087</v>
      </c>
      <c r="EE264">
        <v>26.193</v>
      </c>
      <c r="EF264">
        <v>16.9944</v>
      </c>
      <c r="EG264">
        <v>64.0856</v>
      </c>
      <c r="EH264">
        <v>20.4006</v>
      </c>
      <c r="EI264">
        <v>2</v>
      </c>
      <c r="EJ264">
        <v>-0.317721</v>
      </c>
      <c r="EK264">
        <v>-0.0518927</v>
      </c>
      <c r="EL264">
        <v>20.3005</v>
      </c>
      <c r="EM264">
        <v>5.26117</v>
      </c>
      <c r="EN264">
        <v>12.0071</v>
      </c>
      <c r="EO264">
        <v>4.99895</v>
      </c>
      <c r="EP264">
        <v>3.2869</v>
      </c>
      <c r="EQ264">
        <v>9999</v>
      </c>
      <c r="ER264">
        <v>9999</v>
      </c>
      <c r="ES264">
        <v>9999</v>
      </c>
      <c r="ET264">
        <v>999.9</v>
      </c>
      <c r="EU264">
        <v>1.87289</v>
      </c>
      <c r="EV264">
        <v>1.87376</v>
      </c>
      <c r="EW264">
        <v>1.86996</v>
      </c>
      <c r="EX264">
        <v>1.87576</v>
      </c>
      <c r="EY264">
        <v>1.8759</v>
      </c>
      <c r="EZ264">
        <v>1.87424</v>
      </c>
      <c r="FA264">
        <v>1.87286</v>
      </c>
      <c r="FB264">
        <v>1.87192</v>
      </c>
      <c r="FC264">
        <v>5</v>
      </c>
      <c r="FD264">
        <v>0</v>
      </c>
      <c r="FE264">
        <v>0</v>
      </c>
      <c r="FF264">
        <v>0</v>
      </c>
      <c r="FG264" t="s">
        <v>348</v>
      </c>
      <c r="FH264" t="s">
        <v>349</v>
      </c>
      <c r="FI264" t="s">
        <v>350</v>
      </c>
      <c r="FJ264" t="s">
        <v>350</v>
      </c>
      <c r="FK264" t="s">
        <v>350</v>
      </c>
      <c r="FL264" t="s">
        <v>350</v>
      </c>
      <c r="FM264">
        <v>0</v>
      </c>
      <c r="FN264">
        <v>100</v>
      </c>
      <c r="FO264">
        <v>100</v>
      </c>
      <c r="FP264">
        <v>1.79</v>
      </c>
      <c r="FQ264">
        <v>0.1105</v>
      </c>
      <c r="FR264">
        <v>0.362488883028156</v>
      </c>
      <c r="FS264">
        <v>0.00365831709837341</v>
      </c>
      <c r="FT264">
        <v>-3.09545118692409e-06</v>
      </c>
      <c r="FU264">
        <v>8.40380587856183e-10</v>
      </c>
      <c r="FV264">
        <v>-0.00191986884087034</v>
      </c>
      <c r="FW264">
        <v>0.00174507359546448</v>
      </c>
      <c r="FX264">
        <v>0.000211765233859431</v>
      </c>
      <c r="FY264">
        <v>9.99097381883647e-06</v>
      </c>
      <c r="FZ264">
        <v>2</v>
      </c>
      <c r="GA264">
        <v>1986</v>
      </c>
      <c r="GB264">
        <v>0</v>
      </c>
      <c r="GC264">
        <v>17</v>
      </c>
      <c r="GD264">
        <v>51.8</v>
      </c>
      <c r="GE264">
        <v>51.9</v>
      </c>
      <c r="GF264">
        <v>4.54712</v>
      </c>
      <c r="GG264">
        <v>2.48047</v>
      </c>
      <c r="GH264">
        <v>2.24854</v>
      </c>
      <c r="GI264">
        <v>2.67578</v>
      </c>
      <c r="GJ264">
        <v>2.44751</v>
      </c>
      <c r="GK264">
        <v>2.41455</v>
      </c>
      <c r="GL264">
        <v>31.6736</v>
      </c>
      <c r="GM264">
        <v>13.9306</v>
      </c>
      <c r="GN264">
        <v>19</v>
      </c>
      <c r="GO264">
        <v>456.173</v>
      </c>
      <c r="GP264">
        <v>1035.83</v>
      </c>
      <c r="GQ264">
        <v>24.1118</v>
      </c>
      <c r="GR264">
        <v>23.548</v>
      </c>
      <c r="GS264">
        <v>30</v>
      </c>
      <c r="GT264">
        <v>23.5764</v>
      </c>
      <c r="GU264">
        <v>23.696</v>
      </c>
      <c r="GV264">
        <v>91.0719</v>
      </c>
      <c r="GW264">
        <v>22.1503</v>
      </c>
      <c r="GX264">
        <v>67.0425</v>
      </c>
      <c r="GY264">
        <v>24.1066</v>
      </c>
      <c r="GZ264">
        <v>1850.69</v>
      </c>
      <c r="HA264">
        <v>12.8566</v>
      </c>
      <c r="HB264">
        <v>101.113</v>
      </c>
      <c r="HC264">
        <v>101.085</v>
      </c>
    </row>
    <row r="265" spans="1:211">
      <c r="A265">
        <v>249</v>
      </c>
      <c r="B265">
        <v>1737668237.1</v>
      </c>
      <c r="C265">
        <v>496</v>
      </c>
      <c r="D265" t="s">
        <v>846</v>
      </c>
      <c r="E265" t="s">
        <v>847</v>
      </c>
      <c r="F265">
        <v>2</v>
      </c>
      <c r="G265">
        <v>1737668235.1</v>
      </c>
      <c r="H265">
        <f>(I265)/1000</f>
        <v>0</v>
      </c>
      <c r="I265">
        <f>IF(BD265, AL265, AF265)</f>
        <v>0</v>
      </c>
      <c r="J265">
        <f>IF(BD265, AG265, AE265)</f>
        <v>0</v>
      </c>
      <c r="K265">
        <f>BF265 - IF(AS265&gt;1, J265*AZ265*100.0/(AU265), 0)</f>
        <v>0</v>
      </c>
      <c r="L265">
        <f>((R265-H265/2)*K265-J265)/(R265+H265/2)</f>
        <v>0</v>
      </c>
      <c r="M265">
        <f>L265*(BM265+BN265)/1000.0</f>
        <v>0</v>
      </c>
      <c r="N265">
        <f>(BF265 - IF(AS265&gt;1, J265*AZ265*100.0/(AU265), 0))*(BM265+BN265)/1000.0</f>
        <v>0</v>
      </c>
      <c r="O265">
        <f>2.0/((1/Q265-1/P265)+SIGN(Q265)*SQRT((1/Q265-1/P265)*(1/Q265-1/P265) + 4*BA265/((BA265+1)*(BA265+1))*(2*1/Q265*1/P265-1/P265*1/P265)))</f>
        <v>0</v>
      </c>
      <c r="P265">
        <f>IF(LEFT(BB265,1)&lt;&gt;"0",IF(LEFT(BB265,1)="1",3.0,BC265),$D$5+$E$5*(BT265*BM265/($K$5*1000))+$F$5*(BT265*BM265/($K$5*1000))*MAX(MIN(AZ265,$J$5),$I$5)*MAX(MIN(AZ265,$J$5),$I$5)+$G$5*MAX(MIN(AZ265,$J$5),$I$5)*(BT265*BM265/($K$5*1000))+$H$5*(BT265*BM265/($K$5*1000))*(BT265*BM265/($K$5*1000)))</f>
        <v>0</v>
      </c>
      <c r="Q265">
        <f>H265*(1000-(1000*0.61365*exp(17.502*U265/(240.97+U265))/(BM265+BN265)+BH265)/2)/(1000*0.61365*exp(17.502*U265/(240.97+U265))/(BM265+BN265)-BH265)</f>
        <v>0</v>
      </c>
      <c r="R265">
        <f>1/((BA265+1)/(O265/1.6)+1/(P265/1.37)) + BA265/((BA265+1)/(O265/1.6) + BA265/(P265/1.37))</f>
        <v>0</v>
      </c>
      <c r="S265">
        <f>(AV265*AY265)</f>
        <v>0</v>
      </c>
      <c r="T265">
        <f>(BO265+(S265+2*0.95*5.67E-8*(((BO265+$B$7)+273)^4-(BO265+273)^4)-44100*H265)/(1.84*29.3*P265+8*0.95*5.67E-8*(BO265+273)^3))</f>
        <v>0</v>
      </c>
      <c r="U265">
        <f>($C$7*BP265+$D$7*BQ265+$E$7*T265)</f>
        <v>0</v>
      </c>
      <c r="V265">
        <f>0.61365*exp(17.502*U265/(240.97+U265))</f>
        <v>0</v>
      </c>
      <c r="W265">
        <f>(X265/Y265*100)</f>
        <v>0</v>
      </c>
      <c r="X265">
        <f>BH265*(BM265+BN265)/1000</f>
        <v>0</v>
      </c>
      <c r="Y265">
        <f>0.61365*exp(17.502*BO265/(240.97+BO265))</f>
        <v>0</v>
      </c>
      <c r="Z265">
        <f>(V265-BH265*(BM265+BN265)/1000)</f>
        <v>0</v>
      </c>
      <c r="AA265">
        <f>(-H265*44100)</f>
        <v>0</v>
      </c>
      <c r="AB265">
        <f>2*29.3*P265*0.92*(BO265-U265)</f>
        <v>0</v>
      </c>
      <c r="AC265">
        <f>2*0.95*5.67E-8*(((BO265+$B$7)+273)^4-(U265+273)^4)</f>
        <v>0</v>
      </c>
      <c r="AD265">
        <f>S265+AC265+AA265+AB265</f>
        <v>0</v>
      </c>
      <c r="AE265">
        <f>BL265*AS265*(BG265-BF265*(1000-AS265*BI265)/(1000-AS265*BH265))/(100*AZ265)</f>
        <v>0</v>
      </c>
      <c r="AF265">
        <f>1000*BL265*AS265*(BH265-BI265)/(100*AZ265*(1000-AS265*BH265))</f>
        <v>0</v>
      </c>
      <c r="AG265">
        <f>(AH265 - AI265 - BM265*1E3/(8.314*(BO265+273.15)) * AK265/BL265 * AJ265) * BL265/(100*AZ265) * (1000 - BI265)/1000</f>
        <v>0</v>
      </c>
      <c r="AH265">
        <v>1840.74113885714</v>
      </c>
      <c r="AI265">
        <v>1782.8643030303</v>
      </c>
      <c r="AJ265">
        <v>3.37906406926401</v>
      </c>
      <c r="AK265">
        <v>84.62</v>
      </c>
      <c r="AL265">
        <f>(AN265 - AM265 + BM265*1E3/(8.314*(BO265+273.15)) * AP265/BL265 * AO265) * BL265/(100*AZ265) * 1000/(1000 - AN265)</f>
        <v>0</v>
      </c>
      <c r="AM265">
        <v>12.8329247348252</v>
      </c>
      <c r="AN265">
        <v>15.4328098901099</v>
      </c>
      <c r="AO265">
        <v>2.2173512552593e-06</v>
      </c>
      <c r="AP265">
        <v>106.04</v>
      </c>
      <c r="AQ265">
        <v>13</v>
      </c>
      <c r="AR265">
        <v>3</v>
      </c>
      <c r="AS265">
        <f>IF(AQ265*$H$13&gt;=AU265,1.0,(AU265/(AU265-AQ265*$H$13)))</f>
        <v>0</v>
      </c>
      <c r="AT265">
        <f>(AS265-1)*100</f>
        <v>0</v>
      </c>
      <c r="AU265">
        <f>MAX(0,($B$13+$C$13*BT265)/(1+$D$13*BT265)*BM265/(BO265+273)*$E$13)</f>
        <v>0</v>
      </c>
      <c r="AV265">
        <f>$B$11*BU265+$C$11*BV265+$D$11*CG265</f>
        <v>0</v>
      </c>
      <c r="AW265">
        <f>AV265*AX265</f>
        <v>0</v>
      </c>
      <c r="AX265">
        <f>($B$11*$D$9+$C$11*$D$9+$D$11*(CH265*$E$9+CI265*$G$9))/($B$11+$C$11+$D$11)</f>
        <v>0</v>
      </c>
      <c r="AY265">
        <f>($B$11*$K$9+$C$11*$K$9+$D$11*(CH265*$L$9+CI265*$N$9))/($B$11+$C$11+$D$11)</f>
        <v>0</v>
      </c>
      <c r="AZ265">
        <v>6</v>
      </c>
      <c r="BA265">
        <v>0.5</v>
      </c>
      <c r="BB265" t="s">
        <v>345</v>
      </c>
      <c r="BC265">
        <v>2</v>
      </c>
      <c r="BD265" t="b">
        <v>1</v>
      </c>
      <c r="BE265">
        <v>1737668235.1</v>
      </c>
      <c r="BF265">
        <v>1752.035</v>
      </c>
      <c r="BG265">
        <v>1825.84</v>
      </c>
      <c r="BH265">
        <v>15.43175</v>
      </c>
      <c r="BI265">
        <v>12.834</v>
      </c>
      <c r="BJ265">
        <v>1750.245</v>
      </c>
      <c r="BK265">
        <v>15.32135</v>
      </c>
      <c r="BL265">
        <v>500.096</v>
      </c>
      <c r="BM265">
        <v>102.599</v>
      </c>
      <c r="BN265">
        <v>0.0998783</v>
      </c>
      <c r="BO265">
        <v>25.00275</v>
      </c>
      <c r="BP265">
        <v>25.4368</v>
      </c>
      <c r="BQ265">
        <v>999.9</v>
      </c>
      <c r="BR265">
        <v>0</v>
      </c>
      <c r="BS265">
        <v>0</v>
      </c>
      <c r="BT265">
        <v>9996.225</v>
      </c>
      <c r="BU265">
        <v>364.6115</v>
      </c>
      <c r="BV265">
        <v>827.0245</v>
      </c>
      <c r="BW265">
        <v>-73.8081</v>
      </c>
      <c r="BX265">
        <v>1779.495</v>
      </c>
      <c r="BY265">
        <v>1849.58</v>
      </c>
      <c r="BZ265">
        <v>2.597755</v>
      </c>
      <c r="CA265">
        <v>1825.84</v>
      </c>
      <c r="CB265">
        <v>12.834</v>
      </c>
      <c r="CC265">
        <v>1.58328</v>
      </c>
      <c r="CD265">
        <v>1.31675</v>
      </c>
      <c r="CE265">
        <v>13.79705</v>
      </c>
      <c r="CF265">
        <v>10.9915</v>
      </c>
      <c r="CG265">
        <v>1200.005</v>
      </c>
      <c r="CH265">
        <v>0.8999985</v>
      </c>
      <c r="CI265">
        <v>0.1000015</v>
      </c>
      <c r="CJ265">
        <v>27</v>
      </c>
      <c r="CK265">
        <v>23455.9</v>
      </c>
      <c r="CL265">
        <v>1737665128.1</v>
      </c>
      <c r="CM265" t="s">
        <v>346</v>
      </c>
      <c r="CN265">
        <v>1737665128.1</v>
      </c>
      <c r="CO265">
        <v>1737665124.1</v>
      </c>
      <c r="CP265">
        <v>1</v>
      </c>
      <c r="CQ265">
        <v>0.11</v>
      </c>
      <c r="CR265">
        <v>-0.02</v>
      </c>
      <c r="CS265">
        <v>0.918</v>
      </c>
      <c r="CT265">
        <v>0.128</v>
      </c>
      <c r="CU265">
        <v>200</v>
      </c>
      <c r="CV265">
        <v>18</v>
      </c>
      <c r="CW265">
        <v>0.6</v>
      </c>
      <c r="CX265">
        <v>0.08</v>
      </c>
      <c r="CY265">
        <v>-72.58885</v>
      </c>
      <c r="CZ265">
        <v>-8.50753984962409</v>
      </c>
      <c r="DA265">
        <v>0.838664132117262</v>
      </c>
      <c r="DB265">
        <v>0</v>
      </c>
      <c r="DC265">
        <v>2.5982895</v>
      </c>
      <c r="DD265">
        <v>-0.0472804511278207</v>
      </c>
      <c r="DE265">
        <v>0.00676113635049614</v>
      </c>
      <c r="DF265">
        <v>1</v>
      </c>
      <c r="DG265">
        <v>1</v>
      </c>
      <c r="DH265">
        <v>2</v>
      </c>
      <c r="DI265" t="s">
        <v>347</v>
      </c>
      <c r="DJ265">
        <v>3.11928</v>
      </c>
      <c r="DK265">
        <v>2.80082</v>
      </c>
      <c r="DL265">
        <v>0.259158</v>
      </c>
      <c r="DM265">
        <v>0.267539</v>
      </c>
      <c r="DN265">
        <v>0.0862275</v>
      </c>
      <c r="DO265">
        <v>0.0762335</v>
      </c>
      <c r="DP265">
        <v>20622.5</v>
      </c>
      <c r="DQ265">
        <v>18836.3</v>
      </c>
      <c r="DR265">
        <v>26627.7</v>
      </c>
      <c r="DS265">
        <v>24059.6</v>
      </c>
      <c r="DT265">
        <v>33642</v>
      </c>
      <c r="DU265">
        <v>32391.4</v>
      </c>
      <c r="DV265">
        <v>40259.6</v>
      </c>
      <c r="DW265">
        <v>38046.2</v>
      </c>
      <c r="DX265">
        <v>1.9975</v>
      </c>
      <c r="DY265">
        <v>2.63415</v>
      </c>
      <c r="DZ265">
        <v>0.0311509</v>
      </c>
      <c r="EA265">
        <v>0</v>
      </c>
      <c r="EB265">
        <v>24.9231</v>
      </c>
      <c r="EC265">
        <v>999.9</v>
      </c>
      <c r="ED265">
        <v>51.062</v>
      </c>
      <c r="EE265">
        <v>26.193</v>
      </c>
      <c r="EF265">
        <v>16.9869</v>
      </c>
      <c r="EG265">
        <v>64.0056</v>
      </c>
      <c r="EH265">
        <v>20.3886</v>
      </c>
      <c r="EI265">
        <v>2</v>
      </c>
      <c r="EJ265">
        <v>-0.317904</v>
      </c>
      <c r="EK265">
        <v>-0.0457816</v>
      </c>
      <c r="EL265">
        <v>20.3006</v>
      </c>
      <c r="EM265">
        <v>5.26222</v>
      </c>
      <c r="EN265">
        <v>12.0062</v>
      </c>
      <c r="EO265">
        <v>4.99945</v>
      </c>
      <c r="EP265">
        <v>3.28708</v>
      </c>
      <c r="EQ265">
        <v>9999</v>
      </c>
      <c r="ER265">
        <v>9999</v>
      </c>
      <c r="ES265">
        <v>9999</v>
      </c>
      <c r="ET265">
        <v>999.9</v>
      </c>
      <c r="EU265">
        <v>1.87292</v>
      </c>
      <c r="EV265">
        <v>1.87378</v>
      </c>
      <c r="EW265">
        <v>1.86996</v>
      </c>
      <c r="EX265">
        <v>1.87576</v>
      </c>
      <c r="EY265">
        <v>1.87591</v>
      </c>
      <c r="EZ265">
        <v>1.87425</v>
      </c>
      <c r="FA265">
        <v>1.87286</v>
      </c>
      <c r="FB265">
        <v>1.87193</v>
      </c>
      <c r="FC265">
        <v>5</v>
      </c>
      <c r="FD265">
        <v>0</v>
      </c>
      <c r="FE265">
        <v>0</v>
      </c>
      <c r="FF265">
        <v>0</v>
      </c>
      <c r="FG265" t="s">
        <v>348</v>
      </c>
      <c r="FH265" t="s">
        <v>349</v>
      </c>
      <c r="FI265" t="s">
        <v>350</v>
      </c>
      <c r="FJ265" t="s">
        <v>350</v>
      </c>
      <c r="FK265" t="s">
        <v>350</v>
      </c>
      <c r="FL265" t="s">
        <v>350</v>
      </c>
      <c r="FM265">
        <v>0</v>
      </c>
      <c r="FN265">
        <v>100</v>
      </c>
      <c r="FO265">
        <v>100</v>
      </c>
      <c r="FP265">
        <v>1.8</v>
      </c>
      <c r="FQ265">
        <v>0.1104</v>
      </c>
      <c r="FR265">
        <v>0.362488883028156</v>
      </c>
      <c r="FS265">
        <v>0.00365831709837341</v>
      </c>
      <c r="FT265">
        <v>-3.09545118692409e-06</v>
      </c>
      <c r="FU265">
        <v>8.40380587856183e-10</v>
      </c>
      <c r="FV265">
        <v>-0.00191986884087034</v>
      </c>
      <c r="FW265">
        <v>0.00174507359546448</v>
      </c>
      <c r="FX265">
        <v>0.000211765233859431</v>
      </c>
      <c r="FY265">
        <v>9.99097381883647e-06</v>
      </c>
      <c r="FZ265">
        <v>2</v>
      </c>
      <c r="GA265">
        <v>1986</v>
      </c>
      <c r="GB265">
        <v>0</v>
      </c>
      <c r="GC265">
        <v>17</v>
      </c>
      <c r="GD265">
        <v>51.8</v>
      </c>
      <c r="GE265">
        <v>51.9</v>
      </c>
      <c r="GF265">
        <v>4.55933</v>
      </c>
      <c r="GG265">
        <v>2.48169</v>
      </c>
      <c r="GH265">
        <v>2.24854</v>
      </c>
      <c r="GI265">
        <v>2.67578</v>
      </c>
      <c r="GJ265">
        <v>2.44751</v>
      </c>
      <c r="GK265">
        <v>2.41699</v>
      </c>
      <c r="GL265">
        <v>31.6736</v>
      </c>
      <c r="GM265">
        <v>13.9394</v>
      </c>
      <c r="GN265">
        <v>19</v>
      </c>
      <c r="GO265">
        <v>456.099</v>
      </c>
      <c r="GP265">
        <v>1035.9</v>
      </c>
      <c r="GQ265">
        <v>24.1096</v>
      </c>
      <c r="GR265">
        <v>23.548</v>
      </c>
      <c r="GS265">
        <v>30.0001</v>
      </c>
      <c r="GT265">
        <v>23.5764</v>
      </c>
      <c r="GU265">
        <v>23.696</v>
      </c>
      <c r="GV265">
        <v>91.3278</v>
      </c>
      <c r="GW265">
        <v>22.1503</v>
      </c>
      <c r="GX265">
        <v>67.0425</v>
      </c>
      <c r="GY265">
        <v>24.1066</v>
      </c>
      <c r="GZ265">
        <v>1857.42</v>
      </c>
      <c r="HA265">
        <v>12.8566</v>
      </c>
      <c r="HB265">
        <v>101.114</v>
      </c>
      <c r="HC265">
        <v>101.085</v>
      </c>
    </row>
    <row r="266" spans="1:211">
      <c r="A266">
        <v>250</v>
      </c>
      <c r="B266">
        <v>1737668239.1</v>
      </c>
      <c r="C266">
        <v>498</v>
      </c>
      <c r="D266" t="s">
        <v>848</v>
      </c>
      <c r="E266" t="s">
        <v>849</v>
      </c>
      <c r="F266">
        <v>2</v>
      </c>
      <c r="G266">
        <v>1737668238.1</v>
      </c>
      <c r="H266">
        <f>(I266)/1000</f>
        <v>0</v>
      </c>
      <c r="I266">
        <f>IF(BD266, AL266, AF266)</f>
        <v>0</v>
      </c>
      <c r="J266">
        <f>IF(BD266, AG266, AE266)</f>
        <v>0</v>
      </c>
      <c r="K266">
        <f>BF266 - IF(AS266&gt;1, J266*AZ266*100.0/(AU266), 0)</f>
        <v>0</v>
      </c>
      <c r="L266">
        <f>((R266-H266/2)*K266-J266)/(R266+H266/2)</f>
        <v>0</v>
      </c>
      <c r="M266">
        <f>L266*(BM266+BN266)/1000.0</f>
        <v>0</v>
      </c>
      <c r="N266">
        <f>(BF266 - IF(AS266&gt;1, J266*AZ266*100.0/(AU266), 0))*(BM266+BN266)/1000.0</f>
        <v>0</v>
      </c>
      <c r="O266">
        <f>2.0/((1/Q266-1/P266)+SIGN(Q266)*SQRT((1/Q266-1/P266)*(1/Q266-1/P266) + 4*BA266/((BA266+1)*(BA266+1))*(2*1/Q266*1/P266-1/P266*1/P266)))</f>
        <v>0</v>
      </c>
      <c r="P266">
        <f>IF(LEFT(BB266,1)&lt;&gt;"0",IF(LEFT(BB266,1)="1",3.0,BC266),$D$5+$E$5*(BT266*BM266/($K$5*1000))+$F$5*(BT266*BM266/($K$5*1000))*MAX(MIN(AZ266,$J$5),$I$5)*MAX(MIN(AZ266,$J$5),$I$5)+$G$5*MAX(MIN(AZ266,$J$5),$I$5)*(BT266*BM266/($K$5*1000))+$H$5*(BT266*BM266/($K$5*1000))*(BT266*BM266/($K$5*1000)))</f>
        <v>0</v>
      </c>
      <c r="Q266">
        <f>H266*(1000-(1000*0.61365*exp(17.502*U266/(240.97+U266))/(BM266+BN266)+BH266)/2)/(1000*0.61365*exp(17.502*U266/(240.97+U266))/(BM266+BN266)-BH266)</f>
        <v>0</v>
      </c>
      <c r="R266">
        <f>1/((BA266+1)/(O266/1.6)+1/(P266/1.37)) + BA266/((BA266+1)/(O266/1.6) + BA266/(P266/1.37))</f>
        <v>0</v>
      </c>
      <c r="S266">
        <f>(AV266*AY266)</f>
        <v>0</v>
      </c>
      <c r="T266">
        <f>(BO266+(S266+2*0.95*5.67E-8*(((BO266+$B$7)+273)^4-(BO266+273)^4)-44100*H266)/(1.84*29.3*P266+8*0.95*5.67E-8*(BO266+273)^3))</f>
        <v>0</v>
      </c>
      <c r="U266">
        <f>($C$7*BP266+$D$7*BQ266+$E$7*T266)</f>
        <v>0</v>
      </c>
      <c r="V266">
        <f>0.61365*exp(17.502*U266/(240.97+U266))</f>
        <v>0</v>
      </c>
      <c r="W266">
        <f>(X266/Y266*100)</f>
        <v>0</v>
      </c>
      <c r="X266">
        <f>BH266*(BM266+BN266)/1000</f>
        <v>0</v>
      </c>
      <c r="Y266">
        <f>0.61365*exp(17.502*BO266/(240.97+BO266))</f>
        <v>0</v>
      </c>
      <c r="Z266">
        <f>(V266-BH266*(BM266+BN266)/1000)</f>
        <v>0</v>
      </c>
      <c r="AA266">
        <f>(-H266*44100)</f>
        <v>0</v>
      </c>
      <c r="AB266">
        <f>2*29.3*P266*0.92*(BO266-U266)</f>
        <v>0</v>
      </c>
      <c r="AC266">
        <f>2*0.95*5.67E-8*(((BO266+$B$7)+273)^4-(U266+273)^4)</f>
        <v>0</v>
      </c>
      <c r="AD266">
        <f>S266+AC266+AA266+AB266</f>
        <v>0</v>
      </c>
      <c r="AE266">
        <f>BL266*AS266*(BG266-BF266*(1000-AS266*BI266)/(1000-AS266*BH266))/(100*AZ266)</f>
        <v>0</v>
      </c>
      <c r="AF266">
        <f>1000*BL266*AS266*(BH266-BI266)/(100*AZ266*(1000-AS266*BH266))</f>
        <v>0</v>
      </c>
      <c r="AG266">
        <f>(AH266 - AI266 - BM266*1E3/(8.314*(BO266+273.15)) * AK266/BL266 * AJ266) * BL266/(100*AZ266) * (1000 - BI266)/1000</f>
        <v>0</v>
      </c>
      <c r="AH266">
        <v>1847.7650439881</v>
      </c>
      <c r="AI266">
        <v>1789.76539393939</v>
      </c>
      <c r="AJ266">
        <v>3.4142528138528</v>
      </c>
      <c r="AK266">
        <v>84.62</v>
      </c>
      <c r="AL266">
        <f>(AN266 - AM266 + BM266*1E3/(8.314*(BO266+273.15)) * AP266/BL266 * AO266) * BL266/(100*AZ266) * 1000/(1000 - AN266)</f>
        <v>0</v>
      </c>
      <c r="AM266">
        <v>12.8335566273926</v>
      </c>
      <c r="AN266">
        <v>15.4331406593407</v>
      </c>
      <c r="AO266">
        <v>1.93397855478118e-06</v>
      </c>
      <c r="AP266">
        <v>106.04</v>
      </c>
      <c r="AQ266">
        <v>13</v>
      </c>
      <c r="AR266">
        <v>3</v>
      </c>
      <c r="AS266">
        <f>IF(AQ266*$H$13&gt;=AU266,1.0,(AU266/(AU266-AQ266*$H$13)))</f>
        <v>0</v>
      </c>
      <c r="AT266">
        <f>(AS266-1)*100</f>
        <v>0</v>
      </c>
      <c r="AU266">
        <f>MAX(0,($B$13+$C$13*BT266)/(1+$D$13*BT266)*BM266/(BO266+273)*$E$13)</f>
        <v>0</v>
      </c>
      <c r="AV266">
        <f>$B$11*BU266+$C$11*BV266+$D$11*CG266</f>
        <v>0</v>
      </c>
      <c r="AW266">
        <f>AV266*AX266</f>
        <v>0</v>
      </c>
      <c r="AX266">
        <f>($B$11*$D$9+$C$11*$D$9+$D$11*(CH266*$E$9+CI266*$G$9))/($B$11+$C$11+$D$11)</f>
        <v>0</v>
      </c>
      <c r="AY266">
        <f>($B$11*$K$9+$C$11*$K$9+$D$11*(CH266*$L$9+CI266*$N$9))/($B$11+$C$11+$D$11)</f>
        <v>0</v>
      </c>
      <c r="AZ266">
        <v>6</v>
      </c>
      <c r="BA266">
        <v>0.5</v>
      </c>
      <c r="BB266" t="s">
        <v>345</v>
      </c>
      <c r="BC266">
        <v>2</v>
      </c>
      <c r="BD266" t="b">
        <v>1</v>
      </c>
      <c r="BE266">
        <v>1737668238.1</v>
      </c>
      <c r="BF266">
        <v>1762.18</v>
      </c>
      <c r="BG266">
        <v>1836.19</v>
      </c>
      <c r="BH266">
        <v>15.4334</v>
      </c>
      <c r="BI266">
        <v>12.833</v>
      </c>
      <c r="BJ266">
        <v>1760.38</v>
      </c>
      <c r="BK266">
        <v>15.3229</v>
      </c>
      <c r="BL266">
        <v>500.046</v>
      </c>
      <c r="BM266">
        <v>102.599</v>
      </c>
      <c r="BN266">
        <v>0.100268</v>
      </c>
      <c r="BO266">
        <v>25.0018</v>
      </c>
      <c r="BP266">
        <v>25.4356</v>
      </c>
      <c r="BQ266">
        <v>999.9</v>
      </c>
      <c r="BR266">
        <v>0</v>
      </c>
      <c r="BS266">
        <v>0</v>
      </c>
      <c r="BT266">
        <v>9957.5</v>
      </c>
      <c r="BU266">
        <v>364.626</v>
      </c>
      <c r="BV266">
        <v>827.165</v>
      </c>
      <c r="BW266">
        <v>-74.0131</v>
      </c>
      <c r="BX266">
        <v>1789.8</v>
      </c>
      <c r="BY266">
        <v>1860.06</v>
      </c>
      <c r="BZ266">
        <v>2.60042</v>
      </c>
      <c r="CA266">
        <v>1836.19</v>
      </c>
      <c r="CB266">
        <v>12.833</v>
      </c>
      <c r="CC266">
        <v>1.58345</v>
      </c>
      <c r="CD266">
        <v>1.31665</v>
      </c>
      <c r="CE266">
        <v>13.7986</v>
      </c>
      <c r="CF266">
        <v>10.9902</v>
      </c>
      <c r="CG266">
        <v>1200</v>
      </c>
      <c r="CH266">
        <v>0.900001</v>
      </c>
      <c r="CI266">
        <v>0.0999986</v>
      </c>
      <c r="CJ266">
        <v>27</v>
      </c>
      <c r="CK266">
        <v>23455.9</v>
      </c>
      <c r="CL266">
        <v>1737665128.1</v>
      </c>
      <c r="CM266" t="s">
        <v>346</v>
      </c>
      <c r="CN266">
        <v>1737665128.1</v>
      </c>
      <c r="CO266">
        <v>1737665124.1</v>
      </c>
      <c r="CP266">
        <v>1</v>
      </c>
      <c r="CQ266">
        <v>0.11</v>
      </c>
      <c r="CR266">
        <v>-0.02</v>
      </c>
      <c r="CS266">
        <v>0.918</v>
      </c>
      <c r="CT266">
        <v>0.128</v>
      </c>
      <c r="CU266">
        <v>200</v>
      </c>
      <c r="CV266">
        <v>18</v>
      </c>
      <c r="CW266">
        <v>0.6</v>
      </c>
      <c r="CX266">
        <v>0.08</v>
      </c>
      <c r="CY266">
        <v>-72.89346</v>
      </c>
      <c r="CZ266">
        <v>-7.62147067669175</v>
      </c>
      <c r="DA266">
        <v>0.743873039167303</v>
      </c>
      <c r="DB266">
        <v>0</v>
      </c>
      <c r="DC266">
        <v>2.5970955</v>
      </c>
      <c r="DD266">
        <v>-0.0205664661654177</v>
      </c>
      <c r="DE266">
        <v>0.00529611317382851</v>
      </c>
      <c r="DF266">
        <v>1</v>
      </c>
      <c r="DG266">
        <v>1</v>
      </c>
      <c r="DH266">
        <v>2</v>
      </c>
      <c r="DI266" t="s">
        <v>347</v>
      </c>
      <c r="DJ266">
        <v>3.11907</v>
      </c>
      <c r="DK266">
        <v>2.80078</v>
      </c>
      <c r="DL266">
        <v>0.259732</v>
      </c>
      <c r="DM266">
        <v>0.268084</v>
      </c>
      <c r="DN266">
        <v>0.0862296</v>
      </c>
      <c r="DO266">
        <v>0.0762298</v>
      </c>
      <c r="DP266">
        <v>20606.8</v>
      </c>
      <c r="DQ266">
        <v>18822.4</v>
      </c>
      <c r="DR266">
        <v>26628</v>
      </c>
      <c r="DS266">
        <v>24059.6</v>
      </c>
      <c r="DT266">
        <v>33642.4</v>
      </c>
      <c r="DU266">
        <v>32391.5</v>
      </c>
      <c r="DV266">
        <v>40260.2</v>
      </c>
      <c r="DW266">
        <v>38046.1</v>
      </c>
      <c r="DX266">
        <v>1.99745</v>
      </c>
      <c r="DY266">
        <v>2.63535</v>
      </c>
      <c r="DZ266">
        <v>0.0312701</v>
      </c>
      <c r="EA266">
        <v>0</v>
      </c>
      <c r="EB266">
        <v>24.9242</v>
      </c>
      <c r="EC266">
        <v>999.9</v>
      </c>
      <c r="ED266">
        <v>51.038</v>
      </c>
      <c r="EE266">
        <v>26.203</v>
      </c>
      <c r="EF266">
        <v>16.9882</v>
      </c>
      <c r="EG266">
        <v>63.9856</v>
      </c>
      <c r="EH266">
        <v>20.4006</v>
      </c>
      <c r="EI266">
        <v>2</v>
      </c>
      <c r="EJ266">
        <v>-0.317724</v>
      </c>
      <c r="EK266">
        <v>-0.0466939</v>
      </c>
      <c r="EL266">
        <v>20.3005</v>
      </c>
      <c r="EM266">
        <v>5.26162</v>
      </c>
      <c r="EN266">
        <v>12.0065</v>
      </c>
      <c r="EO266">
        <v>4.99915</v>
      </c>
      <c r="EP266">
        <v>3.28695</v>
      </c>
      <c r="EQ266">
        <v>9999</v>
      </c>
      <c r="ER266">
        <v>9999</v>
      </c>
      <c r="ES266">
        <v>9999</v>
      </c>
      <c r="ET266">
        <v>999.9</v>
      </c>
      <c r="EU266">
        <v>1.87293</v>
      </c>
      <c r="EV266">
        <v>1.87378</v>
      </c>
      <c r="EW266">
        <v>1.86996</v>
      </c>
      <c r="EX266">
        <v>1.87576</v>
      </c>
      <c r="EY266">
        <v>1.87591</v>
      </c>
      <c r="EZ266">
        <v>1.87425</v>
      </c>
      <c r="FA266">
        <v>1.87286</v>
      </c>
      <c r="FB266">
        <v>1.87194</v>
      </c>
      <c r="FC266">
        <v>5</v>
      </c>
      <c r="FD266">
        <v>0</v>
      </c>
      <c r="FE266">
        <v>0</v>
      </c>
      <c r="FF266">
        <v>0</v>
      </c>
      <c r="FG266" t="s">
        <v>348</v>
      </c>
      <c r="FH266" t="s">
        <v>349</v>
      </c>
      <c r="FI266" t="s">
        <v>350</v>
      </c>
      <c r="FJ266" t="s">
        <v>350</v>
      </c>
      <c r="FK266" t="s">
        <v>350</v>
      </c>
      <c r="FL266" t="s">
        <v>350</v>
      </c>
      <c r="FM266">
        <v>0</v>
      </c>
      <c r="FN266">
        <v>100</v>
      </c>
      <c r="FO266">
        <v>100</v>
      </c>
      <c r="FP266">
        <v>1.8</v>
      </c>
      <c r="FQ266">
        <v>0.1105</v>
      </c>
      <c r="FR266">
        <v>0.362488883028156</v>
      </c>
      <c r="FS266">
        <v>0.00365831709837341</v>
      </c>
      <c r="FT266">
        <v>-3.09545118692409e-06</v>
      </c>
      <c r="FU266">
        <v>8.40380587856183e-10</v>
      </c>
      <c r="FV266">
        <v>-0.00191986884087034</v>
      </c>
      <c r="FW266">
        <v>0.00174507359546448</v>
      </c>
      <c r="FX266">
        <v>0.000211765233859431</v>
      </c>
      <c r="FY266">
        <v>9.99097381883647e-06</v>
      </c>
      <c r="FZ266">
        <v>2</v>
      </c>
      <c r="GA266">
        <v>1986</v>
      </c>
      <c r="GB266">
        <v>0</v>
      </c>
      <c r="GC266">
        <v>17</v>
      </c>
      <c r="GD266">
        <v>51.9</v>
      </c>
      <c r="GE266">
        <v>51.9</v>
      </c>
      <c r="GF266">
        <v>4.57153</v>
      </c>
      <c r="GG266">
        <v>2.4353</v>
      </c>
      <c r="GH266">
        <v>2.24854</v>
      </c>
      <c r="GI266">
        <v>2.677</v>
      </c>
      <c r="GJ266">
        <v>2.44751</v>
      </c>
      <c r="GK266">
        <v>2.41821</v>
      </c>
      <c r="GL266">
        <v>31.6736</v>
      </c>
      <c r="GM266">
        <v>13.9482</v>
      </c>
      <c r="GN266">
        <v>19</v>
      </c>
      <c r="GO266">
        <v>456.07</v>
      </c>
      <c r="GP266">
        <v>1037.37</v>
      </c>
      <c r="GQ266">
        <v>24.1078</v>
      </c>
      <c r="GR266">
        <v>23.548</v>
      </c>
      <c r="GS266">
        <v>30.0002</v>
      </c>
      <c r="GT266">
        <v>23.5764</v>
      </c>
      <c r="GU266">
        <v>23.696</v>
      </c>
      <c r="GV266">
        <v>91.5862</v>
      </c>
      <c r="GW266">
        <v>22.1503</v>
      </c>
      <c r="GX266">
        <v>67.0425</v>
      </c>
      <c r="GY266">
        <v>24.1041</v>
      </c>
      <c r="GZ266">
        <v>1857.42</v>
      </c>
      <c r="HA266">
        <v>12.8566</v>
      </c>
      <c r="HB266">
        <v>101.115</v>
      </c>
      <c r="HC266">
        <v>101.085</v>
      </c>
    </row>
    <row r="267" spans="1:211">
      <c r="A267">
        <v>251</v>
      </c>
      <c r="B267">
        <v>1737668241.1</v>
      </c>
      <c r="C267">
        <v>500</v>
      </c>
      <c r="D267" t="s">
        <v>850</v>
      </c>
      <c r="E267" t="s">
        <v>851</v>
      </c>
      <c r="F267">
        <v>2</v>
      </c>
      <c r="G267">
        <v>1737668239.1</v>
      </c>
      <c r="H267">
        <f>(I267)/1000</f>
        <v>0</v>
      </c>
      <c r="I267">
        <f>IF(BD267, AL267, AF267)</f>
        <v>0</v>
      </c>
      <c r="J267">
        <f>IF(BD267, AG267, AE267)</f>
        <v>0</v>
      </c>
      <c r="K267">
        <f>BF267 - IF(AS267&gt;1, J267*AZ267*100.0/(AU267), 0)</f>
        <v>0</v>
      </c>
      <c r="L267">
        <f>((R267-H267/2)*K267-J267)/(R267+H267/2)</f>
        <v>0</v>
      </c>
      <c r="M267">
        <f>L267*(BM267+BN267)/1000.0</f>
        <v>0</v>
      </c>
      <c r="N267">
        <f>(BF267 - IF(AS267&gt;1, J267*AZ267*100.0/(AU267), 0))*(BM267+BN267)/1000.0</f>
        <v>0</v>
      </c>
      <c r="O267">
        <f>2.0/((1/Q267-1/P267)+SIGN(Q267)*SQRT((1/Q267-1/P267)*(1/Q267-1/P267) + 4*BA267/((BA267+1)*(BA267+1))*(2*1/Q267*1/P267-1/P267*1/P267)))</f>
        <v>0</v>
      </c>
      <c r="P267">
        <f>IF(LEFT(BB267,1)&lt;&gt;"0",IF(LEFT(BB267,1)="1",3.0,BC267),$D$5+$E$5*(BT267*BM267/($K$5*1000))+$F$5*(BT267*BM267/($K$5*1000))*MAX(MIN(AZ267,$J$5),$I$5)*MAX(MIN(AZ267,$J$5),$I$5)+$G$5*MAX(MIN(AZ267,$J$5),$I$5)*(BT267*BM267/($K$5*1000))+$H$5*(BT267*BM267/($K$5*1000))*(BT267*BM267/($K$5*1000)))</f>
        <v>0</v>
      </c>
      <c r="Q267">
        <f>H267*(1000-(1000*0.61365*exp(17.502*U267/(240.97+U267))/(BM267+BN267)+BH267)/2)/(1000*0.61365*exp(17.502*U267/(240.97+U267))/(BM267+BN267)-BH267)</f>
        <v>0</v>
      </c>
      <c r="R267">
        <f>1/((BA267+1)/(O267/1.6)+1/(P267/1.37)) + BA267/((BA267+1)/(O267/1.6) + BA267/(P267/1.37))</f>
        <v>0</v>
      </c>
      <c r="S267">
        <f>(AV267*AY267)</f>
        <v>0</v>
      </c>
      <c r="T267">
        <f>(BO267+(S267+2*0.95*5.67E-8*(((BO267+$B$7)+273)^4-(BO267+273)^4)-44100*H267)/(1.84*29.3*P267+8*0.95*5.67E-8*(BO267+273)^3))</f>
        <v>0</v>
      </c>
      <c r="U267">
        <f>($C$7*BP267+$D$7*BQ267+$E$7*T267)</f>
        <v>0</v>
      </c>
      <c r="V267">
        <f>0.61365*exp(17.502*U267/(240.97+U267))</f>
        <v>0</v>
      </c>
      <c r="W267">
        <f>(X267/Y267*100)</f>
        <v>0</v>
      </c>
      <c r="X267">
        <f>BH267*(BM267+BN267)/1000</f>
        <v>0</v>
      </c>
      <c r="Y267">
        <f>0.61365*exp(17.502*BO267/(240.97+BO267))</f>
        <v>0</v>
      </c>
      <c r="Z267">
        <f>(V267-BH267*(BM267+BN267)/1000)</f>
        <v>0</v>
      </c>
      <c r="AA267">
        <f>(-H267*44100)</f>
        <v>0</v>
      </c>
      <c r="AB267">
        <f>2*29.3*P267*0.92*(BO267-U267)</f>
        <v>0</v>
      </c>
      <c r="AC267">
        <f>2*0.95*5.67E-8*(((BO267+$B$7)+273)^4-(U267+273)^4)</f>
        <v>0</v>
      </c>
      <c r="AD267">
        <f>S267+AC267+AA267+AB267</f>
        <v>0</v>
      </c>
      <c r="AE267">
        <f>BL267*AS267*(BG267-BF267*(1000-AS267*BI267)/(1000-AS267*BH267))/(100*AZ267)</f>
        <v>0</v>
      </c>
      <c r="AF267">
        <f>1000*BL267*AS267*(BH267-BI267)/(100*AZ267*(1000-AS267*BH267))</f>
        <v>0</v>
      </c>
      <c r="AG267">
        <f>(AH267 - AI267 - BM267*1E3/(8.314*(BO267+273.15)) * AK267/BL267 * AJ267) * BL267/(100*AZ267) * (1000 - BI267)/1000</f>
        <v>0</v>
      </c>
      <c r="AH267">
        <v>1854.82029445238</v>
      </c>
      <c r="AI267">
        <v>1796.74303030303</v>
      </c>
      <c r="AJ267">
        <v>3.45596926406899</v>
      </c>
      <c r="AK267">
        <v>84.62</v>
      </c>
      <c r="AL267">
        <f>(AN267 - AM267 + BM267*1E3/(8.314*(BO267+273.15)) * AP267/BL267 * AO267) * BL267/(100*AZ267) * 1000/(1000 - AN267)</f>
        <v>0</v>
      </c>
      <c r="AM267">
        <v>12.8339481877123</v>
      </c>
      <c r="AN267">
        <v>15.4332428571429</v>
      </c>
      <c r="AO267">
        <v>1.51733828239067e-06</v>
      </c>
      <c r="AP267">
        <v>106.04</v>
      </c>
      <c r="AQ267">
        <v>13</v>
      </c>
      <c r="AR267">
        <v>3</v>
      </c>
      <c r="AS267">
        <f>IF(AQ267*$H$13&gt;=AU267,1.0,(AU267/(AU267-AQ267*$H$13)))</f>
        <v>0</v>
      </c>
      <c r="AT267">
        <f>(AS267-1)*100</f>
        <v>0</v>
      </c>
      <c r="AU267">
        <f>MAX(0,($B$13+$C$13*BT267)/(1+$D$13*BT267)*BM267/(BO267+273)*$E$13)</f>
        <v>0</v>
      </c>
      <c r="AV267">
        <f>$B$11*BU267+$C$11*BV267+$D$11*CG267</f>
        <v>0</v>
      </c>
      <c r="AW267">
        <f>AV267*AX267</f>
        <v>0</v>
      </c>
      <c r="AX267">
        <f>($B$11*$D$9+$C$11*$D$9+$D$11*(CH267*$E$9+CI267*$G$9))/($B$11+$C$11+$D$11)</f>
        <v>0</v>
      </c>
      <c r="AY267">
        <f>($B$11*$K$9+$C$11*$K$9+$D$11*(CH267*$L$9+CI267*$N$9))/($B$11+$C$11+$D$11)</f>
        <v>0</v>
      </c>
      <c r="AZ267">
        <v>6</v>
      </c>
      <c r="BA267">
        <v>0.5</v>
      </c>
      <c r="BB267" t="s">
        <v>345</v>
      </c>
      <c r="BC267">
        <v>2</v>
      </c>
      <c r="BD267" t="b">
        <v>1</v>
      </c>
      <c r="BE267">
        <v>1737668239.1</v>
      </c>
      <c r="BF267">
        <v>1765.58</v>
      </c>
      <c r="BG267">
        <v>1839.485</v>
      </c>
      <c r="BH267">
        <v>15.4335</v>
      </c>
      <c r="BI267">
        <v>12.8324</v>
      </c>
      <c r="BJ267">
        <v>1763.78</v>
      </c>
      <c r="BK267">
        <v>15.323</v>
      </c>
      <c r="BL267">
        <v>500.0855</v>
      </c>
      <c r="BM267">
        <v>102.598</v>
      </c>
      <c r="BN267">
        <v>0.1001995</v>
      </c>
      <c r="BO267">
        <v>25.00145</v>
      </c>
      <c r="BP267">
        <v>25.43655</v>
      </c>
      <c r="BQ267">
        <v>999.9</v>
      </c>
      <c r="BR267">
        <v>0</v>
      </c>
      <c r="BS267">
        <v>0</v>
      </c>
      <c r="BT267">
        <v>9972.5</v>
      </c>
      <c r="BU267">
        <v>364.621</v>
      </c>
      <c r="BV267">
        <v>827.2975</v>
      </c>
      <c r="BW267">
        <v>-73.90525</v>
      </c>
      <c r="BX267">
        <v>1793.255</v>
      </c>
      <c r="BY267">
        <v>1863.395</v>
      </c>
      <c r="BZ267">
        <v>2.601065</v>
      </c>
      <c r="CA267">
        <v>1839.485</v>
      </c>
      <c r="CB267">
        <v>12.8324</v>
      </c>
      <c r="CC267">
        <v>1.58344</v>
      </c>
      <c r="CD267">
        <v>1.31658</v>
      </c>
      <c r="CE267">
        <v>13.79855</v>
      </c>
      <c r="CF267">
        <v>10.9894</v>
      </c>
      <c r="CG267">
        <v>1199.995</v>
      </c>
      <c r="CH267">
        <v>0.9000015</v>
      </c>
      <c r="CI267">
        <v>0.0999982</v>
      </c>
      <c r="CJ267">
        <v>27</v>
      </c>
      <c r="CK267">
        <v>23455.8</v>
      </c>
      <c r="CL267">
        <v>1737665128.1</v>
      </c>
      <c r="CM267" t="s">
        <v>346</v>
      </c>
      <c r="CN267">
        <v>1737665128.1</v>
      </c>
      <c r="CO267">
        <v>1737665124.1</v>
      </c>
      <c r="CP267">
        <v>1</v>
      </c>
      <c r="CQ267">
        <v>0.11</v>
      </c>
      <c r="CR267">
        <v>-0.02</v>
      </c>
      <c r="CS267">
        <v>0.918</v>
      </c>
      <c r="CT267">
        <v>0.128</v>
      </c>
      <c r="CU267">
        <v>200</v>
      </c>
      <c r="CV267">
        <v>18</v>
      </c>
      <c r="CW267">
        <v>0.6</v>
      </c>
      <c r="CX267">
        <v>0.08</v>
      </c>
      <c r="CY267">
        <v>-73.135545</v>
      </c>
      <c r="CZ267">
        <v>-6.55341203007518</v>
      </c>
      <c r="DA267">
        <v>0.641526687266398</v>
      </c>
      <c r="DB267">
        <v>0</v>
      </c>
      <c r="DC267">
        <v>2.5961875</v>
      </c>
      <c r="DD267">
        <v>0.00996496240602098</v>
      </c>
      <c r="DE267">
        <v>0.00355986639496483</v>
      </c>
      <c r="DF267">
        <v>1</v>
      </c>
      <c r="DG267">
        <v>1</v>
      </c>
      <c r="DH267">
        <v>2</v>
      </c>
      <c r="DI267" t="s">
        <v>347</v>
      </c>
      <c r="DJ267">
        <v>3.11936</v>
      </c>
      <c r="DK267">
        <v>2.80063</v>
      </c>
      <c r="DL267">
        <v>0.260295</v>
      </c>
      <c r="DM267">
        <v>0.268622</v>
      </c>
      <c r="DN267">
        <v>0.0862355</v>
      </c>
      <c r="DO267">
        <v>0.0762276</v>
      </c>
      <c r="DP267">
        <v>20591.3</v>
      </c>
      <c r="DQ267">
        <v>18808.7</v>
      </c>
      <c r="DR267">
        <v>26628.2</v>
      </c>
      <c r="DS267">
        <v>24059.8</v>
      </c>
      <c r="DT267">
        <v>33642.7</v>
      </c>
      <c r="DU267">
        <v>32391.9</v>
      </c>
      <c r="DV267">
        <v>40260.8</v>
      </c>
      <c r="DW267">
        <v>38046.4</v>
      </c>
      <c r="DX267">
        <v>1.998</v>
      </c>
      <c r="DY267">
        <v>2.63497</v>
      </c>
      <c r="DZ267">
        <v>0.031352</v>
      </c>
      <c r="EA267">
        <v>0</v>
      </c>
      <c r="EB267">
        <v>24.9251</v>
      </c>
      <c r="EC267">
        <v>999.9</v>
      </c>
      <c r="ED267">
        <v>51.038</v>
      </c>
      <c r="EE267">
        <v>26.203</v>
      </c>
      <c r="EF267">
        <v>16.9884</v>
      </c>
      <c r="EG267">
        <v>63.7856</v>
      </c>
      <c r="EH267">
        <v>20.3285</v>
      </c>
      <c r="EI267">
        <v>2</v>
      </c>
      <c r="EJ267">
        <v>-0.317607</v>
      </c>
      <c r="EK267">
        <v>-0.0444363</v>
      </c>
      <c r="EL267">
        <v>20.3004</v>
      </c>
      <c r="EM267">
        <v>5.26192</v>
      </c>
      <c r="EN267">
        <v>12.0067</v>
      </c>
      <c r="EO267">
        <v>4.99945</v>
      </c>
      <c r="EP267">
        <v>3.28708</v>
      </c>
      <c r="EQ267">
        <v>9999</v>
      </c>
      <c r="ER267">
        <v>9999</v>
      </c>
      <c r="ES267">
        <v>9999</v>
      </c>
      <c r="ET267">
        <v>999.9</v>
      </c>
      <c r="EU267">
        <v>1.8729</v>
      </c>
      <c r="EV267">
        <v>1.87378</v>
      </c>
      <c r="EW267">
        <v>1.86996</v>
      </c>
      <c r="EX267">
        <v>1.87576</v>
      </c>
      <c r="EY267">
        <v>1.87591</v>
      </c>
      <c r="EZ267">
        <v>1.87424</v>
      </c>
      <c r="FA267">
        <v>1.87286</v>
      </c>
      <c r="FB267">
        <v>1.87194</v>
      </c>
      <c r="FC267">
        <v>5</v>
      </c>
      <c r="FD267">
        <v>0</v>
      </c>
      <c r="FE267">
        <v>0</v>
      </c>
      <c r="FF267">
        <v>0</v>
      </c>
      <c r="FG267" t="s">
        <v>348</v>
      </c>
      <c r="FH267" t="s">
        <v>349</v>
      </c>
      <c r="FI267" t="s">
        <v>350</v>
      </c>
      <c r="FJ267" t="s">
        <v>350</v>
      </c>
      <c r="FK267" t="s">
        <v>350</v>
      </c>
      <c r="FL267" t="s">
        <v>350</v>
      </c>
      <c r="FM267">
        <v>0</v>
      </c>
      <c r="FN267">
        <v>100</v>
      </c>
      <c r="FO267">
        <v>100</v>
      </c>
      <c r="FP267">
        <v>1.8</v>
      </c>
      <c r="FQ267">
        <v>0.1105</v>
      </c>
      <c r="FR267">
        <v>0.362488883028156</v>
      </c>
      <c r="FS267">
        <v>0.00365831709837341</v>
      </c>
      <c r="FT267">
        <v>-3.09545118692409e-06</v>
      </c>
      <c r="FU267">
        <v>8.40380587856183e-10</v>
      </c>
      <c r="FV267">
        <v>-0.00191986884087034</v>
      </c>
      <c r="FW267">
        <v>0.00174507359546448</v>
      </c>
      <c r="FX267">
        <v>0.000211765233859431</v>
      </c>
      <c r="FY267">
        <v>9.99097381883647e-06</v>
      </c>
      <c r="FZ267">
        <v>2</v>
      </c>
      <c r="GA267">
        <v>1986</v>
      </c>
      <c r="GB267">
        <v>0</v>
      </c>
      <c r="GC267">
        <v>17</v>
      </c>
      <c r="GD267">
        <v>51.9</v>
      </c>
      <c r="GE267">
        <v>52</v>
      </c>
      <c r="GF267">
        <v>4.58496</v>
      </c>
      <c r="GG267">
        <v>2.42798</v>
      </c>
      <c r="GH267">
        <v>2.24854</v>
      </c>
      <c r="GI267">
        <v>2.67578</v>
      </c>
      <c r="GJ267">
        <v>2.44751</v>
      </c>
      <c r="GK267">
        <v>2.3938</v>
      </c>
      <c r="GL267">
        <v>31.6955</v>
      </c>
      <c r="GM267">
        <v>13.9306</v>
      </c>
      <c r="GN267">
        <v>19</v>
      </c>
      <c r="GO267">
        <v>456.394</v>
      </c>
      <c r="GP267">
        <v>1036.9</v>
      </c>
      <c r="GQ267">
        <v>24.1065</v>
      </c>
      <c r="GR267">
        <v>23.5481</v>
      </c>
      <c r="GS267">
        <v>30.0001</v>
      </c>
      <c r="GT267">
        <v>23.5764</v>
      </c>
      <c r="GU267">
        <v>23.696</v>
      </c>
      <c r="GV267">
        <v>91.8453</v>
      </c>
      <c r="GW267">
        <v>22.1503</v>
      </c>
      <c r="GX267">
        <v>66.6699</v>
      </c>
      <c r="GY267">
        <v>24.1041</v>
      </c>
      <c r="GZ267">
        <v>1870.92</v>
      </c>
      <c r="HA267">
        <v>12.8566</v>
      </c>
      <c r="HB267">
        <v>101.116</v>
      </c>
      <c r="HC267">
        <v>101.085</v>
      </c>
    </row>
    <row r="268" spans="1:211">
      <c r="A268">
        <v>252</v>
      </c>
      <c r="B268">
        <v>1737668243.1</v>
      </c>
      <c r="C268">
        <v>502</v>
      </c>
      <c r="D268" t="s">
        <v>852</v>
      </c>
      <c r="E268" t="s">
        <v>853</v>
      </c>
      <c r="F268">
        <v>2</v>
      </c>
      <c r="G268">
        <v>1737668242.1</v>
      </c>
      <c r="H268">
        <f>(I268)/1000</f>
        <v>0</v>
      </c>
      <c r="I268">
        <f>IF(BD268, AL268, AF268)</f>
        <v>0</v>
      </c>
      <c r="J268">
        <f>IF(BD268, AG268, AE268)</f>
        <v>0</v>
      </c>
      <c r="K268">
        <f>BF268 - IF(AS268&gt;1, J268*AZ268*100.0/(AU268), 0)</f>
        <v>0</v>
      </c>
      <c r="L268">
        <f>((R268-H268/2)*K268-J268)/(R268+H268/2)</f>
        <v>0</v>
      </c>
      <c r="M268">
        <f>L268*(BM268+BN268)/1000.0</f>
        <v>0</v>
      </c>
      <c r="N268">
        <f>(BF268 - IF(AS268&gt;1, J268*AZ268*100.0/(AU268), 0))*(BM268+BN268)/1000.0</f>
        <v>0</v>
      </c>
      <c r="O268">
        <f>2.0/((1/Q268-1/P268)+SIGN(Q268)*SQRT((1/Q268-1/P268)*(1/Q268-1/P268) + 4*BA268/((BA268+1)*(BA268+1))*(2*1/Q268*1/P268-1/P268*1/P268)))</f>
        <v>0</v>
      </c>
      <c r="P268">
        <f>IF(LEFT(BB268,1)&lt;&gt;"0",IF(LEFT(BB268,1)="1",3.0,BC268),$D$5+$E$5*(BT268*BM268/($K$5*1000))+$F$5*(BT268*BM268/($K$5*1000))*MAX(MIN(AZ268,$J$5),$I$5)*MAX(MIN(AZ268,$J$5),$I$5)+$G$5*MAX(MIN(AZ268,$J$5),$I$5)*(BT268*BM268/($K$5*1000))+$H$5*(BT268*BM268/($K$5*1000))*(BT268*BM268/($K$5*1000)))</f>
        <v>0</v>
      </c>
      <c r="Q268">
        <f>H268*(1000-(1000*0.61365*exp(17.502*U268/(240.97+U268))/(BM268+BN268)+BH268)/2)/(1000*0.61365*exp(17.502*U268/(240.97+U268))/(BM268+BN268)-BH268)</f>
        <v>0</v>
      </c>
      <c r="R268">
        <f>1/((BA268+1)/(O268/1.6)+1/(P268/1.37)) + BA268/((BA268+1)/(O268/1.6) + BA268/(P268/1.37))</f>
        <v>0</v>
      </c>
      <c r="S268">
        <f>(AV268*AY268)</f>
        <v>0</v>
      </c>
      <c r="T268">
        <f>(BO268+(S268+2*0.95*5.67E-8*(((BO268+$B$7)+273)^4-(BO268+273)^4)-44100*H268)/(1.84*29.3*P268+8*0.95*5.67E-8*(BO268+273)^3))</f>
        <v>0</v>
      </c>
      <c r="U268">
        <f>($C$7*BP268+$D$7*BQ268+$E$7*T268)</f>
        <v>0</v>
      </c>
      <c r="V268">
        <f>0.61365*exp(17.502*U268/(240.97+U268))</f>
        <v>0</v>
      </c>
      <c r="W268">
        <f>(X268/Y268*100)</f>
        <v>0</v>
      </c>
      <c r="X268">
        <f>BH268*(BM268+BN268)/1000</f>
        <v>0</v>
      </c>
      <c r="Y268">
        <f>0.61365*exp(17.502*BO268/(240.97+BO268))</f>
        <v>0</v>
      </c>
      <c r="Z268">
        <f>(V268-BH268*(BM268+BN268)/1000)</f>
        <v>0</v>
      </c>
      <c r="AA268">
        <f>(-H268*44100)</f>
        <v>0</v>
      </c>
      <c r="AB268">
        <f>2*29.3*P268*0.92*(BO268-U268)</f>
        <v>0</v>
      </c>
      <c r="AC268">
        <f>2*0.95*5.67E-8*(((BO268+$B$7)+273)^4-(U268+273)^4)</f>
        <v>0</v>
      </c>
      <c r="AD268">
        <f>S268+AC268+AA268+AB268</f>
        <v>0</v>
      </c>
      <c r="AE268">
        <f>BL268*AS268*(BG268-BF268*(1000-AS268*BI268)/(1000-AS268*BH268))/(100*AZ268)</f>
        <v>0</v>
      </c>
      <c r="AF268">
        <f>1000*BL268*AS268*(BH268-BI268)/(100*AZ268*(1000-AS268*BH268))</f>
        <v>0</v>
      </c>
      <c r="AG268">
        <f>(AH268 - AI268 - BM268*1E3/(8.314*(BO268+273.15)) * AK268/BL268 * AJ268) * BL268/(100*AZ268) * (1000 - BI268)/1000</f>
        <v>0</v>
      </c>
      <c r="AH268">
        <v>1861.69201344048</v>
      </c>
      <c r="AI268">
        <v>1803.53878787879</v>
      </c>
      <c r="AJ268">
        <v>3.43497705627708</v>
      </c>
      <c r="AK268">
        <v>84.62</v>
      </c>
      <c r="AL268">
        <f>(AN268 - AM268 + BM268*1E3/(8.314*(BO268+273.15)) * AP268/BL268 * AO268) * BL268/(100*AZ268) * 1000/(1000 - AN268)</f>
        <v>0</v>
      </c>
      <c r="AM268">
        <v>12.8337846929271</v>
      </c>
      <c r="AN268">
        <v>15.4339901098901</v>
      </c>
      <c r="AO268">
        <v>1.13643674048557e-06</v>
      </c>
      <c r="AP268">
        <v>106.04</v>
      </c>
      <c r="AQ268">
        <v>13</v>
      </c>
      <c r="AR268">
        <v>3</v>
      </c>
      <c r="AS268">
        <f>IF(AQ268*$H$13&gt;=AU268,1.0,(AU268/(AU268-AQ268*$H$13)))</f>
        <v>0</v>
      </c>
      <c r="AT268">
        <f>(AS268-1)*100</f>
        <v>0</v>
      </c>
      <c r="AU268">
        <f>MAX(0,($B$13+$C$13*BT268)/(1+$D$13*BT268)*BM268/(BO268+273)*$E$13)</f>
        <v>0</v>
      </c>
      <c r="AV268">
        <f>$B$11*BU268+$C$11*BV268+$D$11*CG268</f>
        <v>0</v>
      </c>
      <c r="AW268">
        <f>AV268*AX268</f>
        <v>0</v>
      </c>
      <c r="AX268">
        <f>($B$11*$D$9+$C$11*$D$9+$D$11*(CH268*$E$9+CI268*$G$9))/($B$11+$C$11+$D$11)</f>
        <v>0</v>
      </c>
      <c r="AY268">
        <f>($B$11*$K$9+$C$11*$K$9+$D$11*(CH268*$L$9+CI268*$N$9))/($B$11+$C$11+$D$11)</f>
        <v>0</v>
      </c>
      <c r="AZ268">
        <v>6</v>
      </c>
      <c r="BA268">
        <v>0.5</v>
      </c>
      <c r="BB268" t="s">
        <v>345</v>
      </c>
      <c r="BC268">
        <v>2</v>
      </c>
      <c r="BD268" t="b">
        <v>1</v>
      </c>
      <c r="BE268">
        <v>1737668242.1</v>
      </c>
      <c r="BF268">
        <v>1775.65</v>
      </c>
      <c r="BG268">
        <v>1849.45</v>
      </c>
      <c r="BH268">
        <v>15.4341</v>
      </c>
      <c r="BI268">
        <v>12.8305</v>
      </c>
      <c r="BJ268">
        <v>1773.85</v>
      </c>
      <c r="BK268">
        <v>15.3236</v>
      </c>
      <c r="BL268">
        <v>500.068</v>
      </c>
      <c r="BM268">
        <v>102.597</v>
      </c>
      <c r="BN268">
        <v>0.0999822</v>
      </c>
      <c r="BO268">
        <v>24.9994</v>
      </c>
      <c r="BP268">
        <v>25.4367</v>
      </c>
      <c r="BQ268">
        <v>999.9</v>
      </c>
      <c r="BR268">
        <v>0</v>
      </c>
      <c r="BS268">
        <v>0</v>
      </c>
      <c r="BT268">
        <v>9997.5</v>
      </c>
      <c r="BU268">
        <v>364.641</v>
      </c>
      <c r="BV268">
        <v>827.787</v>
      </c>
      <c r="BW268">
        <v>-73.7983</v>
      </c>
      <c r="BX268">
        <v>1803.49</v>
      </c>
      <c r="BY268">
        <v>1873.49</v>
      </c>
      <c r="BZ268">
        <v>2.60356</v>
      </c>
      <c r="CA268">
        <v>1849.45</v>
      </c>
      <c r="CB268">
        <v>12.8305</v>
      </c>
      <c r="CC268">
        <v>1.58349</v>
      </c>
      <c r="CD268">
        <v>1.31637</v>
      </c>
      <c r="CE268">
        <v>13.7991</v>
      </c>
      <c r="CF268">
        <v>10.9871</v>
      </c>
      <c r="CG268">
        <v>1200</v>
      </c>
      <c r="CH268">
        <v>0.900001</v>
      </c>
      <c r="CI268">
        <v>0.0999995</v>
      </c>
      <c r="CJ268">
        <v>27</v>
      </c>
      <c r="CK268">
        <v>23455.8</v>
      </c>
      <c r="CL268">
        <v>1737665128.1</v>
      </c>
      <c r="CM268" t="s">
        <v>346</v>
      </c>
      <c r="CN268">
        <v>1737665128.1</v>
      </c>
      <c r="CO268">
        <v>1737665124.1</v>
      </c>
      <c r="CP268">
        <v>1</v>
      </c>
      <c r="CQ268">
        <v>0.11</v>
      </c>
      <c r="CR268">
        <v>-0.02</v>
      </c>
      <c r="CS268">
        <v>0.918</v>
      </c>
      <c r="CT268">
        <v>0.128</v>
      </c>
      <c r="CU268">
        <v>200</v>
      </c>
      <c r="CV268">
        <v>18</v>
      </c>
      <c r="CW268">
        <v>0.6</v>
      </c>
      <c r="CX268">
        <v>0.08</v>
      </c>
      <c r="CY268">
        <v>-73.315425</v>
      </c>
      <c r="CZ268">
        <v>-5.20529774436088</v>
      </c>
      <c r="DA268">
        <v>0.527164876366967</v>
      </c>
      <c r="DB268">
        <v>0</v>
      </c>
      <c r="DC268">
        <v>2.596157</v>
      </c>
      <c r="DD268">
        <v>0.0323738345864675</v>
      </c>
      <c r="DE268">
        <v>0.0034463736013381</v>
      </c>
      <c r="DF268">
        <v>1</v>
      </c>
      <c r="DG268">
        <v>1</v>
      </c>
      <c r="DH268">
        <v>2</v>
      </c>
      <c r="DI268" t="s">
        <v>347</v>
      </c>
      <c r="DJ268">
        <v>3.11932</v>
      </c>
      <c r="DK268">
        <v>2.80072</v>
      </c>
      <c r="DL268">
        <v>0.260853</v>
      </c>
      <c r="DM268">
        <v>0.269185</v>
      </c>
      <c r="DN268">
        <v>0.0862375</v>
      </c>
      <c r="DO268">
        <v>0.0762094</v>
      </c>
      <c r="DP268">
        <v>20575.8</v>
      </c>
      <c r="DQ268">
        <v>18794.4</v>
      </c>
      <c r="DR268">
        <v>26628.2</v>
      </c>
      <c r="DS268">
        <v>24059.8</v>
      </c>
      <c r="DT268">
        <v>33642.7</v>
      </c>
      <c r="DU268">
        <v>32392.5</v>
      </c>
      <c r="DV268">
        <v>40260.8</v>
      </c>
      <c r="DW268">
        <v>38046.3</v>
      </c>
      <c r="DX268">
        <v>1.99805</v>
      </c>
      <c r="DY268">
        <v>2.63405</v>
      </c>
      <c r="DZ268">
        <v>0.0310391</v>
      </c>
      <c r="EA268">
        <v>0</v>
      </c>
      <c r="EB268">
        <v>24.9263</v>
      </c>
      <c r="EC268">
        <v>999.9</v>
      </c>
      <c r="ED268">
        <v>51.026</v>
      </c>
      <c r="EE268">
        <v>26.214</v>
      </c>
      <c r="EF268">
        <v>16.9948</v>
      </c>
      <c r="EG268">
        <v>64.2156</v>
      </c>
      <c r="EH268">
        <v>20.3926</v>
      </c>
      <c r="EI268">
        <v>2</v>
      </c>
      <c r="EJ268">
        <v>-0.317861</v>
      </c>
      <c r="EK268">
        <v>-0.0456318</v>
      </c>
      <c r="EL268">
        <v>20.3005</v>
      </c>
      <c r="EM268">
        <v>5.26266</v>
      </c>
      <c r="EN268">
        <v>12.0067</v>
      </c>
      <c r="EO268">
        <v>4.99945</v>
      </c>
      <c r="EP268">
        <v>3.28718</v>
      </c>
      <c r="EQ268">
        <v>9999</v>
      </c>
      <c r="ER268">
        <v>9999</v>
      </c>
      <c r="ES268">
        <v>9999</v>
      </c>
      <c r="ET268">
        <v>999.9</v>
      </c>
      <c r="EU268">
        <v>1.87292</v>
      </c>
      <c r="EV268">
        <v>1.87378</v>
      </c>
      <c r="EW268">
        <v>1.86996</v>
      </c>
      <c r="EX268">
        <v>1.87576</v>
      </c>
      <c r="EY268">
        <v>1.87592</v>
      </c>
      <c r="EZ268">
        <v>1.87424</v>
      </c>
      <c r="FA268">
        <v>1.87285</v>
      </c>
      <c r="FB268">
        <v>1.87194</v>
      </c>
      <c r="FC268">
        <v>5</v>
      </c>
      <c r="FD268">
        <v>0</v>
      </c>
      <c r="FE268">
        <v>0</v>
      </c>
      <c r="FF268">
        <v>0</v>
      </c>
      <c r="FG268" t="s">
        <v>348</v>
      </c>
      <c r="FH268" t="s">
        <v>349</v>
      </c>
      <c r="FI268" t="s">
        <v>350</v>
      </c>
      <c r="FJ268" t="s">
        <v>350</v>
      </c>
      <c r="FK268" t="s">
        <v>350</v>
      </c>
      <c r="FL268" t="s">
        <v>350</v>
      </c>
      <c r="FM268">
        <v>0</v>
      </c>
      <c r="FN268">
        <v>100</v>
      </c>
      <c r="FO268">
        <v>100</v>
      </c>
      <c r="FP268">
        <v>1.81</v>
      </c>
      <c r="FQ268">
        <v>0.1105</v>
      </c>
      <c r="FR268">
        <v>0.362488883028156</v>
      </c>
      <c r="FS268">
        <v>0.00365831709837341</v>
      </c>
      <c r="FT268">
        <v>-3.09545118692409e-06</v>
      </c>
      <c r="FU268">
        <v>8.40380587856183e-10</v>
      </c>
      <c r="FV268">
        <v>-0.00191986884087034</v>
      </c>
      <c r="FW268">
        <v>0.00174507359546448</v>
      </c>
      <c r="FX268">
        <v>0.000211765233859431</v>
      </c>
      <c r="FY268">
        <v>9.99097381883647e-06</v>
      </c>
      <c r="FZ268">
        <v>2</v>
      </c>
      <c r="GA268">
        <v>1986</v>
      </c>
      <c r="GB268">
        <v>0</v>
      </c>
      <c r="GC268">
        <v>17</v>
      </c>
      <c r="GD268">
        <v>51.9</v>
      </c>
      <c r="GE268">
        <v>52</v>
      </c>
      <c r="GF268">
        <v>4.59717</v>
      </c>
      <c r="GG268">
        <v>2.46582</v>
      </c>
      <c r="GH268">
        <v>2.24854</v>
      </c>
      <c r="GI268">
        <v>2.67578</v>
      </c>
      <c r="GJ268">
        <v>2.44751</v>
      </c>
      <c r="GK268">
        <v>2.4231</v>
      </c>
      <c r="GL268">
        <v>31.6955</v>
      </c>
      <c r="GM268">
        <v>13.9306</v>
      </c>
      <c r="GN268">
        <v>19</v>
      </c>
      <c r="GO268">
        <v>456.424</v>
      </c>
      <c r="GP268">
        <v>1035.77</v>
      </c>
      <c r="GQ268">
        <v>24.1049</v>
      </c>
      <c r="GR268">
        <v>23.5492</v>
      </c>
      <c r="GS268">
        <v>30.0001</v>
      </c>
      <c r="GT268">
        <v>23.5764</v>
      </c>
      <c r="GU268">
        <v>23.696</v>
      </c>
      <c r="GV268">
        <v>92.0923</v>
      </c>
      <c r="GW268">
        <v>22.1503</v>
      </c>
      <c r="GX268">
        <v>66.6699</v>
      </c>
      <c r="GY268">
        <v>24.1039</v>
      </c>
      <c r="GZ268">
        <v>1877.66</v>
      </c>
      <c r="HA268">
        <v>12.8566</v>
      </c>
      <c r="HB268">
        <v>101.116</v>
      </c>
      <c r="HC268">
        <v>101.085</v>
      </c>
    </row>
    <row r="269" spans="1:211">
      <c r="A269">
        <v>253</v>
      </c>
      <c r="B269">
        <v>1737668245.1</v>
      </c>
      <c r="C269">
        <v>504</v>
      </c>
      <c r="D269" t="s">
        <v>854</v>
      </c>
      <c r="E269" t="s">
        <v>855</v>
      </c>
      <c r="F269">
        <v>2</v>
      </c>
      <c r="G269">
        <v>1737668243.1</v>
      </c>
      <c r="H269">
        <f>(I269)/1000</f>
        <v>0</v>
      </c>
      <c r="I269">
        <f>IF(BD269, AL269, AF269)</f>
        <v>0</v>
      </c>
      <c r="J269">
        <f>IF(BD269, AG269, AE269)</f>
        <v>0</v>
      </c>
      <c r="K269">
        <f>BF269 - IF(AS269&gt;1, J269*AZ269*100.0/(AU269), 0)</f>
        <v>0</v>
      </c>
      <c r="L269">
        <f>((R269-H269/2)*K269-J269)/(R269+H269/2)</f>
        <v>0</v>
      </c>
      <c r="M269">
        <f>L269*(BM269+BN269)/1000.0</f>
        <v>0</v>
      </c>
      <c r="N269">
        <f>(BF269 - IF(AS269&gt;1, J269*AZ269*100.0/(AU269), 0))*(BM269+BN269)/1000.0</f>
        <v>0</v>
      </c>
      <c r="O269">
        <f>2.0/((1/Q269-1/P269)+SIGN(Q269)*SQRT((1/Q269-1/P269)*(1/Q269-1/P269) + 4*BA269/((BA269+1)*(BA269+1))*(2*1/Q269*1/P269-1/P269*1/P269)))</f>
        <v>0</v>
      </c>
      <c r="P269">
        <f>IF(LEFT(BB269,1)&lt;&gt;"0",IF(LEFT(BB269,1)="1",3.0,BC269),$D$5+$E$5*(BT269*BM269/($K$5*1000))+$F$5*(BT269*BM269/($K$5*1000))*MAX(MIN(AZ269,$J$5),$I$5)*MAX(MIN(AZ269,$J$5),$I$5)+$G$5*MAX(MIN(AZ269,$J$5),$I$5)*(BT269*BM269/($K$5*1000))+$H$5*(BT269*BM269/($K$5*1000))*(BT269*BM269/($K$5*1000)))</f>
        <v>0</v>
      </c>
      <c r="Q269">
        <f>H269*(1000-(1000*0.61365*exp(17.502*U269/(240.97+U269))/(BM269+BN269)+BH269)/2)/(1000*0.61365*exp(17.502*U269/(240.97+U269))/(BM269+BN269)-BH269)</f>
        <v>0</v>
      </c>
      <c r="R269">
        <f>1/((BA269+1)/(O269/1.6)+1/(P269/1.37)) + BA269/((BA269+1)/(O269/1.6) + BA269/(P269/1.37))</f>
        <v>0</v>
      </c>
      <c r="S269">
        <f>(AV269*AY269)</f>
        <v>0</v>
      </c>
      <c r="T269">
        <f>(BO269+(S269+2*0.95*5.67E-8*(((BO269+$B$7)+273)^4-(BO269+273)^4)-44100*H269)/(1.84*29.3*P269+8*0.95*5.67E-8*(BO269+273)^3))</f>
        <v>0</v>
      </c>
      <c r="U269">
        <f>($C$7*BP269+$D$7*BQ269+$E$7*T269)</f>
        <v>0</v>
      </c>
      <c r="V269">
        <f>0.61365*exp(17.502*U269/(240.97+U269))</f>
        <v>0</v>
      </c>
      <c r="W269">
        <f>(X269/Y269*100)</f>
        <v>0</v>
      </c>
      <c r="X269">
        <f>BH269*(BM269+BN269)/1000</f>
        <v>0</v>
      </c>
      <c r="Y269">
        <f>0.61365*exp(17.502*BO269/(240.97+BO269))</f>
        <v>0</v>
      </c>
      <c r="Z269">
        <f>(V269-BH269*(BM269+BN269)/1000)</f>
        <v>0</v>
      </c>
      <c r="AA269">
        <f>(-H269*44100)</f>
        <v>0</v>
      </c>
      <c r="AB269">
        <f>2*29.3*P269*0.92*(BO269-U269)</f>
        <v>0</v>
      </c>
      <c r="AC269">
        <f>2*0.95*5.67E-8*(((BO269+$B$7)+273)^4-(U269+273)^4)</f>
        <v>0</v>
      </c>
      <c r="AD269">
        <f>S269+AC269+AA269+AB269</f>
        <v>0</v>
      </c>
      <c r="AE269">
        <f>BL269*AS269*(BG269-BF269*(1000-AS269*BI269)/(1000-AS269*BH269))/(100*AZ269)</f>
        <v>0</v>
      </c>
      <c r="AF269">
        <f>1000*BL269*AS269*(BH269-BI269)/(100*AZ269*(1000-AS269*BH269))</f>
        <v>0</v>
      </c>
      <c r="AG269">
        <f>(AH269 - AI269 - BM269*1E3/(8.314*(BO269+273.15)) * AK269/BL269 * AJ269) * BL269/(100*AZ269) * (1000 - BI269)/1000</f>
        <v>0</v>
      </c>
      <c r="AH269">
        <v>1868.40510239286</v>
      </c>
      <c r="AI269">
        <v>1810.29272727273</v>
      </c>
      <c r="AJ269">
        <v>3.40353852813833</v>
      </c>
      <c r="AK269">
        <v>84.62</v>
      </c>
      <c r="AL269">
        <f>(AN269 - AM269 + BM269*1E3/(8.314*(BO269+273.15)) * AP269/BL269 * AO269) * BL269/(100*AZ269) * 1000/(1000 - AN269)</f>
        <v>0</v>
      </c>
      <c r="AM269">
        <v>12.8332661952248</v>
      </c>
      <c r="AN269">
        <v>15.4348538461538</v>
      </c>
      <c r="AO269">
        <v>8.63574490369831e-07</v>
      </c>
      <c r="AP269">
        <v>106.04</v>
      </c>
      <c r="AQ269">
        <v>13</v>
      </c>
      <c r="AR269">
        <v>3</v>
      </c>
      <c r="AS269">
        <f>IF(AQ269*$H$13&gt;=AU269,1.0,(AU269/(AU269-AQ269*$H$13)))</f>
        <v>0</v>
      </c>
      <c r="AT269">
        <f>(AS269-1)*100</f>
        <v>0</v>
      </c>
      <c r="AU269">
        <f>MAX(0,($B$13+$C$13*BT269)/(1+$D$13*BT269)*BM269/(BO269+273)*$E$13)</f>
        <v>0</v>
      </c>
      <c r="AV269">
        <f>$B$11*BU269+$C$11*BV269+$D$11*CG269</f>
        <v>0</v>
      </c>
      <c r="AW269">
        <f>AV269*AX269</f>
        <v>0</v>
      </c>
      <c r="AX269">
        <f>($B$11*$D$9+$C$11*$D$9+$D$11*(CH269*$E$9+CI269*$G$9))/($B$11+$C$11+$D$11)</f>
        <v>0</v>
      </c>
      <c r="AY269">
        <f>($B$11*$K$9+$C$11*$K$9+$D$11*(CH269*$L$9+CI269*$N$9))/($B$11+$C$11+$D$11)</f>
        <v>0</v>
      </c>
      <c r="AZ269">
        <v>6</v>
      </c>
      <c r="BA269">
        <v>0.5</v>
      </c>
      <c r="BB269" t="s">
        <v>345</v>
      </c>
      <c r="BC269">
        <v>2</v>
      </c>
      <c r="BD269" t="b">
        <v>1</v>
      </c>
      <c r="BE269">
        <v>1737668243.1</v>
      </c>
      <c r="BF269">
        <v>1779.01</v>
      </c>
      <c r="BG269">
        <v>1852.93</v>
      </c>
      <c r="BH269">
        <v>15.43445</v>
      </c>
      <c r="BI269">
        <v>12.8262</v>
      </c>
      <c r="BJ269">
        <v>1777.21</v>
      </c>
      <c r="BK269">
        <v>15.32395</v>
      </c>
      <c r="BL269">
        <v>499.993</v>
      </c>
      <c r="BM269">
        <v>102.597</v>
      </c>
      <c r="BN269">
        <v>0.0999708</v>
      </c>
      <c r="BO269">
        <v>24.99845</v>
      </c>
      <c r="BP269">
        <v>25.43675</v>
      </c>
      <c r="BQ269">
        <v>999.9</v>
      </c>
      <c r="BR269">
        <v>0</v>
      </c>
      <c r="BS269">
        <v>0</v>
      </c>
      <c r="BT269">
        <v>9999.35</v>
      </c>
      <c r="BU269">
        <v>364.6325</v>
      </c>
      <c r="BV269">
        <v>827.88</v>
      </c>
      <c r="BW269">
        <v>-73.91815</v>
      </c>
      <c r="BX269">
        <v>1806.905</v>
      </c>
      <c r="BY269">
        <v>1877.005</v>
      </c>
      <c r="BZ269">
        <v>2.60824</v>
      </c>
      <c r="CA269">
        <v>1852.93</v>
      </c>
      <c r="CB269">
        <v>12.8262</v>
      </c>
      <c r="CC269">
        <v>1.58353</v>
      </c>
      <c r="CD269">
        <v>1.31593</v>
      </c>
      <c r="CE269">
        <v>13.79945</v>
      </c>
      <c r="CF269">
        <v>10.98205</v>
      </c>
      <c r="CG269">
        <v>1200.005</v>
      </c>
      <c r="CH269">
        <v>0.9000005</v>
      </c>
      <c r="CI269">
        <v>0.09999975</v>
      </c>
      <c r="CJ269">
        <v>27</v>
      </c>
      <c r="CK269">
        <v>23455.85</v>
      </c>
      <c r="CL269">
        <v>1737665128.1</v>
      </c>
      <c r="CM269" t="s">
        <v>346</v>
      </c>
      <c r="CN269">
        <v>1737665128.1</v>
      </c>
      <c r="CO269">
        <v>1737665124.1</v>
      </c>
      <c r="CP269">
        <v>1</v>
      </c>
      <c r="CQ269">
        <v>0.11</v>
      </c>
      <c r="CR269">
        <v>-0.02</v>
      </c>
      <c r="CS269">
        <v>0.918</v>
      </c>
      <c r="CT269">
        <v>0.128</v>
      </c>
      <c r="CU269">
        <v>200</v>
      </c>
      <c r="CV269">
        <v>18</v>
      </c>
      <c r="CW269">
        <v>0.6</v>
      </c>
      <c r="CX269">
        <v>0.08</v>
      </c>
      <c r="CY269">
        <v>-73.464165</v>
      </c>
      <c r="CZ269">
        <v>-4.24816691729324</v>
      </c>
      <c r="DA269">
        <v>0.445772511798339</v>
      </c>
      <c r="DB269">
        <v>0</v>
      </c>
      <c r="DC269">
        <v>2.59725</v>
      </c>
      <c r="DD269">
        <v>0.0442466165413562</v>
      </c>
      <c r="DE269">
        <v>0.00435738453662287</v>
      </c>
      <c r="DF269">
        <v>1</v>
      </c>
      <c r="DG269">
        <v>1</v>
      </c>
      <c r="DH269">
        <v>2</v>
      </c>
      <c r="DI269" t="s">
        <v>347</v>
      </c>
      <c r="DJ269">
        <v>3.119</v>
      </c>
      <c r="DK269">
        <v>2.80086</v>
      </c>
      <c r="DL269">
        <v>0.261417</v>
      </c>
      <c r="DM269">
        <v>0.269751</v>
      </c>
      <c r="DN269">
        <v>0.0862356</v>
      </c>
      <c r="DO269">
        <v>0.0761478</v>
      </c>
      <c r="DP269">
        <v>20560.2</v>
      </c>
      <c r="DQ269">
        <v>18779.6</v>
      </c>
      <c r="DR269">
        <v>26628.2</v>
      </c>
      <c r="DS269">
        <v>24059.5</v>
      </c>
      <c r="DT269">
        <v>33642.7</v>
      </c>
      <c r="DU269">
        <v>32394.5</v>
      </c>
      <c r="DV269">
        <v>40260.6</v>
      </c>
      <c r="DW269">
        <v>38046</v>
      </c>
      <c r="DX269">
        <v>1.9975</v>
      </c>
      <c r="DY269">
        <v>2.63447</v>
      </c>
      <c r="DZ269">
        <v>0.0310615</v>
      </c>
      <c r="EA269">
        <v>0</v>
      </c>
      <c r="EB269">
        <v>24.9268</v>
      </c>
      <c r="EC269">
        <v>999.9</v>
      </c>
      <c r="ED269">
        <v>50.995</v>
      </c>
      <c r="EE269">
        <v>26.203</v>
      </c>
      <c r="EF269">
        <v>16.9725</v>
      </c>
      <c r="EG269">
        <v>64.0156</v>
      </c>
      <c r="EH269">
        <v>20.3526</v>
      </c>
      <c r="EI269">
        <v>2</v>
      </c>
      <c r="EJ269">
        <v>-0.317713</v>
      </c>
      <c r="EK269">
        <v>-0.0479357</v>
      </c>
      <c r="EL269">
        <v>20.3007</v>
      </c>
      <c r="EM269">
        <v>5.26251</v>
      </c>
      <c r="EN269">
        <v>12.007</v>
      </c>
      <c r="EO269">
        <v>4.9995</v>
      </c>
      <c r="EP269">
        <v>3.28718</v>
      </c>
      <c r="EQ269">
        <v>9999</v>
      </c>
      <c r="ER269">
        <v>9999</v>
      </c>
      <c r="ES269">
        <v>9999</v>
      </c>
      <c r="ET269">
        <v>999.9</v>
      </c>
      <c r="EU269">
        <v>1.87291</v>
      </c>
      <c r="EV269">
        <v>1.87377</v>
      </c>
      <c r="EW269">
        <v>1.86996</v>
      </c>
      <c r="EX269">
        <v>1.87576</v>
      </c>
      <c r="EY269">
        <v>1.87592</v>
      </c>
      <c r="EZ269">
        <v>1.87424</v>
      </c>
      <c r="FA269">
        <v>1.87285</v>
      </c>
      <c r="FB269">
        <v>1.87194</v>
      </c>
      <c r="FC269">
        <v>5</v>
      </c>
      <c r="FD269">
        <v>0</v>
      </c>
      <c r="FE269">
        <v>0</v>
      </c>
      <c r="FF269">
        <v>0</v>
      </c>
      <c r="FG269" t="s">
        <v>348</v>
      </c>
      <c r="FH269" t="s">
        <v>349</v>
      </c>
      <c r="FI269" t="s">
        <v>350</v>
      </c>
      <c r="FJ269" t="s">
        <v>350</v>
      </c>
      <c r="FK269" t="s">
        <v>350</v>
      </c>
      <c r="FL269" t="s">
        <v>350</v>
      </c>
      <c r="FM269">
        <v>0</v>
      </c>
      <c r="FN269">
        <v>100</v>
      </c>
      <c r="FO269">
        <v>100</v>
      </c>
      <c r="FP269">
        <v>1.81</v>
      </c>
      <c r="FQ269">
        <v>0.1105</v>
      </c>
      <c r="FR269">
        <v>0.362488883028156</v>
      </c>
      <c r="FS269">
        <v>0.00365831709837341</v>
      </c>
      <c r="FT269">
        <v>-3.09545118692409e-06</v>
      </c>
      <c r="FU269">
        <v>8.40380587856183e-10</v>
      </c>
      <c r="FV269">
        <v>-0.00191986884087034</v>
      </c>
      <c r="FW269">
        <v>0.00174507359546448</v>
      </c>
      <c r="FX269">
        <v>0.000211765233859431</v>
      </c>
      <c r="FY269">
        <v>9.99097381883647e-06</v>
      </c>
      <c r="FZ269">
        <v>2</v>
      </c>
      <c r="GA269">
        <v>1986</v>
      </c>
      <c r="GB269">
        <v>0</v>
      </c>
      <c r="GC269">
        <v>17</v>
      </c>
      <c r="GD269">
        <v>52</v>
      </c>
      <c r="GE269">
        <v>52</v>
      </c>
      <c r="GF269">
        <v>4.6106</v>
      </c>
      <c r="GG269">
        <v>2.47192</v>
      </c>
      <c r="GH269">
        <v>2.24854</v>
      </c>
      <c r="GI269">
        <v>2.67578</v>
      </c>
      <c r="GJ269">
        <v>2.44751</v>
      </c>
      <c r="GK269">
        <v>2.36572</v>
      </c>
      <c r="GL269">
        <v>31.6955</v>
      </c>
      <c r="GM269">
        <v>13.9306</v>
      </c>
      <c r="GN269">
        <v>19</v>
      </c>
      <c r="GO269">
        <v>456.099</v>
      </c>
      <c r="GP269">
        <v>1036.29</v>
      </c>
      <c r="GQ269">
        <v>24.1042</v>
      </c>
      <c r="GR269">
        <v>23.55</v>
      </c>
      <c r="GS269">
        <v>30.0002</v>
      </c>
      <c r="GT269">
        <v>23.5764</v>
      </c>
      <c r="GU269">
        <v>23.696</v>
      </c>
      <c r="GV269">
        <v>92.3454</v>
      </c>
      <c r="GW269">
        <v>22.1503</v>
      </c>
      <c r="GX269">
        <v>66.6699</v>
      </c>
      <c r="GY269">
        <v>24.1039</v>
      </c>
      <c r="GZ269">
        <v>1884.38</v>
      </c>
      <c r="HA269">
        <v>12.8566</v>
      </c>
      <c r="HB269">
        <v>101.116</v>
      </c>
      <c r="HC269">
        <v>101.084</v>
      </c>
    </row>
    <row r="270" spans="1:211">
      <c r="A270">
        <v>254</v>
      </c>
      <c r="B270">
        <v>1737668247.1</v>
      </c>
      <c r="C270">
        <v>506</v>
      </c>
      <c r="D270" t="s">
        <v>856</v>
      </c>
      <c r="E270" t="s">
        <v>857</v>
      </c>
      <c r="F270">
        <v>2</v>
      </c>
      <c r="G270">
        <v>1737668246.1</v>
      </c>
      <c r="H270">
        <f>(I270)/1000</f>
        <v>0</v>
      </c>
      <c r="I270">
        <f>IF(BD270, AL270, AF270)</f>
        <v>0</v>
      </c>
      <c r="J270">
        <f>IF(BD270, AG270, AE270)</f>
        <v>0</v>
      </c>
      <c r="K270">
        <f>BF270 - IF(AS270&gt;1, J270*AZ270*100.0/(AU270), 0)</f>
        <v>0</v>
      </c>
      <c r="L270">
        <f>((R270-H270/2)*K270-J270)/(R270+H270/2)</f>
        <v>0</v>
      </c>
      <c r="M270">
        <f>L270*(BM270+BN270)/1000.0</f>
        <v>0</v>
      </c>
      <c r="N270">
        <f>(BF270 - IF(AS270&gt;1, J270*AZ270*100.0/(AU270), 0))*(BM270+BN270)/1000.0</f>
        <v>0</v>
      </c>
      <c r="O270">
        <f>2.0/((1/Q270-1/P270)+SIGN(Q270)*SQRT((1/Q270-1/P270)*(1/Q270-1/P270) + 4*BA270/((BA270+1)*(BA270+1))*(2*1/Q270*1/P270-1/P270*1/P270)))</f>
        <v>0</v>
      </c>
      <c r="P270">
        <f>IF(LEFT(BB270,1)&lt;&gt;"0",IF(LEFT(BB270,1)="1",3.0,BC270),$D$5+$E$5*(BT270*BM270/($K$5*1000))+$F$5*(BT270*BM270/($K$5*1000))*MAX(MIN(AZ270,$J$5),$I$5)*MAX(MIN(AZ270,$J$5),$I$5)+$G$5*MAX(MIN(AZ270,$J$5),$I$5)*(BT270*BM270/($K$5*1000))+$H$5*(BT270*BM270/($K$5*1000))*(BT270*BM270/($K$5*1000)))</f>
        <v>0</v>
      </c>
      <c r="Q270">
        <f>H270*(1000-(1000*0.61365*exp(17.502*U270/(240.97+U270))/(BM270+BN270)+BH270)/2)/(1000*0.61365*exp(17.502*U270/(240.97+U270))/(BM270+BN270)-BH270)</f>
        <v>0</v>
      </c>
      <c r="R270">
        <f>1/((BA270+1)/(O270/1.6)+1/(P270/1.37)) + BA270/((BA270+1)/(O270/1.6) + BA270/(P270/1.37))</f>
        <v>0</v>
      </c>
      <c r="S270">
        <f>(AV270*AY270)</f>
        <v>0</v>
      </c>
      <c r="T270">
        <f>(BO270+(S270+2*0.95*5.67E-8*(((BO270+$B$7)+273)^4-(BO270+273)^4)-44100*H270)/(1.84*29.3*P270+8*0.95*5.67E-8*(BO270+273)^3))</f>
        <v>0</v>
      </c>
      <c r="U270">
        <f>($C$7*BP270+$D$7*BQ270+$E$7*T270)</f>
        <v>0</v>
      </c>
      <c r="V270">
        <f>0.61365*exp(17.502*U270/(240.97+U270))</f>
        <v>0</v>
      </c>
      <c r="W270">
        <f>(X270/Y270*100)</f>
        <v>0</v>
      </c>
      <c r="X270">
        <f>BH270*(BM270+BN270)/1000</f>
        <v>0</v>
      </c>
      <c r="Y270">
        <f>0.61365*exp(17.502*BO270/(240.97+BO270))</f>
        <v>0</v>
      </c>
      <c r="Z270">
        <f>(V270-BH270*(BM270+BN270)/1000)</f>
        <v>0</v>
      </c>
      <c r="AA270">
        <f>(-H270*44100)</f>
        <v>0</v>
      </c>
      <c r="AB270">
        <f>2*29.3*P270*0.92*(BO270-U270)</f>
        <v>0</v>
      </c>
      <c r="AC270">
        <f>2*0.95*5.67E-8*(((BO270+$B$7)+273)^4-(U270+273)^4)</f>
        <v>0</v>
      </c>
      <c r="AD270">
        <f>S270+AC270+AA270+AB270</f>
        <v>0</v>
      </c>
      <c r="AE270">
        <f>BL270*AS270*(BG270-BF270*(1000-AS270*BI270)/(1000-AS270*BH270))/(100*AZ270)</f>
        <v>0</v>
      </c>
      <c r="AF270">
        <f>1000*BL270*AS270*(BH270-BI270)/(100*AZ270*(1000-AS270*BH270))</f>
        <v>0</v>
      </c>
      <c r="AG270">
        <f>(AH270 - AI270 - BM270*1E3/(8.314*(BO270+273.15)) * AK270/BL270 * AJ270) * BL270/(100*AZ270) * (1000 - BI270)/1000</f>
        <v>0</v>
      </c>
      <c r="AH270">
        <v>1875.21777678571</v>
      </c>
      <c r="AI270">
        <v>1817.11424242424</v>
      </c>
      <c r="AJ270">
        <v>3.40213030303036</v>
      </c>
      <c r="AK270">
        <v>84.62</v>
      </c>
      <c r="AL270">
        <f>(AN270 - AM270 + BM270*1E3/(8.314*(BO270+273.15)) * AP270/BL270 * AO270) * BL270/(100*AZ270) * 1000/(1000 - AN270)</f>
        <v>0</v>
      </c>
      <c r="AM270">
        <v>12.8322496107293</v>
      </c>
      <c r="AN270">
        <v>15.4340626373626</v>
      </c>
      <c r="AO270">
        <v>5.06741267231108e-07</v>
      </c>
      <c r="AP270">
        <v>106.04</v>
      </c>
      <c r="AQ270">
        <v>13</v>
      </c>
      <c r="AR270">
        <v>3</v>
      </c>
      <c r="AS270">
        <f>IF(AQ270*$H$13&gt;=AU270,1.0,(AU270/(AU270-AQ270*$H$13)))</f>
        <v>0</v>
      </c>
      <c r="AT270">
        <f>(AS270-1)*100</f>
        <v>0</v>
      </c>
      <c r="AU270">
        <f>MAX(0,($B$13+$C$13*BT270)/(1+$D$13*BT270)*BM270/(BO270+273)*$E$13)</f>
        <v>0</v>
      </c>
      <c r="AV270">
        <f>$B$11*BU270+$C$11*BV270+$D$11*CG270</f>
        <v>0</v>
      </c>
      <c r="AW270">
        <f>AV270*AX270</f>
        <v>0</v>
      </c>
      <c r="AX270">
        <f>($B$11*$D$9+$C$11*$D$9+$D$11*(CH270*$E$9+CI270*$G$9))/($B$11+$C$11+$D$11)</f>
        <v>0</v>
      </c>
      <c r="AY270">
        <f>($B$11*$K$9+$C$11*$K$9+$D$11*(CH270*$L$9+CI270*$N$9))/($B$11+$C$11+$D$11)</f>
        <v>0</v>
      </c>
      <c r="AZ270">
        <v>6</v>
      </c>
      <c r="BA270">
        <v>0.5</v>
      </c>
      <c r="BB270" t="s">
        <v>345</v>
      </c>
      <c r="BC270">
        <v>2</v>
      </c>
      <c r="BD270" t="b">
        <v>1</v>
      </c>
      <c r="BE270">
        <v>1737668246.1</v>
      </c>
      <c r="BF270">
        <v>1789.1</v>
      </c>
      <c r="BG270">
        <v>1863.29</v>
      </c>
      <c r="BH270">
        <v>15.4334</v>
      </c>
      <c r="BI270">
        <v>12.8057</v>
      </c>
      <c r="BJ270">
        <v>1787.29</v>
      </c>
      <c r="BK270">
        <v>15.3229</v>
      </c>
      <c r="BL270">
        <v>499.94</v>
      </c>
      <c r="BM270">
        <v>102.598</v>
      </c>
      <c r="BN270">
        <v>0.0998259</v>
      </c>
      <c r="BO270">
        <v>24.9978</v>
      </c>
      <c r="BP270">
        <v>25.4401</v>
      </c>
      <c r="BQ270">
        <v>999.9</v>
      </c>
      <c r="BR270">
        <v>0</v>
      </c>
      <c r="BS270">
        <v>0</v>
      </c>
      <c r="BT270">
        <v>10038.8</v>
      </c>
      <c r="BU270">
        <v>364.53</v>
      </c>
      <c r="BV270">
        <v>827.737</v>
      </c>
      <c r="BW270">
        <v>-74.1881</v>
      </c>
      <c r="BX270">
        <v>1817.14</v>
      </c>
      <c r="BY270">
        <v>1887.46</v>
      </c>
      <c r="BZ270">
        <v>2.62766</v>
      </c>
      <c r="CA270">
        <v>1863.29</v>
      </c>
      <c r="CB270">
        <v>12.8057</v>
      </c>
      <c r="CC270">
        <v>1.58343</v>
      </c>
      <c r="CD270">
        <v>1.31384</v>
      </c>
      <c r="CE270">
        <v>13.7985</v>
      </c>
      <c r="CF270">
        <v>10.9581</v>
      </c>
      <c r="CG270">
        <v>1200</v>
      </c>
      <c r="CH270">
        <v>0.899999</v>
      </c>
      <c r="CI270">
        <v>0.100001</v>
      </c>
      <c r="CJ270">
        <v>27</v>
      </c>
      <c r="CK270">
        <v>23455.8</v>
      </c>
      <c r="CL270">
        <v>1737665128.1</v>
      </c>
      <c r="CM270" t="s">
        <v>346</v>
      </c>
      <c r="CN270">
        <v>1737665128.1</v>
      </c>
      <c r="CO270">
        <v>1737665124.1</v>
      </c>
      <c r="CP270">
        <v>1</v>
      </c>
      <c r="CQ270">
        <v>0.11</v>
      </c>
      <c r="CR270">
        <v>-0.02</v>
      </c>
      <c r="CS270">
        <v>0.918</v>
      </c>
      <c r="CT270">
        <v>0.128</v>
      </c>
      <c r="CU270">
        <v>200</v>
      </c>
      <c r="CV270">
        <v>18</v>
      </c>
      <c r="CW270">
        <v>0.6</v>
      </c>
      <c r="CX270">
        <v>0.08</v>
      </c>
      <c r="CY270">
        <v>-73.598825</v>
      </c>
      <c r="CZ270">
        <v>-3.82255488721801</v>
      </c>
      <c r="DA270">
        <v>0.408583742793323</v>
      </c>
      <c r="DB270">
        <v>0</v>
      </c>
      <c r="DC270">
        <v>2.5997305</v>
      </c>
      <c r="DD270">
        <v>0.0656224060150286</v>
      </c>
      <c r="DE270">
        <v>0.00701880792941363</v>
      </c>
      <c r="DF270">
        <v>1</v>
      </c>
      <c r="DG270">
        <v>1</v>
      </c>
      <c r="DH270">
        <v>2</v>
      </c>
      <c r="DI270" t="s">
        <v>347</v>
      </c>
      <c r="DJ270">
        <v>3.11904</v>
      </c>
      <c r="DK270">
        <v>2.8006</v>
      </c>
      <c r="DL270">
        <v>0.261983</v>
      </c>
      <c r="DM270">
        <v>0.2703</v>
      </c>
      <c r="DN270">
        <v>0.0862268</v>
      </c>
      <c r="DO270">
        <v>0.0760845</v>
      </c>
      <c r="DP270">
        <v>20544.7</v>
      </c>
      <c r="DQ270">
        <v>18765.3</v>
      </c>
      <c r="DR270">
        <v>26628.4</v>
      </c>
      <c r="DS270">
        <v>24059.2</v>
      </c>
      <c r="DT270">
        <v>33643.2</v>
      </c>
      <c r="DU270">
        <v>32396.6</v>
      </c>
      <c r="DV270">
        <v>40260.8</v>
      </c>
      <c r="DW270">
        <v>38045.8</v>
      </c>
      <c r="DX270">
        <v>1.9973</v>
      </c>
      <c r="DY270">
        <v>2.63447</v>
      </c>
      <c r="DZ270">
        <v>0.0311732</v>
      </c>
      <c r="EA270">
        <v>0</v>
      </c>
      <c r="EB270">
        <v>24.9268</v>
      </c>
      <c r="EC270">
        <v>999.9</v>
      </c>
      <c r="ED270">
        <v>50.971</v>
      </c>
      <c r="EE270">
        <v>26.203</v>
      </c>
      <c r="EF270">
        <v>16.9664</v>
      </c>
      <c r="EG270">
        <v>64.0556</v>
      </c>
      <c r="EH270">
        <v>20.3966</v>
      </c>
      <c r="EI270">
        <v>2</v>
      </c>
      <c r="EJ270">
        <v>-0.317551</v>
      </c>
      <c r="EK270">
        <v>-0.0482162</v>
      </c>
      <c r="EL270">
        <v>20.3005</v>
      </c>
      <c r="EM270">
        <v>5.26192</v>
      </c>
      <c r="EN270">
        <v>12.0064</v>
      </c>
      <c r="EO270">
        <v>4.9997</v>
      </c>
      <c r="EP270">
        <v>3.28708</v>
      </c>
      <c r="EQ270">
        <v>9999</v>
      </c>
      <c r="ER270">
        <v>9999</v>
      </c>
      <c r="ES270">
        <v>9999</v>
      </c>
      <c r="ET270">
        <v>999.9</v>
      </c>
      <c r="EU270">
        <v>1.87288</v>
      </c>
      <c r="EV270">
        <v>1.87376</v>
      </c>
      <c r="EW270">
        <v>1.86996</v>
      </c>
      <c r="EX270">
        <v>1.87576</v>
      </c>
      <c r="EY270">
        <v>1.87592</v>
      </c>
      <c r="EZ270">
        <v>1.87424</v>
      </c>
      <c r="FA270">
        <v>1.87286</v>
      </c>
      <c r="FB270">
        <v>1.87194</v>
      </c>
      <c r="FC270">
        <v>5</v>
      </c>
      <c r="FD270">
        <v>0</v>
      </c>
      <c r="FE270">
        <v>0</v>
      </c>
      <c r="FF270">
        <v>0</v>
      </c>
      <c r="FG270" t="s">
        <v>348</v>
      </c>
      <c r="FH270" t="s">
        <v>349</v>
      </c>
      <c r="FI270" t="s">
        <v>350</v>
      </c>
      <c r="FJ270" t="s">
        <v>350</v>
      </c>
      <c r="FK270" t="s">
        <v>350</v>
      </c>
      <c r="FL270" t="s">
        <v>350</v>
      </c>
      <c r="FM270">
        <v>0</v>
      </c>
      <c r="FN270">
        <v>100</v>
      </c>
      <c r="FO270">
        <v>100</v>
      </c>
      <c r="FP270">
        <v>1.81</v>
      </c>
      <c r="FQ270">
        <v>0.1104</v>
      </c>
      <c r="FR270">
        <v>0.362488883028156</v>
      </c>
      <c r="FS270">
        <v>0.00365831709837341</v>
      </c>
      <c r="FT270">
        <v>-3.09545118692409e-06</v>
      </c>
      <c r="FU270">
        <v>8.40380587856183e-10</v>
      </c>
      <c r="FV270">
        <v>-0.00191986884087034</v>
      </c>
      <c r="FW270">
        <v>0.00174507359546448</v>
      </c>
      <c r="FX270">
        <v>0.000211765233859431</v>
      </c>
      <c r="FY270">
        <v>9.99097381883647e-06</v>
      </c>
      <c r="FZ270">
        <v>2</v>
      </c>
      <c r="GA270">
        <v>1986</v>
      </c>
      <c r="GB270">
        <v>0</v>
      </c>
      <c r="GC270">
        <v>17</v>
      </c>
      <c r="GD270">
        <v>52</v>
      </c>
      <c r="GE270">
        <v>52</v>
      </c>
      <c r="GF270">
        <v>4.62158</v>
      </c>
      <c r="GG270">
        <v>2.41943</v>
      </c>
      <c r="GH270">
        <v>2.24854</v>
      </c>
      <c r="GI270">
        <v>2.67578</v>
      </c>
      <c r="GJ270">
        <v>2.44751</v>
      </c>
      <c r="GK270">
        <v>2.3999</v>
      </c>
      <c r="GL270">
        <v>31.6955</v>
      </c>
      <c r="GM270">
        <v>13.9306</v>
      </c>
      <c r="GN270">
        <v>19</v>
      </c>
      <c r="GO270">
        <v>455.986</v>
      </c>
      <c r="GP270">
        <v>1036.29</v>
      </c>
      <c r="GQ270">
        <v>24.104</v>
      </c>
      <c r="GR270">
        <v>23.55</v>
      </c>
      <c r="GS270">
        <v>30.0001</v>
      </c>
      <c r="GT270">
        <v>23.577</v>
      </c>
      <c r="GU270">
        <v>23.696</v>
      </c>
      <c r="GV270">
        <v>92.5989</v>
      </c>
      <c r="GW270">
        <v>22.1503</v>
      </c>
      <c r="GX270">
        <v>66.6699</v>
      </c>
      <c r="GY270">
        <v>24.1039</v>
      </c>
      <c r="GZ270">
        <v>1884.38</v>
      </c>
      <c r="HA270">
        <v>12.8566</v>
      </c>
      <c r="HB270">
        <v>101.117</v>
      </c>
      <c r="HC270">
        <v>101.083</v>
      </c>
    </row>
    <row r="271" spans="1:211">
      <c r="A271">
        <v>255</v>
      </c>
      <c r="B271">
        <v>1737668249.1</v>
      </c>
      <c r="C271">
        <v>508</v>
      </c>
      <c r="D271" t="s">
        <v>858</v>
      </c>
      <c r="E271" t="s">
        <v>859</v>
      </c>
      <c r="F271">
        <v>2</v>
      </c>
      <c r="G271">
        <v>1737668247.1</v>
      </c>
      <c r="H271">
        <f>(I271)/1000</f>
        <v>0</v>
      </c>
      <c r="I271">
        <f>IF(BD271, AL271, AF271)</f>
        <v>0</v>
      </c>
      <c r="J271">
        <f>IF(BD271, AG271, AE271)</f>
        <v>0</v>
      </c>
      <c r="K271">
        <f>BF271 - IF(AS271&gt;1, J271*AZ271*100.0/(AU271), 0)</f>
        <v>0</v>
      </c>
      <c r="L271">
        <f>((R271-H271/2)*K271-J271)/(R271+H271/2)</f>
        <v>0</v>
      </c>
      <c r="M271">
        <f>L271*(BM271+BN271)/1000.0</f>
        <v>0</v>
      </c>
      <c r="N271">
        <f>(BF271 - IF(AS271&gt;1, J271*AZ271*100.0/(AU271), 0))*(BM271+BN271)/1000.0</f>
        <v>0</v>
      </c>
      <c r="O271">
        <f>2.0/((1/Q271-1/P271)+SIGN(Q271)*SQRT((1/Q271-1/P271)*(1/Q271-1/P271) + 4*BA271/((BA271+1)*(BA271+1))*(2*1/Q271*1/P271-1/P271*1/P271)))</f>
        <v>0</v>
      </c>
      <c r="P271">
        <f>IF(LEFT(BB271,1)&lt;&gt;"0",IF(LEFT(BB271,1)="1",3.0,BC271),$D$5+$E$5*(BT271*BM271/($K$5*1000))+$F$5*(BT271*BM271/($K$5*1000))*MAX(MIN(AZ271,$J$5),$I$5)*MAX(MIN(AZ271,$J$5),$I$5)+$G$5*MAX(MIN(AZ271,$J$5),$I$5)*(BT271*BM271/($K$5*1000))+$H$5*(BT271*BM271/($K$5*1000))*(BT271*BM271/($K$5*1000)))</f>
        <v>0</v>
      </c>
      <c r="Q271">
        <f>H271*(1000-(1000*0.61365*exp(17.502*U271/(240.97+U271))/(BM271+BN271)+BH271)/2)/(1000*0.61365*exp(17.502*U271/(240.97+U271))/(BM271+BN271)-BH271)</f>
        <v>0</v>
      </c>
      <c r="R271">
        <f>1/((BA271+1)/(O271/1.6)+1/(P271/1.37)) + BA271/((BA271+1)/(O271/1.6) + BA271/(P271/1.37))</f>
        <v>0</v>
      </c>
      <c r="S271">
        <f>(AV271*AY271)</f>
        <v>0</v>
      </c>
      <c r="T271">
        <f>(BO271+(S271+2*0.95*5.67E-8*(((BO271+$B$7)+273)^4-(BO271+273)^4)-44100*H271)/(1.84*29.3*P271+8*0.95*5.67E-8*(BO271+273)^3))</f>
        <v>0</v>
      </c>
      <c r="U271">
        <f>($C$7*BP271+$D$7*BQ271+$E$7*T271)</f>
        <v>0</v>
      </c>
      <c r="V271">
        <f>0.61365*exp(17.502*U271/(240.97+U271))</f>
        <v>0</v>
      </c>
      <c r="W271">
        <f>(X271/Y271*100)</f>
        <v>0</v>
      </c>
      <c r="X271">
        <f>BH271*(BM271+BN271)/1000</f>
        <v>0</v>
      </c>
      <c r="Y271">
        <f>0.61365*exp(17.502*BO271/(240.97+BO271))</f>
        <v>0</v>
      </c>
      <c r="Z271">
        <f>(V271-BH271*(BM271+BN271)/1000)</f>
        <v>0</v>
      </c>
      <c r="AA271">
        <f>(-H271*44100)</f>
        <v>0</v>
      </c>
      <c r="AB271">
        <f>2*29.3*P271*0.92*(BO271-U271)</f>
        <v>0</v>
      </c>
      <c r="AC271">
        <f>2*0.95*5.67E-8*(((BO271+$B$7)+273)^4-(U271+273)^4)</f>
        <v>0</v>
      </c>
      <c r="AD271">
        <f>S271+AC271+AA271+AB271</f>
        <v>0</v>
      </c>
      <c r="AE271">
        <f>BL271*AS271*(BG271-BF271*(1000-AS271*BI271)/(1000-AS271*BH271))/(100*AZ271)</f>
        <v>0</v>
      </c>
      <c r="AF271">
        <f>1000*BL271*AS271*(BH271-BI271)/(100*AZ271*(1000-AS271*BH271))</f>
        <v>0</v>
      </c>
      <c r="AG271">
        <f>(AH271 - AI271 - BM271*1E3/(8.314*(BO271+273.15)) * AK271/BL271 * AJ271) * BL271/(100*AZ271) * (1000 - BI271)/1000</f>
        <v>0</v>
      </c>
      <c r="AH271">
        <v>1882.18942607143</v>
      </c>
      <c r="AI271">
        <v>1824.02436363636</v>
      </c>
      <c r="AJ271">
        <v>3.42828354978335</v>
      </c>
      <c r="AK271">
        <v>84.62</v>
      </c>
      <c r="AL271">
        <f>(AN271 - AM271 + BM271*1E3/(8.314*(BO271+273.15)) * AP271/BL271 * AO271) * BL271/(100*AZ271) * 1000/(1000 - AN271)</f>
        <v>0</v>
      </c>
      <c r="AM271">
        <v>12.8277439515085</v>
      </c>
      <c r="AN271">
        <v>15.4309714285714</v>
      </c>
      <c r="AO271">
        <v>-1.50374824113495e-07</v>
      </c>
      <c r="AP271">
        <v>106.04</v>
      </c>
      <c r="AQ271">
        <v>13</v>
      </c>
      <c r="AR271">
        <v>3</v>
      </c>
      <c r="AS271">
        <f>IF(AQ271*$H$13&gt;=AU271,1.0,(AU271/(AU271-AQ271*$H$13)))</f>
        <v>0</v>
      </c>
      <c r="AT271">
        <f>(AS271-1)*100</f>
        <v>0</v>
      </c>
      <c r="AU271">
        <f>MAX(0,($B$13+$C$13*BT271)/(1+$D$13*BT271)*BM271/(BO271+273)*$E$13)</f>
        <v>0</v>
      </c>
      <c r="AV271">
        <f>$B$11*BU271+$C$11*BV271+$D$11*CG271</f>
        <v>0</v>
      </c>
      <c r="AW271">
        <f>AV271*AX271</f>
        <v>0</v>
      </c>
      <c r="AX271">
        <f>($B$11*$D$9+$C$11*$D$9+$D$11*(CH271*$E$9+CI271*$G$9))/($B$11+$C$11+$D$11)</f>
        <v>0</v>
      </c>
      <c r="AY271">
        <f>($B$11*$K$9+$C$11*$K$9+$D$11*(CH271*$L$9+CI271*$N$9))/($B$11+$C$11+$D$11)</f>
        <v>0</v>
      </c>
      <c r="AZ271">
        <v>6</v>
      </c>
      <c r="BA271">
        <v>0.5</v>
      </c>
      <c r="BB271" t="s">
        <v>345</v>
      </c>
      <c r="BC271">
        <v>2</v>
      </c>
      <c r="BD271" t="b">
        <v>1</v>
      </c>
      <c r="BE271">
        <v>1737668247.1</v>
      </c>
      <c r="BF271">
        <v>1792.495</v>
      </c>
      <c r="BG271">
        <v>1866.56</v>
      </c>
      <c r="BH271">
        <v>15.4318</v>
      </c>
      <c r="BI271">
        <v>12.8004</v>
      </c>
      <c r="BJ271">
        <v>1790.68</v>
      </c>
      <c r="BK271">
        <v>15.32135</v>
      </c>
      <c r="BL271">
        <v>499.9485</v>
      </c>
      <c r="BM271">
        <v>102.5985</v>
      </c>
      <c r="BN271">
        <v>0.0998712</v>
      </c>
      <c r="BO271">
        <v>24.9989</v>
      </c>
      <c r="BP271">
        <v>25.4388</v>
      </c>
      <c r="BQ271">
        <v>999.9</v>
      </c>
      <c r="BR271">
        <v>0</v>
      </c>
      <c r="BS271">
        <v>0</v>
      </c>
      <c r="BT271">
        <v>10019.7</v>
      </c>
      <c r="BU271">
        <v>364.5435</v>
      </c>
      <c r="BV271">
        <v>827.6525</v>
      </c>
      <c r="BW271">
        <v>-74.0683</v>
      </c>
      <c r="BX271">
        <v>1820.585</v>
      </c>
      <c r="BY271">
        <v>1890.765</v>
      </c>
      <c r="BZ271">
        <v>2.631405</v>
      </c>
      <c r="CA271">
        <v>1866.56</v>
      </c>
      <c r="CB271">
        <v>12.8004</v>
      </c>
      <c r="CC271">
        <v>1.583275</v>
      </c>
      <c r="CD271">
        <v>1.3133</v>
      </c>
      <c r="CE271">
        <v>13.797</v>
      </c>
      <c r="CF271">
        <v>10.9519</v>
      </c>
      <c r="CG271">
        <v>1200</v>
      </c>
      <c r="CH271">
        <v>0.899999</v>
      </c>
      <c r="CI271">
        <v>0.100001</v>
      </c>
      <c r="CJ271">
        <v>27</v>
      </c>
      <c r="CK271">
        <v>23455.8</v>
      </c>
      <c r="CL271">
        <v>1737665128.1</v>
      </c>
      <c r="CM271" t="s">
        <v>346</v>
      </c>
      <c r="CN271">
        <v>1737665128.1</v>
      </c>
      <c r="CO271">
        <v>1737665124.1</v>
      </c>
      <c r="CP271">
        <v>1</v>
      </c>
      <c r="CQ271">
        <v>0.11</v>
      </c>
      <c r="CR271">
        <v>-0.02</v>
      </c>
      <c r="CS271">
        <v>0.918</v>
      </c>
      <c r="CT271">
        <v>0.128</v>
      </c>
      <c r="CU271">
        <v>200</v>
      </c>
      <c r="CV271">
        <v>18</v>
      </c>
      <c r="CW271">
        <v>0.6</v>
      </c>
      <c r="CX271">
        <v>0.08</v>
      </c>
      <c r="CY271">
        <v>-73.7232</v>
      </c>
      <c r="CZ271">
        <v>-3.27341052631578</v>
      </c>
      <c r="DA271">
        <v>0.360328069958477</v>
      </c>
      <c r="DB271">
        <v>0</v>
      </c>
      <c r="DC271">
        <v>2.603572</v>
      </c>
      <c r="DD271">
        <v>0.0991416541353417</v>
      </c>
      <c r="DE271">
        <v>0.0109897582320995</v>
      </c>
      <c r="DF271">
        <v>1</v>
      </c>
      <c r="DG271">
        <v>1</v>
      </c>
      <c r="DH271">
        <v>2</v>
      </c>
      <c r="DI271" t="s">
        <v>347</v>
      </c>
      <c r="DJ271">
        <v>3.119</v>
      </c>
      <c r="DK271">
        <v>2.80067</v>
      </c>
      <c r="DL271">
        <v>0.262547</v>
      </c>
      <c r="DM271">
        <v>0.270835</v>
      </c>
      <c r="DN271">
        <v>0.0862122</v>
      </c>
      <c r="DO271">
        <v>0.0760551</v>
      </c>
      <c r="DP271">
        <v>20529</v>
      </c>
      <c r="DQ271">
        <v>18751.6</v>
      </c>
      <c r="DR271">
        <v>26628.4</v>
      </c>
      <c r="DS271">
        <v>24059.3</v>
      </c>
      <c r="DT271">
        <v>33643.9</v>
      </c>
      <c r="DU271">
        <v>32397.8</v>
      </c>
      <c r="DV271">
        <v>40260.8</v>
      </c>
      <c r="DW271">
        <v>38045.9</v>
      </c>
      <c r="DX271">
        <v>1.99745</v>
      </c>
      <c r="DY271">
        <v>2.63445</v>
      </c>
      <c r="DZ271">
        <v>0.0311062</v>
      </c>
      <c r="EA271">
        <v>0</v>
      </c>
      <c r="EB271">
        <v>24.9278</v>
      </c>
      <c r="EC271">
        <v>999.9</v>
      </c>
      <c r="ED271">
        <v>50.958</v>
      </c>
      <c r="EE271">
        <v>26.214</v>
      </c>
      <c r="EF271">
        <v>16.9717</v>
      </c>
      <c r="EG271">
        <v>64.1556</v>
      </c>
      <c r="EH271">
        <v>20.3726</v>
      </c>
      <c r="EI271">
        <v>2</v>
      </c>
      <c r="EJ271">
        <v>-0.317777</v>
      </c>
      <c r="EK271">
        <v>-0.0581917</v>
      </c>
      <c r="EL271">
        <v>20.3007</v>
      </c>
      <c r="EM271">
        <v>5.26177</v>
      </c>
      <c r="EN271">
        <v>12.0064</v>
      </c>
      <c r="EO271">
        <v>4.9995</v>
      </c>
      <c r="EP271">
        <v>3.28698</v>
      </c>
      <c r="EQ271">
        <v>9999</v>
      </c>
      <c r="ER271">
        <v>9999</v>
      </c>
      <c r="ES271">
        <v>9999</v>
      </c>
      <c r="ET271">
        <v>999.9</v>
      </c>
      <c r="EU271">
        <v>1.87289</v>
      </c>
      <c r="EV271">
        <v>1.87377</v>
      </c>
      <c r="EW271">
        <v>1.86996</v>
      </c>
      <c r="EX271">
        <v>1.87576</v>
      </c>
      <c r="EY271">
        <v>1.87592</v>
      </c>
      <c r="EZ271">
        <v>1.87425</v>
      </c>
      <c r="FA271">
        <v>1.87286</v>
      </c>
      <c r="FB271">
        <v>1.87195</v>
      </c>
      <c r="FC271">
        <v>5</v>
      </c>
      <c r="FD271">
        <v>0</v>
      </c>
      <c r="FE271">
        <v>0</v>
      </c>
      <c r="FF271">
        <v>0</v>
      </c>
      <c r="FG271" t="s">
        <v>348</v>
      </c>
      <c r="FH271" t="s">
        <v>349</v>
      </c>
      <c r="FI271" t="s">
        <v>350</v>
      </c>
      <c r="FJ271" t="s">
        <v>350</v>
      </c>
      <c r="FK271" t="s">
        <v>350</v>
      </c>
      <c r="FL271" t="s">
        <v>350</v>
      </c>
      <c r="FM271">
        <v>0</v>
      </c>
      <c r="FN271">
        <v>100</v>
      </c>
      <c r="FO271">
        <v>100</v>
      </c>
      <c r="FP271">
        <v>1.82</v>
      </c>
      <c r="FQ271">
        <v>0.1104</v>
      </c>
      <c r="FR271">
        <v>0.362488883028156</v>
      </c>
      <c r="FS271">
        <v>0.00365831709837341</v>
      </c>
      <c r="FT271">
        <v>-3.09545118692409e-06</v>
      </c>
      <c r="FU271">
        <v>8.40380587856183e-10</v>
      </c>
      <c r="FV271">
        <v>-0.00191986884087034</v>
      </c>
      <c r="FW271">
        <v>0.00174507359546448</v>
      </c>
      <c r="FX271">
        <v>0.000211765233859431</v>
      </c>
      <c r="FY271">
        <v>9.99097381883647e-06</v>
      </c>
      <c r="FZ271">
        <v>2</v>
      </c>
      <c r="GA271">
        <v>1986</v>
      </c>
      <c r="GB271">
        <v>0</v>
      </c>
      <c r="GC271">
        <v>17</v>
      </c>
      <c r="GD271">
        <v>52</v>
      </c>
      <c r="GE271">
        <v>52.1</v>
      </c>
      <c r="GF271">
        <v>4.63501</v>
      </c>
      <c r="GG271">
        <v>2.40479</v>
      </c>
      <c r="GH271">
        <v>2.24854</v>
      </c>
      <c r="GI271">
        <v>2.67578</v>
      </c>
      <c r="GJ271">
        <v>2.44751</v>
      </c>
      <c r="GK271">
        <v>2.40845</v>
      </c>
      <c r="GL271">
        <v>31.7173</v>
      </c>
      <c r="GM271">
        <v>13.9394</v>
      </c>
      <c r="GN271">
        <v>19</v>
      </c>
      <c r="GO271">
        <v>456.083</v>
      </c>
      <c r="GP271">
        <v>1036.27</v>
      </c>
      <c r="GQ271">
        <v>24.1042</v>
      </c>
      <c r="GR271">
        <v>23.55</v>
      </c>
      <c r="GS271">
        <v>30</v>
      </c>
      <c r="GT271">
        <v>23.5779</v>
      </c>
      <c r="GU271">
        <v>23.6965</v>
      </c>
      <c r="GV271">
        <v>92.8584</v>
      </c>
      <c r="GW271">
        <v>22.1503</v>
      </c>
      <c r="GX271">
        <v>66.6699</v>
      </c>
      <c r="GY271">
        <v>24.1145</v>
      </c>
      <c r="GZ271">
        <v>1897.99</v>
      </c>
      <c r="HA271">
        <v>12.8571</v>
      </c>
      <c r="HB271">
        <v>101.116</v>
      </c>
      <c r="HC271">
        <v>101.084</v>
      </c>
    </row>
    <row r="272" spans="1:211">
      <c r="A272">
        <v>256</v>
      </c>
      <c r="B272">
        <v>1737668251.1</v>
      </c>
      <c r="C272">
        <v>510</v>
      </c>
      <c r="D272" t="s">
        <v>860</v>
      </c>
      <c r="E272" t="s">
        <v>861</v>
      </c>
      <c r="F272">
        <v>2</v>
      </c>
      <c r="G272">
        <v>1737668250.1</v>
      </c>
      <c r="H272">
        <f>(I272)/1000</f>
        <v>0</v>
      </c>
      <c r="I272">
        <f>IF(BD272, AL272, AF272)</f>
        <v>0</v>
      </c>
      <c r="J272">
        <f>IF(BD272, AG272, AE272)</f>
        <v>0</v>
      </c>
      <c r="K272">
        <f>BF272 - IF(AS272&gt;1, J272*AZ272*100.0/(AU272), 0)</f>
        <v>0</v>
      </c>
      <c r="L272">
        <f>((R272-H272/2)*K272-J272)/(R272+H272/2)</f>
        <v>0</v>
      </c>
      <c r="M272">
        <f>L272*(BM272+BN272)/1000.0</f>
        <v>0</v>
      </c>
      <c r="N272">
        <f>(BF272 - IF(AS272&gt;1, J272*AZ272*100.0/(AU272), 0))*(BM272+BN272)/1000.0</f>
        <v>0</v>
      </c>
      <c r="O272">
        <f>2.0/((1/Q272-1/P272)+SIGN(Q272)*SQRT((1/Q272-1/P272)*(1/Q272-1/P272) + 4*BA272/((BA272+1)*(BA272+1))*(2*1/Q272*1/P272-1/P272*1/P272)))</f>
        <v>0</v>
      </c>
      <c r="P272">
        <f>IF(LEFT(BB272,1)&lt;&gt;"0",IF(LEFT(BB272,1)="1",3.0,BC272),$D$5+$E$5*(BT272*BM272/($K$5*1000))+$F$5*(BT272*BM272/($K$5*1000))*MAX(MIN(AZ272,$J$5),$I$5)*MAX(MIN(AZ272,$J$5),$I$5)+$G$5*MAX(MIN(AZ272,$J$5),$I$5)*(BT272*BM272/($K$5*1000))+$H$5*(BT272*BM272/($K$5*1000))*(BT272*BM272/($K$5*1000)))</f>
        <v>0</v>
      </c>
      <c r="Q272">
        <f>H272*(1000-(1000*0.61365*exp(17.502*U272/(240.97+U272))/(BM272+BN272)+BH272)/2)/(1000*0.61365*exp(17.502*U272/(240.97+U272))/(BM272+BN272)-BH272)</f>
        <v>0</v>
      </c>
      <c r="R272">
        <f>1/((BA272+1)/(O272/1.6)+1/(P272/1.37)) + BA272/((BA272+1)/(O272/1.6) + BA272/(P272/1.37))</f>
        <v>0</v>
      </c>
      <c r="S272">
        <f>(AV272*AY272)</f>
        <v>0</v>
      </c>
      <c r="T272">
        <f>(BO272+(S272+2*0.95*5.67E-8*(((BO272+$B$7)+273)^4-(BO272+273)^4)-44100*H272)/(1.84*29.3*P272+8*0.95*5.67E-8*(BO272+273)^3))</f>
        <v>0</v>
      </c>
      <c r="U272">
        <f>($C$7*BP272+$D$7*BQ272+$E$7*T272)</f>
        <v>0</v>
      </c>
      <c r="V272">
        <f>0.61365*exp(17.502*U272/(240.97+U272))</f>
        <v>0</v>
      </c>
      <c r="W272">
        <f>(X272/Y272*100)</f>
        <v>0</v>
      </c>
      <c r="X272">
        <f>BH272*(BM272+BN272)/1000</f>
        <v>0</v>
      </c>
      <c r="Y272">
        <f>0.61365*exp(17.502*BO272/(240.97+BO272))</f>
        <v>0</v>
      </c>
      <c r="Z272">
        <f>(V272-BH272*(BM272+BN272)/1000)</f>
        <v>0</v>
      </c>
      <c r="AA272">
        <f>(-H272*44100)</f>
        <v>0</v>
      </c>
      <c r="AB272">
        <f>2*29.3*P272*0.92*(BO272-U272)</f>
        <v>0</v>
      </c>
      <c r="AC272">
        <f>2*0.95*5.67E-8*(((BO272+$B$7)+273)^4-(U272+273)^4)</f>
        <v>0</v>
      </c>
      <c r="AD272">
        <f>S272+AC272+AA272+AB272</f>
        <v>0</v>
      </c>
      <c r="AE272">
        <f>BL272*AS272*(BG272-BF272*(1000-AS272*BI272)/(1000-AS272*BH272))/(100*AZ272)</f>
        <v>0</v>
      </c>
      <c r="AF272">
        <f>1000*BL272*AS272*(BH272-BI272)/(100*AZ272*(1000-AS272*BH272))</f>
        <v>0</v>
      </c>
      <c r="AG272">
        <f>(AH272 - AI272 - BM272*1E3/(8.314*(BO272+273.15)) * AK272/BL272 * AJ272) * BL272/(100*AZ272) * (1000 - BI272)/1000</f>
        <v>0</v>
      </c>
      <c r="AH272">
        <v>1889.0542405</v>
      </c>
      <c r="AI272">
        <v>1830.93284848485</v>
      </c>
      <c r="AJ272">
        <v>3.44440606060583</v>
      </c>
      <c r="AK272">
        <v>84.62</v>
      </c>
      <c r="AL272">
        <f>(AN272 - AM272 + BM272*1E3/(8.314*(BO272+273.15)) * AP272/BL272 * AO272) * BL272/(100*AZ272) * 1000/(1000 - AN272)</f>
        <v>0</v>
      </c>
      <c r="AM272">
        <v>12.8182923353846</v>
      </c>
      <c r="AN272">
        <v>15.4269978021978</v>
      </c>
      <c r="AO272">
        <v>-1.08144108143704e-06</v>
      </c>
      <c r="AP272">
        <v>106.04</v>
      </c>
      <c r="AQ272">
        <v>13</v>
      </c>
      <c r="AR272">
        <v>3</v>
      </c>
      <c r="AS272">
        <f>IF(AQ272*$H$13&gt;=AU272,1.0,(AU272/(AU272-AQ272*$H$13)))</f>
        <v>0</v>
      </c>
      <c r="AT272">
        <f>(AS272-1)*100</f>
        <v>0</v>
      </c>
      <c r="AU272">
        <f>MAX(0,($B$13+$C$13*BT272)/(1+$D$13*BT272)*BM272/(BO272+273)*$E$13)</f>
        <v>0</v>
      </c>
      <c r="AV272">
        <f>$B$11*BU272+$C$11*BV272+$D$11*CG272</f>
        <v>0</v>
      </c>
      <c r="AW272">
        <f>AV272*AX272</f>
        <v>0</v>
      </c>
      <c r="AX272">
        <f>($B$11*$D$9+$C$11*$D$9+$D$11*(CH272*$E$9+CI272*$G$9))/($B$11+$C$11+$D$11)</f>
        <v>0</v>
      </c>
      <c r="AY272">
        <f>($B$11*$K$9+$C$11*$K$9+$D$11*(CH272*$L$9+CI272*$N$9))/($B$11+$C$11+$D$11)</f>
        <v>0</v>
      </c>
      <c r="AZ272">
        <v>6</v>
      </c>
      <c r="BA272">
        <v>0.5</v>
      </c>
      <c r="BB272" t="s">
        <v>345</v>
      </c>
      <c r="BC272">
        <v>2</v>
      </c>
      <c r="BD272" t="b">
        <v>1</v>
      </c>
      <c r="BE272">
        <v>1737668250.1</v>
      </c>
      <c r="BF272">
        <v>1802.68</v>
      </c>
      <c r="BG272">
        <v>1876.6</v>
      </c>
      <c r="BH272">
        <v>15.4271</v>
      </c>
      <c r="BI272">
        <v>12.7916</v>
      </c>
      <c r="BJ272">
        <v>1800.86</v>
      </c>
      <c r="BK272">
        <v>15.3167</v>
      </c>
      <c r="BL272">
        <v>499.888</v>
      </c>
      <c r="BM272">
        <v>102.598</v>
      </c>
      <c r="BN272">
        <v>0.100113</v>
      </c>
      <c r="BO272">
        <v>25.0016</v>
      </c>
      <c r="BP272">
        <v>25.4337</v>
      </c>
      <c r="BQ272">
        <v>999.9</v>
      </c>
      <c r="BR272">
        <v>0</v>
      </c>
      <c r="BS272">
        <v>0</v>
      </c>
      <c r="BT272">
        <v>9985.62</v>
      </c>
      <c r="BU272">
        <v>364.64</v>
      </c>
      <c r="BV272">
        <v>827.415</v>
      </c>
      <c r="BW272">
        <v>-73.9183</v>
      </c>
      <c r="BX272">
        <v>1830.92</v>
      </c>
      <c r="BY272">
        <v>1900.91</v>
      </c>
      <c r="BZ272">
        <v>2.63551</v>
      </c>
      <c r="CA272">
        <v>1876.6</v>
      </c>
      <c r="CB272">
        <v>12.7916</v>
      </c>
      <c r="CC272">
        <v>1.58279</v>
      </c>
      <c r="CD272">
        <v>1.31239</v>
      </c>
      <c r="CE272">
        <v>13.7923</v>
      </c>
      <c r="CF272">
        <v>10.9415</v>
      </c>
      <c r="CG272">
        <v>1200</v>
      </c>
      <c r="CH272">
        <v>0.900001</v>
      </c>
      <c r="CI272">
        <v>0.0999989</v>
      </c>
      <c r="CJ272">
        <v>27</v>
      </c>
      <c r="CK272">
        <v>23455.8</v>
      </c>
      <c r="CL272">
        <v>1737665128.1</v>
      </c>
      <c r="CM272" t="s">
        <v>346</v>
      </c>
      <c r="CN272">
        <v>1737665128.1</v>
      </c>
      <c r="CO272">
        <v>1737665124.1</v>
      </c>
      <c r="CP272">
        <v>1</v>
      </c>
      <c r="CQ272">
        <v>0.11</v>
      </c>
      <c r="CR272">
        <v>-0.02</v>
      </c>
      <c r="CS272">
        <v>0.918</v>
      </c>
      <c r="CT272">
        <v>0.128</v>
      </c>
      <c r="CU272">
        <v>200</v>
      </c>
      <c r="CV272">
        <v>18</v>
      </c>
      <c r="CW272">
        <v>0.6</v>
      </c>
      <c r="CX272">
        <v>0.08</v>
      </c>
      <c r="CY272">
        <v>-73.81183</v>
      </c>
      <c r="CZ272">
        <v>-2.1985624060151</v>
      </c>
      <c r="DA272">
        <v>0.278021152252847</v>
      </c>
      <c r="DB272">
        <v>0</v>
      </c>
      <c r="DC272">
        <v>2.6077915</v>
      </c>
      <c r="DD272">
        <v>0.130124661654131</v>
      </c>
      <c r="DE272">
        <v>0.0139023675231955</v>
      </c>
      <c r="DF272">
        <v>1</v>
      </c>
      <c r="DG272">
        <v>1</v>
      </c>
      <c r="DH272">
        <v>2</v>
      </c>
      <c r="DI272" t="s">
        <v>347</v>
      </c>
      <c r="DJ272">
        <v>3.11906</v>
      </c>
      <c r="DK272">
        <v>2.80064</v>
      </c>
      <c r="DL272">
        <v>0.263102</v>
      </c>
      <c r="DM272">
        <v>0.271392</v>
      </c>
      <c r="DN272">
        <v>0.0862</v>
      </c>
      <c r="DO272">
        <v>0.0760415</v>
      </c>
      <c r="DP272">
        <v>20513.4</v>
      </c>
      <c r="DQ272">
        <v>18737.5</v>
      </c>
      <c r="DR272">
        <v>26628</v>
      </c>
      <c r="DS272">
        <v>24059.4</v>
      </c>
      <c r="DT272">
        <v>33644.2</v>
      </c>
      <c r="DU272">
        <v>32398.5</v>
      </c>
      <c r="DV272">
        <v>40260.6</v>
      </c>
      <c r="DW272">
        <v>38046.2</v>
      </c>
      <c r="DX272">
        <v>1.99772</v>
      </c>
      <c r="DY272">
        <v>2.63493</v>
      </c>
      <c r="DZ272">
        <v>0.0306964</v>
      </c>
      <c r="EA272">
        <v>0</v>
      </c>
      <c r="EB272">
        <v>24.9289</v>
      </c>
      <c r="EC272">
        <v>999.9</v>
      </c>
      <c r="ED272">
        <v>50.934</v>
      </c>
      <c r="EE272">
        <v>26.234</v>
      </c>
      <c r="EF272">
        <v>16.9847</v>
      </c>
      <c r="EG272">
        <v>63.8356</v>
      </c>
      <c r="EH272">
        <v>20.4207</v>
      </c>
      <c r="EI272">
        <v>2</v>
      </c>
      <c r="EJ272">
        <v>-0.317978</v>
      </c>
      <c r="EK272">
        <v>-0.0848339</v>
      </c>
      <c r="EL272">
        <v>20.3007</v>
      </c>
      <c r="EM272">
        <v>5.26147</v>
      </c>
      <c r="EN272">
        <v>12.0067</v>
      </c>
      <c r="EO272">
        <v>4.99915</v>
      </c>
      <c r="EP272">
        <v>3.28698</v>
      </c>
      <c r="EQ272">
        <v>9999</v>
      </c>
      <c r="ER272">
        <v>9999</v>
      </c>
      <c r="ES272">
        <v>9999</v>
      </c>
      <c r="ET272">
        <v>999.9</v>
      </c>
      <c r="EU272">
        <v>1.87289</v>
      </c>
      <c r="EV272">
        <v>1.87378</v>
      </c>
      <c r="EW272">
        <v>1.86996</v>
      </c>
      <c r="EX272">
        <v>1.87576</v>
      </c>
      <c r="EY272">
        <v>1.87592</v>
      </c>
      <c r="EZ272">
        <v>1.87425</v>
      </c>
      <c r="FA272">
        <v>1.87286</v>
      </c>
      <c r="FB272">
        <v>1.87195</v>
      </c>
      <c r="FC272">
        <v>5</v>
      </c>
      <c r="FD272">
        <v>0</v>
      </c>
      <c r="FE272">
        <v>0</v>
      </c>
      <c r="FF272">
        <v>0</v>
      </c>
      <c r="FG272" t="s">
        <v>348</v>
      </c>
      <c r="FH272" t="s">
        <v>349</v>
      </c>
      <c r="FI272" t="s">
        <v>350</v>
      </c>
      <c r="FJ272" t="s">
        <v>350</v>
      </c>
      <c r="FK272" t="s">
        <v>350</v>
      </c>
      <c r="FL272" t="s">
        <v>350</v>
      </c>
      <c r="FM272">
        <v>0</v>
      </c>
      <c r="FN272">
        <v>100</v>
      </c>
      <c r="FO272">
        <v>100</v>
      </c>
      <c r="FP272">
        <v>1.82</v>
      </c>
      <c r="FQ272">
        <v>0.1104</v>
      </c>
      <c r="FR272">
        <v>0.362488883028156</v>
      </c>
      <c r="FS272">
        <v>0.00365831709837341</v>
      </c>
      <c r="FT272">
        <v>-3.09545118692409e-06</v>
      </c>
      <c r="FU272">
        <v>8.40380587856183e-10</v>
      </c>
      <c r="FV272">
        <v>-0.00191986884087034</v>
      </c>
      <c r="FW272">
        <v>0.00174507359546448</v>
      </c>
      <c r="FX272">
        <v>0.000211765233859431</v>
      </c>
      <c r="FY272">
        <v>9.99097381883647e-06</v>
      </c>
      <c r="FZ272">
        <v>2</v>
      </c>
      <c r="GA272">
        <v>1986</v>
      </c>
      <c r="GB272">
        <v>0</v>
      </c>
      <c r="GC272">
        <v>17</v>
      </c>
      <c r="GD272">
        <v>52</v>
      </c>
      <c r="GE272">
        <v>52.1</v>
      </c>
      <c r="GF272">
        <v>4.64844</v>
      </c>
      <c r="GG272">
        <v>2.45605</v>
      </c>
      <c r="GH272">
        <v>2.24854</v>
      </c>
      <c r="GI272">
        <v>2.67578</v>
      </c>
      <c r="GJ272">
        <v>2.44751</v>
      </c>
      <c r="GK272">
        <v>2.42065</v>
      </c>
      <c r="GL272">
        <v>31.7173</v>
      </c>
      <c r="GM272">
        <v>13.9394</v>
      </c>
      <c r="GN272">
        <v>19</v>
      </c>
      <c r="GO272">
        <v>456.249</v>
      </c>
      <c r="GP272">
        <v>1036.87</v>
      </c>
      <c r="GQ272">
        <v>24.1066</v>
      </c>
      <c r="GR272">
        <v>23.55</v>
      </c>
      <c r="GS272">
        <v>30.0001</v>
      </c>
      <c r="GT272">
        <v>23.5783</v>
      </c>
      <c r="GU272">
        <v>23.6975</v>
      </c>
      <c r="GV272">
        <v>93.1035</v>
      </c>
      <c r="GW272">
        <v>22.1503</v>
      </c>
      <c r="GX272">
        <v>66.6699</v>
      </c>
      <c r="GY272">
        <v>24.1145</v>
      </c>
      <c r="GZ272">
        <v>1904.78</v>
      </c>
      <c r="HA272">
        <v>12.8581</v>
      </c>
      <c r="HB272">
        <v>101.116</v>
      </c>
      <c r="HC272">
        <v>101.084</v>
      </c>
    </row>
    <row r="273" spans="1:211">
      <c r="A273">
        <v>257</v>
      </c>
      <c r="B273">
        <v>1737668253.1</v>
      </c>
      <c r="C273">
        <v>512</v>
      </c>
      <c r="D273" t="s">
        <v>862</v>
      </c>
      <c r="E273" t="s">
        <v>863</v>
      </c>
      <c r="F273">
        <v>2</v>
      </c>
      <c r="G273">
        <v>1737668251.1</v>
      </c>
      <c r="H273">
        <f>(I273)/1000</f>
        <v>0</v>
      </c>
      <c r="I273">
        <f>IF(BD273, AL273, AF273)</f>
        <v>0</v>
      </c>
      <c r="J273">
        <f>IF(BD273, AG273, AE273)</f>
        <v>0</v>
      </c>
      <c r="K273">
        <f>BF273 - IF(AS273&gt;1, J273*AZ273*100.0/(AU273), 0)</f>
        <v>0</v>
      </c>
      <c r="L273">
        <f>((R273-H273/2)*K273-J273)/(R273+H273/2)</f>
        <v>0</v>
      </c>
      <c r="M273">
        <f>L273*(BM273+BN273)/1000.0</f>
        <v>0</v>
      </c>
      <c r="N273">
        <f>(BF273 - IF(AS273&gt;1, J273*AZ273*100.0/(AU273), 0))*(BM273+BN273)/1000.0</f>
        <v>0</v>
      </c>
      <c r="O273">
        <f>2.0/((1/Q273-1/P273)+SIGN(Q273)*SQRT((1/Q273-1/P273)*(1/Q273-1/P273) + 4*BA273/((BA273+1)*(BA273+1))*(2*1/Q273*1/P273-1/P273*1/P273)))</f>
        <v>0</v>
      </c>
      <c r="P273">
        <f>IF(LEFT(BB273,1)&lt;&gt;"0",IF(LEFT(BB273,1)="1",3.0,BC273),$D$5+$E$5*(BT273*BM273/($K$5*1000))+$F$5*(BT273*BM273/($K$5*1000))*MAX(MIN(AZ273,$J$5),$I$5)*MAX(MIN(AZ273,$J$5),$I$5)+$G$5*MAX(MIN(AZ273,$J$5),$I$5)*(BT273*BM273/($K$5*1000))+$H$5*(BT273*BM273/($K$5*1000))*(BT273*BM273/($K$5*1000)))</f>
        <v>0</v>
      </c>
      <c r="Q273">
        <f>H273*(1000-(1000*0.61365*exp(17.502*U273/(240.97+U273))/(BM273+BN273)+BH273)/2)/(1000*0.61365*exp(17.502*U273/(240.97+U273))/(BM273+BN273)-BH273)</f>
        <v>0</v>
      </c>
      <c r="R273">
        <f>1/((BA273+1)/(O273/1.6)+1/(P273/1.37)) + BA273/((BA273+1)/(O273/1.6) + BA273/(P273/1.37))</f>
        <v>0</v>
      </c>
      <c r="S273">
        <f>(AV273*AY273)</f>
        <v>0</v>
      </c>
      <c r="T273">
        <f>(BO273+(S273+2*0.95*5.67E-8*(((BO273+$B$7)+273)^4-(BO273+273)^4)-44100*H273)/(1.84*29.3*P273+8*0.95*5.67E-8*(BO273+273)^3))</f>
        <v>0</v>
      </c>
      <c r="U273">
        <f>($C$7*BP273+$D$7*BQ273+$E$7*T273)</f>
        <v>0</v>
      </c>
      <c r="V273">
        <f>0.61365*exp(17.502*U273/(240.97+U273))</f>
        <v>0</v>
      </c>
      <c r="W273">
        <f>(X273/Y273*100)</f>
        <v>0</v>
      </c>
      <c r="X273">
        <f>BH273*(BM273+BN273)/1000</f>
        <v>0</v>
      </c>
      <c r="Y273">
        <f>0.61365*exp(17.502*BO273/(240.97+BO273))</f>
        <v>0</v>
      </c>
      <c r="Z273">
        <f>(V273-BH273*(BM273+BN273)/1000)</f>
        <v>0</v>
      </c>
      <c r="AA273">
        <f>(-H273*44100)</f>
        <v>0</v>
      </c>
      <c r="AB273">
        <f>2*29.3*P273*0.92*(BO273-U273)</f>
        <v>0</v>
      </c>
      <c r="AC273">
        <f>2*0.95*5.67E-8*(((BO273+$B$7)+273)^4-(U273+273)^4)</f>
        <v>0</v>
      </c>
      <c r="AD273">
        <f>S273+AC273+AA273+AB273</f>
        <v>0</v>
      </c>
      <c r="AE273">
        <f>BL273*AS273*(BG273-BF273*(1000-AS273*BI273)/(1000-AS273*BH273))/(100*AZ273)</f>
        <v>0</v>
      </c>
      <c r="AF273">
        <f>1000*BL273*AS273*(BH273-BI273)/(100*AZ273*(1000-AS273*BH273))</f>
        <v>0</v>
      </c>
      <c r="AG273">
        <f>(AH273 - AI273 - BM273*1E3/(8.314*(BO273+273.15)) * AK273/BL273 * AJ273) * BL273/(100*AZ273) * (1000 - BI273)/1000</f>
        <v>0</v>
      </c>
      <c r="AH273">
        <v>1895.78732104762</v>
      </c>
      <c r="AI273">
        <v>1837.73909090909</v>
      </c>
      <c r="AJ273">
        <v>3.42764588744586</v>
      </c>
      <c r="AK273">
        <v>84.62</v>
      </c>
      <c r="AL273">
        <f>(AN273 - AM273 + BM273*1E3/(8.314*(BO273+273.15)) * AP273/BL273 * AO273) * BL273/(100*AZ273) * 1000/(1000 - AN273)</f>
        <v>0</v>
      </c>
      <c r="AM273">
        <v>12.8066609333666</v>
      </c>
      <c r="AN273">
        <v>15.4235582417583</v>
      </c>
      <c r="AO273">
        <v>-1.9354367178594e-06</v>
      </c>
      <c r="AP273">
        <v>106.04</v>
      </c>
      <c r="AQ273">
        <v>13</v>
      </c>
      <c r="AR273">
        <v>3</v>
      </c>
      <c r="AS273">
        <f>IF(AQ273*$H$13&gt;=AU273,1.0,(AU273/(AU273-AQ273*$H$13)))</f>
        <v>0</v>
      </c>
      <c r="AT273">
        <f>(AS273-1)*100</f>
        <v>0</v>
      </c>
      <c r="AU273">
        <f>MAX(0,($B$13+$C$13*BT273)/(1+$D$13*BT273)*BM273/(BO273+273)*$E$13)</f>
        <v>0</v>
      </c>
      <c r="AV273">
        <f>$B$11*BU273+$C$11*BV273+$D$11*CG273</f>
        <v>0</v>
      </c>
      <c r="AW273">
        <f>AV273*AX273</f>
        <v>0</v>
      </c>
      <c r="AX273">
        <f>($B$11*$D$9+$C$11*$D$9+$D$11*(CH273*$E$9+CI273*$G$9))/($B$11+$C$11+$D$11)</f>
        <v>0</v>
      </c>
      <c r="AY273">
        <f>($B$11*$K$9+$C$11*$K$9+$D$11*(CH273*$L$9+CI273*$N$9))/($B$11+$C$11+$D$11)</f>
        <v>0</v>
      </c>
      <c r="AZ273">
        <v>6</v>
      </c>
      <c r="BA273">
        <v>0.5</v>
      </c>
      <c r="BB273" t="s">
        <v>345</v>
      </c>
      <c r="BC273">
        <v>2</v>
      </c>
      <c r="BD273" t="b">
        <v>1</v>
      </c>
      <c r="BE273">
        <v>1737668251.1</v>
      </c>
      <c r="BF273">
        <v>1806.025</v>
      </c>
      <c r="BG273">
        <v>1880.065</v>
      </c>
      <c r="BH273">
        <v>15.42575</v>
      </c>
      <c r="BI273">
        <v>12.7903</v>
      </c>
      <c r="BJ273">
        <v>1804.205</v>
      </c>
      <c r="BK273">
        <v>15.31535</v>
      </c>
      <c r="BL273">
        <v>499.891</v>
      </c>
      <c r="BM273">
        <v>102.598</v>
      </c>
      <c r="BN273">
        <v>0.0999578</v>
      </c>
      <c r="BO273">
        <v>25.0023</v>
      </c>
      <c r="BP273">
        <v>25.4311</v>
      </c>
      <c r="BQ273">
        <v>999.9</v>
      </c>
      <c r="BR273">
        <v>0</v>
      </c>
      <c r="BS273">
        <v>0</v>
      </c>
      <c r="BT273">
        <v>10008.41</v>
      </c>
      <c r="BU273">
        <v>364.625</v>
      </c>
      <c r="BV273">
        <v>827.465</v>
      </c>
      <c r="BW273">
        <v>-74.0374</v>
      </c>
      <c r="BX273">
        <v>1834.32</v>
      </c>
      <c r="BY273">
        <v>1904.42</v>
      </c>
      <c r="BZ273">
        <v>2.635475</v>
      </c>
      <c r="CA273">
        <v>1880.065</v>
      </c>
      <c r="CB273">
        <v>12.7903</v>
      </c>
      <c r="CC273">
        <v>1.58265</v>
      </c>
      <c r="CD273">
        <v>1.312255</v>
      </c>
      <c r="CE273">
        <v>13.7909</v>
      </c>
      <c r="CF273">
        <v>10.93995</v>
      </c>
      <c r="CG273">
        <v>1199.995</v>
      </c>
      <c r="CH273">
        <v>0.9000015</v>
      </c>
      <c r="CI273">
        <v>0.09999855</v>
      </c>
      <c r="CJ273">
        <v>27</v>
      </c>
      <c r="CK273">
        <v>23455.75</v>
      </c>
      <c r="CL273">
        <v>1737665128.1</v>
      </c>
      <c r="CM273" t="s">
        <v>346</v>
      </c>
      <c r="CN273">
        <v>1737665128.1</v>
      </c>
      <c r="CO273">
        <v>1737665124.1</v>
      </c>
      <c r="CP273">
        <v>1</v>
      </c>
      <c r="CQ273">
        <v>0.11</v>
      </c>
      <c r="CR273">
        <v>-0.02</v>
      </c>
      <c r="CS273">
        <v>0.918</v>
      </c>
      <c r="CT273">
        <v>0.128</v>
      </c>
      <c r="CU273">
        <v>200</v>
      </c>
      <c r="CV273">
        <v>18</v>
      </c>
      <c r="CW273">
        <v>0.6</v>
      </c>
      <c r="CX273">
        <v>0.08</v>
      </c>
      <c r="CY273">
        <v>-73.88618</v>
      </c>
      <c r="CZ273">
        <v>-1.39071879699241</v>
      </c>
      <c r="DA273">
        <v>0.210517741770142</v>
      </c>
      <c r="DB273">
        <v>0</v>
      </c>
      <c r="DC273">
        <v>2.611797</v>
      </c>
      <c r="DD273">
        <v>0.150917593984958</v>
      </c>
      <c r="DE273">
        <v>0.0154749252340682</v>
      </c>
      <c r="DF273">
        <v>1</v>
      </c>
      <c r="DG273">
        <v>1</v>
      </c>
      <c r="DH273">
        <v>2</v>
      </c>
      <c r="DI273" t="s">
        <v>347</v>
      </c>
      <c r="DJ273">
        <v>3.11902</v>
      </c>
      <c r="DK273">
        <v>2.80065</v>
      </c>
      <c r="DL273">
        <v>0.263658</v>
      </c>
      <c r="DM273">
        <v>0.271952</v>
      </c>
      <c r="DN273">
        <v>0.0861897</v>
      </c>
      <c r="DO273">
        <v>0.076029</v>
      </c>
      <c r="DP273">
        <v>20497.9</v>
      </c>
      <c r="DQ273">
        <v>18723.1</v>
      </c>
      <c r="DR273">
        <v>26628</v>
      </c>
      <c r="DS273">
        <v>24059.4</v>
      </c>
      <c r="DT273">
        <v>33644.6</v>
      </c>
      <c r="DU273">
        <v>32399.1</v>
      </c>
      <c r="DV273">
        <v>40260.6</v>
      </c>
      <c r="DW273">
        <v>38046.2</v>
      </c>
      <c r="DX273">
        <v>1.9973</v>
      </c>
      <c r="DY273">
        <v>2.63493</v>
      </c>
      <c r="DZ273">
        <v>0.0304952</v>
      </c>
      <c r="EA273">
        <v>0</v>
      </c>
      <c r="EB273">
        <v>24.9294</v>
      </c>
      <c r="EC273">
        <v>999.9</v>
      </c>
      <c r="ED273">
        <v>50.91</v>
      </c>
      <c r="EE273">
        <v>26.214</v>
      </c>
      <c r="EF273">
        <v>16.9554</v>
      </c>
      <c r="EG273">
        <v>64.1756</v>
      </c>
      <c r="EH273">
        <v>20.5008</v>
      </c>
      <c r="EI273">
        <v>2</v>
      </c>
      <c r="EJ273">
        <v>-0.317685</v>
      </c>
      <c r="EK273">
        <v>-0.0827151</v>
      </c>
      <c r="EL273">
        <v>20.301</v>
      </c>
      <c r="EM273">
        <v>5.26117</v>
      </c>
      <c r="EN273">
        <v>12.0067</v>
      </c>
      <c r="EO273">
        <v>4.9989</v>
      </c>
      <c r="EP273">
        <v>3.28693</v>
      </c>
      <c r="EQ273">
        <v>9999</v>
      </c>
      <c r="ER273">
        <v>9999</v>
      </c>
      <c r="ES273">
        <v>9999</v>
      </c>
      <c r="ET273">
        <v>999.9</v>
      </c>
      <c r="EU273">
        <v>1.87289</v>
      </c>
      <c r="EV273">
        <v>1.87378</v>
      </c>
      <c r="EW273">
        <v>1.86996</v>
      </c>
      <c r="EX273">
        <v>1.87576</v>
      </c>
      <c r="EY273">
        <v>1.87592</v>
      </c>
      <c r="EZ273">
        <v>1.87424</v>
      </c>
      <c r="FA273">
        <v>1.87286</v>
      </c>
      <c r="FB273">
        <v>1.87194</v>
      </c>
      <c r="FC273">
        <v>5</v>
      </c>
      <c r="FD273">
        <v>0</v>
      </c>
      <c r="FE273">
        <v>0</v>
      </c>
      <c r="FF273">
        <v>0</v>
      </c>
      <c r="FG273" t="s">
        <v>348</v>
      </c>
      <c r="FH273" t="s">
        <v>349</v>
      </c>
      <c r="FI273" t="s">
        <v>350</v>
      </c>
      <c r="FJ273" t="s">
        <v>350</v>
      </c>
      <c r="FK273" t="s">
        <v>350</v>
      </c>
      <c r="FL273" t="s">
        <v>350</v>
      </c>
      <c r="FM273">
        <v>0</v>
      </c>
      <c r="FN273">
        <v>100</v>
      </c>
      <c r="FO273">
        <v>100</v>
      </c>
      <c r="FP273">
        <v>1.82</v>
      </c>
      <c r="FQ273">
        <v>0.1104</v>
      </c>
      <c r="FR273">
        <v>0.362488883028156</v>
      </c>
      <c r="FS273">
        <v>0.00365831709837341</v>
      </c>
      <c r="FT273">
        <v>-3.09545118692409e-06</v>
      </c>
      <c r="FU273">
        <v>8.40380587856183e-10</v>
      </c>
      <c r="FV273">
        <v>-0.00191986884087034</v>
      </c>
      <c r="FW273">
        <v>0.00174507359546448</v>
      </c>
      <c r="FX273">
        <v>0.000211765233859431</v>
      </c>
      <c r="FY273">
        <v>9.99097381883647e-06</v>
      </c>
      <c r="FZ273">
        <v>2</v>
      </c>
      <c r="GA273">
        <v>1986</v>
      </c>
      <c r="GB273">
        <v>0</v>
      </c>
      <c r="GC273">
        <v>17</v>
      </c>
      <c r="GD273">
        <v>52.1</v>
      </c>
      <c r="GE273">
        <v>52.1</v>
      </c>
      <c r="GF273">
        <v>4.66064</v>
      </c>
      <c r="GG273">
        <v>2.44995</v>
      </c>
      <c r="GH273">
        <v>2.24854</v>
      </c>
      <c r="GI273">
        <v>2.67578</v>
      </c>
      <c r="GJ273">
        <v>2.44751</v>
      </c>
      <c r="GK273">
        <v>2.33887</v>
      </c>
      <c r="GL273">
        <v>31.7173</v>
      </c>
      <c r="GM273">
        <v>13.9219</v>
      </c>
      <c r="GN273">
        <v>19</v>
      </c>
      <c r="GO273">
        <v>455.999</v>
      </c>
      <c r="GP273">
        <v>1036.88</v>
      </c>
      <c r="GQ273">
        <v>24.1113</v>
      </c>
      <c r="GR273">
        <v>23.55</v>
      </c>
      <c r="GS273">
        <v>30.0002</v>
      </c>
      <c r="GT273">
        <v>23.5783</v>
      </c>
      <c r="GU273">
        <v>23.6979</v>
      </c>
      <c r="GV273">
        <v>93.3614</v>
      </c>
      <c r="GW273">
        <v>22.1503</v>
      </c>
      <c r="GX273">
        <v>66.6699</v>
      </c>
      <c r="GY273">
        <v>24.1129</v>
      </c>
      <c r="GZ273">
        <v>1911.56</v>
      </c>
      <c r="HA273">
        <v>12.8601</v>
      </c>
      <c r="HB273">
        <v>101.116</v>
      </c>
      <c r="HC273">
        <v>101.084</v>
      </c>
    </row>
    <row r="274" spans="1:211">
      <c r="A274">
        <v>258</v>
      </c>
      <c r="B274">
        <v>1737668255.1</v>
      </c>
      <c r="C274">
        <v>514</v>
      </c>
      <c r="D274" t="s">
        <v>864</v>
      </c>
      <c r="E274" t="s">
        <v>865</v>
      </c>
      <c r="F274">
        <v>2</v>
      </c>
      <c r="G274">
        <v>1737668254.1</v>
      </c>
      <c r="H274">
        <f>(I274)/1000</f>
        <v>0</v>
      </c>
      <c r="I274">
        <f>IF(BD274, AL274, AF274)</f>
        <v>0</v>
      </c>
      <c r="J274">
        <f>IF(BD274, AG274, AE274)</f>
        <v>0</v>
      </c>
      <c r="K274">
        <f>BF274 - IF(AS274&gt;1, J274*AZ274*100.0/(AU274), 0)</f>
        <v>0</v>
      </c>
      <c r="L274">
        <f>((R274-H274/2)*K274-J274)/(R274+H274/2)</f>
        <v>0</v>
      </c>
      <c r="M274">
        <f>L274*(BM274+BN274)/1000.0</f>
        <v>0</v>
      </c>
      <c r="N274">
        <f>(BF274 - IF(AS274&gt;1, J274*AZ274*100.0/(AU274), 0))*(BM274+BN274)/1000.0</f>
        <v>0</v>
      </c>
      <c r="O274">
        <f>2.0/((1/Q274-1/P274)+SIGN(Q274)*SQRT((1/Q274-1/P274)*(1/Q274-1/P274) + 4*BA274/((BA274+1)*(BA274+1))*(2*1/Q274*1/P274-1/P274*1/P274)))</f>
        <v>0</v>
      </c>
      <c r="P274">
        <f>IF(LEFT(BB274,1)&lt;&gt;"0",IF(LEFT(BB274,1)="1",3.0,BC274),$D$5+$E$5*(BT274*BM274/($K$5*1000))+$F$5*(BT274*BM274/($K$5*1000))*MAX(MIN(AZ274,$J$5),$I$5)*MAX(MIN(AZ274,$J$5),$I$5)+$G$5*MAX(MIN(AZ274,$J$5),$I$5)*(BT274*BM274/($K$5*1000))+$H$5*(BT274*BM274/($K$5*1000))*(BT274*BM274/($K$5*1000)))</f>
        <v>0</v>
      </c>
      <c r="Q274">
        <f>H274*(1000-(1000*0.61365*exp(17.502*U274/(240.97+U274))/(BM274+BN274)+BH274)/2)/(1000*0.61365*exp(17.502*U274/(240.97+U274))/(BM274+BN274)-BH274)</f>
        <v>0</v>
      </c>
      <c r="R274">
        <f>1/((BA274+1)/(O274/1.6)+1/(P274/1.37)) + BA274/((BA274+1)/(O274/1.6) + BA274/(P274/1.37))</f>
        <v>0</v>
      </c>
      <c r="S274">
        <f>(AV274*AY274)</f>
        <v>0</v>
      </c>
      <c r="T274">
        <f>(BO274+(S274+2*0.95*5.67E-8*(((BO274+$B$7)+273)^4-(BO274+273)^4)-44100*H274)/(1.84*29.3*P274+8*0.95*5.67E-8*(BO274+273)^3))</f>
        <v>0</v>
      </c>
      <c r="U274">
        <f>($C$7*BP274+$D$7*BQ274+$E$7*T274)</f>
        <v>0</v>
      </c>
      <c r="V274">
        <f>0.61365*exp(17.502*U274/(240.97+U274))</f>
        <v>0</v>
      </c>
      <c r="W274">
        <f>(X274/Y274*100)</f>
        <v>0</v>
      </c>
      <c r="X274">
        <f>BH274*(BM274+BN274)/1000</f>
        <v>0</v>
      </c>
      <c r="Y274">
        <f>0.61365*exp(17.502*BO274/(240.97+BO274))</f>
        <v>0</v>
      </c>
      <c r="Z274">
        <f>(V274-BH274*(BM274+BN274)/1000)</f>
        <v>0</v>
      </c>
      <c r="AA274">
        <f>(-H274*44100)</f>
        <v>0</v>
      </c>
      <c r="AB274">
        <f>2*29.3*P274*0.92*(BO274-U274)</f>
        <v>0</v>
      </c>
      <c r="AC274">
        <f>2*0.95*5.67E-8*(((BO274+$B$7)+273)^4-(U274+273)^4)</f>
        <v>0</v>
      </c>
      <c r="AD274">
        <f>S274+AC274+AA274+AB274</f>
        <v>0</v>
      </c>
      <c r="AE274">
        <f>BL274*AS274*(BG274-BF274*(1000-AS274*BI274)/(1000-AS274*BH274))/(100*AZ274)</f>
        <v>0</v>
      </c>
      <c r="AF274">
        <f>1000*BL274*AS274*(BH274-BI274)/(100*AZ274*(1000-AS274*BH274))</f>
        <v>0</v>
      </c>
      <c r="AG274">
        <f>(AH274 - AI274 - BM274*1E3/(8.314*(BO274+273.15)) * AK274/BL274 * AJ274) * BL274/(100*AZ274) * (1000 - BI274)/1000</f>
        <v>0</v>
      </c>
      <c r="AH274">
        <v>1902.62592417857</v>
      </c>
      <c r="AI274">
        <v>1844.54290909091</v>
      </c>
      <c r="AJ274">
        <v>3.41273030303015</v>
      </c>
      <c r="AK274">
        <v>84.62</v>
      </c>
      <c r="AL274">
        <f>(AN274 - AM274 + BM274*1E3/(8.314*(BO274+273.15)) * AP274/BL274 * AO274) * BL274/(100*AZ274) * 1000/(1000 - AN274)</f>
        <v>0</v>
      </c>
      <c r="AM274">
        <v>12.7963675772428</v>
      </c>
      <c r="AN274">
        <v>15.4207153846154</v>
      </c>
      <c r="AO274">
        <v>-2.61467987326922e-06</v>
      </c>
      <c r="AP274">
        <v>106.04</v>
      </c>
      <c r="AQ274">
        <v>13</v>
      </c>
      <c r="AR274">
        <v>3</v>
      </c>
      <c r="AS274">
        <f>IF(AQ274*$H$13&gt;=AU274,1.0,(AU274/(AU274-AQ274*$H$13)))</f>
        <v>0</v>
      </c>
      <c r="AT274">
        <f>(AS274-1)*100</f>
        <v>0</v>
      </c>
      <c r="AU274">
        <f>MAX(0,($B$13+$C$13*BT274)/(1+$D$13*BT274)*BM274/(BO274+273)*$E$13)</f>
        <v>0</v>
      </c>
      <c r="AV274">
        <f>$B$11*BU274+$C$11*BV274+$D$11*CG274</f>
        <v>0</v>
      </c>
      <c r="AW274">
        <f>AV274*AX274</f>
        <v>0</v>
      </c>
      <c r="AX274">
        <f>($B$11*$D$9+$C$11*$D$9+$D$11*(CH274*$E$9+CI274*$G$9))/($B$11+$C$11+$D$11)</f>
        <v>0</v>
      </c>
      <c r="AY274">
        <f>($B$11*$K$9+$C$11*$K$9+$D$11*(CH274*$L$9+CI274*$N$9))/($B$11+$C$11+$D$11)</f>
        <v>0</v>
      </c>
      <c r="AZ274">
        <v>6</v>
      </c>
      <c r="BA274">
        <v>0.5</v>
      </c>
      <c r="BB274" t="s">
        <v>345</v>
      </c>
      <c r="BC274">
        <v>2</v>
      </c>
      <c r="BD274" t="b">
        <v>1</v>
      </c>
      <c r="BE274">
        <v>1737668254.1</v>
      </c>
      <c r="BF274">
        <v>1816.11</v>
      </c>
      <c r="BG274">
        <v>1890.36</v>
      </c>
      <c r="BH274">
        <v>15.4211</v>
      </c>
      <c r="BI274">
        <v>12.785</v>
      </c>
      <c r="BJ274">
        <v>1814.28</v>
      </c>
      <c r="BK274">
        <v>15.3108</v>
      </c>
      <c r="BL274">
        <v>499.862</v>
      </c>
      <c r="BM274">
        <v>102.598</v>
      </c>
      <c r="BN274">
        <v>0.0998321</v>
      </c>
      <c r="BO274">
        <v>25.0046</v>
      </c>
      <c r="BP274">
        <v>25.4286</v>
      </c>
      <c r="BQ274">
        <v>999.9</v>
      </c>
      <c r="BR274">
        <v>0</v>
      </c>
      <c r="BS274">
        <v>0</v>
      </c>
      <c r="BT274">
        <v>9997.5</v>
      </c>
      <c r="BU274">
        <v>364.629</v>
      </c>
      <c r="BV274">
        <v>827.647</v>
      </c>
      <c r="BW274">
        <v>-74.2506</v>
      </c>
      <c r="BX274">
        <v>1844.56</v>
      </c>
      <c r="BY274">
        <v>1914.84</v>
      </c>
      <c r="BZ274">
        <v>2.63604</v>
      </c>
      <c r="CA274">
        <v>1890.36</v>
      </c>
      <c r="CB274">
        <v>12.785</v>
      </c>
      <c r="CC274">
        <v>1.58217</v>
      </c>
      <c r="CD274">
        <v>1.31171</v>
      </c>
      <c r="CE274">
        <v>13.7862</v>
      </c>
      <c r="CF274">
        <v>10.9338</v>
      </c>
      <c r="CG274">
        <v>1200</v>
      </c>
      <c r="CH274">
        <v>0.900001</v>
      </c>
      <c r="CI274">
        <v>0.0999991</v>
      </c>
      <c r="CJ274">
        <v>27</v>
      </c>
      <c r="CK274">
        <v>23455.7</v>
      </c>
      <c r="CL274">
        <v>1737665128.1</v>
      </c>
      <c r="CM274" t="s">
        <v>346</v>
      </c>
      <c r="CN274">
        <v>1737665128.1</v>
      </c>
      <c r="CO274">
        <v>1737665124.1</v>
      </c>
      <c r="CP274">
        <v>1</v>
      </c>
      <c r="CQ274">
        <v>0.11</v>
      </c>
      <c r="CR274">
        <v>-0.02</v>
      </c>
      <c r="CS274">
        <v>0.918</v>
      </c>
      <c r="CT274">
        <v>0.128</v>
      </c>
      <c r="CU274">
        <v>200</v>
      </c>
      <c r="CV274">
        <v>18</v>
      </c>
      <c r="CW274">
        <v>0.6</v>
      </c>
      <c r="CX274">
        <v>0.08</v>
      </c>
      <c r="CY274">
        <v>-73.9665</v>
      </c>
      <c r="CZ274">
        <v>-1.00135939849609</v>
      </c>
      <c r="DA274">
        <v>0.16310852828715</v>
      </c>
      <c r="DB274">
        <v>0</v>
      </c>
      <c r="DC274">
        <v>2.6157625</v>
      </c>
      <c r="DD274">
        <v>0.158423007518797</v>
      </c>
      <c r="DE274">
        <v>0.0159994933904171</v>
      </c>
      <c r="DF274">
        <v>1</v>
      </c>
      <c r="DG274">
        <v>1</v>
      </c>
      <c r="DH274">
        <v>2</v>
      </c>
      <c r="DI274" t="s">
        <v>347</v>
      </c>
      <c r="DJ274">
        <v>3.11884</v>
      </c>
      <c r="DK274">
        <v>2.80062</v>
      </c>
      <c r="DL274">
        <v>0.264216</v>
      </c>
      <c r="DM274">
        <v>0.272494</v>
      </c>
      <c r="DN274">
        <v>0.0861744</v>
      </c>
      <c r="DO274">
        <v>0.0760134</v>
      </c>
      <c r="DP274">
        <v>20482.1</v>
      </c>
      <c r="DQ274">
        <v>18709.1</v>
      </c>
      <c r="DR274">
        <v>26627.6</v>
      </c>
      <c r="DS274">
        <v>24059.3</v>
      </c>
      <c r="DT274">
        <v>33644.7</v>
      </c>
      <c r="DU274">
        <v>32399.7</v>
      </c>
      <c r="DV274">
        <v>40260</v>
      </c>
      <c r="DW274">
        <v>38046.3</v>
      </c>
      <c r="DX274">
        <v>1.99705</v>
      </c>
      <c r="DY274">
        <v>2.63368</v>
      </c>
      <c r="DZ274">
        <v>0.0304468</v>
      </c>
      <c r="EA274">
        <v>0</v>
      </c>
      <c r="EB274">
        <v>24.9306</v>
      </c>
      <c r="EC274">
        <v>999.9</v>
      </c>
      <c r="ED274">
        <v>50.885</v>
      </c>
      <c r="EE274">
        <v>26.214</v>
      </c>
      <c r="EF274">
        <v>16.9479</v>
      </c>
      <c r="EG274">
        <v>64.1256</v>
      </c>
      <c r="EH274">
        <v>20.5729</v>
      </c>
      <c r="EI274">
        <v>2</v>
      </c>
      <c r="EJ274">
        <v>-0.317515</v>
      </c>
      <c r="EK274">
        <v>-0.0651552</v>
      </c>
      <c r="EL274">
        <v>20.3007</v>
      </c>
      <c r="EM274">
        <v>5.26117</v>
      </c>
      <c r="EN274">
        <v>12.0068</v>
      </c>
      <c r="EO274">
        <v>4.999</v>
      </c>
      <c r="EP274">
        <v>3.28685</v>
      </c>
      <c r="EQ274">
        <v>9999</v>
      </c>
      <c r="ER274">
        <v>9999</v>
      </c>
      <c r="ES274">
        <v>9999</v>
      </c>
      <c r="ET274">
        <v>999.9</v>
      </c>
      <c r="EU274">
        <v>1.87289</v>
      </c>
      <c r="EV274">
        <v>1.87378</v>
      </c>
      <c r="EW274">
        <v>1.86996</v>
      </c>
      <c r="EX274">
        <v>1.87576</v>
      </c>
      <c r="EY274">
        <v>1.87592</v>
      </c>
      <c r="EZ274">
        <v>1.87424</v>
      </c>
      <c r="FA274">
        <v>1.87286</v>
      </c>
      <c r="FB274">
        <v>1.87195</v>
      </c>
      <c r="FC274">
        <v>5</v>
      </c>
      <c r="FD274">
        <v>0</v>
      </c>
      <c r="FE274">
        <v>0</v>
      </c>
      <c r="FF274">
        <v>0</v>
      </c>
      <c r="FG274" t="s">
        <v>348</v>
      </c>
      <c r="FH274" t="s">
        <v>349</v>
      </c>
      <c r="FI274" t="s">
        <v>350</v>
      </c>
      <c r="FJ274" t="s">
        <v>350</v>
      </c>
      <c r="FK274" t="s">
        <v>350</v>
      </c>
      <c r="FL274" t="s">
        <v>350</v>
      </c>
      <c r="FM274">
        <v>0</v>
      </c>
      <c r="FN274">
        <v>100</v>
      </c>
      <c r="FO274">
        <v>100</v>
      </c>
      <c r="FP274">
        <v>1.84</v>
      </c>
      <c r="FQ274">
        <v>0.1103</v>
      </c>
      <c r="FR274">
        <v>0.362488883028156</v>
      </c>
      <c r="FS274">
        <v>0.00365831709837341</v>
      </c>
      <c r="FT274">
        <v>-3.09545118692409e-06</v>
      </c>
      <c r="FU274">
        <v>8.40380587856183e-10</v>
      </c>
      <c r="FV274">
        <v>-0.00191986884087034</v>
      </c>
      <c r="FW274">
        <v>0.00174507359546448</v>
      </c>
      <c r="FX274">
        <v>0.000211765233859431</v>
      </c>
      <c r="FY274">
        <v>9.99097381883647e-06</v>
      </c>
      <c r="FZ274">
        <v>2</v>
      </c>
      <c r="GA274">
        <v>1986</v>
      </c>
      <c r="GB274">
        <v>0</v>
      </c>
      <c r="GC274">
        <v>17</v>
      </c>
      <c r="GD274">
        <v>52.1</v>
      </c>
      <c r="GE274">
        <v>52.2</v>
      </c>
      <c r="GF274">
        <v>4.67163</v>
      </c>
      <c r="GG274">
        <v>2.40479</v>
      </c>
      <c r="GH274">
        <v>2.24854</v>
      </c>
      <c r="GI274">
        <v>2.67578</v>
      </c>
      <c r="GJ274">
        <v>2.44751</v>
      </c>
      <c r="GK274">
        <v>2.35596</v>
      </c>
      <c r="GL274">
        <v>31.7392</v>
      </c>
      <c r="GM274">
        <v>13.9219</v>
      </c>
      <c r="GN274">
        <v>19</v>
      </c>
      <c r="GO274">
        <v>455.851</v>
      </c>
      <c r="GP274">
        <v>1035.37</v>
      </c>
      <c r="GQ274">
        <v>24.1146</v>
      </c>
      <c r="GR274">
        <v>23.5507</v>
      </c>
      <c r="GS274">
        <v>30.0002</v>
      </c>
      <c r="GT274">
        <v>23.5783</v>
      </c>
      <c r="GU274">
        <v>23.6985</v>
      </c>
      <c r="GV274">
        <v>93.6063</v>
      </c>
      <c r="GW274">
        <v>21.8785</v>
      </c>
      <c r="GX274">
        <v>66.6699</v>
      </c>
      <c r="GY274">
        <v>24.1129</v>
      </c>
      <c r="GZ274">
        <v>1911.56</v>
      </c>
      <c r="HA274">
        <v>12.8637</v>
      </c>
      <c r="HB274">
        <v>101.114</v>
      </c>
      <c r="HC274">
        <v>101.084</v>
      </c>
    </row>
    <row r="275" spans="1:211">
      <c r="A275">
        <v>259</v>
      </c>
      <c r="B275">
        <v>1737668257.1</v>
      </c>
      <c r="C275">
        <v>516</v>
      </c>
      <c r="D275" t="s">
        <v>866</v>
      </c>
      <c r="E275" t="s">
        <v>867</v>
      </c>
      <c r="F275">
        <v>2</v>
      </c>
      <c r="G275">
        <v>1737668255.1</v>
      </c>
      <c r="H275">
        <f>(I275)/1000</f>
        <v>0</v>
      </c>
      <c r="I275">
        <f>IF(BD275, AL275, AF275)</f>
        <v>0</v>
      </c>
      <c r="J275">
        <f>IF(BD275, AG275, AE275)</f>
        <v>0</v>
      </c>
      <c r="K275">
        <f>BF275 - IF(AS275&gt;1, J275*AZ275*100.0/(AU275), 0)</f>
        <v>0</v>
      </c>
      <c r="L275">
        <f>((R275-H275/2)*K275-J275)/(R275+H275/2)</f>
        <v>0</v>
      </c>
      <c r="M275">
        <f>L275*(BM275+BN275)/1000.0</f>
        <v>0</v>
      </c>
      <c r="N275">
        <f>(BF275 - IF(AS275&gt;1, J275*AZ275*100.0/(AU275), 0))*(BM275+BN275)/1000.0</f>
        <v>0</v>
      </c>
      <c r="O275">
        <f>2.0/((1/Q275-1/P275)+SIGN(Q275)*SQRT((1/Q275-1/P275)*(1/Q275-1/P275) + 4*BA275/((BA275+1)*(BA275+1))*(2*1/Q275*1/P275-1/P275*1/P275)))</f>
        <v>0</v>
      </c>
      <c r="P275">
        <f>IF(LEFT(BB275,1)&lt;&gt;"0",IF(LEFT(BB275,1)="1",3.0,BC275),$D$5+$E$5*(BT275*BM275/($K$5*1000))+$F$5*(BT275*BM275/($K$5*1000))*MAX(MIN(AZ275,$J$5),$I$5)*MAX(MIN(AZ275,$J$5),$I$5)+$G$5*MAX(MIN(AZ275,$J$5),$I$5)*(BT275*BM275/($K$5*1000))+$H$5*(BT275*BM275/($K$5*1000))*(BT275*BM275/($K$5*1000)))</f>
        <v>0</v>
      </c>
      <c r="Q275">
        <f>H275*(1000-(1000*0.61365*exp(17.502*U275/(240.97+U275))/(BM275+BN275)+BH275)/2)/(1000*0.61365*exp(17.502*U275/(240.97+U275))/(BM275+BN275)-BH275)</f>
        <v>0</v>
      </c>
      <c r="R275">
        <f>1/((BA275+1)/(O275/1.6)+1/(P275/1.37)) + BA275/((BA275+1)/(O275/1.6) + BA275/(P275/1.37))</f>
        <v>0</v>
      </c>
      <c r="S275">
        <f>(AV275*AY275)</f>
        <v>0</v>
      </c>
      <c r="T275">
        <f>(BO275+(S275+2*0.95*5.67E-8*(((BO275+$B$7)+273)^4-(BO275+273)^4)-44100*H275)/(1.84*29.3*P275+8*0.95*5.67E-8*(BO275+273)^3))</f>
        <v>0</v>
      </c>
      <c r="U275">
        <f>($C$7*BP275+$D$7*BQ275+$E$7*T275)</f>
        <v>0</v>
      </c>
      <c r="V275">
        <f>0.61365*exp(17.502*U275/(240.97+U275))</f>
        <v>0</v>
      </c>
      <c r="W275">
        <f>(X275/Y275*100)</f>
        <v>0</v>
      </c>
      <c r="X275">
        <f>BH275*(BM275+BN275)/1000</f>
        <v>0</v>
      </c>
      <c r="Y275">
        <f>0.61365*exp(17.502*BO275/(240.97+BO275))</f>
        <v>0</v>
      </c>
      <c r="Z275">
        <f>(V275-BH275*(BM275+BN275)/1000)</f>
        <v>0</v>
      </c>
      <c r="AA275">
        <f>(-H275*44100)</f>
        <v>0</v>
      </c>
      <c r="AB275">
        <f>2*29.3*P275*0.92*(BO275-U275)</f>
        <v>0</v>
      </c>
      <c r="AC275">
        <f>2*0.95*5.67E-8*(((BO275+$B$7)+273)^4-(U275+273)^4)</f>
        <v>0</v>
      </c>
      <c r="AD275">
        <f>S275+AC275+AA275+AB275</f>
        <v>0</v>
      </c>
      <c r="AE275">
        <f>BL275*AS275*(BG275-BF275*(1000-AS275*BI275)/(1000-AS275*BH275))/(100*AZ275)</f>
        <v>0</v>
      </c>
      <c r="AF275">
        <f>1000*BL275*AS275*(BH275-BI275)/(100*AZ275*(1000-AS275*BH275))</f>
        <v>0</v>
      </c>
      <c r="AG275">
        <f>(AH275 - AI275 - BM275*1E3/(8.314*(BO275+273.15)) * AK275/BL275 * AJ275) * BL275/(100*AZ275) * (1000 - BI275)/1000</f>
        <v>0</v>
      </c>
      <c r="AH275">
        <v>1909.61735152381</v>
      </c>
      <c r="AI275">
        <v>1851.43721212121</v>
      </c>
      <c r="AJ275">
        <v>3.42687532467527</v>
      </c>
      <c r="AK275">
        <v>84.62</v>
      </c>
      <c r="AL275">
        <f>(AN275 - AM275 + BM275*1E3/(8.314*(BO275+273.15)) * AP275/BL275 * AO275) * BL275/(100*AZ275) * 1000/(1000 - AN275)</f>
        <v>0</v>
      </c>
      <c r="AM275">
        <v>12.790079475005</v>
      </c>
      <c r="AN275">
        <v>15.4178362637363</v>
      </c>
      <c r="AO275">
        <v>-3.0926157835824e-06</v>
      </c>
      <c r="AP275">
        <v>106.04</v>
      </c>
      <c r="AQ275">
        <v>13</v>
      </c>
      <c r="AR275">
        <v>3</v>
      </c>
      <c r="AS275">
        <f>IF(AQ275*$H$13&gt;=AU275,1.0,(AU275/(AU275-AQ275*$H$13)))</f>
        <v>0</v>
      </c>
      <c r="AT275">
        <f>(AS275-1)*100</f>
        <v>0</v>
      </c>
      <c r="AU275">
        <f>MAX(0,($B$13+$C$13*BT275)/(1+$D$13*BT275)*BM275/(BO275+273)*$E$13)</f>
        <v>0</v>
      </c>
      <c r="AV275">
        <f>$B$11*BU275+$C$11*BV275+$D$11*CG275</f>
        <v>0</v>
      </c>
      <c r="AW275">
        <f>AV275*AX275</f>
        <v>0</v>
      </c>
      <c r="AX275">
        <f>($B$11*$D$9+$C$11*$D$9+$D$11*(CH275*$E$9+CI275*$G$9))/($B$11+$C$11+$D$11)</f>
        <v>0</v>
      </c>
      <c r="AY275">
        <f>($B$11*$K$9+$C$11*$K$9+$D$11*(CH275*$L$9+CI275*$N$9))/($B$11+$C$11+$D$11)</f>
        <v>0</v>
      </c>
      <c r="AZ275">
        <v>6</v>
      </c>
      <c r="BA275">
        <v>0.5</v>
      </c>
      <c r="BB275" t="s">
        <v>345</v>
      </c>
      <c r="BC275">
        <v>2</v>
      </c>
      <c r="BD275" t="b">
        <v>1</v>
      </c>
      <c r="BE275">
        <v>1737668255.1</v>
      </c>
      <c r="BF275">
        <v>1819.505</v>
      </c>
      <c r="BG275">
        <v>1893.76</v>
      </c>
      <c r="BH275">
        <v>15.4195</v>
      </c>
      <c r="BI275">
        <v>12.7845</v>
      </c>
      <c r="BJ275">
        <v>1817.675</v>
      </c>
      <c r="BK275">
        <v>15.3092</v>
      </c>
      <c r="BL275">
        <v>499.868</v>
      </c>
      <c r="BM275">
        <v>102.5975</v>
      </c>
      <c r="BN275">
        <v>0.09995055</v>
      </c>
      <c r="BO275">
        <v>25.0052</v>
      </c>
      <c r="BP275">
        <v>25.43085</v>
      </c>
      <c r="BQ275">
        <v>999.9</v>
      </c>
      <c r="BR275">
        <v>0</v>
      </c>
      <c r="BS275">
        <v>0</v>
      </c>
      <c r="BT275">
        <v>9991.56</v>
      </c>
      <c r="BU275">
        <v>364.619</v>
      </c>
      <c r="BV275">
        <v>827.6275</v>
      </c>
      <c r="BW275">
        <v>-74.25255</v>
      </c>
      <c r="BX275">
        <v>1848.005</v>
      </c>
      <c r="BY275">
        <v>1918.285</v>
      </c>
      <c r="BZ275">
        <v>2.634975</v>
      </c>
      <c r="CA275">
        <v>1893.76</v>
      </c>
      <c r="CB275">
        <v>12.7845</v>
      </c>
      <c r="CC275">
        <v>1.582</v>
      </c>
      <c r="CD275">
        <v>1.31165</v>
      </c>
      <c r="CE275">
        <v>13.78455</v>
      </c>
      <c r="CF275">
        <v>10.9331</v>
      </c>
      <c r="CG275">
        <v>1200</v>
      </c>
      <c r="CH275">
        <v>0.9000005</v>
      </c>
      <c r="CI275">
        <v>0.09999955</v>
      </c>
      <c r="CJ275">
        <v>27</v>
      </c>
      <c r="CK275">
        <v>23455.75</v>
      </c>
      <c r="CL275">
        <v>1737665128.1</v>
      </c>
      <c r="CM275" t="s">
        <v>346</v>
      </c>
      <c r="CN275">
        <v>1737665128.1</v>
      </c>
      <c r="CO275">
        <v>1737665124.1</v>
      </c>
      <c r="CP275">
        <v>1</v>
      </c>
      <c r="CQ275">
        <v>0.11</v>
      </c>
      <c r="CR275">
        <v>-0.02</v>
      </c>
      <c r="CS275">
        <v>0.918</v>
      </c>
      <c r="CT275">
        <v>0.128</v>
      </c>
      <c r="CU275">
        <v>200</v>
      </c>
      <c r="CV275">
        <v>18</v>
      </c>
      <c r="CW275">
        <v>0.6</v>
      </c>
      <c r="CX275">
        <v>0.08</v>
      </c>
      <c r="CY275">
        <v>-74.018065</v>
      </c>
      <c r="CZ275">
        <v>-0.991078195488712</v>
      </c>
      <c r="DA275">
        <v>0.159261330130701</v>
      </c>
      <c r="DB275">
        <v>0</v>
      </c>
      <c r="DC275">
        <v>2.619651</v>
      </c>
      <c r="DD275">
        <v>0.153693834586466</v>
      </c>
      <c r="DE275">
        <v>0.0156812202650176</v>
      </c>
      <c r="DF275">
        <v>1</v>
      </c>
      <c r="DG275">
        <v>1</v>
      </c>
      <c r="DH275">
        <v>2</v>
      </c>
      <c r="DI275" t="s">
        <v>347</v>
      </c>
      <c r="DJ275">
        <v>3.11905</v>
      </c>
      <c r="DK275">
        <v>2.80067</v>
      </c>
      <c r="DL275">
        <v>0.264766</v>
      </c>
      <c r="DM275">
        <v>0.273034</v>
      </c>
      <c r="DN275">
        <v>0.0861587</v>
      </c>
      <c r="DO275">
        <v>0.0760218</v>
      </c>
      <c r="DP275">
        <v>20466.7</v>
      </c>
      <c r="DQ275">
        <v>18695.2</v>
      </c>
      <c r="DR275">
        <v>26627.4</v>
      </c>
      <c r="DS275">
        <v>24059.2</v>
      </c>
      <c r="DT275">
        <v>33645.1</v>
      </c>
      <c r="DU275">
        <v>32399.2</v>
      </c>
      <c r="DV275">
        <v>40259.7</v>
      </c>
      <c r="DW275">
        <v>38046</v>
      </c>
      <c r="DX275">
        <v>1.99743</v>
      </c>
      <c r="DY275">
        <v>2.6331</v>
      </c>
      <c r="DZ275">
        <v>0.0302307</v>
      </c>
      <c r="EA275">
        <v>0</v>
      </c>
      <c r="EB275">
        <v>24.932</v>
      </c>
      <c r="EC275">
        <v>999.9</v>
      </c>
      <c r="ED275">
        <v>50.885</v>
      </c>
      <c r="EE275">
        <v>26.234</v>
      </c>
      <c r="EF275">
        <v>16.9679</v>
      </c>
      <c r="EG275">
        <v>64.3156</v>
      </c>
      <c r="EH275">
        <v>20.5288</v>
      </c>
      <c r="EI275">
        <v>2</v>
      </c>
      <c r="EJ275">
        <v>-0.317594</v>
      </c>
      <c r="EK275">
        <v>-0.0538589</v>
      </c>
      <c r="EL275">
        <v>20.3004</v>
      </c>
      <c r="EM275">
        <v>5.26162</v>
      </c>
      <c r="EN275">
        <v>12.0061</v>
      </c>
      <c r="EO275">
        <v>4.99925</v>
      </c>
      <c r="EP275">
        <v>3.2869</v>
      </c>
      <c r="EQ275">
        <v>9999</v>
      </c>
      <c r="ER275">
        <v>9999</v>
      </c>
      <c r="ES275">
        <v>9999</v>
      </c>
      <c r="ET275">
        <v>999.9</v>
      </c>
      <c r="EU275">
        <v>1.8729</v>
      </c>
      <c r="EV275">
        <v>1.87378</v>
      </c>
      <c r="EW275">
        <v>1.86996</v>
      </c>
      <c r="EX275">
        <v>1.87576</v>
      </c>
      <c r="EY275">
        <v>1.87592</v>
      </c>
      <c r="EZ275">
        <v>1.87424</v>
      </c>
      <c r="FA275">
        <v>1.87286</v>
      </c>
      <c r="FB275">
        <v>1.87195</v>
      </c>
      <c r="FC275">
        <v>5</v>
      </c>
      <c r="FD275">
        <v>0</v>
      </c>
      <c r="FE275">
        <v>0</v>
      </c>
      <c r="FF275">
        <v>0</v>
      </c>
      <c r="FG275" t="s">
        <v>348</v>
      </c>
      <c r="FH275" t="s">
        <v>349</v>
      </c>
      <c r="FI275" t="s">
        <v>350</v>
      </c>
      <c r="FJ275" t="s">
        <v>350</v>
      </c>
      <c r="FK275" t="s">
        <v>350</v>
      </c>
      <c r="FL275" t="s">
        <v>350</v>
      </c>
      <c r="FM275">
        <v>0</v>
      </c>
      <c r="FN275">
        <v>100</v>
      </c>
      <c r="FO275">
        <v>100</v>
      </c>
      <c r="FP275">
        <v>1.84</v>
      </c>
      <c r="FQ275">
        <v>0.1102</v>
      </c>
      <c r="FR275">
        <v>0.362488883028156</v>
      </c>
      <c r="FS275">
        <v>0.00365831709837341</v>
      </c>
      <c r="FT275">
        <v>-3.09545118692409e-06</v>
      </c>
      <c r="FU275">
        <v>8.40380587856183e-10</v>
      </c>
      <c r="FV275">
        <v>-0.00191986884087034</v>
      </c>
      <c r="FW275">
        <v>0.00174507359546448</v>
      </c>
      <c r="FX275">
        <v>0.000211765233859431</v>
      </c>
      <c r="FY275">
        <v>9.99097381883647e-06</v>
      </c>
      <c r="FZ275">
        <v>2</v>
      </c>
      <c r="GA275">
        <v>1986</v>
      </c>
      <c r="GB275">
        <v>0</v>
      </c>
      <c r="GC275">
        <v>17</v>
      </c>
      <c r="GD275">
        <v>52.1</v>
      </c>
      <c r="GE275">
        <v>52.2</v>
      </c>
      <c r="GF275">
        <v>4.68506</v>
      </c>
      <c r="GG275">
        <v>2.37793</v>
      </c>
      <c r="GH275">
        <v>2.24854</v>
      </c>
      <c r="GI275">
        <v>2.67578</v>
      </c>
      <c r="GJ275">
        <v>2.44751</v>
      </c>
      <c r="GK275">
        <v>2.41455</v>
      </c>
      <c r="GL275">
        <v>31.7611</v>
      </c>
      <c r="GM275">
        <v>13.9394</v>
      </c>
      <c r="GN275">
        <v>19</v>
      </c>
      <c r="GO275">
        <v>456.076</v>
      </c>
      <c r="GP275">
        <v>1034.69</v>
      </c>
      <c r="GQ275">
        <v>24.1156</v>
      </c>
      <c r="GR275">
        <v>23.5516</v>
      </c>
      <c r="GS275">
        <v>30</v>
      </c>
      <c r="GT275">
        <v>23.5788</v>
      </c>
      <c r="GU275">
        <v>23.6994</v>
      </c>
      <c r="GV275">
        <v>93.8662</v>
      </c>
      <c r="GW275">
        <v>21.8785</v>
      </c>
      <c r="GX275">
        <v>66.6699</v>
      </c>
      <c r="GY275">
        <v>24.1129</v>
      </c>
      <c r="GZ275">
        <v>1925.16</v>
      </c>
      <c r="HA275">
        <v>12.8703</v>
      </c>
      <c r="HB275">
        <v>101.113</v>
      </c>
      <c r="HC275">
        <v>101.084</v>
      </c>
    </row>
    <row r="276" spans="1:211">
      <c r="A276">
        <v>260</v>
      </c>
      <c r="B276">
        <v>1737668259.1</v>
      </c>
      <c r="C276">
        <v>518</v>
      </c>
      <c r="D276" t="s">
        <v>868</v>
      </c>
      <c r="E276" t="s">
        <v>869</v>
      </c>
      <c r="F276">
        <v>2</v>
      </c>
      <c r="G276">
        <v>1737668258.1</v>
      </c>
      <c r="H276">
        <f>(I276)/1000</f>
        <v>0</v>
      </c>
      <c r="I276">
        <f>IF(BD276, AL276, AF276)</f>
        <v>0</v>
      </c>
      <c r="J276">
        <f>IF(BD276, AG276, AE276)</f>
        <v>0</v>
      </c>
      <c r="K276">
        <f>BF276 - IF(AS276&gt;1, J276*AZ276*100.0/(AU276), 0)</f>
        <v>0</v>
      </c>
      <c r="L276">
        <f>((R276-H276/2)*K276-J276)/(R276+H276/2)</f>
        <v>0</v>
      </c>
      <c r="M276">
        <f>L276*(BM276+BN276)/1000.0</f>
        <v>0</v>
      </c>
      <c r="N276">
        <f>(BF276 - IF(AS276&gt;1, J276*AZ276*100.0/(AU276), 0))*(BM276+BN276)/1000.0</f>
        <v>0</v>
      </c>
      <c r="O276">
        <f>2.0/((1/Q276-1/P276)+SIGN(Q276)*SQRT((1/Q276-1/P276)*(1/Q276-1/P276) + 4*BA276/((BA276+1)*(BA276+1))*(2*1/Q276*1/P276-1/P276*1/P276)))</f>
        <v>0</v>
      </c>
      <c r="P276">
        <f>IF(LEFT(BB276,1)&lt;&gt;"0",IF(LEFT(BB276,1)="1",3.0,BC276),$D$5+$E$5*(BT276*BM276/($K$5*1000))+$F$5*(BT276*BM276/($K$5*1000))*MAX(MIN(AZ276,$J$5),$I$5)*MAX(MIN(AZ276,$J$5),$I$5)+$G$5*MAX(MIN(AZ276,$J$5),$I$5)*(BT276*BM276/($K$5*1000))+$H$5*(BT276*BM276/($K$5*1000))*(BT276*BM276/($K$5*1000)))</f>
        <v>0</v>
      </c>
      <c r="Q276">
        <f>H276*(1000-(1000*0.61365*exp(17.502*U276/(240.97+U276))/(BM276+BN276)+BH276)/2)/(1000*0.61365*exp(17.502*U276/(240.97+U276))/(BM276+BN276)-BH276)</f>
        <v>0</v>
      </c>
      <c r="R276">
        <f>1/((BA276+1)/(O276/1.6)+1/(P276/1.37)) + BA276/((BA276+1)/(O276/1.6) + BA276/(P276/1.37))</f>
        <v>0</v>
      </c>
      <c r="S276">
        <f>(AV276*AY276)</f>
        <v>0</v>
      </c>
      <c r="T276">
        <f>(BO276+(S276+2*0.95*5.67E-8*(((BO276+$B$7)+273)^4-(BO276+273)^4)-44100*H276)/(1.84*29.3*P276+8*0.95*5.67E-8*(BO276+273)^3))</f>
        <v>0</v>
      </c>
      <c r="U276">
        <f>($C$7*BP276+$D$7*BQ276+$E$7*T276)</f>
        <v>0</v>
      </c>
      <c r="V276">
        <f>0.61365*exp(17.502*U276/(240.97+U276))</f>
        <v>0</v>
      </c>
      <c r="W276">
        <f>(X276/Y276*100)</f>
        <v>0</v>
      </c>
      <c r="X276">
        <f>BH276*(BM276+BN276)/1000</f>
        <v>0</v>
      </c>
      <c r="Y276">
        <f>0.61365*exp(17.502*BO276/(240.97+BO276))</f>
        <v>0</v>
      </c>
      <c r="Z276">
        <f>(V276-BH276*(BM276+BN276)/1000)</f>
        <v>0</v>
      </c>
      <c r="AA276">
        <f>(-H276*44100)</f>
        <v>0</v>
      </c>
      <c r="AB276">
        <f>2*29.3*P276*0.92*(BO276-U276)</f>
        <v>0</v>
      </c>
      <c r="AC276">
        <f>2*0.95*5.67E-8*(((BO276+$B$7)+273)^4-(U276+273)^4)</f>
        <v>0</v>
      </c>
      <c r="AD276">
        <f>S276+AC276+AA276+AB276</f>
        <v>0</v>
      </c>
      <c r="AE276">
        <f>BL276*AS276*(BG276-BF276*(1000-AS276*BI276)/(1000-AS276*BH276))/(100*AZ276)</f>
        <v>0</v>
      </c>
      <c r="AF276">
        <f>1000*BL276*AS276*(BH276-BI276)/(100*AZ276*(1000-AS276*BH276))</f>
        <v>0</v>
      </c>
      <c r="AG276">
        <f>(AH276 - AI276 - BM276*1E3/(8.314*(BO276+273.15)) * AK276/BL276 * AJ276) * BL276/(100*AZ276) * (1000 - BI276)/1000</f>
        <v>0</v>
      </c>
      <c r="AH276">
        <v>1916.56018853571</v>
      </c>
      <c r="AI276">
        <v>1858.24515151515</v>
      </c>
      <c r="AJ276">
        <v>3.41818441558418</v>
      </c>
      <c r="AK276">
        <v>84.62</v>
      </c>
      <c r="AL276">
        <f>(AN276 - AM276 + BM276*1E3/(8.314*(BO276+273.15)) * AP276/BL276 * AO276) * BL276/(100*AZ276) * 1000/(1000 - AN276)</f>
        <v>0</v>
      </c>
      <c r="AM276">
        <v>12.7868770601199</v>
      </c>
      <c r="AN276">
        <v>15.4148373626374</v>
      </c>
      <c r="AO276">
        <v>-3.24983934271257e-06</v>
      </c>
      <c r="AP276">
        <v>106.04</v>
      </c>
      <c r="AQ276">
        <v>13</v>
      </c>
      <c r="AR276">
        <v>3</v>
      </c>
      <c r="AS276">
        <f>IF(AQ276*$H$13&gt;=AU276,1.0,(AU276/(AU276-AQ276*$H$13)))</f>
        <v>0</v>
      </c>
      <c r="AT276">
        <f>(AS276-1)*100</f>
        <v>0</v>
      </c>
      <c r="AU276">
        <f>MAX(0,($B$13+$C$13*BT276)/(1+$D$13*BT276)*BM276/(BO276+273)*$E$13)</f>
        <v>0</v>
      </c>
      <c r="AV276">
        <f>$B$11*BU276+$C$11*BV276+$D$11*CG276</f>
        <v>0</v>
      </c>
      <c r="AW276">
        <f>AV276*AX276</f>
        <v>0</v>
      </c>
      <c r="AX276">
        <f>($B$11*$D$9+$C$11*$D$9+$D$11*(CH276*$E$9+CI276*$G$9))/($B$11+$C$11+$D$11)</f>
        <v>0</v>
      </c>
      <c r="AY276">
        <f>($B$11*$K$9+$C$11*$K$9+$D$11*(CH276*$L$9+CI276*$N$9))/($B$11+$C$11+$D$11)</f>
        <v>0</v>
      </c>
      <c r="AZ276">
        <v>6</v>
      </c>
      <c r="BA276">
        <v>0.5</v>
      </c>
      <c r="BB276" t="s">
        <v>345</v>
      </c>
      <c r="BC276">
        <v>2</v>
      </c>
      <c r="BD276" t="b">
        <v>1</v>
      </c>
      <c r="BE276">
        <v>1737668258.1</v>
      </c>
      <c r="BF276">
        <v>1829.58</v>
      </c>
      <c r="BG276">
        <v>1903.8</v>
      </c>
      <c r="BH276">
        <v>15.4152</v>
      </c>
      <c r="BI276">
        <v>12.7901</v>
      </c>
      <c r="BJ276">
        <v>1827.74</v>
      </c>
      <c r="BK276">
        <v>15.305</v>
      </c>
      <c r="BL276">
        <v>500.012</v>
      </c>
      <c r="BM276">
        <v>102.597</v>
      </c>
      <c r="BN276">
        <v>0.10002</v>
      </c>
      <c r="BO276">
        <v>25.0074</v>
      </c>
      <c r="BP276">
        <v>25.4312</v>
      </c>
      <c r="BQ276">
        <v>999.9</v>
      </c>
      <c r="BR276">
        <v>0</v>
      </c>
      <c r="BS276">
        <v>0</v>
      </c>
      <c r="BT276">
        <v>10004.4</v>
      </c>
      <c r="BU276">
        <v>364.568</v>
      </c>
      <c r="BV276">
        <v>827.407</v>
      </c>
      <c r="BW276">
        <v>-74.229</v>
      </c>
      <c r="BX276">
        <v>1858.22</v>
      </c>
      <c r="BY276">
        <v>1928.47</v>
      </c>
      <c r="BZ276">
        <v>2.6251</v>
      </c>
      <c r="CA276">
        <v>1903.8</v>
      </c>
      <c r="CB276">
        <v>12.7901</v>
      </c>
      <c r="CC276">
        <v>1.58156</v>
      </c>
      <c r="CD276">
        <v>1.31223</v>
      </c>
      <c r="CE276">
        <v>13.7803</v>
      </c>
      <c r="CF276">
        <v>10.9397</v>
      </c>
      <c r="CG276">
        <v>1200.01</v>
      </c>
      <c r="CH276">
        <v>0.899999</v>
      </c>
      <c r="CI276">
        <v>0.100001</v>
      </c>
      <c r="CJ276">
        <v>27</v>
      </c>
      <c r="CK276">
        <v>23456</v>
      </c>
      <c r="CL276">
        <v>1737665128.1</v>
      </c>
      <c r="CM276" t="s">
        <v>346</v>
      </c>
      <c r="CN276">
        <v>1737665128.1</v>
      </c>
      <c r="CO276">
        <v>1737665124.1</v>
      </c>
      <c r="CP276">
        <v>1</v>
      </c>
      <c r="CQ276">
        <v>0.11</v>
      </c>
      <c r="CR276">
        <v>-0.02</v>
      </c>
      <c r="CS276">
        <v>0.918</v>
      </c>
      <c r="CT276">
        <v>0.128</v>
      </c>
      <c r="CU276">
        <v>200</v>
      </c>
      <c r="CV276">
        <v>18</v>
      </c>
      <c r="CW276">
        <v>0.6</v>
      </c>
      <c r="CX276">
        <v>0.08</v>
      </c>
      <c r="CY276">
        <v>-74.042655</v>
      </c>
      <c r="CZ276">
        <v>-1.40285864661642</v>
      </c>
      <c r="DA276">
        <v>0.175864659539658</v>
      </c>
      <c r="DB276">
        <v>0</v>
      </c>
      <c r="DC276">
        <v>2.6229335</v>
      </c>
      <c r="DD276">
        <v>0.132718646616547</v>
      </c>
      <c r="DE276">
        <v>0.0144385800115524</v>
      </c>
      <c r="DF276">
        <v>1</v>
      </c>
      <c r="DG276">
        <v>1</v>
      </c>
      <c r="DH276">
        <v>2</v>
      </c>
      <c r="DI276" t="s">
        <v>347</v>
      </c>
      <c r="DJ276">
        <v>3.11939</v>
      </c>
      <c r="DK276">
        <v>2.80061</v>
      </c>
      <c r="DL276">
        <v>0.265317</v>
      </c>
      <c r="DM276">
        <v>0.273576</v>
      </c>
      <c r="DN276">
        <v>0.0861503</v>
      </c>
      <c r="DO276">
        <v>0.0760655</v>
      </c>
      <c r="DP276">
        <v>20451.5</v>
      </c>
      <c r="DQ276">
        <v>18681.2</v>
      </c>
      <c r="DR276">
        <v>26627.5</v>
      </c>
      <c r="DS276">
        <v>24059.1</v>
      </c>
      <c r="DT276">
        <v>33645.5</v>
      </c>
      <c r="DU276">
        <v>32397.7</v>
      </c>
      <c r="DV276">
        <v>40259.8</v>
      </c>
      <c r="DW276">
        <v>38045.9</v>
      </c>
      <c r="DX276">
        <v>1.99802</v>
      </c>
      <c r="DY276">
        <v>2.63493</v>
      </c>
      <c r="DZ276">
        <v>0.0302307</v>
      </c>
      <c r="EA276">
        <v>0</v>
      </c>
      <c r="EB276">
        <v>24.9342</v>
      </c>
      <c r="EC276">
        <v>999.9</v>
      </c>
      <c r="ED276">
        <v>50.861</v>
      </c>
      <c r="EE276">
        <v>26.244</v>
      </c>
      <c r="EF276">
        <v>16.97</v>
      </c>
      <c r="EG276">
        <v>64.1756</v>
      </c>
      <c r="EH276">
        <v>20.4287</v>
      </c>
      <c r="EI276">
        <v>2</v>
      </c>
      <c r="EJ276">
        <v>-0.317744</v>
      </c>
      <c r="EK276">
        <v>-0.0406127</v>
      </c>
      <c r="EL276">
        <v>20.3004</v>
      </c>
      <c r="EM276">
        <v>5.26162</v>
      </c>
      <c r="EN276">
        <v>12.0064</v>
      </c>
      <c r="EO276">
        <v>4.999</v>
      </c>
      <c r="EP276">
        <v>3.28695</v>
      </c>
      <c r="EQ276">
        <v>9999</v>
      </c>
      <c r="ER276">
        <v>9999</v>
      </c>
      <c r="ES276">
        <v>9999</v>
      </c>
      <c r="ET276">
        <v>999.9</v>
      </c>
      <c r="EU276">
        <v>1.87292</v>
      </c>
      <c r="EV276">
        <v>1.87378</v>
      </c>
      <c r="EW276">
        <v>1.86996</v>
      </c>
      <c r="EX276">
        <v>1.87576</v>
      </c>
      <c r="EY276">
        <v>1.87592</v>
      </c>
      <c r="EZ276">
        <v>1.87424</v>
      </c>
      <c r="FA276">
        <v>1.87286</v>
      </c>
      <c r="FB276">
        <v>1.87195</v>
      </c>
      <c r="FC276">
        <v>5</v>
      </c>
      <c r="FD276">
        <v>0</v>
      </c>
      <c r="FE276">
        <v>0</v>
      </c>
      <c r="FF276">
        <v>0</v>
      </c>
      <c r="FG276" t="s">
        <v>348</v>
      </c>
      <c r="FH276" t="s">
        <v>349</v>
      </c>
      <c r="FI276" t="s">
        <v>350</v>
      </c>
      <c r="FJ276" t="s">
        <v>350</v>
      </c>
      <c r="FK276" t="s">
        <v>350</v>
      </c>
      <c r="FL276" t="s">
        <v>350</v>
      </c>
      <c r="FM276">
        <v>0</v>
      </c>
      <c r="FN276">
        <v>100</v>
      </c>
      <c r="FO276">
        <v>100</v>
      </c>
      <c r="FP276">
        <v>1.84</v>
      </c>
      <c r="FQ276">
        <v>0.1102</v>
      </c>
      <c r="FR276">
        <v>0.362488883028156</v>
      </c>
      <c r="FS276">
        <v>0.00365831709837341</v>
      </c>
      <c r="FT276">
        <v>-3.09545118692409e-06</v>
      </c>
      <c r="FU276">
        <v>8.40380587856183e-10</v>
      </c>
      <c r="FV276">
        <v>-0.00191986884087034</v>
      </c>
      <c r="FW276">
        <v>0.00174507359546448</v>
      </c>
      <c r="FX276">
        <v>0.000211765233859431</v>
      </c>
      <c r="FY276">
        <v>9.99097381883647e-06</v>
      </c>
      <c r="FZ276">
        <v>2</v>
      </c>
      <c r="GA276">
        <v>1986</v>
      </c>
      <c r="GB276">
        <v>0</v>
      </c>
      <c r="GC276">
        <v>17</v>
      </c>
      <c r="GD276">
        <v>52.2</v>
      </c>
      <c r="GE276">
        <v>52.2</v>
      </c>
      <c r="GF276">
        <v>4.69727</v>
      </c>
      <c r="GG276">
        <v>2.39502</v>
      </c>
      <c r="GH276">
        <v>2.24854</v>
      </c>
      <c r="GI276">
        <v>2.67578</v>
      </c>
      <c r="GJ276">
        <v>2.44751</v>
      </c>
      <c r="GK276">
        <v>2.33276</v>
      </c>
      <c r="GL276">
        <v>31.7611</v>
      </c>
      <c r="GM276">
        <v>13.9219</v>
      </c>
      <c r="GN276">
        <v>19</v>
      </c>
      <c r="GO276">
        <v>456.44</v>
      </c>
      <c r="GP276">
        <v>1036.92</v>
      </c>
      <c r="GQ276">
        <v>24.1155</v>
      </c>
      <c r="GR276">
        <v>23.552</v>
      </c>
      <c r="GS276">
        <v>30</v>
      </c>
      <c r="GT276">
        <v>23.5799</v>
      </c>
      <c r="GU276">
        <v>23.6999</v>
      </c>
      <c r="GV276">
        <v>94.1133</v>
      </c>
      <c r="GW276">
        <v>21.8785</v>
      </c>
      <c r="GX276">
        <v>66.6699</v>
      </c>
      <c r="GY276">
        <v>24.107</v>
      </c>
      <c r="GZ276">
        <v>1925.16</v>
      </c>
      <c r="HA276">
        <v>12.8701</v>
      </c>
      <c r="HB276">
        <v>101.114</v>
      </c>
      <c r="HC276">
        <v>101.083</v>
      </c>
    </row>
    <row r="277" spans="1:211">
      <c r="A277">
        <v>261</v>
      </c>
      <c r="B277">
        <v>1737668261.1</v>
      </c>
      <c r="C277">
        <v>520</v>
      </c>
      <c r="D277" t="s">
        <v>870</v>
      </c>
      <c r="E277" t="s">
        <v>871</v>
      </c>
      <c r="F277">
        <v>2</v>
      </c>
      <c r="G277">
        <v>1737668259.1</v>
      </c>
      <c r="H277">
        <f>(I277)/1000</f>
        <v>0</v>
      </c>
      <c r="I277">
        <f>IF(BD277, AL277, AF277)</f>
        <v>0</v>
      </c>
      <c r="J277">
        <f>IF(BD277, AG277, AE277)</f>
        <v>0</v>
      </c>
      <c r="K277">
        <f>BF277 - IF(AS277&gt;1, J277*AZ277*100.0/(AU277), 0)</f>
        <v>0</v>
      </c>
      <c r="L277">
        <f>((R277-H277/2)*K277-J277)/(R277+H277/2)</f>
        <v>0</v>
      </c>
      <c r="M277">
        <f>L277*(BM277+BN277)/1000.0</f>
        <v>0</v>
      </c>
      <c r="N277">
        <f>(BF277 - IF(AS277&gt;1, J277*AZ277*100.0/(AU277), 0))*(BM277+BN277)/1000.0</f>
        <v>0</v>
      </c>
      <c r="O277">
        <f>2.0/((1/Q277-1/P277)+SIGN(Q277)*SQRT((1/Q277-1/P277)*(1/Q277-1/P277) + 4*BA277/((BA277+1)*(BA277+1))*(2*1/Q277*1/P277-1/P277*1/P277)))</f>
        <v>0</v>
      </c>
      <c r="P277">
        <f>IF(LEFT(BB277,1)&lt;&gt;"0",IF(LEFT(BB277,1)="1",3.0,BC277),$D$5+$E$5*(BT277*BM277/($K$5*1000))+$F$5*(BT277*BM277/($K$5*1000))*MAX(MIN(AZ277,$J$5),$I$5)*MAX(MIN(AZ277,$J$5),$I$5)+$G$5*MAX(MIN(AZ277,$J$5),$I$5)*(BT277*BM277/($K$5*1000))+$H$5*(BT277*BM277/($K$5*1000))*(BT277*BM277/($K$5*1000)))</f>
        <v>0</v>
      </c>
      <c r="Q277">
        <f>H277*(1000-(1000*0.61365*exp(17.502*U277/(240.97+U277))/(BM277+BN277)+BH277)/2)/(1000*0.61365*exp(17.502*U277/(240.97+U277))/(BM277+BN277)-BH277)</f>
        <v>0</v>
      </c>
      <c r="R277">
        <f>1/((BA277+1)/(O277/1.6)+1/(P277/1.37)) + BA277/((BA277+1)/(O277/1.6) + BA277/(P277/1.37))</f>
        <v>0</v>
      </c>
      <c r="S277">
        <f>(AV277*AY277)</f>
        <v>0</v>
      </c>
      <c r="T277">
        <f>(BO277+(S277+2*0.95*5.67E-8*(((BO277+$B$7)+273)^4-(BO277+273)^4)-44100*H277)/(1.84*29.3*P277+8*0.95*5.67E-8*(BO277+273)^3))</f>
        <v>0</v>
      </c>
      <c r="U277">
        <f>($C$7*BP277+$D$7*BQ277+$E$7*T277)</f>
        <v>0</v>
      </c>
      <c r="V277">
        <f>0.61365*exp(17.502*U277/(240.97+U277))</f>
        <v>0</v>
      </c>
      <c r="W277">
        <f>(X277/Y277*100)</f>
        <v>0</v>
      </c>
      <c r="X277">
        <f>BH277*(BM277+BN277)/1000</f>
        <v>0</v>
      </c>
      <c r="Y277">
        <f>0.61365*exp(17.502*BO277/(240.97+BO277))</f>
        <v>0</v>
      </c>
      <c r="Z277">
        <f>(V277-BH277*(BM277+BN277)/1000)</f>
        <v>0</v>
      </c>
      <c r="AA277">
        <f>(-H277*44100)</f>
        <v>0</v>
      </c>
      <c r="AB277">
        <f>2*29.3*P277*0.92*(BO277-U277)</f>
        <v>0</v>
      </c>
      <c r="AC277">
        <f>2*0.95*5.67E-8*(((BO277+$B$7)+273)^4-(U277+273)^4)</f>
        <v>0</v>
      </c>
      <c r="AD277">
        <f>S277+AC277+AA277+AB277</f>
        <v>0</v>
      </c>
      <c r="AE277">
        <f>BL277*AS277*(BG277-BF277*(1000-AS277*BI277)/(1000-AS277*BH277))/(100*AZ277)</f>
        <v>0</v>
      </c>
      <c r="AF277">
        <f>1000*BL277*AS277*(BH277-BI277)/(100*AZ277*(1000-AS277*BH277))</f>
        <v>0</v>
      </c>
      <c r="AG277">
        <f>(AH277 - AI277 - BM277*1E3/(8.314*(BO277+273.15)) * AK277/BL277 * AJ277) * BL277/(100*AZ277) * (1000 - BI277)/1000</f>
        <v>0</v>
      </c>
      <c r="AH277">
        <v>1923.38210201191</v>
      </c>
      <c r="AI277">
        <v>1865.0043030303</v>
      </c>
      <c r="AJ277">
        <v>3.39762597402578</v>
      </c>
      <c r="AK277">
        <v>84.62</v>
      </c>
      <c r="AL277">
        <f>(AN277 - AM277 + BM277*1E3/(8.314*(BO277+273.15)) * AP277/BL277 * AO277) * BL277/(100*AZ277) * 1000/(1000 - AN277)</f>
        <v>0</v>
      </c>
      <c r="AM277">
        <v>12.7851120638362</v>
      </c>
      <c r="AN277">
        <v>15.4123296703297</v>
      </c>
      <c r="AO277">
        <v>-3.14822341601334e-06</v>
      </c>
      <c r="AP277">
        <v>106.04</v>
      </c>
      <c r="AQ277">
        <v>13</v>
      </c>
      <c r="AR277">
        <v>3</v>
      </c>
      <c r="AS277">
        <f>IF(AQ277*$H$13&gt;=AU277,1.0,(AU277/(AU277-AQ277*$H$13)))</f>
        <v>0</v>
      </c>
      <c r="AT277">
        <f>(AS277-1)*100</f>
        <v>0</v>
      </c>
      <c r="AU277">
        <f>MAX(0,($B$13+$C$13*BT277)/(1+$D$13*BT277)*BM277/(BO277+273)*$E$13)</f>
        <v>0</v>
      </c>
      <c r="AV277">
        <f>$B$11*BU277+$C$11*BV277+$D$11*CG277</f>
        <v>0</v>
      </c>
      <c r="AW277">
        <f>AV277*AX277</f>
        <v>0</v>
      </c>
      <c r="AX277">
        <f>($B$11*$D$9+$C$11*$D$9+$D$11*(CH277*$E$9+CI277*$G$9))/($B$11+$C$11+$D$11)</f>
        <v>0</v>
      </c>
      <c r="AY277">
        <f>($B$11*$K$9+$C$11*$K$9+$D$11*(CH277*$L$9+CI277*$N$9))/($B$11+$C$11+$D$11)</f>
        <v>0</v>
      </c>
      <c r="AZ277">
        <v>6</v>
      </c>
      <c r="BA277">
        <v>0.5</v>
      </c>
      <c r="BB277" t="s">
        <v>345</v>
      </c>
      <c r="BC277">
        <v>2</v>
      </c>
      <c r="BD277" t="b">
        <v>1</v>
      </c>
      <c r="BE277">
        <v>1737668259.1</v>
      </c>
      <c r="BF277">
        <v>1832.915</v>
      </c>
      <c r="BG277">
        <v>1907.235</v>
      </c>
      <c r="BH277">
        <v>15.41395</v>
      </c>
      <c r="BI277">
        <v>12.79515</v>
      </c>
      <c r="BJ277">
        <v>1831.075</v>
      </c>
      <c r="BK277">
        <v>15.30375</v>
      </c>
      <c r="BL277">
        <v>500.111</v>
      </c>
      <c r="BM277">
        <v>102.5975</v>
      </c>
      <c r="BN277">
        <v>0.09994295</v>
      </c>
      <c r="BO277">
        <v>25.00835</v>
      </c>
      <c r="BP277">
        <v>25.43115</v>
      </c>
      <c r="BQ277">
        <v>999.9</v>
      </c>
      <c r="BR277">
        <v>0</v>
      </c>
      <c r="BS277">
        <v>0</v>
      </c>
      <c r="BT277">
        <v>9999.075</v>
      </c>
      <c r="BU277">
        <v>364.6</v>
      </c>
      <c r="BV277">
        <v>827.3305</v>
      </c>
      <c r="BW277">
        <v>-74.32385</v>
      </c>
      <c r="BX277">
        <v>1861.61</v>
      </c>
      <c r="BY277">
        <v>1931.96</v>
      </c>
      <c r="BZ277">
        <v>2.6188</v>
      </c>
      <c r="CA277">
        <v>1907.235</v>
      </c>
      <c r="CB277">
        <v>12.79515</v>
      </c>
      <c r="CC277">
        <v>1.58144</v>
      </c>
      <c r="CD277">
        <v>1.312755</v>
      </c>
      <c r="CE277">
        <v>13.7791</v>
      </c>
      <c r="CF277">
        <v>10.9457</v>
      </c>
      <c r="CG277">
        <v>1200.005</v>
      </c>
      <c r="CH277">
        <v>0.8999995</v>
      </c>
      <c r="CI277">
        <v>0.1000004</v>
      </c>
      <c r="CJ277">
        <v>27</v>
      </c>
      <c r="CK277">
        <v>23455.95</v>
      </c>
      <c r="CL277">
        <v>1737665128.1</v>
      </c>
      <c r="CM277" t="s">
        <v>346</v>
      </c>
      <c r="CN277">
        <v>1737665128.1</v>
      </c>
      <c r="CO277">
        <v>1737665124.1</v>
      </c>
      <c r="CP277">
        <v>1</v>
      </c>
      <c r="CQ277">
        <v>0.11</v>
      </c>
      <c r="CR277">
        <v>-0.02</v>
      </c>
      <c r="CS277">
        <v>0.918</v>
      </c>
      <c r="CT277">
        <v>0.128</v>
      </c>
      <c r="CU277">
        <v>200</v>
      </c>
      <c r="CV277">
        <v>18</v>
      </c>
      <c r="CW277">
        <v>0.6</v>
      </c>
      <c r="CX277">
        <v>0.08</v>
      </c>
      <c r="CY277">
        <v>-74.07614</v>
      </c>
      <c r="CZ277">
        <v>-1.56581052631576</v>
      </c>
      <c r="DA277">
        <v>0.182454639294263</v>
      </c>
      <c r="DB277">
        <v>0</v>
      </c>
      <c r="DC277">
        <v>2.625041</v>
      </c>
      <c r="DD277">
        <v>0.0858018045112725</v>
      </c>
      <c r="DE277">
        <v>0.0124607816367996</v>
      </c>
      <c r="DF277">
        <v>1</v>
      </c>
      <c r="DG277">
        <v>1</v>
      </c>
      <c r="DH277">
        <v>2</v>
      </c>
      <c r="DI277" t="s">
        <v>347</v>
      </c>
      <c r="DJ277">
        <v>3.11945</v>
      </c>
      <c r="DK277">
        <v>2.80061</v>
      </c>
      <c r="DL277">
        <v>0.265875</v>
      </c>
      <c r="DM277">
        <v>0.274122</v>
      </c>
      <c r="DN277">
        <v>0.086145</v>
      </c>
      <c r="DO277">
        <v>0.0760978</v>
      </c>
      <c r="DP277">
        <v>20436.1</v>
      </c>
      <c r="DQ277">
        <v>18667.1</v>
      </c>
      <c r="DR277">
        <v>26627.6</v>
      </c>
      <c r="DS277">
        <v>24058.9</v>
      </c>
      <c r="DT277">
        <v>33645.8</v>
      </c>
      <c r="DU277">
        <v>32396.5</v>
      </c>
      <c r="DV277">
        <v>40259.8</v>
      </c>
      <c r="DW277">
        <v>38045.9</v>
      </c>
      <c r="DX277">
        <v>1.99825</v>
      </c>
      <c r="DY277">
        <v>2.63485</v>
      </c>
      <c r="DZ277">
        <v>0.0304766</v>
      </c>
      <c r="EA277">
        <v>0</v>
      </c>
      <c r="EB277">
        <v>24.9366</v>
      </c>
      <c r="EC277">
        <v>999.9</v>
      </c>
      <c r="ED277">
        <v>50.861</v>
      </c>
      <c r="EE277">
        <v>26.234</v>
      </c>
      <c r="EF277">
        <v>16.9609</v>
      </c>
      <c r="EG277">
        <v>64.0656</v>
      </c>
      <c r="EH277">
        <v>20.4006</v>
      </c>
      <c r="EI277">
        <v>2</v>
      </c>
      <c r="EJ277">
        <v>-0.317955</v>
      </c>
      <c r="EK277">
        <v>-0.0256019</v>
      </c>
      <c r="EL277">
        <v>20.3004</v>
      </c>
      <c r="EM277">
        <v>5.26132</v>
      </c>
      <c r="EN277">
        <v>12.007</v>
      </c>
      <c r="EO277">
        <v>4.99895</v>
      </c>
      <c r="EP277">
        <v>3.28693</v>
      </c>
      <c r="EQ277">
        <v>9999</v>
      </c>
      <c r="ER277">
        <v>9999</v>
      </c>
      <c r="ES277">
        <v>9999</v>
      </c>
      <c r="ET277">
        <v>999.9</v>
      </c>
      <c r="EU277">
        <v>1.87294</v>
      </c>
      <c r="EV277">
        <v>1.87378</v>
      </c>
      <c r="EW277">
        <v>1.86997</v>
      </c>
      <c r="EX277">
        <v>1.87576</v>
      </c>
      <c r="EY277">
        <v>1.87592</v>
      </c>
      <c r="EZ277">
        <v>1.87424</v>
      </c>
      <c r="FA277">
        <v>1.87286</v>
      </c>
      <c r="FB277">
        <v>1.87195</v>
      </c>
      <c r="FC277">
        <v>5</v>
      </c>
      <c r="FD277">
        <v>0</v>
      </c>
      <c r="FE277">
        <v>0</v>
      </c>
      <c r="FF277">
        <v>0</v>
      </c>
      <c r="FG277" t="s">
        <v>348</v>
      </c>
      <c r="FH277" t="s">
        <v>349</v>
      </c>
      <c r="FI277" t="s">
        <v>350</v>
      </c>
      <c r="FJ277" t="s">
        <v>350</v>
      </c>
      <c r="FK277" t="s">
        <v>350</v>
      </c>
      <c r="FL277" t="s">
        <v>350</v>
      </c>
      <c r="FM277">
        <v>0</v>
      </c>
      <c r="FN277">
        <v>100</v>
      </c>
      <c r="FO277">
        <v>100</v>
      </c>
      <c r="FP277">
        <v>1.85</v>
      </c>
      <c r="FQ277">
        <v>0.1101</v>
      </c>
      <c r="FR277">
        <v>0.362488883028156</v>
      </c>
      <c r="FS277">
        <v>0.00365831709837341</v>
      </c>
      <c r="FT277">
        <v>-3.09545118692409e-06</v>
      </c>
      <c r="FU277">
        <v>8.40380587856183e-10</v>
      </c>
      <c r="FV277">
        <v>-0.00191986884087034</v>
      </c>
      <c r="FW277">
        <v>0.00174507359546448</v>
      </c>
      <c r="FX277">
        <v>0.000211765233859431</v>
      </c>
      <c r="FY277">
        <v>9.99097381883647e-06</v>
      </c>
      <c r="FZ277">
        <v>2</v>
      </c>
      <c r="GA277">
        <v>1986</v>
      </c>
      <c r="GB277">
        <v>0</v>
      </c>
      <c r="GC277">
        <v>17</v>
      </c>
      <c r="GD277">
        <v>52.2</v>
      </c>
      <c r="GE277">
        <v>52.3</v>
      </c>
      <c r="GF277">
        <v>4.70947</v>
      </c>
      <c r="GG277">
        <v>2.37305</v>
      </c>
      <c r="GH277">
        <v>2.24854</v>
      </c>
      <c r="GI277">
        <v>2.67578</v>
      </c>
      <c r="GJ277">
        <v>2.44751</v>
      </c>
      <c r="GK277">
        <v>2.41943</v>
      </c>
      <c r="GL277">
        <v>31.783</v>
      </c>
      <c r="GM277">
        <v>13.9394</v>
      </c>
      <c r="GN277">
        <v>19</v>
      </c>
      <c r="GO277">
        <v>456.576</v>
      </c>
      <c r="GP277">
        <v>1036.83</v>
      </c>
      <c r="GQ277">
        <v>24.1143</v>
      </c>
      <c r="GR277">
        <v>23.552</v>
      </c>
      <c r="GS277">
        <v>30</v>
      </c>
      <c r="GT277">
        <v>23.5802</v>
      </c>
      <c r="GU277">
        <v>23.6999</v>
      </c>
      <c r="GV277">
        <v>94.3714</v>
      </c>
      <c r="GW277">
        <v>21.8785</v>
      </c>
      <c r="GX277">
        <v>66.6699</v>
      </c>
      <c r="GY277">
        <v>24.107</v>
      </c>
      <c r="GZ277">
        <v>1938.77</v>
      </c>
      <c r="HA277">
        <v>12.8718</v>
      </c>
      <c r="HB277">
        <v>101.114</v>
      </c>
      <c r="HC277">
        <v>101.083</v>
      </c>
    </row>
    <row r="278" spans="1:211">
      <c r="A278">
        <v>262</v>
      </c>
      <c r="B278">
        <v>1737668263.1</v>
      </c>
      <c r="C278">
        <v>522</v>
      </c>
      <c r="D278" t="s">
        <v>872</v>
      </c>
      <c r="E278" t="s">
        <v>873</v>
      </c>
      <c r="F278">
        <v>2</v>
      </c>
      <c r="G278">
        <v>1737668262.1</v>
      </c>
      <c r="H278">
        <f>(I278)/1000</f>
        <v>0</v>
      </c>
      <c r="I278">
        <f>IF(BD278, AL278, AF278)</f>
        <v>0</v>
      </c>
      <c r="J278">
        <f>IF(BD278, AG278, AE278)</f>
        <v>0</v>
      </c>
      <c r="K278">
        <f>BF278 - IF(AS278&gt;1, J278*AZ278*100.0/(AU278), 0)</f>
        <v>0</v>
      </c>
      <c r="L278">
        <f>((R278-H278/2)*K278-J278)/(R278+H278/2)</f>
        <v>0</v>
      </c>
      <c r="M278">
        <f>L278*(BM278+BN278)/1000.0</f>
        <v>0</v>
      </c>
      <c r="N278">
        <f>(BF278 - IF(AS278&gt;1, J278*AZ278*100.0/(AU278), 0))*(BM278+BN278)/1000.0</f>
        <v>0</v>
      </c>
      <c r="O278">
        <f>2.0/((1/Q278-1/P278)+SIGN(Q278)*SQRT((1/Q278-1/P278)*(1/Q278-1/P278) + 4*BA278/((BA278+1)*(BA278+1))*(2*1/Q278*1/P278-1/P278*1/P278)))</f>
        <v>0</v>
      </c>
      <c r="P278">
        <f>IF(LEFT(BB278,1)&lt;&gt;"0",IF(LEFT(BB278,1)="1",3.0,BC278),$D$5+$E$5*(BT278*BM278/($K$5*1000))+$F$5*(BT278*BM278/($K$5*1000))*MAX(MIN(AZ278,$J$5),$I$5)*MAX(MIN(AZ278,$J$5),$I$5)+$G$5*MAX(MIN(AZ278,$J$5),$I$5)*(BT278*BM278/($K$5*1000))+$H$5*(BT278*BM278/($K$5*1000))*(BT278*BM278/($K$5*1000)))</f>
        <v>0</v>
      </c>
      <c r="Q278">
        <f>H278*(1000-(1000*0.61365*exp(17.502*U278/(240.97+U278))/(BM278+BN278)+BH278)/2)/(1000*0.61365*exp(17.502*U278/(240.97+U278))/(BM278+BN278)-BH278)</f>
        <v>0</v>
      </c>
      <c r="R278">
        <f>1/((BA278+1)/(O278/1.6)+1/(P278/1.37)) + BA278/((BA278+1)/(O278/1.6) + BA278/(P278/1.37))</f>
        <v>0</v>
      </c>
      <c r="S278">
        <f>(AV278*AY278)</f>
        <v>0</v>
      </c>
      <c r="T278">
        <f>(BO278+(S278+2*0.95*5.67E-8*(((BO278+$B$7)+273)^4-(BO278+273)^4)-44100*H278)/(1.84*29.3*P278+8*0.95*5.67E-8*(BO278+273)^3))</f>
        <v>0</v>
      </c>
      <c r="U278">
        <f>($C$7*BP278+$D$7*BQ278+$E$7*T278)</f>
        <v>0</v>
      </c>
      <c r="V278">
        <f>0.61365*exp(17.502*U278/(240.97+U278))</f>
        <v>0</v>
      </c>
      <c r="W278">
        <f>(X278/Y278*100)</f>
        <v>0</v>
      </c>
      <c r="X278">
        <f>BH278*(BM278+BN278)/1000</f>
        <v>0</v>
      </c>
      <c r="Y278">
        <f>0.61365*exp(17.502*BO278/(240.97+BO278))</f>
        <v>0</v>
      </c>
      <c r="Z278">
        <f>(V278-BH278*(BM278+BN278)/1000)</f>
        <v>0</v>
      </c>
      <c r="AA278">
        <f>(-H278*44100)</f>
        <v>0</v>
      </c>
      <c r="AB278">
        <f>2*29.3*P278*0.92*(BO278-U278)</f>
        <v>0</v>
      </c>
      <c r="AC278">
        <f>2*0.95*5.67E-8*(((BO278+$B$7)+273)^4-(U278+273)^4)</f>
        <v>0</v>
      </c>
      <c r="AD278">
        <f>S278+AC278+AA278+AB278</f>
        <v>0</v>
      </c>
      <c r="AE278">
        <f>BL278*AS278*(BG278-BF278*(1000-AS278*BI278)/(1000-AS278*BH278))/(100*AZ278)</f>
        <v>0</v>
      </c>
      <c r="AF278">
        <f>1000*BL278*AS278*(BH278-BI278)/(100*AZ278*(1000-AS278*BH278))</f>
        <v>0</v>
      </c>
      <c r="AG278">
        <f>(AH278 - AI278 - BM278*1E3/(8.314*(BO278+273.15)) * AK278/BL278 * AJ278) * BL278/(100*AZ278) * (1000 - BI278)/1000</f>
        <v>0</v>
      </c>
      <c r="AH278">
        <v>1930.22226096429</v>
      </c>
      <c r="AI278">
        <v>1871.96690909091</v>
      </c>
      <c r="AJ278">
        <v>3.43369696969678</v>
      </c>
      <c r="AK278">
        <v>84.62</v>
      </c>
      <c r="AL278">
        <f>(AN278 - AM278 + BM278*1E3/(8.314*(BO278+273.15)) * AP278/BL278 * AO278) * BL278/(100*AZ278) * 1000/(1000 - AN278)</f>
        <v>0</v>
      </c>
      <c r="AM278">
        <v>12.7865129625774</v>
      </c>
      <c r="AN278">
        <v>15.4113967032967</v>
      </c>
      <c r="AO278">
        <v>-2.8242300090632e-06</v>
      </c>
      <c r="AP278">
        <v>106.04</v>
      </c>
      <c r="AQ278">
        <v>13</v>
      </c>
      <c r="AR278">
        <v>3</v>
      </c>
      <c r="AS278">
        <f>IF(AQ278*$H$13&gt;=AU278,1.0,(AU278/(AU278-AQ278*$H$13)))</f>
        <v>0</v>
      </c>
      <c r="AT278">
        <f>(AS278-1)*100</f>
        <v>0</v>
      </c>
      <c r="AU278">
        <f>MAX(0,($B$13+$C$13*BT278)/(1+$D$13*BT278)*BM278/(BO278+273)*$E$13)</f>
        <v>0</v>
      </c>
      <c r="AV278">
        <f>$B$11*BU278+$C$11*BV278+$D$11*CG278</f>
        <v>0</v>
      </c>
      <c r="AW278">
        <f>AV278*AX278</f>
        <v>0</v>
      </c>
      <c r="AX278">
        <f>($B$11*$D$9+$C$11*$D$9+$D$11*(CH278*$E$9+CI278*$G$9))/($B$11+$C$11+$D$11)</f>
        <v>0</v>
      </c>
      <c r="AY278">
        <f>($B$11*$K$9+$C$11*$K$9+$D$11*(CH278*$L$9+CI278*$N$9))/($B$11+$C$11+$D$11)</f>
        <v>0</v>
      </c>
      <c r="AZ278">
        <v>6</v>
      </c>
      <c r="BA278">
        <v>0.5</v>
      </c>
      <c r="BB278" t="s">
        <v>345</v>
      </c>
      <c r="BC278">
        <v>2</v>
      </c>
      <c r="BD278" t="b">
        <v>1</v>
      </c>
      <c r="BE278">
        <v>1737668262.1</v>
      </c>
      <c r="BF278">
        <v>1843.14</v>
      </c>
      <c r="BG278">
        <v>1917.52</v>
      </c>
      <c r="BH278">
        <v>15.4119</v>
      </c>
      <c r="BI278">
        <v>12.8046</v>
      </c>
      <c r="BJ278">
        <v>1841.29</v>
      </c>
      <c r="BK278">
        <v>15.3018</v>
      </c>
      <c r="BL278">
        <v>500.098</v>
      </c>
      <c r="BM278">
        <v>102.598</v>
      </c>
      <c r="BN278">
        <v>0.100011</v>
      </c>
      <c r="BO278">
        <v>25.0102</v>
      </c>
      <c r="BP278">
        <v>25.4329</v>
      </c>
      <c r="BQ278">
        <v>999.9</v>
      </c>
      <c r="BR278">
        <v>0</v>
      </c>
      <c r="BS278">
        <v>0</v>
      </c>
      <c r="BT278">
        <v>9982.5</v>
      </c>
      <c r="BU278">
        <v>364.666</v>
      </c>
      <c r="BV278">
        <v>827.286</v>
      </c>
      <c r="BW278">
        <v>-74.3879</v>
      </c>
      <c r="BX278">
        <v>1871.99</v>
      </c>
      <c r="BY278">
        <v>1942.4</v>
      </c>
      <c r="BZ278">
        <v>2.60731</v>
      </c>
      <c r="CA278">
        <v>1917.52</v>
      </c>
      <c r="CB278">
        <v>12.8046</v>
      </c>
      <c r="CC278">
        <v>1.58124</v>
      </c>
      <c r="CD278">
        <v>1.31373</v>
      </c>
      <c r="CE278">
        <v>13.7772</v>
      </c>
      <c r="CF278">
        <v>10.9569</v>
      </c>
      <c r="CG278">
        <v>1200</v>
      </c>
      <c r="CH278">
        <v>0.900002</v>
      </c>
      <c r="CI278">
        <v>0.0999985</v>
      </c>
      <c r="CJ278">
        <v>27</v>
      </c>
      <c r="CK278">
        <v>23455.8</v>
      </c>
      <c r="CL278">
        <v>1737665128.1</v>
      </c>
      <c r="CM278" t="s">
        <v>346</v>
      </c>
      <c r="CN278">
        <v>1737665128.1</v>
      </c>
      <c r="CO278">
        <v>1737665124.1</v>
      </c>
      <c r="CP278">
        <v>1</v>
      </c>
      <c r="CQ278">
        <v>0.11</v>
      </c>
      <c r="CR278">
        <v>-0.02</v>
      </c>
      <c r="CS278">
        <v>0.918</v>
      </c>
      <c r="CT278">
        <v>0.128</v>
      </c>
      <c r="CU278">
        <v>200</v>
      </c>
      <c r="CV278">
        <v>18</v>
      </c>
      <c r="CW278">
        <v>0.6</v>
      </c>
      <c r="CX278">
        <v>0.08</v>
      </c>
      <c r="CY278">
        <v>-74.13756</v>
      </c>
      <c r="CZ278">
        <v>-1.40041804511289</v>
      </c>
      <c r="DA278">
        <v>0.16657903949777</v>
      </c>
      <c r="DB278">
        <v>0</v>
      </c>
      <c r="DC278">
        <v>2.6259305</v>
      </c>
      <c r="DD278">
        <v>0.0175168421052627</v>
      </c>
      <c r="DE278">
        <v>0.0110400282948008</v>
      </c>
      <c r="DF278">
        <v>1</v>
      </c>
      <c r="DG278">
        <v>1</v>
      </c>
      <c r="DH278">
        <v>2</v>
      </c>
      <c r="DI278" t="s">
        <v>347</v>
      </c>
      <c r="DJ278">
        <v>3.11921</v>
      </c>
      <c r="DK278">
        <v>2.80063</v>
      </c>
      <c r="DL278">
        <v>0.266426</v>
      </c>
      <c r="DM278">
        <v>0.274669</v>
      </c>
      <c r="DN278">
        <v>0.0861422</v>
      </c>
      <c r="DO278">
        <v>0.0761022</v>
      </c>
      <c r="DP278">
        <v>20420.8</v>
      </c>
      <c r="DQ278">
        <v>18653.3</v>
      </c>
      <c r="DR278">
        <v>26627.5</v>
      </c>
      <c r="DS278">
        <v>24059.1</v>
      </c>
      <c r="DT278">
        <v>33645.9</v>
      </c>
      <c r="DU278">
        <v>32396.3</v>
      </c>
      <c r="DV278">
        <v>40259.8</v>
      </c>
      <c r="DW278">
        <v>38045.8</v>
      </c>
      <c r="DX278">
        <v>1.99758</v>
      </c>
      <c r="DY278">
        <v>2.63473</v>
      </c>
      <c r="DZ278">
        <v>0.0302419</v>
      </c>
      <c r="EA278">
        <v>0</v>
      </c>
      <c r="EB278">
        <v>24.9395</v>
      </c>
      <c r="EC278">
        <v>999.9</v>
      </c>
      <c r="ED278">
        <v>50.836</v>
      </c>
      <c r="EE278">
        <v>26.244</v>
      </c>
      <c r="EF278">
        <v>16.9624</v>
      </c>
      <c r="EG278">
        <v>63.7756</v>
      </c>
      <c r="EH278">
        <v>20.3486</v>
      </c>
      <c r="EI278">
        <v>2</v>
      </c>
      <c r="EJ278">
        <v>-0.317764</v>
      </c>
      <c r="EK278">
        <v>-0.0204548</v>
      </c>
      <c r="EL278">
        <v>20.3004</v>
      </c>
      <c r="EM278">
        <v>5.26147</v>
      </c>
      <c r="EN278">
        <v>12.0061</v>
      </c>
      <c r="EO278">
        <v>4.99915</v>
      </c>
      <c r="EP278">
        <v>3.2868</v>
      </c>
      <c r="EQ278">
        <v>9999</v>
      </c>
      <c r="ER278">
        <v>9999</v>
      </c>
      <c r="ES278">
        <v>9999</v>
      </c>
      <c r="ET278">
        <v>999.9</v>
      </c>
      <c r="EU278">
        <v>1.87296</v>
      </c>
      <c r="EV278">
        <v>1.87378</v>
      </c>
      <c r="EW278">
        <v>1.86997</v>
      </c>
      <c r="EX278">
        <v>1.87576</v>
      </c>
      <c r="EY278">
        <v>1.87592</v>
      </c>
      <c r="EZ278">
        <v>1.87425</v>
      </c>
      <c r="FA278">
        <v>1.87286</v>
      </c>
      <c r="FB278">
        <v>1.87195</v>
      </c>
      <c r="FC278">
        <v>5</v>
      </c>
      <c r="FD278">
        <v>0</v>
      </c>
      <c r="FE278">
        <v>0</v>
      </c>
      <c r="FF278">
        <v>0</v>
      </c>
      <c r="FG278" t="s">
        <v>348</v>
      </c>
      <c r="FH278" t="s">
        <v>349</v>
      </c>
      <c r="FI278" t="s">
        <v>350</v>
      </c>
      <c r="FJ278" t="s">
        <v>350</v>
      </c>
      <c r="FK278" t="s">
        <v>350</v>
      </c>
      <c r="FL278" t="s">
        <v>350</v>
      </c>
      <c r="FM278">
        <v>0</v>
      </c>
      <c r="FN278">
        <v>100</v>
      </c>
      <c r="FO278">
        <v>100</v>
      </c>
      <c r="FP278">
        <v>1.85</v>
      </c>
      <c r="FQ278">
        <v>0.1102</v>
      </c>
      <c r="FR278">
        <v>0.362488883028156</v>
      </c>
      <c r="FS278">
        <v>0.00365831709837341</v>
      </c>
      <c r="FT278">
        <v>-3.09545118692409e-06</v>
      </c>
      <c r="FU278">
        <v>8.40380587856183e-10</v>
      </c>
      <c r="FV278">
        <v>-0.00191986884087034</v>
      </c>
      <c r="FW278">
        <v>0.00174507359546448</v>
      </c>
      <c r="FX278">
        <v>0.000211765233859431</v>
      </c>
      <c r="FY278">
        <v>9.99097381883647e-06</v>
      </c>
      <c r="FZ278">
        <v>2</v>
      </c>
      <c r="GA278">
        <v>1986</v>
      </c>
      <c r="GB278">
        <v>0</v>
      </c>
      <c r="GC278">
        <v>17</v>
      </c>
      <c r="GD278">
        <v>52.2</v>
      </c>
      <c r="GE278">
        <v>52.3</v>
      </c>
      <c r="GF278">
        <v>4.7229</v>
      </c>
      <c r="GG278">
        <v>2.43042</v>
      </c>
      <c r="GH278">
        <v>2.24854</v>
      </c>
      <c r="GI278">
        <v>2.67578</v>
      </c>
      <c r="GJ278">
        <v>2.44751</v>
      </c>
      <c r="GK278">
        <v>2.41577</v>
      </c>
      <c r="GL278">
        <v>31.783</v>
      </c>
      <c r="GM278">
        <v>13.9306</v>
      </c>
      <c r="GN278">
        <v>19</v>
      </c>
      <c r="GO278">
        <v>456.178</v>
      </c>
      <c r="GP278">
        <v>1036.68</v>
      </c>
      <c r="GQ278">
        <v>24.1112</v>
      </c>
      <c r="GR278">
        <v>23.5522</v>
      </c>
      <c r="GS278">
        <v>30.0002</v>
      </c>
      <c r="GT278">
        <v>23.5802</v>
      </c>
      <c r="GU278">
        <v>23.6999</v>
      </c>
      <c r="GV278">
        <v>94.6222</v>
      </c>
      <c r="GW278">
        <v>21.8785</v>
      </c>
      <c r="GX278">
        <v>66.6699</v>
      </c>
      <c r="GY278">
        <v>24.0974</v>
      </c>
      <c r="GZ278">
        <v>1945.53</v>
      </c>
      <c r="HA278">
        <v>12.8758</v>
      </c>
      <c r="HB278">
        <v>101.114</v>
      </c>
      <c r="HC278">
        <v>101.083</v>
      </c>
    </row>
    <row r="279" spans="1:211">
      <c r="A279">
        <v>263</v>
      </c>
      <c r="B279">
        <v>1737668265.1</v>
      </c>
      <c r="C279">
        <v>524</v>
      </c>
      <c r="D279" t="s">
        <v>874</v>
      </c>
      <c r="E279" t="s">
        <v>875</v>
      </c>
      <c r="F279">
        <v>2</v>
      </c>
      <c r="G279">
        <v>1737668263.1</v>
      </c>
      <c r="H279">
        <f>(I279)/1000</f>
        <v>0</v>
      </c>
      <c r="I279">
        <f>IF(BD279, AL279, AF279)</f>
        <v>0</v>
      </c>
      <c r="J279">
        <f>IF(BD279, AG279, AE279)</f>
        <v>0</v>
      </c>
      <c r="K279">
        <f>BF279 - IF(AS279&gt;1, J279*AZ279*100.0/(AU279), 0)</f>
        <v>0</v>
      </c>
      <c r="L279">
        <f>((R279-H279/2)*K279-J279)/(R279+H279/2)</f>
        <v>0</v>
      </c>
      <c r="M279">
        <f>L279*(BM279+BN279)/1000.0</f>
        <v>0</v>
      </c>
      <c r="N279">
        <f>(BF279 - IF(AS279&gt;1, J279*AZ279*100.0/(AU279), 0))*(BM279+BN279)/1000.0</f>
        <v>0</v>
      </c>
      <c r="O279">
        <f>2.0/((1/Q279-1/P279)+SIGN(Q279)*SQRT((1/Q279-1/P279)*(1/Q279-1/P279) + 4*BA279/((BA279+1)*(BA279+1))*(2*1/Q279*1/P279-1/P279*1/P279)))</f>
        <v>0</v>
      </c>
      <c r="P279">
        <f>IF(LEFT(BB279,1)&lt;&gt;"0",IF(LEFT(BB279,1)="1",3.0,BC279),$D$5+$E$5*(BT279*BM279/($K$5*1000))+$F$5*(BT279*BM279/($K$5*1000))*MAX(MIN(AZ279,$J$5),$I$5)*MAX(MIN(AZ279,$J$5),$I$5)+$G$5*MAX(MIN(AZ279,$J$5),$I$5)*(BT279*BM279/($K$5*1000))+$H$5*(BT279*BM279/($K$5*1000))*(BT279*BM279/($K$5*1000)))</f>
        <v>0</v>
      </c>
      <c r="Q279">
        <f>H279*(1000-(1000*0.61365*exp(17.502*U279/(240.97+U279))/(BM279+BN279)+BH279)/2)/(1000*0.61365*exp(17.502*U279/(240.97+U279))/(BM279+BN279)-BH279)</f>
        <v>0</v>
      </c>
      <c r="R279">
        <f>1/((BA279+1)/(O279/1.6)+1/(P279/1.37)) + BA279/((BA279+1)/(O279/1.6) + BA279/(P279/1.37))</f>
        <v>0</v>
      </c>
      <c r="S279">
        <f>(AV279*AY279)</f>
        <v>0</v>
      </c>
      <c r="T279">
        <f>(BO279+(S279+2*0.95*5.67E-8*(((BO279+$B$7)+273)^4-(BO279+273)^4)-44100*H279)/(1.84*29.3*P279+8*0.95*5.67E-8*(BO279+273)^3))</f>
        <v>0</v>
      </c>
      <c r="U279">
        <f>($C$7*BP279+$D$7*BQ279+$E$7*T279)</f>
        <v>0</v>
      </c>
      <c r="V279">
        <f>0.61365*exp(17.502*U279/(240.97+U279))</f>
        <v>0</v>
      </c>
      <c r="W279">
        <f>(X279/Y279*100)</f>
        <v>0</v>
      </c>
      <c r="X279">
        <f>BH279*(BM279+BN279)/1000</f>
        <v>0</v>
      </c>
      <c r="Y279">
        <f>0.61365*exp(17.502*BO279/(240.97+BO279))</f>
        <v>0</v>
      </c>
      <c r="Z279">
        <f>(V279-BH279*(BM279+BN279)/1000)</f>
        <v>0</v>
      </c>
      <c r="AA279">
        <f>(-H279*44100)</f>
        <v>0</v>
      </c>
      <c r="AB279">
        <f>2*29.3*P279*0.92*(BO279-U279)</f>
        <v>0</v>
      </c>
      <c r="AC279">
        <f>2*0.95*5.67E-8*(((BO279+$B$7)+273)^4-(U279+273)^4)</f>
        <v>0</v>
      </c>
      <c r="AD279">
        <f>S279+AC279+AA279+AB279</f>
        <v>0</v>
      </c>
      <c r="AE279">
        <f>BL279*AS279*(BG279-BF279*(1000-AS279*BI279)/(1000-AS279*BH279))/(100*AZ279)</f>
        <v>0</v>
      </c>
      <c r="AF279">
        <f>1000*BL279*AS279*(BH279-BI279)/(100*AZ279*(1000-AS279*BH279))</f>
        <v>0</v>
      </c>
      <c r="AG279">
        <f>(AH279 - AI279 - BM279*1E3/(8.314*(BO279+273.15)) * AK279/BL279 * AJ279) * BL279/(100*AZ279) * (1000 - BI279)/1000</f>
        <v>0</v>
      </c>
      <c r="AH279">
        <v>1937.11834747619</v>
      </c>
      <c r="AI279">
        <v>1878.89606060606</v>
      </c>
      <c r="AJ279">
        <v>3.45519567099535</v>
      </c>
      <c r="AK279">
        <v>84.62</v>
      </c>
      <c r="AL279">
        <f>(AN279 - AM279 + BM279*1E3/(8.314*(BO279+273.15)) * AP279/BL279 * AO279) * BL279/(100*AZ279) * 1000/(1000 - AN279)</f>
        <v>0</v>
      </c>
      <c r="AM279">
        <v>12.7917897696304</v>
      </c>
      <c r="AN279">
        <v>15.4114978021978</v>
      </c>
      <c r="AO279">
        <v>-2.28104142043821e-06</v>
      </c>
      <c r="AP279">
        <v>106.04</v>
      </c>
      <c r="AQ279">
        <v>13</v>
      </c>
      <c r="AR279">
        <v>3</v>
      </c>
      <c r="AS279">
        <f>IF(AQ279*$H$13&gt;=AU279,1.0,(AU279/(AU279-AQ279*$H$13)))</f>
        <v>0</v>
      </c>
      <c r="AT279">
        <f>(AS279-1)*100</f>
        <v>0</v>
      </c>
      <c r="AU279">
        <f>MAX(0,($B$13+$C$13*BT279)/(1+$D$13*BT279)*BM279/(BO279+273)*$E$13)</f>
        <v>0</v>
      </c>
      <c r="AV279">
        <f>$B$11*BU279+$C$11*BV279+$D$11*CG279</f>
        <v>0</v>
      </c>
      <c r="AW279">
        <f>AV279*AX279</f>
        <v>0</v>
      </c>
      <c r="AX279">
        <f>($B$11*$D$9+$C$11*$D$9+$D$11*(CH279*$E$9+CI279*$G$9))/($B$11+$C$11+$D$11)</f>
        <v>0</v>
      </c>
      <c r="AY279">
        <f>($B$11*$K$9+$C$11*$K$9+$D$11*(CH279*$L$9+CI279*$N$9))/($B$11+$C$11+$D$11)</f>
        <v>0</v>
      </c>
      <c r="AZ279">
        <v>6</v>
      </c>
      <c r="BA279">
        <v>0.5</v>
      </c>
      <c r="BB279" t="s">
        <v>345</v>
      </c>
      <c r="BC279">
        <v>2</v>
      </c>
      <c r="BD279" t="b">
        <v>1</v>
      </c>
      <c r="BE279">
        <v>1737668263.1</v>
      </c>
      <c r="BF279">
        <v>1846.535</v>
      </c>
      <c r="BG279">
        <v>1920.965</v>
      </c>
      <c r="BH279">
        <v>15.41175</v>
      </c>
      <c r="BI279">
        <v>12.80415</v>
      </c>
      <c r="BJ279">
        <v>1844.685</v>
      </c>
      <c r="BK279">
        <v>15.3016</v>
      </c>
      <c r="BL279">
        <v>500.0415</v>
      </c>
      <c r="BM279">
        <v>102.5985</v>
      </c>
      <c r="BN279">
        <v>0.0999159</v>
      </c>
      <c r="BO279">
        <v>25.00985</v>
      </c>
      <c r="BP279">
        <v>25.43625</v>
      </c>
      <c r="BQ279">
        <v>999.9</v>
      </c>
      <c r="BR279">
        <v>0</v>
      </c>
      <c r="BS279">
        <v>0</v>
      </c>
      <c r="BT279">
        <v>10010.65</v>
      </c>
      <c r="BU279">
        <v>364.665</v>
      </c>
      <c r="BV279">
        <v>827.32</v>
      </c>
      <c r="BW279">
        <v>-74.4343</v>
      </c>
      <c r="BX279">
        <v>1875.44</v>
      </c>
      <c r="BY279">
        <v>1945.885</v>
      </c>
      <c r="BZ279">
        <v>2.60761</v>
      </c>
      <c r="CA279">
        <v>1920.965</v>
      </c>
      <c r="CB279">
        <v>12.80415</v>
      </c>
      <c r="CC279">
        <v>1.581225</v>
      </c>
      <c r="CD279">
        <v>1.313685</v>
      </c>
      <c r="CE279">
        <v>13.77705</v>
      </c>
      <c r="CF279">
        <v>10.9564</v>
      </c>
      <c r="CG279">
        <v>1200</v>
      </c>
      <c r="CH279">
        <v>0.9000015</v>
      </c>
      <c r="CI279">
        <v>0.099999</v>
      </c>
      <c r="CJ279">
        <v>27</v>
      </c>
      <c r="CK279">
        <v>23455.75</v>
      </c>
      <c r="CL279">
        <v>1737665128.1</v>
      </c>
      <c r="CM279" t="s">
        <v>346</v>
      </c>
      <c r="CN279">
        <v>1737665128.1</v>
      </c>
      <c r="CO279">
        <v>1737665124.1</v>
      </c>
      <c r="CP279">
        <v>1</v>
      </c>
      <c r="CQ279">
        <v>0.11</v>
      </c>
      <c r="CR279">
        <v>-0.02</v>
      </c>
      <c r="CS279">
        <v>0.918</v>
      </c>
      <c r="CT279">
        <v>0.128</v>
      </c>
      <c r="CU279">
        <v>200</v>
      </c>
      <c r="CV279">
        <v>18</v>
      </c>
      <c r="CW279">
        <v>0.6</v>
      </c>
      <c r="CX279">
        <v>0.08</v>
      </c>
      <c r="CY279">
        <v>-74.191715</v>
      </c>
      <c r="CZ279">
        <v>-1.3065338345864</v>
      </c>
      <c r="DA279">
        <v>0.156882463248764</v>
      </c>
      <c r="DB279">
        <v>0</v>
      </c>
      <c r="DC279">
        <v>2.6261545</v>
      </c>
      <c r="DD279">
        <v>-0.0531667669172981</v>
      </c>
      <c r="DE279">
        <v>0.0106209615736995</v>
      </c>
      <c r="DF279">
        <v>1</v>
      </c>
      <c r="DG279">
        <v>1</v>
      </c>
      <c r="DH279">
        <v>2</v>
      </c>
      <c r="DI279" t="s">
        <v>347</v>
      </c>
      <c r="DJ279">
        <v>3.11917</v>
      </c>
      <c r="DK279">
        <v>2.80087</v>
      </c>
      <c r="DL279">
        <v>0.266979</v>
      </c>
      <c r="DM279">
        <v>0.275225</v>
      </c>
      <c r="DN279">
        <v>0.0861432</v>
      </c>
      <c r="DO279">
        <v>0.0761009</v>
      </c>
      <c r="DP279">
        <v>20405.5</v>
      </c>
      <c r="DQ279">
        <v>18639.4</v>
      </c>
      <c r="DR279">
        <v>26627.6</v>
      </c>
      <c r="DS279">
        <v>24059.6</v>
      </c>
      <c r="DT279">
        <v>33646</v>
      </c>
      <c r="DU279">
        <v>32396.9</v>
      </c>
      <c r="DV279">
        <v>40259.9</v>
      </c>
      <c r="DW279">
        <v>38046.4</v>
      </c>
      <c r="DX279">
        <v>1.99702</v>
      </c>
      <c r="DY279">
        <v>2.63592</v>
      </c>
      <c r="DZ279">
        <v>0.0304878</v>
      </c>
      <c r="EA279">
        <v>0</v>
      </c>
      <c r="EB279">
        <v>24.9421</v>
      </c>
      <c r="EC279">
        <v>999.9</v>
      </c>
      <c r="ED279">
        <v>50.812</v>
      </c>
      <c r="EE279">
        <v>26.244</v>
      </c>
      <c r="EF279">
        <v>16.9546</v>
      </c>
      <c r="EG279">
        <v>63.5756</v>
      </c>
      <c r="EH279">
        <v>20.3526</v>
      </c>
      <c r="EI279">
        <v>2</v>
      </c>
      <c r="EJ279">
        <v>-0.317515</v>
      </c>
      <c r="EK279">
        <v>-0.00262527</v>
      </c>
      <c r="EL279">
        <v>20.3006</v>
      </c>
      <c r="EM279">
        <v>5.26236</v>
      </c>
      <c r="EN279">
        <v>12.0062</v>
      </c>
      <c r="EO279">
        <v>4.99955</v>
      </c>
      <c r="EP279">
        <v>3.28708</v>
      </c>
      <c r="EQ279">
        <v>9999</v>
      </c>
      <c r="ER279">
        <v>9999</v>
      </c>
      <c r="ES279">
        <v>9999</v>
      </c>
      <c r="ET279">
        <v>999.9</v>
      </c>
      <c r="EU279">
        <v>1.87296</v>
      </c>
      <c r="EV279">
        <v>1.87378</v>
      </c>
      <c r="EW279">
        <v>1.86997</v>
      </c>
      <c r="EX279">
        <v>1.87576</v>
      </c>
      <c r="EY279">
        <v>1.87592</v>
      </c>
      <c r="EZ279">
        <v>1.87425</v>
      </c>
      <c r="FA279">
        <v>1.87286</v>
      </c>
      <c r="FB279">
        <v>1.87195</v>
      </c>
      <c r="FC279">
        <v>5</v>
      </c>
      <c r="FD279">
        <v>0</v>
      </c>
      <c r="FE279">
        <v>0</v>
      </c>
      <c r="FF279">
        <v>0</v>
      </c>
      <c r="FG279" t="s">
        <v>348</v>
      </c>
      <c r="FH279" t="s">
        <v>349</v>
      </c>
      <c r="FI279" t="s">
        <v>350</v>
      </c>
      <c r="FJ279" t="s">
        <v>350</v>
      </c>
      <c r="FK279" t="s">
        <v>350</v>
      </c>
      <c r="FL279" t="s">
        <v>350</v>
      </c>
      <c r="FM279">
        <v>0</v>
      </c>
      <c r="FN279">
        <v>100</v>
      </c>
      <c r="FO279">
        <v>100</v>
      </c>
      <c r="FP279">
        <v>1.86</v>
      </c>
      <c r="FQ279">
        <v>0.1101</v>
      </c>
      <c r="FR279">
        <v>0.362488883028156</v>
      </c>
      <c r="FS279">
        <v>0.00365831709837341</v>
      </c>
      <c r="FT279">
        <v>-3.09545118692409e-06</v>
      </c>
      <c r="FU279">
        <v>8.40380587856183e-10</v>
      </c>
      <c r="FV279">
        <v>-0.00191986884087034</v>
      </c>
      <c r="FW279">
        <v>0.00174507359546448</v>
      </c>
      <c r="FX279">
        <v>0.000211765233859431</v>
      </c>
      <c r="FY279">
        <v>9.99097381883647e-06</v>
      </c>
      <c r="FZ279">
        <v>2</v>
      </c>
      <c r="GA279">
        <v>1986</v>
      </c>
      <c r="GB279">
        <v>0</v>
      </c>
      <c r="GC279">
        <v>17</v>
      </c>
      <c r="GD279">
        <v>52.3</v>
      </c>
      <c r="GE279">
        <v>52.4</v>
      </c>
      <c r="GF279">
        <v>4.73633</v>
      </c>
      <c r="GG279">
        <v>2.42554</v>
      </c>
      <c r="GH279">
        <v>2.24854</v>
      </c>
      <c r="GI279">
        <v>2.67578</v>
      </c>
      <c r="GJ279">
        <v>2.44751</v>
      </c>
      <c r="GK279">
        <v>2.44873</v>
      </c>
      <c r="GL279">
        <v>31.783</v>
      </c>
      <c r="GM279">
        <v>13.9306</v>
      </c>
      <c r="GN279">
        <v>19</v>
      </c>
      <c r="GO279">
        <v>455.853</v>
      </c>
      <c r="GP279">
        <v>1038.14</v>
      </c>
      <c r="GQ279">
        <v>24.1088</v>
      </c>
      <c r="GR279">
        <v>23.5531</v>
      </c>
      <c r="GS279">
        <v>30.0002</v>
      </c>
      <c r="GT279">
        <v>23.5802</v>
      </c>
      <c r="GU279">
        <v>23.6999</v>
      </c>
      <c r="GV279">
        <v>94.8723</v>
      </c>
      <c r="GW279">
        <v>21.5926</v>
      </c>
      <c r="GX279">
        <v>66.6699</v>
      </c>
      <c r="GY279">
        <v>24.0974</v>
      </c>
      <c r="GZ279">
        <v>1952.42</v>
      </c>
      <c r="HA279">
        <v>12.8746</v>
      </c>
      <c r="HB279">
        <v>101.114</v>
      </c>
      <c r="HC279">
        <v>101.085</v>
      </c>
    </row>
    <row r="280" spans="1:211">
      <c r="A280">
        <v>264</v>
      </c>
      <c r="B280">
        <v>1737668267.1</v>
      </c>
      <c r="C280">
        <v>526</v>
      </c>
      <c r="D280" t="s">
        <v>876</v>
      </c>
      <c r="E280" t="s">
        <v>877</v>
      </c>
      <c r="F280">
        <v>2</v>
      </c>
      <c r="G280">
        <v>1737668266.1</v>
      </c>
      <c r="H280">
        <f>(I280)/1000</f>
        <v>0</v>
      </c>
      <c r="I280">
        <f>IF(BD280, AL280, AF280)</f>
        <v>0</v>
      </c>
      <c r="J280">
        <f>IF(BD280, AG280, AE280)</f>
        <v>0</v>
      </c>
      <c r="K280">
        <f>BF280 - IF(AS280&gt;1, J280*AZ280*100.0/(AU280), 0)</f>
        <v>0</v>
      </c>
      <c r="L280">
        <f>((R280-H280/2)*K280-J280)/(R280+H280/2)</f>
        <v>0</v>
      </c>
      <c r="M280">
        <f>L280*(BM280+BN280)/1000.0</f>
        <v>0</v>
      </c>
      <c r="N280">
        <f>(BF280 - IF(AS280&gt;1, J280*AZ280*100.0/(AU280), 0))*(BM280+BN280)/1000.0</f>
        <v>0</v>
      </c>
      <c r="O280">
        <f>2.0/((1/Q280-1/P280)+SIGN(Q280)*SQRT((1/Q280-1/P280)*(1/Q280-1/P280) + 4*BA280/((BA280+1)*(BA280+1))*(2*1/Q280*1/P280-1/P280*1/P280)))</f>
        <v>0</v>
      </c>
      <c r="P280">
        <f>IF(LEFT(BB280,1)&lt;&gt;"0",IF(LEFT(BB280,1)="1",3.0,BC280),$D$5+$E$5*(BT280*BM280/($K$5*1000))+$F$5*(BT280*BM280/($K$5*1000))*MAX(MIN(AZ280,$J$5),$I$5)*MAX(MIN(AZ280,$J$5),$I$5)+$G$5*MAX(MIN(AZ280,$J$5),$I$5)*(BT280*BM280/($K$5*1000))+$H$5*(BT280*BM280/($K$5*1000))*(BT280*BM280/($K$5*1000)))</f>
        <v>0</v>
      </c>
      <c r="Q280">
        <f>H280*(1000-(1000*0.61365*exp(17.502*U280/(240.97+U280))/(BM280+BN280)+BH280)/2)/(1000*0.61365*exp(17.502*U280/(240.97+U280))/(BM280+BN280)-BH280)</f>
        <v>0</v>
      </c>
      <c r="R280">
        <f>1/((BA280+1)/(O280/1.6)+1/(P280/1.37)) + BA280/((BA280+1)/(O280/1.6) + BA280/(P280/1.37))</f>
        <v>0</v>
      </c>
      <c r="S280">
        <f>(AV280*AY280)</f>
        <v>0</v>
      </c>
      <c r="T280">
        <f>(BO280+(S280+2*0.95*5.67E-8*(((BO280+$B$7)+273)^4-(BO280+273)^4)-44100*H280)/(1.84*29.3*P280+8*0.95*5.67E-8*(BO280+273)^3))</f>
        <v>0</v>
      </c>
      <c r="U280">
        <f>($C$7*BP280+$D$7*BQ280+$E$7*T280)</f>
        <v>0</v>
      </c>
      <c r="V280">
        <f>0.61365*exp(17.502*U280/(240.97+U280))</f>
        <v>0</v>
      </c>
      <c r="W280">
        <f>(X280/Y280*100)</f>
        <v>0</v>
      </c>
      <c r="X280">
        <f>BH280*(BM280+BN280)/1000</f>
        <v>0</v>
      </c>
      <c r="Y280">
        <f>0.61365*exp(17.502*BO280/(240.97+BO280))</f>
        <v>0</v>
      </c>
      <c r="Z280">
        <f>(V280-BH280*(BM280+BN280)/1000)</f>
        <v>0</v>
      </c>
      <c r="AA280">
        <f>(-H280*44100)</f>
        <v>0</v>
      </c>
      <c r="AB280">
        <f>2*29.3*P280*0.92*(BO280-U280)</f>
        <v>0</v>
      </c>
      <c r="AC280">
        <f>2*0.95*5.67E-8*(((BO280+$B$7)+273)^4-(U280+273)^4)</f>
        <v>0</v>
      </c>
      <c r="AD280">
        <f>S280+AC280+AA280+AB280</f>
        <v>0</v>
      </c>
      <c r="AE280">
        <f>BL280*AS280*(BG280-BF280*(1000-AS280*BI280)/(1000-AS280*BH280))/(100*AZ280)</f>
        <v>0</v>
      </c>
      <c r="AF280">
        <f>1000*BL280*AS280*(BH280-BI280)/(100*AZ280*(1000-AS280*BH280))</f>
        <v>0</v>
      </c>
      <c r="AG280">
        <f>(AH280 - AI280 - BM280*1E3/(8.314*(BO280+273.15)) * AK280/BL280 * AJ280) * BL280/(100*AZ280) * (1000 - BI280)/1000</f>
        <v>0</v>
      </c>
      <c r="AH280">
        <v>1944.09736220238</v>
      </c>
      <c r="AI280">
        <v>1885.72490909091</v>
      </c>
      <c r="AJ280">
        <v>3.44053030303035</v>
      </c>
      <c r="AK280">
        <v>84.62</v>
      </c>
      <c r="AL280">
        <f>(AN280 - AM280 + BM280*1E3/(8.314*(BO280+273.15)) * AP280/BL280 * AO280) * BL280/(100*AZ280) * 1000/(1000 - AN280)</f>
        <v>0</v>
      </c>
      <c r="AM280">
        <v>12.7986028513087</v>
      </c>
      <c r="AN280">
        <v>15.4119923076923</v>
      </c>
      <c r="AO280">
        <v>-1.52614805057937e-06</v>
      </c>
      <c r="AP280">
        <v>106.04</v>
      </c>
      <c r="AQ280">
        <v>13</v>
      </c>
      <c r="AR280">
        <v>3</v>
      </c>
      <c r="AS280">
        <f>IF(AQ280*$H$13&gt;=AU280,1.0,(AU280/(AU280-AQ280*$H$13)))</f>
        <v>0</v>
      </c>
      <c r="AT280">
        <f>(AS280-1)*100</f>
        <v>0</v>
      </c>
      <c r="AU280">
        <f>MAX(0,($B$13+$C$13*BT280)/(1+$D$13*BT280)*BM280/(BO280+273)*$E$13)</f>
        <v>0</v>
      </c>
      <c r="AV280">
        <f>$B$11*BU280+$C$11*BV280+$D$11*CG280</f>
        <v>0</v>
      </c>
      <c r="AW280">
        <f>AV280*AX280</f>
        <v>0</v>
      </c>
      <c r="AX280">
        <f>($B$11*$D$9+$C$11*$D$9+$D$11*(CH280*$E$9+CI280*$G$9))/($B$11+$C$11+$D$11)</f>
        <v>0</v>
      </c>
      <c r="AY280">
        <f>($B$11*$K$9+$C$11*$K$9+$D$11*(CH280*$L$9+CI280*$N$9))/($B$11+$C$11+$D$11)</f>
        <v>0</v>
      </c>
      <c r="AZ280">
        <v>6</v>
      </c>
      <c r="BA280">
        <v>0.5</v>
      </c>
      <c r="BB280" t="s">
        <v>345</v>
      </c>
      <c r="BC280">
        <v>2</v>
      </c>
      <c r="BD280" t="b">
        <v>1</v>
      </c>
      <c r="BE280">
        <v>1737668266.1</v>
      </c>
      <c r="BF280">
        <v>1856.65</v>
      </c>
      <c r="BG280">
        <v>1931.3</v>
      </c>
      <c r="BH280">
        <v>15.4118</v>
      </c>
      <c r="BI280">
        <v>12.8022</v>
      </c>
      <c r="BJ280">
        <v>1854.79</v>
      </c>
      <c r="BK280">
        <v>15.3016</v>
      </c>
      <c r="BL280">
        <v>500.152</v>
      </c>
      <c r="BM280">
        <v>102.598</v>
      </c>
      <c r="BN280">
        <v>0.0997876</v>
      </c>
      <c r="BO280">
        <v>25.0084</v>
      </c>
      <c r="BP280">
        <v>25.4471</v>
      </c>
      <c r="BQ280">
        <v>999.9</v>
      </c>
      <c r="BR280">
        <v>0</v>
      </c>
      <c r="BS280">
        <v>0</v>
      </c>
      <c r="BT280">
        <v>10027.5</v>
      </c>
      <c r="BU280">
        <v>364.628</v>
      </c>
      <c r="BV280">
        <v>827.146</v>
      </c>
      <c r="BW280">
        <v>-74.6433</v>
      </c>
      <c r="BX280">
        <v>1885.72</v>
      </c>
      <c r="BY280">
        <v>1956.34</v>
      </c>
      <c r="BZ280">
        <v>2.60955</v>
      </c>
      <c r="CA280">
        <v>1931.3</v>
      </c>
      <c r="CB280">
        <v>12.8022</v>
      </c>
      <c r="CC280">
        <v>1.58122</v>
      </c>
      <c r="CD280">
        <v>1.31348</v>
      </c>
      <c r="CE280">
        <v>13.777</v>
      </c>
      <c r="CF280">
        <v>10.954</v>
      </c>
      <c r="CG280">
        <v>1200</v>
      </c>
      <c r="CH280">
        <v>0.9</v>
      </c>
      <c r="CI280">
        <v>0.0999999</v>
      </c>
      <c r="CJ280">
        <v>27</v>
      </c>
      <c r="CK280">
        <v>23455.8</v>
      </c>
      <c r="CL280">
        <v>1737665128.1</v>
      </c>
      <c r="CM280" t="s">
        <v>346</v>
      </c>
      <c r="CN280">
        <v>1737665128.1</v>
      </c>
      <c r="CO280">
        <v>1737665124.1</v>
      </c>
      <c r="CP280">
        <v>1</v>
      </c>
      <c r="CQ280">
        <v>0.11</v>
      </c>
      <c r="CR280">
        <v>-0.02</v>
      </c>
      <c r="CS280">
        <v>0.918</v>
      </c>
      <c r="CT280">
        <v>0.128</v>
      </c>
      <c r="CU280">
        <v>200</v>
      </c>
      <c r="CV280">
        <v>18</v>
      </c>
      <c r="CW280">
        <v>0.6</v>
      </c>
      <c r="CX280">
        <v>0.08</v>
      </c>
      <c r="CY280">
        <v>-74.237865</v>
      </c>
      <c r="CZ280">
        <v>-1.67963458646601</v>
      </c>
      <c r="DA280">
        <v>0.185283826263924</v>
      </c>
      <c r="DB280">
        <v>0</v>
      </c>
      <c r="DC280">
        <v>2.625301</v>
      </c>
      <c r="DD280">
        <v>-0.101431578947367</v>
      </c>
      <c r="DE280">
        <v>0.0115781414311625</v>
      </c>
      <c r="DF280">
        <v>1</v>
      </c>
      <c r="DG280">
        <v>1</v>
      </c>
      <c r="DH280">
        <v>2</v>
      </c>
      <c r="DI280" t="s">
        <v>347</v>
      </c>
      <c r="DJ280">
        <v>3.11912</v>
      </c>
      <c r="DK280">
        <v>2.80077</v>
      </c>
      <c r="DL280">
        <v>0.267534</v>
      </c>
      <c r="DM280">
        <v>0.27575</v>
      </c>
      <c r="DN280">
        <v>0.0861452</v>
      </c>
      <c r="DO280">
        <v>0.0761146</v>
      </c>
      <c r="DP280">
        <v>20390.3</v>
      </c>
      <c r="DQ280">
        <v>18626</v>
      </c>
      <c r="DR280">
        <v>26627.9</v>
      </c>
      <c r="DS280">
        <v>24059.7</v>
      </c>
      <c r="DT280">
        <v>33646.2</v>
      </c>
      <c r="DU280">
        <v>32396.8</v>
      </c>
      <c r="DV280">
        <v>40260.1</v>
      </c>
      <c r="DW280">
        <v>38046.7</v>
      </c>
      <c r="DX280">
        <v>1.9969</v>
      </c>
      <c r="DY280">
        <v>2.6359</v>
      </c>
      <c r="DZ280">
        <v>0.0305623</v>
      </c>
      <c r="EA280">
        <v>0</v>
      </c>
      <c r="EB280">
        <v>24.9447</v>
      </c>
      <c r="EC280">
        <v>999.9</v>
      </c>
      <c r="ED280">
        <v>50.787</v>
      </c>
      <c r="EE280">
        <v>26.244</v>
      </c>
      <c r="EF280">
        <v>16.9466</v>
      </c>
      <c r="EG280">
        <v>63.7956</v>
      </c>
      <c r="EH280">
        <v>20.4046</v>
      </c>
      <c r="EI280">
        <v>2</v>
      </c>
      <c r="EJ280">
        <v>-0.317693</v>
      </c>
      <c r="EK280">
        <v>0.0168736</v>
      </c>
      <c r="EL280">
        <v>20.3005</v>
      </c>
      <c r="EM280">
        <v>5.26147</v>
      </c>
      <c r="EN280">
        <v>12.0061</v>
      </c>
      <c r="EO280">
        <v>4.9993</v>
      </c>
      <c r="EP280">
        <v>3.28702</v>
      </c>
      <c r="EQ280">
        <v>9999</v>
      </c>
      <c r="ER280">
        <v>9999</v>
      </c>
      <c r="ES280">
        <v>9999</v>
      </c>
      <c r="ET280">
        <v>999.9</v>
      </c>
      <c r="EU280">
        <v>1.87296</v>
      </c>
      <c r="EV280">
        <v>1.87378</v>
      </c>
      <c r="EW280">
        <v>1.86998</v>
      </c>
      <c r="EX280">
        <v>1.87576</v>
      </c>
      <c r="EY280">
        <v>1.87592</v>
      </c>
      <c r="EZ280">
        <v>1.87425</v>
      </c>
      <c r="FA280">
        <v>1.87286</v>
      </c>
      <c r="FB280">
        <v>1.87195</v>
      </c>
      <c r="FC280">
        <v>5</v>
      </c>
      <c r="FD280">
        <v>0</v>
      </c>
      <c r="FE280">
        <v>0</v>
      </c>
      <c r="FF280">
        <v>0</v>
      </c>
      <c r="FG280" t="s">
        <v>348</v>
      </c>
      <c r="FH280" t="s">
        <v>349</v>
      </c>
      <c r="FI280" t="s">
        <v>350</v>
      </c>
      <c r="FJ280" t="s">
        <v>350</v>
      </c>
      <c r="FK280" t="s">
        <v>350</v>
      </c>
      <c r="FL280" t="s">
        <v>350</v>
      </c>
      <c r="FM280">
        <v>0</v>
      </c>
      <c r="FN280">
        <v>100</v>
      </c>
      <c r="FO280">
        <v>100</v>
      </c>
      <c r="FP280">
        <v>1.87</v>
      </c>
      <c r="FQ280">
        <v>0.1102</v>
      </c>
      <c r="FR280">
        <v>0.362488883028156</v>
      </c>
      <c r="FS280">
        <v>0.00365831709837341</v>
      </c>
      <c r="FT280">
        <v>-3.09545118692409e-06</v>
      </c>
      <c r="FU280">
        <v>8.40380587856183e-10</v>
      </c>
      <c r="FV280">
        <v>-0.00191986884087034</v>
      </c>
      <c r="FW280">
        <v>0.00174507359546448</v>
      </c>
      <c r="FX280">
        <v>0.000211765233859431</v>
      </c>
      <c r="FY280">
        <v>9.99097381883647e-06</v>
      </c>
      <c r="FZ280">
        <v>2</v>
      </c>
      <c r="GA280">
        <v>1986</v>
      </c>
      <c r="GB280">
        <v>0</v>
      </c>
      <c r="GC280">
        <v>17</v>
      </c>
      <c r="GD280">
        <v>52.3</v>
      </c>
      <c r="GE280">
        <v>52.4</v>
      </c>
      <c r="GF280">
        <v>4.74731</v>
      </c>
      <c r="GG280">
        <v>2.35718</v>
      </c>
      <c r="GH280">
        <v>2.24854</v>
      </c>
      <c r="GI280">
        <v>2.67578</v>
      </c>
      <c r="GJ280">
        <v>2.44751</v>
      </c>
      <c r="GK280">
        <v>2.41455</v>
      </c>
      <c r="GL280">
        <v>31.8049</v>
      </c>
      <c r="GM280">
        <v>13.9306</v>
      </c>
      <c r="GN280">
        <v>19</v>
      </c>
      <c r="GO280">
        <v>455.78</v>
      </c>
      <c r="GP280">
        <v>1038.11</v>
      </c>
      <c r="GQ280">
        <v>24.1052</v>
      </c>
      <c r="GR280">
        <v>23.554</v>
      </c>
      <c r="GS280">
        <v>30</v>
      </c>
      <c r="GT280">
        <v>23.5802</v>
      </c>
      <c r="GU280">
        <v>23.6999</v>
      </c>
      <c r="GV280">
        <v>95.1317</v>
      </c>
      <c r="GW280">
        <v>21.5926</v>
      </c>
      <c r="GX280">
        <v>66.6699</v>
      </c>
      <c r="GY280">
        <v>24.0974</v>
      </c>
      <c r="GZ280">
        <v>1952.42</v>
      </c>
      <c r="HA280">
        <v>12.8776</v>
      </c>
      <c r="HB280">
        <v>101.115</v>
      </c>
      <c r="HC280">
        <v>101.086</v>
      </c>
    </row>
    <row r="281" spans="1:211">
      <c r="A281">
        <v>265</v>
      </c>
      <c r="B281">
        <v>1737668269.1</v>
      </c>
      <c r="C281">
        <v>528</v>
      </c>
      <c r="D281" t="s">
        <v>878</v>
      </c>
      <c r="E281" t="s">
        <v>879</v>
      </c>
      <c r="F281">
        <v>2</v>
      </c>
      <c r="G281">
        <v>1737668267.1</v>
      </c>
      <c r="H281">
        <f>(I281)/1000</f>
        <v>0</v>
      </c>
      <c r="I281">
        <f>IF(BD281, AL281, AF281)</f>
        <v>0</v>
      </c>
      <c r="J281">
        <f>IF(BD281, AG281, AE281)</f>
        <v>0</v>
      </c>
      <c r="K281">
        <f>BF281 - IF(AS281&gt;1, J281*AZ281*100.0/(AU281), 0)</f>
        <v>0</v>
      </c>
      <c r="L281">
        <f>((R281-H281/2)*K281-J281)/(R281+H281/2)</f>
        <v>0</v>
      </c>
      <c r="M281">
        <f>L281*(BM281+BN281)/1000.0</f>
        <v>0</v>
      </c>
      <c r="N281">
        <f>(BF281 - IF(AS281&gt;1, J281*AZ281*100.0/(AU281), 0))*(BM281+BN281)/1000.0</f>
        <v>0</v>
      </c>
      <c r="O281">
        <f>2.0/((1/Q281-1/P281)+SIGN(Q281)*SQRT((1/Q281-1/P281)*(1/Q281-1/P281) + 4*BA281/((BA281+1)*(BA281+1))*(2*1/Q281*1/P281-1/P281*1/P281)))</f>
        <v>0</v>
      </c>
      <c r="P281">
        <f>IF(LEFT(BB281,1)&lt;&gt;"0",IF(LEFT(BB281,1)="1",3.0,BC281),$D$5+$E$5*(BT281*BM281/($K$5*1000))+$F$5*(BT281*BM281/($K$5*1000))*MAX(MIN(AZ281,$J$5),$I$5)*MAX(MIN(AZ281,$J$5),$I$5)+$G$5*MAX(MIN(AZ281,$J$5),$I$5)*(BT281*BM281/($K$5*1000))+$H$5*(BT281*BM281/($K$5*1000))*(BT281*BM281/($K$5*1000)))</f>
        <v>0</v>
      </c>
      <c r="Q281">
        <f>H281*(1000-(1000*0.61365*exp(17.502*U281/(240.97+U281))/(BM281+BN281)+BH281)/2)/(1000*0.61365*exp(17.502*U281/(240.97+U281))/(BM281+BN281)-BH281)</f>
        <v>0</v>
      </c>
      <c r="R281">
        <f>1/((BA281+1)/(O281/1.6)+1/(P281/1.37)) + BA281/((BA281+1)/(O281/1.6) + BA281/(P281/1.37))</f>
        <v>0</v>
      </c>
      <c r="S281">
        <f>(AV281*AY281)</f>
        <v>0</v>
      </c>
      <c r="T281">
        <f>(BO281+(S281+2*0.95*5.67E-8*(((BO281+$B$7)+273)^4-(BO281+273)^4)-44100*H281)/(1.84*29.3*P281+8*0.95*5.67E-8*(BO281+273)^3))</f>
        <v>0</v>
      </c>
      <c r="U281">
        <f>($C$7*BP281+$D$7*BQ281+$E$7*T281)</f>
        <v>0</v>
      </c>
      <c r="V281">
        <f>0.61365*exp(17.502*U281/(240.97+U281))</f>
        <v>0</v>
      </c>
      <c r="W281">
        <f>(X281/Y281*100)</f>
        <v>0</v>
      </c>
      <c r="X281">
        <f>BH281*(BM281+BN281)/1000</f>
        <v>0</v>
      </c>
      <c r="Y281">
        <f>0.61365*exp(17.502*BO281/(240.97+BO281))</f>
        <v>0</v>
      </c>
      <c r="Z281">
        <f>(V281-BH281*(BM281+BN281)/1000)</f>
        <v>0</v>
      </c>
      <c r="AA281">
        <f>(-H281*44100)</f>
        <v>0</v>
      </c>
      <c r="AB281">
        <f>2*29.3*P281*0.92*(BO281-U281)</f>
        <v>0</v>
      </c>
      <c r="AC281">
        <f>2*0.95*5.67E-8*(((BO281+$B$7)+273)^4-(U281+273)^4)</f>
        <v>0</v>
      </c>
      <c r="AD281">
        <f>S281+AC281+AA281+AB281</f>
        <v>0</v>
      </c>
      <c r="AE281">
        <f>BL281*AS281*(BG281-BF281*(1000-AS281*BI281)/(1000-AS281*BH281))/(100*AZ281)</f>
        <v>0</v>
      </c>
      <c r="AF281">
        <f>1000*BL281*AS281*(BH281-BI281)/(100*AZ281*(1000-AS281*BH281))</f>
        <v>0</v>
      </c>
      <c r="AG281">
        <f>(AH281 - AI281 - BM281*1E3/(8.314*(BO281+273.15)) * AK281/BL281 * AJ281) * BL281/(100*AZ281) * (1000 - BI281)/1000</f>
        <v>0</v>
      </c>
      <c r="AH281">
        <v>1951.06097911905</v>
      </c>
      <c r="AI281">
        <v>1892.59424242424</v>
      </c>
      <c r="AJ281">
        <v>3.4346731601728</v>
      </c>
      <c r="AK281">
        <v>84.62</v>
      </c>
      <c r="AL281">
        <f>(AN281 - AM281 + BM281*1E3/(8.314*(BO281+273.15)) * AP281/BL281 * AO281) * BL281/(100*AZ281) * 1000/(1000 - AN281)</f>
        <v>0</v>
      </c>
      <c r="AM281">
        <v>12.8025887578222</v>
      </c>
      <c r="AN281">
        <v>15.4127252747253</v>
      </c>
      <c r="AO281">
        <v>-7.69869500578718e-07</v>
      </c>
      <c r="AP281">
        <v>106.04</v>
      </c>
      <c r="AQ281">
        <v>13</v>
      </c>
      <c r="AR281">
        <v>3</v>
      </c>
      <c r="AS281">
        <f>IF(AQ281*$H$13&gt;=AU281,1.0,(AU281/(AU281-AQ281*$H$13)))</f>
        <v>0</v>
      </c>
      <c r="AT281">
        <f>(AS281-1)*100</f>
        <v>0</v>
      </c>
      <c r="AU281">
        <f>MAX(0,($B$13+$C$13*BT281)/(1+$D$13*BT281)*BM281/(BO281+273)*$E$13)</f>
        <v>0</v>
      </c>
      <c r="AV281">
        <f>$B$11*BU281+$C$11*BV281+$D$11*CG281</f>
        <v>0</v>
      </c>
      <c r="AW281">
        <f>AV281*AX281</f>
        <v>0</v>
      </c>
      <c r="AX281">
        <f>($B$11*$D$9+$C$11*$D$9+$D$11*(CH281*$E$9+CI281*$G$9))/($B$11+$C$11+$D$11)</f>
        <v>0</v>
      </c>
      <c r="AY281">
        <f>($B$11*$K$9+$C$11*$K$9+$D$11*(CH281*$L$9+CI281*$N$9))/($B$11+$C$11+$D$11)</f>
        <v>0</v>
      </c>
      <c r="AZ281">
        <v>6</v>
      </c>
      <c r="BA281">
        <v>0.5</v>
      </c>
      <c r="BB281" t="s">
        <v>345</v>
      </c>
      <c r="BC281">
        <v>2</v>
      </c>
      <c r="BD281" t="b">
        <v>1</v>
      </c>
      <c r="BE281">
        <v>1737668267.1</v>
      </c>
      <c r="BF281">
        <v>1860.04</v>
      </c>
      <c r="BG281">
        <v>1934.585</v>
      </c>
      <c r="BH281">
        <v>15.4121</v>
      </c>
      <c r="BI281">
        <v>12.80805</v>
      </c>
      <c r="BJ281">
        <v>1858.175</v>
      </c>
      <c r="BK281">
        <v>15.30195</v>
      </c>
      <c r="BL281">
        <v>500.032</v>
      </c>
      <c r="BM281">
        <v>102.598</v>
      </c>
      <c r="BN281">
        <v>0.0999278</v>
      </c>
      <c r="BO281">
        <v>25.00765</v>
      </c>
      <c r="BP281">
        <v>25.4436</v>
      </c>
      <c r="BQ281">
        <v>999.9</v>
      </c>
      <c r="BR281">
        <v>0</v>
      </c>
      <c r="BS281">
        <v>0</v>
      </c>
      <c r="BT281">
        <v>10020</v>
      </c>
      <c r="BU281">
        <v>364.6245</v>
      </c>
      <c r="BV281">
        <v>827.0515</v>
      </c>
      <c r="BW281">
        <v>-74.5421</v>
      </c>
      <c r="BX281">
        <v>1889.16</v>
      </c>
      <c r="BY281">
        <v>1959.68</v>
      </c>
      <c r="BZ281">
        <v>2.60404</v>
      </c>
      <c r="CA281">
        <v>1934.585</v>
      </c>
      <c r="CB281">
        <v>12.80805</v>
      </c>
      <c r="CC281">
        <v>1.58125</v>
      </c>
      <c r="CD281">
        <v>1.31408</v>
      </c>
      <c r="CE281">
        <v>13.7773</v>
      </c>
      <c r="CF281">
        <v>10.96085</v>
      </c>
      <c r="CG281">
        <v>1200</v>
      </c>
      <c r="CH281">
        <v>0.9</v>
      </c>
      <c r="CI281">
        <v>0.09999995</v>
      </c>
      <c r="CJ281">
        <v>27</v>
      </c>
      <c r="CK281">
        <v>23455.8</v>
      </c>
      <c r="CL281">
        <v>1737665128.1</v>
      </c>
      <c r="CM281" t="s">
        <v>346</v>
      </c>
      <c r="CN281">
        <v>1737665128.1</v>
      </c>
      <c r="CO281">
        <v>1737665124.1</v>
      </c>
      <c r="CP281">
        <v>1</v>
      </c>
      <c r="CQ281">
        <v>0.11</v>
      </c>
      <c r="CR281">
        <v>-0.02</v>
      </c>
      <c r="CS281">
        <v>0.918</v>
      </c>
      <c r="CT281">
        <v>0.128</v>
      </c>
      <c r="CU281">
        <v>200</v>
      </c>
      <c r="CV281">
        <v>18</v>
      </c>
      <c r="CW281">
        <v>0.6</v>
      </c>
      <c r="CX281">
        <v>0.08</v>
      </c>
      <c r="CY281">
        <v>-74.27657</v>
      </c>
      <c r="CZ281">
        <v>-1.92289624060155</v>
      </c>
      <c r="DA281">
        <v>0.202232265229859</v>
      </c>
      <c r="DB281">
        <v>0</v>
      </c>
      <c r="DC281">
        <v>2.623062</v>
      </c>
      <c r="DD281">
        <v>-0.120896842105262</v>
      </c>
      <c r="DE281">
        <v>0.0125490264961072</v>
      </c>
      <c r="DF281">
        <v>1</v>
      </c>
      <c r="DG281">
        <v>1</v>
      </c>
      <c r="DH281">
        <v>2</v>
      </c>
      <c r="DI281" t="s">
        <v>347</v>
      </c>
      <c r="DJ281">
        <v>3.11887</v>
      </c>
      <c r="DK281">
        <v>2.80076</v>
      </c>
      <c r="DL281">
        <v>0.268076</v>
      </c>
      <c r="DM281">
        <v>0.276281</v>
      </c>
      <c r="DN281">
        <v>0.0861447</v>
      </c>
      <c r="DO281">
        <v>0.0761898</v>
      </c>
      <c r="DP281">
        <v>20375.2</v>
      </c>
      <c r="DQ281">
        <v>18612.3</v>
      </c>
      <c r="DR281">
        <v>26627.8</v>
      </c>
      <c r="DS281">
        <v>24059.5</v>
      </c>
      <c r="DT281">
        <v>33646.2</v>
      </c>
      <c r="DU281">
        <v>32394.1</v>
      </c>
      <c r="DV281">
        <v>40260</v>
      </c>
      <c r="DW281">
        <v>38046.6</v>
      </c>
      <c r="DX281">
        <v>1.99705</v>
      </c>
      <c r="DY281">
        <v>2.6346</v>
      </c>
      <c r="DZ281">
        <v>0.0298023</v>
      </c>
      <c r="EA281">
        <v>0</v>
      </c>
      <c r="EB281">
        <v>24.9473</v>
      </c>
      <c r="EC281">
        <v>999.9</v>
      </c>
      <c r="ED281">
        <v>50.763</v>
      </c>
      <c r="EE281">
        <v>26.254</v>
      </c>
      <c r="EF281">
        <v>16.9482</v>
      </c>
      <c r="EG281">
        <v>64.1056</v>
      </c>
      <c r="EH281">
        <v>20.5008</v>
      </c>
      <c r="EI281">
        <v>2</v>
      </c>
      <c r="EJ281">
        <v>-0.317782</v>
      </c>
      <c r="EK281">
        <v>0.016043</v>
      </c>
      <c r="EL281">
        <v>20.3005</v>
      </c>
      <c r="EM281">
        <v>5.26147</v>
      </c>
      <c r="EN281">
        <v>12.0059</v>
      </c>
      <c r="EO281">
        <v>4.99925</v>
      </c>
      <c r="EP281">
        <v>3.28702</v>
      </c>
      <c r="EQ281">
        <v>9999</v>
      </c>
      <c r="ER281">
        <v>9999</v>
      </c>
      <c r="ES281">
        <v>9999</v>
      </c>
      <c r="ET281">
        <v>999.9</v>
      </c>
      <c r="EU281">
        <v>1.87296</v>
      </c>
      <c r="EV281">
        <v>1.87378</v>
      </c>
      <c r="EW281">
        <v>1.86999</v>
      </c>
      <c r="EX281">
        <v>1.87576</v>
      </c>
      <c r="EY281">
        <v>1.87592</v>
      </c>
      <c r="EZ281">
        <v>1.87425</v>
      </c>
      <c r="FA281">
        <v>1.87286</v>
      </c>
      <c r="FB281">
        <v>1.87195</v>
      </c>
      <c r="FC281">
        <v>5</v>
      </c>
      <c r="FD281">
        <v>0</v>
      </c>
      <c r="FE281">
        <v>0</v>
      </c>
      <c r="FF281">
        <v>0</v>
      </c>
      <c r="FG281" t="s">
        <v>348</v>
      </c>
      <c r="FH281" t="s">
        <v>349</v>
      </c>
      <c r="FI281" t="s">
        <v>350</v>
      </c>
      <c r="FJ281" t="s">
        <v>350</v>
      </c>
      <c r="FK281" t="s">
        <v>350</v>
      </c>
      <c r="FL281" t="s">
        <v>350</v>
      </c>
      <c r="FM281">
        <v>0</v>
      </c>
      <c r="FN281">
        <v>100</v>
      </c>
      <c r="FO281">
        <v>100</v>
      </c>
      <c r="FP281">
        <v>1.87</v>
      </c>
      <c r="FQ281">
        <v>0.1102</v>
      </c>
      <c r="FR281">
        <v>0.362488883028156</v>
      </c>
      <c r="FS281">
        <v>0.00365831709837341</v>
      </c>
      <c r="FT281">
        <v>-3.09545118692409e-06</v>
      </c>
      <c r="FU281">
        <v>8.40380587856183e-10</v>
      </c>
      <c r="FV281">
        <v>-0.00191986884087034</v>
      </c>
      <c r="FW281">
        <v>0.00174507359546448</v>
      </c>
      <c r="FX281">
        <v>0.000211765233859431</v>
      </c>
      <c r="FY281">
        <v>9.99097381883647e-06</v>
      </c>
      <c r="FZ281">
        <v>2</v>
      </c>
      <c r="GA281">
        <v>1986</v>
      </c>
      <c r="GB281">
        <v>0</v>
      </c>
      <c r="GC281">
        <v>17</v>
      </c>
      <c r="GD281">
        <v>52.4</v>
      </c>
      <c r="GE281">
        <v>52.4</v>
      </c>
      <c r="GF281">
        <v>4.7583</v>
      </c>
      <c r="GG281">
        <v>2.3291</v>
      </c>
      <c r="GH281">
        <v>2.24854</v>
      </c>
      <c r="GI281">
        <v>2.67578</v>
      </c>
      <c r="GJ281">
        <v>2.44751</v>
      </c>
      <c r="GK281">
        <v>2.40112</v>
      </c>
      <c r="GL281">
        <v>31.8049</v>
      </c>
      <c r="GM281">
        <v>13.9394</v>
      </c>
      <c r="GN281">
        <v>19</v>
      </c>
      <c r="GO281">
        <v>455.868</v>
      </c>
      <c r="GP281">
        <v>1036.52</v>
      </c>
      <c r="GQ281">
        <v>24.0998</v>
      </c>
      <c r="GR281">
        <v>23.554</v>
      </c>
      <c r="GS281">
        <v>30.0001</v>
      </c>
      <c r="GT281">
        <v>23.5802</v>
      </c>
      <c r="GU281">
        <v>23.6999</v>
      </c>
      <c r="GV281">
        <v>95.3535</v>
      </c>
      <c r="GW281">
        <v>21.5926</v>
      </c>
      <c r="GX281">
        <v>66.6699</v>
      </c>
      <c r="GY281">
        <v>24.0892</v>
      </c>
      <c r="GZ281">
        <v>1965.91</v>
      </c>
      <c r="HA281">
        <v>12.8791</v>
      </c>
      <c r="HB281">
        <v>101.114</v>
      </c>
      <c r="HC281">
        <v>101.085</v>
      </c>
    </row>
    <row r="282" spans="1:211">
      <c r="A282">
        <v>266</v>
      </c>
      <c r="B282">
        <v>1737668271.1</v>
      </c>
      <c r="C282">
        <v>530</v>
      </c>
      <c r="D282" t="s">
        <v>880</v>
      </c>
      <c r="E282" t="s">
        <v>881</v>
      </c>
      <c r="F282">
        <v>2</v>
      </c>
      <c r="G282">
        <v>1737668270.1</v>
      </c>
      <c r="H282">
        <f>(I282)/1000</f>
        <v>0</v>
      </c>
      <c r="I282">
        <f>IF(BD282, AL282, AF282)</f>
        <v>0</v>
      </c>
      <c r="J282">
        <f>IF(BD282, AG282, AE282)</f>
        <v>0</v>
      </c>
      <c r="K282">
        <f>BF282 - IF(AS282&gt;1, J282*AZ282*100.0/(AU282), 0)</f>
        <v>0</v>
      </c>
      <c r="L282">
        <f>((R282-H282/2)*K282-J282)/(R282+H282/2)</f>
        <v>0</v>
      </c>
      <c r="M282">
        <f>L282*(BM282+BN282)/1000.0</f>
        <v>0</v>
      </c>
      <c r="N282">
        <f>(BF282 - IF(AS282&gt;1, J282*AZ282*100.0/(AU282), 0))*(BM282+BN282)/1000.0</f>
        <v>0</v>
      </c>
      <c r="O282">
        <f>2.0/((1/Q282-1/P282)+SIGN(Q282)*SQRT((1/Q282-1/P282)*(1/Q282-1/P282) + 4*BA282/((BA282+1)*(BA282+1))*(2*1/Q282*1/P282-1/P282*1/P282)))</f>
        <v>0</v>
      </c>
      <c r="P282">
        <f>IF(LEFT(BB282,1)&lt;&gt;"0",IF(LEFT(BB282,1)="1",3.0,BC282),$D$5+$E$5*(BT282*BM282/($K$5*1000))+$F$5*(BT282*BM282/($K$5*1000))*MAX(MIN(AZ282,$J$5),$I$5)*MAX(MIN(AZ282,$J$5),$I$5)+$G$5*MAX(MIN(AZ282,$J$5),$I$5)*(BT282*BM282/($K$5*1000))+$H$5*(BT282*BM282/($K$5*1000))*(BT282*BM282/($K$5*1000)))</f>
        <v>0</v>
      </c>
      <c r="Q282">
        <f>H282*(1000-(1000*0.61365*exp(17.502*U282/(240.97+U282))/(BM282+BN282)+BH282)/2)/(1000*0.61365*exp(17.502*U282/(240.97+U282))/(BM282+BN282)-BH282)</f>
        <v>0</v>
      </c>
      <c r="R282">
        <f>1/((BA282+1)/(O282/1.6)+1/(P282/1.37)) + BA282/((BA282+1)/(O282/1.6) + BA282/(P282/1.37))</f>
        <v>0</v>
      </c>
      <c r="S282">
        <f>(AV282*AY282)</f>
        <v>0</v>
      </c>
      <c r="T282">
        <f>(BO282+(S282+2*0.95*5.67E-8*(((BO282+$B$7)+273)^4-(BO282+273)^4)-44100*H282)/(1.84*29.3*P282+8*0.95*5.67E-8*(BO282+273)^3))</f>
        <v>0</v>
      </c>
      <c r="U282">
        <f>($C$7*BP282+$D$7*BQ282+$E$7*T282)</f>
        <v>0</v>
      </c>
      <c r="V282">
        <f>0.61365*exp(17.502*U282/(240.97+U282))</f>
        <v>0</v>
      </c>
      <c r="W282">
        <f>(X282/Y282*100)</f>
        <v>0</v>
      </c>
      <c r="X282">
        <f>BH282*(BM282+BN282)/1000</f>
        <v>0</v>
      </c>
      <c r="Y282">
        <f>0.61365*exp(17.502*BO282/(240.97+BO282))</f>
        <v>0</v>
      </c>
      <c r="Z282">
        <f>(V282-BH282*(BM282+BN282)/1000)</f>
        <v>0</v>
      </c>
      <c r="AA282">
        <f>(-H282*44100)</f>
        <v>0</v>
      </c>
      <c r="AB282">
        <f>2*29.3*P282*0.92*(BO282-U282)</f>
        <v>0</v>
      </c>
      <c r="AC282">
        <f>2*0.95*5.67E-8*(((BO282+$B$7)+273)^4-(U282+273)^4)</f>
        <v>0</v>
      </c>
      <c r="AD282">
        <f>S282+AC282+AA282+AB282</f>
        <v>0</v>
      </c>
      <c r="AE282">
        <f>BL282*AS282*(BG282-BF282*(1000-AS282*BI282)/(1000-AS282*BH282))/(100*AZ282)</f>
        <v>0</v>
      </c>
      <c r="AF282">
        <f>1000*BL282*AS282*(BH282-BI282)/(100*AZ282*(1000-AS282*BH282))</f>
        <v>0</v>
      </c>
      <c r="AG282">
        <f>(AH282 - AI282 - BM282*1E3/(8.314*(BO282+273.15)) * AK282/BL282 * AJ282) * BL282/(100*AZ282) * (1000 - BI282)/1000</f>
        <v>0</v>
      </c>
      <c r="AH282">
        <v>1957.92899592857</v>
      </c>
      <c r="AI282">
        <v>1899.4436969697</v>
      </c>
      <c r="AJ282">
        <v>3.42929307359311</v>
      </c>
      <c r="AK282">
        <v>84.62</v>
      </c>
      <c r="AL282">
        <f>(AN282 - AM282 + BM282*1E3/(8.314*(BO282+273.15)) * AP282/BL282 * AO282) * BL282/(100*AZ282) * 1000/(1000 - AN282)</f>
        <v>0</v>
      </c>
      <c r="AM282">
        <v>12.8036415319481</v>
      </c>
      <c r="AN282">
        <v>15.4131835164835</v>
      </c>
      <c r="AO282">
        <v>-2.07146812284542e-07</v>
      </c>
      <c r="AP282">
        <v>106.04</v>
      </c>
      <c r="AQ282">
        <v>13</v>
      </c>
      <c r="AR282">
        <v>3</v>
      </c>
      <c r="AS282">
        <f>IF(AQ282*$H$13&gt;=AU282,1.0,(AU282/(AU282-AQ282*$H$13)))</f>
        <v>0</v>
      </c>
      <c r="AT282">
        <f>(AS282-1)*100</f>
        <v>0</v>
      </c>
      <c r="AU282">
        <f>MAX(0,($B$13+$C$13*BT282)/(1+$D$13*BT282)*BM282/(BO282+273)*$E$13)</f>
        <v>0</v>
      </c>
      <c r="AV282">
        <f>$B$11*BU282+$C$11*BV282+$D$11*CG282</f>
        <v>0</v>
      </c>
      <c r="AW282">
        <f>AV282*AX282</f>
        <v>0</v>
      </c>
      <c r="AX282">
        <f>($B$11*$D$9+$C$11*$D$9+$D$11*(CH282*$E$9+CI282*$G$9))/($B$11+$C$11+$D$11)</f>
        <v>0</v>
      </c>
      <c r="AY282">
        <f>($B$11*$K$9+$C$11*$K$9+$D$11*(CH282*$L$9+CI282*$N$9))/($B$11+$C$11+$D$11)</f>
        <v>0</v>
      </c>
      <c r="AZ282">
        <v>6</v>
      </c>
      <c r="BA282">
        <v>0.5</v>
      </c>
      <c r="BB282" t="s">
        <v>345</v>
      </c>
      <c r="BC282">
        <v>2</v>
      </c>
      <c r="BD282" t="b">
        <v>1</v>
      </c>
      <c r="BE282">
        <v>1737668270.1</v>
      </c>
      <c r="BF282">
        <v>1870.16</v>
      </c>
      <c r="BG282">
        <v>1944.49</v>
      </c>
      <c r="BH282">
        <v>15.4129</v>
      </c>
      <c r="BI282">
        <v>12.8339</v>
      </c>
      <c r="BJ282">
        <v>1868.29</v>
      </c>
      <c r="BK282">
        <v>15.3028</v>
      </c>
      <c r="BL282">
        <v>499.807</v>
      </c>
      <c r="BM282">
        <v>102.598</v>
      </c>
      <c r="BN282">
        <v>0.100183</v>
      </c>
      <c r="BO282">
        <v>25.0053</v>
      </c>
      <c r="BP282">
        <v>25.4331</v>
      </c>
      <c r="BQ282">
        <v>999.9</v>
      </c>
      <c r="BR282">
        <v>0</v>
      </c>
      <c r="BS282">
        <v>0</v>
      </c>
      <c r="BT282">
        <v>9998.12</v>
      </c>
      <c r="BU282">
        <v>364.697</v>
      </c>
      <c r="BV282">
        <v>826.974</v>
      </c>
      <c r="BW282">
        <v>-74.3293</v>
      </c>
      <c r="BX282">
        <v>1899.44</v>
      </c>
      <c r="BY282">
        <v>1969.77</v>
      </c>
      <c r="BZ282">
        <v>2.57907</v>
      </c>
      <c r="CA282">
        <v>1944.49</v>
      </c>
      <c r="CB282">
        <v>12.8339</v>
      </c>
      <c r="CC282">
        <v>1.58134</v>
      </c>
      <c r="CD282">
        <v>1.31673</v>
      </c>
      <c r="CE282">
        <v>13.7782</v>
      </c>
      <c r="CF282">
        <v>10.9912</v>
      </c>
      <c r="CG282">
        <v>1199.99</v>
      </c>
      <c r="CH282">
        <v>0.9</v>
      </c>
      <c r="CI282">
        <v>0.1</v>
      </c>
      <c r="CJ282">
        <v>27</v>
      </c>
      <c r="CK282">
        <v>23455.6</v>
      </c>
      <c r="CL282">
        <v>1737665128.1</v>
      </c>
      <c r="CM282" t="s">
        <v>346</v>
      </c>
      <c r="CN282">
        <v>1737665128.1</v>
      </c>
      <c r="CO282">
        <v>1737665124.1</v>
      </c>
      <c r="CP282">
        <v>1</v>
      </c>
      <c r="CQ282">
        <v>0.11</v>
      </c>
      <c r="CR282">
        <v>-0.02</v>
      </c>
      <c r="CS282">
        <v>0.918</v>
      </c>
      <c r="CT282">
        <v>0.128</v>
      </c>
      <c r="CU282">
        <v>200</v>
      </c>
      <c r="CV282">
        <v>18</v>
      </c>
      <c r="CW282">
        <v>0.6</v>
      </c>
      <c r="CX282">
        <v>0.08</v>
      </c>
      <c r="CY282">
        <v>-74.327585</v>
      </c>
      <c r="CZ282">
        <v>-1.44755639097758</v>
      </c>
      <c r="DA282">
        <v>0.165307042424091</v>
      </c>
      <c r="DB282">
        <v>0</v>
      </c>
      <c r="DC282">
        <v>2.618895</v>
      </c>
      <c r="DD282">
        <v>-0.144589172932335</v>
      </c>
      <c r="DE282">
        <v>0.0146102541045665</v>
      </c>
      <c r="DF282">
        <v>1</v>
      </c>
      <c r="DG282">
        <v>1</v>
      </c>
      <c r="DH282">
        <v>2</v>
      </c>
      <c r="DI282" t="s">
        <v>347</v>
      </c>
      <c r="DJ282">
        <v>3.11891</v>
      </c>
      <c r="DK282">
        <v>2.8008</v>
      </c>
      <c r="DL282">
        <v>0.268621</v>
      </c>
      <c r="DM282">
        <v>0.276805</v>
      </c>
      <c r="DN282">
        <v>0.0861479</v>
      </c>
      <c r="DO282">
        <v>0.0762642</v>
      </c>
      <c r="DP282">
        <v>20359.9</v>
      </c>
      <c r="DQ282">
        <v>18599</v>
      </c>
      <c r="DR282">
        <v>26627.6</v>
      </c>
      <c r="DS282">
        <v>24059.7</v>
      </c>
      <c r="DT282">
        <v>33645.9</v>
      </c>
      <c r="DU282">
        <v>32391.7</v>
      </c>
      <c r="DV282">
        <v>40259.7</v>
      </c>
      <c r="DW282">
        <v>38046.8</v>
      </c>
      <c r="DX282">
        <v>1.99705</v>
      </c>
      <c r="DY282">
        <v>2.63355</v>
      </c>
      <c r="DZ282">
        <v>0.0296086</v>
      </c>
      <c r="EA282">
        <v>0</v>
      </c>
      <c r="EB282">
        <v>24.95</v>
      </c>
      <c r="EC282">
        <v>999.9</v>
      </c>
      <c r="ED282">
        <v>50.763</v>
      </c>
      <c r="EE282">
        <v>26.244</v>
      </c>
      <c r="EF282">
        <v>16.9384</v>
      </c>
      <c r="EG282">
        <v>63.7256</v>
      </c>
      <c r="EH282">
        <v>20.5288</v>
      </c>
      <c r="EI282">
        <v>2</v>
      </c>
      <c r="EJ282">
        <v>-0.317678</v>
      </c>
      <c r="EK282">
        <v>0.0215686</v>
      </c>
      <c r="EL282">
        <v>20.3006</v>
      </c>
      <c r="EM282">
        <v>5.26192</v>
      </c>
      <c r="EN282">
        <v>12.0064</v>
      </c>
      <c r="EO282">
        <v>4.9993</v>
      </c>
      <c r="EP282">
        <v>3.28708</v>
      </c>
      <c r="EQ282">
        <v>9999</v>
      </c>
      <c r="ER282">
        <v>9999</v>
      </c>
      <c r="ES282">
        <v>9999</v>
      </c>
      <c r="ET282">
        <v>999.9</v>
      </c>
      <c r="EU282">
        <v>1.87295</v>
      </c>
      <c r="EV282">
        <v>1.87378</v>
      </c>
      <c r="EW282">
        <v>1.86998</v>
      </c>
      <c r="EX282">
        <v>1.87576</v>
      </c>
      <c r="EY282">
        <v>1.87592</v>
      </c>
      <c r="EZ282">
        <v>1.87424</v>
      </c>
      <c r="FA282">
        <v>1.87287</v>
      </c>
      <c r="FB282">
        <v>1.87195</v>
      </c>
      <c r="FC282">
        <v>5</v>
      </c>
      <c r="FD282">
        <v>0</v>
      </c>
      <c r="FE282">
        <v>0</v>
      </c>
      <c r="FF282">
        <v>0</v>
      </c>
      <c r="FG282" t="s">
        <v>348</v>
      </c>
      <c r="FH282" t="s">
        <v>349</v>
      </c>
      <c r="FI282" t="s">
        <v>350</v>
      </c>
      <c r="FJ282" t="s">
        <v>350</v>
      </c>
      <c r="FK282" t="s">
        <v>350</v>
      </c>
      <c r="FL282" t="s">
        <v>350</v>
      </c>
      <c r="FM282">
        <v>0</v>
      </c>
      <c r="FN282">
        <v>100</v>
      </c>
      <c r="FO282">
        <v>100</v>
      </c>
      <c r="FP282">
        <v>1.87</v>
      </c>
      <c r="FQ282">
        <v>0.1102</v>
      </c>
      <c r="FR282">
        <v>0.362488883028156</v>
      </c>
      <c r="FS282">
        <v>0.00365831709837341</v>
      </c>
      <c r="FT282">
        <v>-3.09545118692409e-06</v>
      </c>
      <c r="FU282">
        <v>8.40380587856183e-10</v>
      </c>
      <c r="FV282">
        <v>-0.00191986884087034</v>
      </c>
      <c r="FW282">
        <v>0.00174507359546448</v>
      </c>
      <c r="FX282">
        <v>0.000211765233859431</v>
      </c>
      <c r="FY282">
        <v>9.99097381883647e-06</v>
      </c>
      <c r="FZ282">
        <v>2</v>
      </c>
      <c r="GA282">
        <v>1986</v>
      </c>
      <c r="GB282">
        <v>0</v>
      </c>
      <c r="GC282">
        <v>17</v>
      </c>
      <c r="GD282">
        <v>52.4</v>
      </c>
      <c r="GE282">
        <v>52.5</v>
      </c>
      <c r="GF282">
        <v>4.77539</v>
      </c>
      <c r="GG282">
        <v>2.15332</v>
      </c>
      <c r="GH282">
        <v>2.24854</v>
      </c>
      <c r="GI282">
        <v>2.677</v>
      </c>
      <c r="GJ282">
        <v>2.44751</v>
      </c>
      <c r="GK282">
        <v>2.43042</v>
      </c>
      <c r="GL282">
        <v>31.8049</v>
      </c>
      <c r="GM282">
        <v>13.9306</v>
      </c>
      <c r="GN282">
        <v>19</v>
      </c>
      <c r="GO282">
        <v>455.868</v>
      </c>
      <c r="GP282">
        <v>1035.25</v>
      </c>
      <c r="GQ282">
        <v>24.0955</v>
      </c>
      <c r="GR282">
        <v>23.554</v>
      </c>
      <c r="GS282">
        <v>30.0001</v>
      </c>
      <c r="GT282">
        <v>23.5802</v>
      </c>
      <c r="GU282">
        <v>23.6999</v>
      </c>
      <c r="GV282">
        <v>95.6178</v>
      </c>
      <c r="GW282">
        <v>21.5926</v>
      </c>
      <c r="GX282">
        <v>66.6699</v>
      </c>
      <c r="GY282">
        <v>24.0892</v>
      </c>
      <c r="GZ282">
        <v>1965.91</v>
      </c>
      <c r="HA282">
        <v>12.8786</v>
      </c>
      <c r="HB282">
        <v>101.114</v>
      </c>
      <c r="HC282">
        <v>101.086</v>
      </c>
    </row>
    <row r="283" spans="1:211">
      <c r="A283">
        <v>267</v>
      </c>
      <c r="B283">
        <v>1737668273.1</v>
      </c>
      <c r="C283">
        <v>532</v>
      </c>
      <c r="D283" t="s">
        <v>882</v>
      </c>
      <c r="E283" t="s">
        <v>883</v>
      </c>
      <c r="F283">
        <v>2</v>
      </c>
      <c r="G283">
        <v>1737668271.1</v>
      </c>
      <c r="H283">
        <f>(I283)/1000</f>
        <v>0</v>
      </c>
      <c r="I283">
        <f>IF(BD283, AL283, AF283)</f>
        <v>0</v>
      </c>
      <c r="J283">
        <f>IF(BD283, AG283, AE283)</f>
        <v>0</v>
      </c>
      <c r="K283">
        <f>BF283 - IF(AS283&gt;1, J283*AZ283*100.0/(AU283), 0)</f>
        <v>0</v>
      </c>
      <c r="L283">
        <f>((R283-H283/2)*K283-J283)/(R283+H283/2)</f>
        <v>0</v>
      </c>
      <c r="M283">
        <f>L283*(BM283+BN283)/1000.0</f>
        <v>0</v>
      </c>
      <c r="N283">
        <f>(BF283 - IF(AS283&gt;1, J283*AZ283*100.0/(AU283), 0))*(BM283+BN283)/1000.0</f>
        <v>0</v>
      </c>
      <c r="O283">
        <f>2.0/((1/Q283-1/P283)+SIGN(Q283)*SQRT((1/Q283-1/P283)*(1/Q283-1/P283) + 4*BA283/((BA283+1)*(BA283+1))*(2*1/Q283*1/P283-1/P283*1/P283)))</f>
        <v>0</v>
      </c>
      <c r="P283">
        <f>IF(LEFT(BB283,1)&lt;&gt;"0",IF(LEFT(BB283,1)="1",3.0,BC283),$D$5+$E$5*(BT283*BM283/($K$5*1000))+$F$5*(BT283*BM283/($K$5*1000))*MAX(MIN(AZ283,$J$5),$I$5)*MAX(MIN(AZ283,$J$5),$I$5)+$G$5*MAX(MIN(AZ283,$J$5),$I$5)*(BT283*BM283/($K$5*1000))+$H$5*(BT283*BM283/($K$5*1000))*(BT283*BM283/($K$5*1000)))</f>
        <v>0</v>
      </c>
      <c r="Q283">
        <f>H283*(1000-(1000*0.61365*exp(17.502*U283/(240.97+U283))/(BM283+BN283)+BH283)/2)/(1000*0.61365*exp(17.502*U283/(240.97+U283))/(BM283+BN283)-BH283)</f>
        <v>0</v>
      </c>
      <c r="R283">
        <f>1/((BA283+1)/(O283/1.6)+1/(P283/1.37)) + BA283/((BA283+1)/(O283/1.6) + BA283/(P283/1.37))</f>
        <v>0</v>
      </c>
      <c r="S283">
        <f>(AV283*AY283)</f>
        <v>0</v>
      </c>
      <c r="T283">
        <f>(BO283+(S283+2*0.95*5.67E-8*(((BO283+$B$7)+273)^4-(BO283+273)^4)-44100*H283)/(1.84*29.3*P283+8*0.95*5.67E-8*(BO283+273)^3))</f>
        <v>0</v>
      </c>
      <c r="U283">
        <f>($C$7*BP283+$D$7*BQ283+$E$7*T283)</f>
        <v>0</v>
      </c>
      <c r="V283">
        <f>0.61365*exp(17.502*U283/(240.97+U283))</f>
        <v>0</v>
      </c>
      <c r="W283">
        <f>(X283/Y283*100)</f>
        <v>0</v>
      </c>
      <c r="X283">
        <f>BH283*(BM283+BN283)/1000</f>
        <v>0</v>
      </c>
      <c r="Y283">
        <f>0.61365*exp(17.502*BO283/(240.97+BO283))</f>
        <v>0</v>
      </c>
      <c r="Z283">
        <f>(V283-BH283*(BM283+BN283)/1000)</f>
        <v>0</v>
      </c>
      <c r="AA283">
        <f>(-H283*44100)</f>
        <v>0</v>
      </c>
      <c r="AB283">
        <f>2*29.3*P283*0.92*(BO283-U283)</f>
        <v>0</v>
      </c>
      <c r="AC283">
        <f>2*0.95*5.67E-8*(((BO283+$B$7)+273)^4-(U283+273)^4)</f>
        <v>0</v>
      </c>
      <c r="AD283">
        <f>S283+AC283+AA283+AB283</f>
        <v>0</v>
      </c>
      <c r="AE283">
        <f>BL283*AS283*(BG283-BF283*(1000-AS283*BI283)/(1000-AS283*BH283))/(100*AZ283)</f>
        <v>0</v>
      </c>
      <c r="AF283">
        <f>1000*BL283*AS283*(BH283-BI283)/(100*AZ283*(1000-AS283*BH283))</f>
        <v>0</v>
      </c>
      <c r="AG283">
        <f>(AH283 - AI283 - BM283*1E3/(8.314*(BO283+273.15)) * AK283/BL283 * AJ283) * BL283/(100*AZ283) * (1000 - BI283)/1000</f>
        <v>0</v>
      </c>
      <c r="AH283">
        <v>1964.69586622619</v>
      </c>
      <c r="AI283">
        <v>1906.30684848485</v>
      </c>
      <c r="AJ283">
        <v>3.42981558441528</v>
      </c>
      <c r="AK283">
        <v>84.62</v>
      </c>
      <c r="AL283">
        <f>(AN283 - AM283 + BM283*1E3/(8.314*(BO283+273.15)) * AP283/BL283 * AO283) * BL283/(100*AZ283) * 1000/(1000 - AN283)</f>
        <v>0</v>
      </c>
      <c r="AM283">
        <v>12.8076345997203</v>
      </c>
      <c r="AN283">
        <v>15.4140769230769</v>
      </c>
      <c r="AO283">
        <v>2.79925417696637e-07</v>
      </c>
      <c r="AP283">
        <v>106.04</v>
      </c>
      <c r="AQ283">
        <v>13</v>
      </c>
      <c r="AR283">
        <v>3</v>
      </c>
      <c r="AS283">
        <f>IF(AQ283*$H$13&gt;=AU283,1.0,(AU283/(AU283-AQ283*$H$13)))</f>
        <v>0</v>
      </c>
      <c r="AT283">
        <f>(AS283-1)*100</f>
        <v>0</v>
      </c>
      <c r="AU283">
        <f>MAX(0,($B$13+$C$13*BT283)/(1+$D$13*BT283)*BM283/(BO283+273)*$E$13)</f>
        <v>0</v>
      </c>
      <c r="AV283">
        <f>$B$11*BU283+$C$11*BV283+$D$11*CG283</f>
        <v>0</v>
      </c>
      <c r="AW283">
        <f>AV283*AX283</f>
        <v>0</v>
      </c>
      <c r="AX283">
        <f>($B$11*$D$9+$C$11*$D$9+$D$11*(CH283*$E$9+CI283*$G$9))/($B$11+$C$11+$D$11)</f>
        <v>0</v>
      </c>
      <c r="AY283">
        <f>($B$11*$K$9+$C$11*$K$9+$D$11*(CH283*$L$9+CI283*$N$9))/($B$11+$C$11+$D$11)</f>
        <v>0</v>
      </c>
      <c r="AZ283">
        <v>6</v>
      </c>
      <c r="BA283">
        <v>0.5</v>
      </c>
      <c r="BB283" t="s">
        <v>345</v>
      </c>
      <c r="BC283">
        <v>2</v>
      </c>
      <c r="BD283" t="b">
        <v>1</v>
      </c>
      <c r="BE283">
        <v>1737668271.1</v>
      </c>
      <c r="BF283">
        <v>1873.545</v>
      </c>
      <c r="BG283">
        <v>1947.775</v>
      </c>
      <c r="BH283">
        <v>15.4136</v>
      </c>
      <c r="BI283">
        <v>12.8393</v>
      </c>
      <c r="BJ283">
        <v>1871.67</v>
      </c>
      <c r="BK283">
        <v>15.30345</v>
      </c>
      <c r="BL283">
        <v>499.873</v>
      </c>
      <c r="BM283">
        <v>102.598</v>
      </c>
      <c r="BN283">
        <v>0.1001405</v>
      </c>
      <c r="BO283">
        <v>25.0048</v>
      </c>
      <c r="BP283">
        <v>25.43375</v>
      </c>
      <c r="BQ283">
        <v>999.9</v>
      </c>
      <c r="BR283">
        <v>0</v>
      </c>
      <c r="BS283">
        <v>0</v>
      </c>
      <c r="BT283">
        <v>9992.5</v>
      </c>
      <c r="BU283">
        <v>364.7125</v>
      </c>
      <c r="BV283">
        <v>826.885</v>
      </c>
      <c r="BW283">
        <v>-74.2285</v>
      </c>
      <c r="BX283">
        <v>1902.88</v>
      </c>
      <c r="BY283">
        <v>1973.11</v>
      </c>
      <c r="BZ283">
        <v>2.57437</v>
      </c>
      <c r="CA283">
        <v>1947.775</v>
      </c>
      <c r="CB283">
        <v>12.8393</v>
      </c>
      <c r="CC283">
        <v>1.581405</v>
      </c>
      <c r="CD283">
        <v>1.31728</v>
      </c>
      <c r="CE283">
        <v>13.77885</v>
      </c>
      <c r="CF283">
        <v>10.9975</v>
      </c>
      <c r="CG283">
        <v>1199.995</v>
      </c>
      <c r="CH283">
        <v>0.9000005</v>
      </c>
      <c r="CI283">
        <v>0.09999975</v>
      </c>
      <c r="CJ283">
        <v>27</v>
      </c>
      <c r="CK283">
        <v>23455.75</v>
      </c>
      <c r="CL283">
        <v>1737665128.1</v>
      </c>
      <c r="CM283" t="s">
        <v>346</v>
      </c>
      <c r="CN283">
        <v>1737665128.1</v>
      </c>
      <c r="CO283">
        <v>1737665124.1</v>
      </c>
      <c r="CP283">
        <v>1</v>
      </c>
      <c r="CQ283">
        <v>0.11</v>
      </c>
      <c r="CR283">
        <v>-0.02</v>
      </c>
      <c r="CS283">
        <v>0.918</v>
      </c>
      <c r="CT283">
        <v>0.128</v>
      </c>
      <c r="CU283">
        <v>200</v>
      </c>
      <c r="CV283">
        <v>18</v>
      </c>
      <c r="CW283">
        <v>0.6</v>
      </c>
      <c r="CX283">
        <v>0.08</v>
      </c>
      <c r="CY283">
        <v>-74.35925</v>
      </c>
      <c r="CZ283">
        <v>-0.756424060150391</v>
      </c>
      <c r="DA283">
        <v>0.121544068139915</v>
      </c>
      <c r="DB283">
        <v>0</v>
      </c>
      <c r="DC283">
        <v>2.6129395</v>
      </c>
      <c r="DD283">
        <v>-0.181338496240602</v>
      </c>
      <c r="DE283">
        <v>0.0182958379078413</v>
      </c>
      <c r="DF283">
        <v>1</v>
      </c>
      <c r="DG283">
        <v>1</v>
      </c>
      <c r="DH283">
        <v>2</v>
      </c>
      <c r="DI283" t="s">
        <v>347</v>
      </c>
      <c r="DJ283">
        <v>3.11908</v>
      </c>
      <c r="DK283">
        <v>2.80066</v>
      </c>
      <c r="DL283">
        <v>0.269168</v>
      </c>
      <c r="DM283">
        <v>0.277333</v>
      </c>
      <c r="DN283">
        <v>0.0861619</v>
      </c>
      <c r="DO283">
        <v>0.0762987</v>
      </c>
      <c r="DP283">
        <v>20344.6</v>
      </c>
      <c r="DQ283">
        <v>18585.5</v>
      </c>
      <c r="DR283">
        <v>26627.4</v>
      </c>
      <c r="DS283">
        <v>24059.8</v>
      </c>
      <c r="DT283">
        <v>33645.1</v>
      </c>
      <c r="DU283">
        <v>32390.6</v>
      </c>
      <c r="DV283">
        <v>40259.4</v>
      </c>
      <c r="DW283">
        <v>38046.9</v>
      </c>
      <c r="DX283">
        <v>1.99717</v>
      </c>
      <c r="DY283">
        <v>2.63372</v>
      </c>
      <c r="DZ283">
        <v>0.0293925</v>
      </c>
      <c r="EA283">
        <v>0</v>
      </c>
      <c r="EB283">
        <v>24.952</v>
      </c>
      <c r="EC283">
        <v>999.9</v>
      </c>
      <c r="ED283">
        <v>50.739</v>
      </c>
      <c r="EE283">
        <v>26.254</v>
      </c>
      <c r="EF283">
        <v>16.9395</v>
      </c>
      <c r="EG283">
        <v>63.9456</v>
      </c>
      <c r="EH283">
        <v>20.5369</v>
      </c>
      <c r="EI283">
        <v>2</v>
      </c>
      <c r="EJ283">
        <v>-0.317754</v>
      </c>
      <c r="EK283">
        <v>0.0180556</v>
      </c>
      <c r="EL283">
        <v>20.3005</v>
      </c>
      <c r="EM283">
        <v>5.26207</v>
      </c>
      <c r="EN283">
        <v>12.007</v>
      </c>
      <c r="EO283">
        <v>4.99925</v>
      </c>
      <c r="EP283">
        <v>3.28708</v>
      </c>
      <c r="EQ283">
        <v>9999</v>
      </c>
      <c r="ER283">
        <v>9999</v>
      </c>
      <c r="ES283">
        <v>9999</v>
      </c>
      <c r="ET283">
        <v>999.9</v>
      </c>
      <c r="EU283">
        <v>1.87296</v>
      </c>
      <c r="EV283">
        <v>1.87378</v>
      </c>
      <c r="EW283">
        <v>1.86997</v>
      </c>
      <c r="EX283">
        <v>1.87576</v>
      </c>
      <c r="EY283">
        <v>1.87592</v>
      </c>
      <c r="EZ283">
        <v>1.87425</v>
      </c>
      <c r="FA283">
        <v>1.87288</v>
      </c>
      <c r="FB283">
        <v>1.87195</v>
      </c>
      <c r="FC283">
        <v>5</v>
      </c>
      <c r="FD283">
        <v>0</v>
      </c>
      <c r="FE283">
        <v>0</v>
      </c>
      <c r="FF283">
        <v>0</v>
      </c>
      <c r="FG283" t="s">
        <v>348</v>
      </c>
      <c r="FH283" t="s">
        <v>349</v>
      </c>
      <c r="FI283" t="s">
        <v>350</v>
      </c>
      <c r="FJ283" t="s">
        <v>350</v>
      </c>
      <c r="FK283" t="s">
        <v>350</v>
      </c>
      <c r="FL283" t="s">
        <v>350</v>
      </c>
      <c r="FM283">
        <v>0</v>
      </c>
      <c r="FN283">
        <v>100</v>
      </c>
      <c r="FO283">
        <v>100</v>
      </c>
      <c r="FP283">
        <v>1.88</v>
      </c>
      <c r="FQ283">
        <v>0.1103</v>
      </c>
      <c r="FR283">
        <v>0.362488883028156</v>
      </c>
      <c r="FS283">
        <v>0.00365831709837341</v>
      </c>
      <c r="FT283">
        <v>-3.09545118692409e-06</v>
      </c>
      <c r="FU283">
        <v>8.40380587856183e-10</v>
      </c>
      <c r="FV283">
        <v>-0.00191986884087034</v>
      </c>
      <c r="FW283">
        <v>0.00174507359546448</v>
      </c>
      <c r="FX283">
        <v>0.000211765233859431</v>
      </c>
      <c r="FY283">
        <v>9.99097381883647e-06</v>
      </c>
      <c r="FZ283">
        <v>2</v>
      </c>
      <c r="GA283">
        <v>1986</v>
      </c>
      <c r="GB283">
        <v>0</v>
      </c>
      <c r="GC283">
        <v>17</v>
      </c>
      <c r="GD283">
        <v>52.4</v>
      </c>
      <c r="GE283">
        <v>52.5</v>
      </c>
      <c r="GF283">
        <v>4.78394</v>
      </c>
      <c r="GG283">
        <v>2.08862</v>
      </c>
      <c r="GH283">
        <v>2.24854</v>
      </c>
      <c r="GI283">
        <v>2.677</v>
      </c>
      <c r="GJ283">
        <v>2.44751</v>
      </c>
      <c r="GK283">
        <v>2.40967</v>
      </c>
      <c r="GL283">
        <v>31.8269</v>
      </c>
      <c r="GM283">
        <v>13.9306</v>
      </c>
      <c r="GN283">
        <v>19</v>
      </c>
      <c r="GO283">
        <v>455.942</v>
      </c>
      <c r="GP283">
        <v>1035.46</v>
      </c>
      <c r="GQ283">
        <v>24.0913</v>
      </c>
      <c r="GR283">
        <v>23.554</v>
      </c>
      <c r="GS283">
        <v>30</v>
      </c>
      <c r="GT283">
        <v>23.5802</v>
      </c>
      <c r="GU283">
        <v>23.6999</v>
      </c>
      <c r="GV283">
        <v>95.8395</v>
      </c>
      <c r="GW283">
        <v>21.5926</v>
      </c>
      <c r="GX283">
        <v>66.6699</v>
      </c>
      <c r="GY283">
        <v>24.0842</v>
      </c>
      <c r="GZ283">
        <v>1979.48</v>
      </c>
      <c r="HA283">
        <v>12.8756</v>
      </c>
      <c r="HB283">
        <v>101.113</v>
      </c>
      <c r="HC283">
        <v>101.086</v>
      </c>
    </row>
    <row r="284" spans="1:211">
      <c r="A284">
        <v>268</v>
      </c>
      <c r="B284">
        <v>1737668275.1</v>
      </c>
      <c r="C284">
        <v>534</v>
      </c>
      <c r="D284" t="s">
        <v>884</v>
      </c>
      <c r="E284" t="s">
        <v>885</v>
      </c>
      <c r="F284">
        <v>2</v>
      </c>
      <c r="G284">
        <v>1737668274.1</v>
      </c>
      <c r="H284">
        <f>(I284)/1000</f>
        <v>0</v>
      </c>
      <c r="I284">
        <f>IF(BD284, AL284, AF284)</f>
        <v>0</v>
      </c>
      <c r="J284">
        <f>IF(BD284, AG284, AE284)</f>
        <v>0</v>
      </c>
      <c r="K284">
        <f>BF284 - IF(AS284&gt;1, J284*AZ284*100.0/(AU284), 0)</f>
        <v>0</v>
      </c>
      <c r="L284">
        <f>((R284-H284/2)*K284-J284)/(R284+H284/2)</f>
        <v>0</v>
      </c>
      <c r="M284">
        <f>L284*(BM284+BN284)/1000.0</f>
        <v>0</v>
      </c>
      <c r="N284">
        <f>(BF284 - IF(AS284&gt;1, J284*AZ284*100.0/(AU284), 0))*(BM284+BN284)/1000.0</f>
        <v>0</v>
      </c>
      <c r="O284">
        <f>2.0/((1/Q284-1/P284)+SIGN(Q284)*SQRT((1/Q284-1/P284)*(1/Q284-1/P284) + 4*BA284/((BA284+1)*(BA284+1))*(2*1/Q284*1/P284-1/P284*1/P284)))</f>
        <v>0</v>
      </c>
      <c r="P284">
        <f>IF(LEFT(BB284,1)&lt;&gt;"0",IF(LEFT(BB284,1)="1",3.0,BC284),$D$5+$E$5*(BT284*BM284/($K$5*1000))+$F$5*(BT284*BM284/($K$5*1000))*MAX(MIN(AZ284,$J$5),$I$5)*MAX(MIN(AZ284,$J$5),$I$5)+$G$5*MAX(MIN(AZ284,$J$5),$I$5)*(BT284*BM284/($K$5*1000))+$H$5*(BT284*BM284/($K$5*1000))*(BT284*BM284/($K$5*1000)))</f>
        <v>0</v>
      </c>
      <c r="Q284">
        <f>H284*(1000-(1000*0.61365*exp(17.502*U284/(240.97+U284))/(BM284+BN284)+BH284)/2)/(1000*0.61365*exp(17.502*U284/(240.97+U284))/(BM284+BN284)-BH284)</f>
        <v>0</v>
      </c>
      <c r="R284">
        <f>1/((BA284+1)/(O284/1.6)+1/(P284/1.37)) + BA284/((BA284+1)/(O284/1.6) + BA284/(P284/1.37))</f>
        <v>0</v>
      </c>
      <c r="S284">
        <f>(AV284*AY284)</f>
        <v>0</v>
      </c>
      <c r="T284">
        <f>(BO284+(S284+2*0.95*5.67E-8*(((BO284+$B$7)+273)^4-(BO284+273)^4)-44100*H284)/(1.84*29.3*P284+8*0.95*5.67E-8*(BO284+273)^3))</f>
        <v>0</v>
      </c>
      <c r="U284">
        <f>($C$7*BP284+$D$7*BQ284+$E$7*T284)</f>
        <v>0</v>
      </c>
      <c r="V284">
        <f>0.61365*exp(17.502*U284/(240.97+U284))</f>
        <v>0</v>
      </c>
      <c r="W284">
        <f>(X284/Y284*100)</f>
        <v>0</v>
      </c>
      <c r="X284">
        <f>BH284*(BM284+BN284)/1000</f>
        <v>0</v>
      </c>
      <c r="Y284">
        <f>0.61365*exp(17.502*BO284/(240.97+BO284))</f>
        <v>0</v>
      </c>
      <c r="Z284">
        <f>(V284-BH284*(BM284+BN284)/1000)</f>
        <v>0</v>
      </c>
      <c r="AA284">
        <f>(-H284*44100)</f>
        <v>0</v>
      </c>
      <c r="AB284">
        <f>2*29.3*P284*0.92*(BO284-U284)</f>
        <v>0</v>
      </c>
      <c r="AC284">
        <f>2*0.95*5.67E-8*(((BO284+$B$7)+273)^4-(U284+273)^4)</f>
        <v>0</v>
      </c>
      <c r="AD284">
        <f>S284+AC284+AA284+AB284</f>
        <v>0</v>
      </c>
      <c r="AE284">
        <f>BL284*AS284*(BG284-BF284*(1000-AS284*BI284)/(1000-AS284*BH284))/(100*AZ284)</f>
        <v>0</v>
      </c>
      <c r="AF284">
        <f>1000*BL284*AS284*(BH284-BI284)/(100*AZ284*(1000-AS284*BH284))</f>
        <v>0</v>
      </c>
      <c r="AG284">
        <f>(AH284 - AI284 - BM284*1E3/(8.314*(BO284+273.15)) * AK284/BL284 * AJ284) * BL284/(100*AZ284) * (1000 - BI284)/1000</f>
        <v>0</v>
      </c>
      <c r="AH284">
        <v>1971.41670660714</v>
      </c>
      <c r="AI284">
        <v>1913.17466666667</v>
      </c>
      <c r="AJ284">
        <v>3.4315476190475</v>
      </c>
      <c r="AK284">
        <v>84.62</v>
      </c>
      <c r="AL284">
        <f>(AN284 - AM284 + BM284*1E3/(8.314*(BO284+273.15)) * AP284/BL284 * AO284) * BL284/(100*AZ284) * 1000/(1000 - AN284)</f>
        <v>0</v>
      </c>
      <c r="AM284">
        <v>12.8177858208991</v>
      </c>
      <c r="AN284">
        <v>15.4186681318681</v>
      </c>
      <c r="AO284">
        <v>1.15290465683361e-06</v>
      </c>
      <c r="AP284">
        <v>106.04</v>
      </c>
      <c r="AQ284">
        <v>13</v>
      </c>
      <c r="AR284">
        <v>3</v>
      </c>
      <c r="AS284">
        <f>IF(AQ284*$H$13&gt;=AU284,1.0,(AU284/(AU284-AQ284*$H$13)))</f>
        <v>0</v>
      </c>
      <c r="AT284">
        <f>(AS284-1)*100</f>
        <v>0</v>
      </c>
      <c r="AU284">
        <f>MAX(0,($B$13+$C$13*BT284)/(1+$D$13*BT284)*BM284/(BO284+273)*$E$13)</f>
        <v>0</v>
      </c>
      <c r="AV284">
        <f>$B$11*BU284+$C$11*BV284+$D$11*CG284</f>
        <v>0</v>
      </c>
      <c r="AW284">
        <f>AV284*AX284</f>
        <v>0</v>
      </c>
      <c r="AX284">
        <f>($B$11*$D$9+$C$11*$D$9+$D$11*(CH284*$E$9+CI284*$G$9))/($B$11+$C$11+$D$11)</f>
        <v>0</v>
      </c>
      <c r="AY284">
        <f>($B$11*$K$9+$C$11*$K$9+$D$11*(CH284*$L$9+CI284*$N$9))/($B$11+$C$11+$D$11)</f>
        <v>0</v>
      </c>
      <c r="AZ284">
        <v>6</v>
      </c>
      <c r="BA284">
        <v>0.5</v>
      </c>
      <c r="BB284" t="s">
        <v>345</v>
      </c>
      <c r="BC284">
        <v>2</v>
      </c>
      <c r="BD284" t="b">
        <v>1</v>
      </c>
      <c r="BE284">
        <v>1737668274.1</v>
      </c>
      <c r="BF284">
        <v>1883.67</v>
      </c>
      <c r="BG284">
        <v>1957.77</v>
      </c>
      <c r="BH284">
        <v>15.4204</v>
      </c>
      <c r="BI284">
        <v>12.8491</v>
      </c>
      <c r="BJ284">
        <v>1881.78</v>
      </c>
      <c r="BK284">
        <v>15.3101</v>
      </c>
      <c r="BL284">
        <v>499.795</v>
      </c>
      <c r="BM284">
        <v>102.597</v>
      </c>
      <c r="BN284">
        <v>0.0996778</v>
      </c>
      <c r="BO284">
        <v>25.0045</v>
      </c>
      <c r="BP284">
        <v>25.4345</v>
      </c>
      <c r="BQ284">
        <v>999.9</v>
      </c>
      <c r="BR284">
        <v>0</v>
      </c>
      <c r="BS284">
        <v>0</v>
      </c>
      <c r="BT284">
        <v>10038.8</v>
      </c>
      <c r="BU284">
        <v>364.701</v>
      </c>
      <c r="BV284">
        <v>826.914</v>
      </c>
      <c r="BW284">
        <v>-74.108</v>
      </c>
      <c r="BX284">
        <v>1913.17</v>
      </c>
      <c r="BY284">
        <v>1983.26</v>
      </c>
      <c r="BZ284">
        <v>2.57127</v>
      </c>
      <c r="CA284">
        <v>1957.77</v>
      </c>
      <c r="CB284">
        <v>12.8491</v>
      </c>
      <c r="CC284">
        <v>1.58209</v>
      </c>
      <c r="CD284">
        <v>1.31828</v>
      </c>
      <c r="CE284">
        <v>13.7855</v>
      </c>
      <c r="CF284">
        <v>11.0089</v>
      </c>
      <c r="CG284">
        <v>1200</v>
      </c>
      <c r="CH284">
        <v>0.9</v>
      </c>
      <c r="CI284">
        <v>0.0999996</v>
      </c>
      <c r="CJ284">
        <v>27</v>
      </c>
      <c r="CK284">
        <v>23455.8</v>
      </c>
      <c r="CL284">
        <v>1737665128.1</v>
      </c>
      <c r="CM284" t="s">
        <v>346</v>
      </c>
      <c r="CN284">
        <v>1737665128.1</v>
      </c>
      <c r="CO284">
        <v>1737665124.1</v>
      </c>
      <c r="CP284">
        <v>1</v>
      </c>
      <c r="CQ284">
        <v>0.11</v>
      </c>
      <c r="CR284">
        <v>-0.02</v>
      </c>
      <c r="CS284">
        <v>0.918</v>
      </c>
      <c r="CT284">
        <v>0.128</v>
      </c>
      <c r="CU284">
        <v>200</v>
      </c>
      <c r="CV284">
        <v>18</v>
      </c>
      <c r="CW284">
        <v>0.6</v>
      </c>
      <c r="CX284">
        <v>0.08</v>
      </c>
      <c r="CY284">
        <v>-74.35351</v>
      </c>
      <c r="CZ284">
        <v>-0.16113383458641</v>
      </c>
      <c r="DA284">
        <v>0.127953252791791</v>
      </c>
      <c r="DB284">
        <v>0</v>
      </c>
      <c r="DC284">
        <v>2.6062875</v>
      </c>
      <c r="DD284">
        <v>-0.207331578947369</v>
      </c>
      <c r="DE284">
        <v>0.0207442936430721</v>
      </c>
      <c r="DF284">
        <v>1</v>
      </c>
      <c r="DG284">
        <v>1</v>
      </c>
      <c r="DH284">
        <v>2</v>
      </c>
      <c r="DI284" t="s">
        <v>347</v>
      </c>
      <c r="DJ284">
        <v>3.11908</v>
      </c>
      <c r="DK284">
        <v>2.80061</v>
      </c>
      <c r="DL284">
        <v>0.269708</v>
      </c>
      <c r="DM284">
        <v>0.277852</v>
      </c>
      <c r="DN284">
        <v>0.0861862</v>
      </c>
      <c r="DO284">
        <v>0.076307</v>
      </c>
      <c r="DP284">
        <v>20329.7</v>
      </c>
      <c r="DQ284">
        <v>18572.1</v>
      </c>
      <c r="DR284">
        <v>26627.5</v>
      </c>
      <c r="DS284">
        <v>24059.6</v>
      </c>
      <c r="DT284">
        <v>33644.4</v>
      </c>
      <c r="DU284">
        <v>32390.2</v>
      </c>
      <c r="DV284">
        <v>40259.5</v>
      </c>
      <c r="DW284">
        <v>38046.8</v>
      </c>
      <c r="DX284">
        <v>1.99723</v>
      </c>
      <c r="DY284">
        <v>2.63468</v>
      </c>
      <c r="DZ284">
        <v>0.0293665</v>
      </c>
      <c r="EA284">
        <v>0</v>
      </c>
      <c r="EB284">
        <v>24.9542</v>
      </c>
      <c r="EC284">
        <v>999.9</v>
      </c>
      <c r="ED284">
        <v>50.714</v>
      </c>
      <c r="EE284">
        <v>26.254</v>
      </c>
      <c r="EF284">
        <v>16.9317</v>
      </c>
      <c r="EG284">
        <v>64.0756</v>
      </c>
      <c r="EH284">
        <v>20.5729</v>
      </c>
      <c r="EI284">
        <v>2</v>
      </c>
      <c r="EJ284">
        <v>-0.317853</v>
      </c>
      <c r="EK284">
        <v>0.01503</v>
      </c>
      <c r="EL284">
        <v>20.3005</v>
      </c>
      <c r="EM284">
        <v>5.26147</v>
      </c>
      <c r="EN284">
        <v>12.007</v>
      </c>
      <c r="EO284">
        <v>4.99925</v>
      </c>
      <c r="EP284">
        <v>3.28702</v>
      </c>
      <c r="EQ284">
        <v>9999</v>
      </c>
      <c r="ER284">
        <v>9999</v>
      </c>
      <c r="ES284">
        <v>9999</v>
      </c>
      <c r="ET284">
        <v>999.9</v>
      </c>
      <c r="EU284">
        <v>1.87296</v>
      </c>
      <c r="EV284">
        <v>1.87378</v>
      </c>
      <c r="EW284">
        <v>1.86997</v>
      </c>
      <c r="EX284">
        <v>1.87576</v>
      </c>
      <c r="EY284">
        <v>1.87592</v>
      </c>
      <c r="EZ284">
        <v>1.87424</v>
      </c>
      <c r="FA284">
        <v>1.87287</v>
      </c>
      <c r="FB284">
        <v>1.87195</v>
      </c>
      <c r="FC284">
        <v>5</v>
      </c>
      <c r="FD284">
        <v>0</v>
      </c>
      <c r="FE284">
        <v>0</v>
      </c>
      <c r="FF284">
        <v>0</v>
      </c>
      <c r="FG284" t="s">
        <v>348</v>
      </c>
      <c r="FH284" t="s">
        <v>349</v>
      </c>
      <c r="FI284" t="s">
        <v>350</v>
      </c>
      <c r="FJ284" t="s">
        <v>350</v>
      </c>
      <c r="FK284" t="s">
        <v>350</v>
      </c>
      <c r="FL284" t="s">
        <v>350</v>
      </c>
      <c r="FM284">
        <v>0</v>
      </c>
      <c r="FN284">
        <v>100</v>
      </c>
      <c r="FO284">
        <v>100</v>
      </c>
      <c r="FP284">
        <v>1.89</v>
      </c>
      <c r="FQ284">
        <v>0.1103</v>
      </c>
      <c r="FR284">
        <v>0.362488883028156</v>
      </c>
      <c r="FS284">
        <v>0.00365831709837341</v>
      </c>
      <c r="FT284">
        <v>-3.09545118692409e-06</v>
      </c>
      <c r="FU284">
        <v>8.40380587856183e-10</v>
      </c>
      <c r="FV284">
        <v>-0.00191986884087034</v>
      </c>
      <c r="FW284">
        <v>0.00174507359546448</v>
      </c>
      <c r="FX284">
        <v>0.000211765233859431</v>
      </c>
      <c r="FY284">
        <v>9.99097381883647e-06</v>
      </c>
      <c r="FZ284">
        <v>2</v>
      </c>
      <c r="GA284">
        <v>1986</v>
      </c>
      <c r="GB284">
        <v>0</v>
      </c>
      <c r="GC284">
        <v>17</v>
      </c>
      <c r="GD284">
        <v>52.5</v>
      </c>
      <c r="GE284">
        <v>52.5</v>
      </c>
      <c r="GF284">
        <v>4.79248</v>
      </c>
      <c r="GG284">
        <v>0.671387</v>
      </c>
      <c r="GH284">
        <v>2.24854</v>
      </c>
      <c r="GI284">
        <v>2.67578</v>
      </c>
      <c r="GJ284">
        <v>2.44751</v>
      </c>
      <c r="GK284">
        <v>2.41699</v>
      </c>
      <c r="GL284">
        <v>31.8269</v>
      </c>
      <c r="GM284">
        <v>13.9306</v>
      </c>
      <c r="GN284">
        <v>19</v>
      </c>
      <c r="GO284">
        <v>455.971</v>
      </c>
      <c r="GP284">
        <v>1036.62</v>
      </c>
      <c r="GQ284">
        <v>24.0877</v>
      </c>
      <c r="GR284">
        <v>23.554</v>
      </c>
      <c r="GS284">
        <v>30.0001</v>
      </c>
      <c r="GT284">
        <v>23.5802</v>
      </c>
      <c r="GU284">
        <v>23.6999</v>
      </c>
      <c r="GV284">
        <v>96.1116</v>
      </c>
      <c r="GW284">
        <v>21.5926</v>
      </c>
      <c r="GX284">
        <v>66.6699</v>
      </c>
      <c r="GY284">
        <v>24.0842</v>
      </c>
      <c r="GZ284">
        <v>1979.48</v>
      </c>
      <c r="HA284">
        <v>12.8746</v>
      </c>
      <c r="HB284">
        <v>101.113</v>
      </c>
      <c r="HC284">
        <v>101.086</v>
      </c>
    </row>
    <row r="285" spans="1:211">
      <c r="A285">
        <v>269</v>
      </c>
      <c r="B285">
        <v>1737668277.1</v>
      </c>
      <c r="C285">
        <v>536</v>
      </c>
      <c r="D285" t="s">
        <v>886</v>
      </c>
      <c r="E285" t="s">
        <v>887</v>
      </c>
      <c r="F285">
        <v>2</v>
      </c>
      <c r="G285">
        <v>1737668275.1</v>
      </c>
      <c r="H285">
        <f>(I285)/1000</f>
        <v>0</v>
      </c>
      <c r="I285">
        <f>IF(BD285, AL285, AF285)</f>
        <v>0</v>
      </c>
      <c r="J285">
        <f>IF(BD285, AG285, AE285)</f>
        <v>0</v>
      </c>
      <c r="K285">
        <f>BF285 - IF(AS285&gt;1, J285*AZ285*100.0/(AU285), 0)</f>
        <v>0</v>
      </c>
      <c r="L285">
        <f>((R285-H285/2)*K285-J285)/(R285+H285/2)</f>
        <v>0</v>
      </c>
      <c r="M285">
        <f>L285*(BM285+BN285)/1000.0</f>
        <v>0</v>
      </c>
      <c r="N285">
        <f>(BF285 - IF(AS285&gt;1, J285*AZ285*100.0/(AU285), 0))*(BM285+BN285)/1000.0</f>
        <v>0</v>
      </c>
      <c r="O285">
        <f>2.0/((1/Q285-1/P285)+SIGN(Q285)*SQRT((1/Q285-1/P285)*(1/Q285-1/P285) + 4*BA285/((BA285+1)*(BA285+1))*(2*1/Q285*1/P285-1/P285*1/P285)))</f>
        <v>0</v>
      </c>
      <c r="P285">
        <f>IF(LEFT(BB285,1)&lt;&gt;"0",IF(LEFT(BB285,1)="1",3.0,BC285),$D$5+$E$5*(BT285*BM285/($K$5*1000))+$F$5*(BT285*BM285/($K$5*1000))*MAX(MIN(AZ285,$J$5),$I$5)*MAX(MIN(AZ285,$J$5),$I$5)+$G$5*MAX(MIN(AZ285,$J$5),$I$5)*(BT285*BM285/($K$5*1000))+$H$5*(BT285*BM285/($K$5*1000))*(BT285*BM285/($K$5*1000)))</f>
        <v>0</v>
      </c>
      <c r="Q285">
        <f>H285*(1000-(1000*0.61365*exp(17.502*U285/(240.97+U285))/(BM285+BN285)+BH285)/2)/(1000*0.61365*exp(17.502*U285/(240.97+U285))/(BM285+BN285)-BH285)</f>
        <v>0</v>
      </c>
      <c r="R285">
        <f>1/((BA285+1)/(O285/1.6)+1/(P285/1.37)) + BA285/((BA285+1)/(O285/1.6) + BA285/(P285/1.37))</f>
        <v>0</v>
      </c>
      <c r="S285">
        <f>(AV285*AY285)</f>
        <v>0</v>
      </c>
      <c r="T285">
        <f>(BO285+(S285+2*0.95*5.67E-8*(((BO285+$B$7)+273)^4-(BO285+273)^4)-44100*H285)/(1.84*29.3*P285+8*0.95*5.67E-8*(BO285+273)^3))</f>
        <v>0</v>
      </c>
      <c r="U285">
        <f>($C$7*BP285+$D$7*BQ285+$E$7*T285)</f>
        <v>0</v>
      </c>
      <c r="V285">
        <f>0.61365*exp(17.502*U285/(240.97+U285))</f>
        <v>0</v>
      </c>
      <c r="W285">
        <f>(X285/Y285*100)</f>
        <v>0</v>
      </c>
      <c r="X285">
        <f>BH285*(BM285+BN285)/1000</f>
        <v>0</v>
      </c>
      <c r="Y285">
        <f>0.61365*exp(17.502*BO285/(240.97+BO285))</f>
        <v>0</v>
      </c>
      <c r="Z285">
        <f>(V285-BH285*(BM285+BN285)/1000)</f>
        <v>0</v>
      </c>
      <c r="AA285">
        <f>(-H285*44100)</f>
        <v>0</v>
      </c>
      <c r="AB285">
        <f>2*29.3*P285*0.92*(BO285-U285)</f>
        <v>0</v>
      </c>
      <c r="AC285">
        <f>2*0.95*5.67E-8*(((BO285+$B$7)+273)^4-(U285+273)^4)</f>
        <v>0</v>
      </c>
      <c r="AD285">
        <f>S285+AC285+AA285+AB285</f>
        <v>0</v>
      </c>
      <c r="AE285">
        <f>BL285*AS285*(BG285-BF285*(1000-AS285*BI285)/(1000-AS285*BH285))/(100*AZ285)</f>
        <v>0</v>
      </c>
      <c r="AF285">
        <f>1000*BL285*AS285*(BH285-BI285)/(100*AZ285*(1000-AS285*BH285))</f>
        <v>0</v>
      </c>
      <c r="AG285">
        <f>(AH285 - AI285 - BM285*1E3/(8.314*(BO285+273.15)) * AK285/BL285 * AJ285) * BL285/(100*AZ285) * (1000 - BI285)/1000</f>
        <v>0</v>
      </c>
      <c r="AH285">
        <v>1978.18996996429</v>
      </c>
      <c r="AI285">
        <v>1919.95006060606</v>
      </c>
      <c r="AJ285">
        <v>3.41055281385275</v>
      </c>
      <c r="AK285">
        <v>84.62</v>
      </c>
      <c r="AL285">
        <f>(AN285 - AM285 + BM285*1E3/(8.314*(BO285+273.15)) * AP285/BL285 * AO285) * BL285/(100*AZ285) * 1000/(1000 - AN285)</f>
        <v>0</v>
      </c>
      <c r="AM285">
        <v>12.8317645514286</v>
      </c>
      <c r="AN285">
        <v>15.4250912087912</v>
      </c>
      <c r="AO285">
        <v>2.31515478771011e-06</v>
      </c>
      <c r="AP285">
        <v>106.04</v>
      </c>
      <c r="AQ285">
        <v>13</v>
      </c>
      <c r="AR285">
        <v>3</v>
      </c>
      <c r="AS285">
        <f>IF(AQ285*$H$13&gt;=AU285,1.0,(AU285/(AU285-AQ285*$H$13)))</f>
        <v>0</v>
      </c>
      <c r="AT285">
        <f>(AS285-1)*100</f>
        <v>0</v>
      </c>
      <c r="AU285">
        <f>MAX(0,($B$13+$C$13*BT285)/(1+$D$13*BT285)*BM285/(BO285+273)*$E$13)</f>
        <v>0</v>
      </c>
      <c r="AV285">
        <f>$B$11*BU285+$C$11*BV285+$D$11*CG285</f>
        <v>0</v>
      </c>
      <c r="AW285">
        <f>AV285*AX285</f>
        <v>0</v>
      </c>
      <c r="AX285">
        <f>($B$11*$D$9+$C$11*$D$9+$D$11*(CH285*$E$9+CI285*$G$9))/($B$11+$C$11+$D$11)</f>
        <v>0</v>
      </c>
      <c r="AY285">
        <f>($B$11*$K$9+$C$11*$K$9+$D$11*(CH285*$L$9+CI285*$N$9))/($B$11+$C$11+$D$11)</f>
        <v>0</v>
      </c>
      <c r="AZ285">
        <v>6</v>
      </c>
      <c r="BA285">
        <v>0.5</v>
      </c>
      <c r="BB285" t="s">
        <v>345</v>
      </c>
      <c r="BC285">
        <v>2</v>
      </c>
      <c r="BD285" t="b">
        <v>1</v>
      </c>
      <c r="BE285">
        <v>1737668275.1</v>
      </c>
      <c r="BF285">
        <v>1886.99</v>
      </c>
      <c r="BG285">
        <v>1960.945</v>
      </c>
      <c r="BH285">
        <v>15.42295</v>
      </c>
      <c r="BI285">
        <v>12.84895</v>
      </c>
      <c r="BJ285">
        <v>1885.1</v>
      </c>
      <c r="BK285">
        <v>15.31265</v>
      </c>
      <c r="BL285">
        <v>499.8695</v>
      </c>
      <c r="BM285">
        <v>102.5975</v>
      </c>
      <c r="BN285">
        <v>0.09978575</v>
      </c>
      <c r="BO285">
        <v>25.0045</v>
      </c>
      <c r="BP285">
        <v>25.43865</v>
      </c>
      <c r="BQ285">
        <v>999.9</v>
      </c>
      <c r="BR285">
        <v>0</v>
      </c>
      <c r="BS285">
        <v>0</v>
      </c>
      <c r="BT285">
        <v>10020</v>
      </c>
      <c r="BU285">
        <v>364.6955</v>
      </c>
      <c r="BV285">
        <v>826.988</v>
      </c>
      <c r="BW285">
        <v>-73.95975</v>
      </c>
      <c r="BX285">
        <v>1916.545</v>
      </c>
      <c r="BY285">
        <v>1986.47</v>
      </c>
      <c r="BZ285">
        <v>2.573975</v>
      </c>
      <c r="CA285">
        <v>1960.945</v>
      </c>
      <c r="CB285">
        <v>12.84895</v>
      </c>
      <c r="CC285">
        <v>1.58236</v>
      </c>
      <c r="CD285">
        <v>1.318275</v>
      </c>
      <c r="CE285">
        <v>13.7881</v>
      </c>
      <c r="CF285">
        <v>11.00885</v>
      </c>
      <c r="CG285">
        <v>1199.995</v>
      </c>
      <c r="CH285">
        <v>0.899999</v>
      </c>
      <c r="CI285">
        <v>0.1000008</v>
      </c>
      <c r="CJ285">
        <v>27</v>
      </c>
      <c r="CK285">
        <v>23455.75</v>
      </c>
      <c r="CL285">
        <v>1737665128.1</v>
      </c>
      <c r="CM285" t="s">
        <v>346</v>
      </c>
      <c r="CN285">
        <v>1737665128.1</v>
      </c>
      <c r="CO285">
        <v>1737665124.1</v>
      </c>
      <c r="CP285">
        <v>1</v>
      </c>
      <c r="CQ285">
        <v>0.11</v>
      </c>
      <c r="CR285">
        <v>-0.02</v>
      </c>
      <c r="CS285">
        <v>0.918</v>
      </c>
      <c r="CT285">
        <v>0.128</v>
      </c>
      <c r="CU285">
        <v>200</v>
      </c>
      <c r="CV285">
        <v>18</v>
      </c>
      <c r="CW285">
        <v>0.6</v>
      </c>
      <c r="CX285">
        <v>0.08</v>
      </c>
      <c r="CY285">
        <v>-74.33871</v>
      </c>
      <c r="CZ285">
        <v>0.453103759398295</v>
      </c>
      <c r="DA285">
        <v>0.146319243095362</v>
      </c>
      <c r="DB285">
        <v>0</v>
      </c>
      <c r="DC285">
        <v>2.5999035</v>
      </c>
      <c r="DD285">
        <v>-0.204217894736841</v>
      </c>
      <c r="DE285">
        <v>0.0204855818260063</v>
      </c>
      <c r="DF285">
        <v>1</v>
      </c>
      <c r="DG285">
        <v>1</v>
      </c>
      <c r="DH285">
        <v>2</v>
      </c>
      <c r="DI285" t="s">
        <v>347</v>
      </c>
      <c r="DJ285">
        <v>3.11923</v>
      </c>
      <c r="DK285">
        <v>2.80066</v>
      </c>
      <c r="DL285">
        <v>0.27024</v>
      </c>
      <c r="DM285">
        <v>0.278299</v>
      </c>
      <c r="DN285">
        <v>0.0862081</v>
      </c>
      <c r="DO285">
        <v>0.0762951</v>
      </c>
      <c r="DP285">
        <v>20315.3</v>
      </c>
      <c r="DQ285">
        <v>18560.7</v>
      </c>
      <c r="DR285">
        <v>26627.9</v>
      </c>
      <c r="DS285">
        <v>24059.7</v>
      </c>
      <c r="DT285">
        <v>33644.4</v>
      </c>
      <c r="DU285">
        <v>32390.7</v>
      </c>
      <c r="DV285">
        <v>40260.4</v>
      </c>
      <c r="DW285">
        <v>38046.8</v>
      </c>
      <c r="DX285">
        <v>1.99737</v>
      </c>
      <c r="DY285">
        <v>2.63528</v>
      </c>
      <c r="DZ285">
        <v>0.0299364</v>
      </c>
      <c r="EA285">
        <v>0</v>
      </c>
      <c r="EB285">
        <v>24.9556</v>
      </c>
      <c r="EC285">
        <v>999.9</v>
      </c>
      <c r="ED285">
        <v>50.714</v>
      </c>
      <c r="EE285">
        <v>26.274</v>
      </c>
      <c r="EF285">
        <v>16.9515</v>
      </c>
      <c r="EG285">
        <v>64.3256</v>
      </c>
      <c r="EH285">
        <v>20.5048</v>
      </c>
      <c r="EI285">
        <v>2</v>
      </c>
      <c r="EJ285">
        <v>-0.317617</v>
      </c>
      <c r="EK285">
        <v>0.0159668</v>
      </c>
      <c r="EL285">
        <v>20.3004</v>
      </c>
      <c r="EM285">
        <v>5.26162</v>
      </c>
      <c r="EN285">
        <v>12.007</v>
      </c>
      <c r="EO285">
        <v>4.99925</v>
      </c>
      <c r="EP285">
        <v>3.28698</v>
      </c>
      <c r="EQ285">
        <v>9999</v>
      </c>
      <c r="ER285">
        <v>9999</v>
      </c>
      <c r="ES285">
        <v>9999</v>
      </c>
      <c r="ET285">
        <v>999.9</v>
      </c>
      <c r="EU285">
        <v>1.87294</v>
      </c>
      <c r="EV285">
        <v>1.87378</v>
      </c>
      <c r="EW285">
        <v>1.86996</v>
      </c>
      <c r="EX285">
        <v>1.87576</v>
      </c>
      <c r="EY285">
        <v>1.87592</v>
      </c>
      <c r="EZ285">
        <v>1.87425</v>
      </c>
      <c r="FA285">
        <v>1.87286</v>
      </c>
      <c r="FB285">
        <v>1.87195</v>
      </c>
      <c r="FC285">
        <v>5</v>
      </c>
      <c r="FD285">
        <v>0</v>
      </c>
      <c r="FE285">
        <v>0</v>
      </c>
      <c r="FF285">
        <v>0</v>
      </c>
      <c r="FG285" t="s">
        <v>348</v>
      </c>
      <c r="FH285" t="s">
        <v>349</v>
      </c>
      <c r="FI285" t="s">
        <v>350</v>
      </c>
      <c r="FJ285" t="s">
        <v>350</v>
      </c>
      <c r="FK285" t="s">
        <v>350</v>
      </c>
      <c r="FL285" t="s">
        <v>350</v>
      </c>
      <c r="FM285">
        <v>0</v>
      </c>
      <c r="FN285">
        <v>100</v>
      </c>
      <c r="FO285">
        <v>100</v>
      </c>
      <c r="FP285">
        <v>1.89</v>
      </c>
      <c r="FQ285">
        <v>0.1104</v>
      </c>
      <c r="FR285">
        <v>0.362488883028156</v>
      </c>
      <c r="FS285">
        <v>0.00365831709837341</v>
      </c>
      <c r="FT285">
        <v>-3.09545118692409e-06</v>
      </c>
      <c r="FU285">
        <v>8.40380587856183e-10</v>
      </c>
      <c r="FV285">
        <v>-0.00191986884087034</v>
      </c>
      <c r="FW285">
        <v>0.00174507359546448</v>
      </c>
      <c r="FX285">
        <v>0.000211765233859431</v>
      </c>
      <c r="FY285">
        <v>9.99097381883647e-06</v>
      </c>
      <c r="FZ285">
        <v>2</v>
      </c>
      <c r="GA285">
        <v>1986</v>
      </c>
      <c r="GB285">
        <v>0</v>
      </c>
      <c r="GC285">
        <v>17</v>
      </c>
      <c r="GD285">
        <v>52.5</v>
      </c>
      <c r="GE285">
        <v>52.5</v>
      </c>
      <c r="GF285">
        <v>4.79858</v>
      </c>
      <c r="GG285">
        <v>0.0012207</v>
      </c>
      <c r="GH285">
        <v>2.24854</v>
      </c>
      <c r="GI285">
        <v>2.677</v>
      </c>
      <c r="GJ285">
        <v>2.44751</v>
      </c>
      <c r="GK285">
        <v>2.37915</v>
      </c>
      <c r="GL285">
        <v>31.8488</v>
      </c>
      <c r="GM285">
        <v>13.9306</v>
      </c>
      <c r="GN285">
        <v>19</v>
      </c>
      <c r="GO285">
        <v>456.06</v>
      </c>
      <c r="GP285">
        <v>1037.35</v>
      </c>
      <c r="GQ285">
        <v>24.085</v>
      </c>
      <c r="GR285">
        <v>23.554</v>
      </c>
      <c r="GS285">
        <v>30.0001</v>
      </c>
      <c r="GT285">
        <v>23.5802</v>
      </c>
      <c r="GU285">
        <v>23.6999</v>
      </c>
      <c r="GV285">
        <v>96.4137</v>
      </c>
      <c r="GW285">
        <v>21.5926</v>
      </c>
      <c r="GX285">
        <v>66.6699</v>
      </c>
      <c r="GY285">
        <v>24.0842</v>
      </c>
      <c r="GZ285">
        <v>1993.15</v>
      </c>
      <c r="HA285">
        <v>12.8718</v>
      </c>
      <c r="HB285">
        <v>101.115</v>
      </c>
      <c r="HC285">
        <v>101.086</v>
      </c>
    </row>
    <row r="286" spans="1:211">
      <c r="A286">
        <v>270</v>
      </c>
      <c r="B286">
        <v>1737668279.1</v>
      </c>
      <c r="C286">
        <v>538</v>
      </c>
      <c r="D286" t="s">
        <v>888</v>
      </c>
      <c r="E286" t="s">
        <v>889</v>
      </c>
      <c r="F286">
        <v>2</v>
      </c>
      <c r="G286">
        <v>1737668278.1</v>
      </c>
      <c r="H286">
        <f>(I286)/1000</f>
        <v>0</v>
      </c>
      <c r="I286">
        <f>IF(BD286, AL286, AF286)</f>
        <v>0</v>
      </c>
      <c r="J286">
        <f>IF(BD286, AG286, AE286)</f>
        <v>0</v>
      </c>
      <c r="K286">
        <f>BF286 - IF(AS286&gt;1, J286*AZ286*100.0/(AU286), 0)</f>
        <v>0</v>
      </c>
      <c r="L286">
        <f>((R286-H286/2)*K286-J286)/(R286+H286/2)</f>
        <v>0</v>
      </c>
      <c r="M286">
        <f>L286*(BM286+BN286)/1000.0</f>
        <v>0</v>
      </c>
      <c r="N286">
        <f>(BF286 - IF(AS286&gt;1, J286*AZ286*100.0/(AU286), 0))*(BM286+BN286)/1000.0</f>
        <v>0</v>
      </c>
      <c r="O286">
        <f>2.0/((1/Q286-1/P286)+SIGN(Q286)*SQRT((1/Q286-1/P286)*(1/Q286-1/P286) + 4*BA286/((BA286+1)*(BA286+1))*(2*1/Q286*1/P286-1/P286*1/P286)))</f>
        <v>0</v>
      </c>
      <c r="P286">
        <f>IF(LEFT(BB286,1)&lt;&gt;"0",IF(LEFT(BB286,1)="1",3.0,BC286),$D$5+$E$5*(BT286*BM286/($K$5*1000))+$F$5*(BT286*BM286/($K$5*1000))*MAX(MIN(AZ286,$J$5),$I$5)*MAX(MIN(AZ286,$J$5),$I$5)+$G$5*MAX(MIN(AZ286,$J$5),$I$5)*(BT286*BM286/($K$5*1000))+$H$5*(BT286*BM286/($K$5*1000))*(BT286*BM286/($K$5*1000)))</f>
        <v>0</v>
      </c>
      <c r="Q286">
        <f>H286*(1000-(1000*0.61365*exp(17.502*U286/(240.97+U286))/(BM286+BN286)+BH286)/2)/(1000*0.61365*exp(17.502*U286/(240.97+U286))/(BM286+BN286)-BH286)</f>
        <v>0</v>
      </c>
      <c r="R286">
        <f>1/((BA286+1)/(O286/1.6)+1/(P286/1.37)) + BA286/((BA286+1)/(O286/1.6) + BA286/(P286/1.37))</f>
        <v>0</v>
      </c>
      <c r="S286">
        <f>(AV286*AY286)</f>
        <v>0</v>
      </c>
      <c r="T286">
        <f>(BO286+(S286+2*0.95*5.67E-8*(((BO286+$B$7)+273)^4-(BO286+273)^4)-44100*H286)/(1.84*29.3*P286+8*0.95*5.67E-8*(BO286+273)^3))</f>
        <v>0</v>
      </c>
      <c r="U286">
        <f>($C$7*BP286+$D$7*BQ286+$E$7*T286)</f>
        <v>0</v>
      </c>
      <c r="V286">
        <f>0.61365*exp(17.502*U286/(240.97+U286))</f>
        <v>0</v>
      </c>
      <c r="W286">
        <f>(X286/Y286*100)</f>
        <v>0</v>
      </c>
      <c r="X286">
        <f>BH286*(BM286+BN286)/1000</f>
        <v>0</v>
      </c>
      <c r="Y286">
        <f>0.61365*exp(17.502*BO286/(240.97+BO286))</f>
        <v>0</v>
      </c>
      <c r="Z286">
        <f>(V286-BH286*(BM286+BN286)/1000)</f>
        <v>0</v>
      </c>
      <c r="AA286">
        <f>(-H286*44100)</f>
        <v>0</v>
      </c>
      <c r="AB286">
        <f>2*29.3*P286*0.92*(BO286-U286)</f>
        <v>0</v>
      </c>
      <c r="AC286">
        <f>2*0.95*5.67E-8*(((BO286+$B$7)+273)^4-(U286+273)^4)</f>
        <v>0</v>
      </c>
      <c r="AD286">
        <f>S286+AC286+AA286+AB286</f>
        <v>0</v>
      </c>
      <c r="AE286">
        <f>BL286*AS286*(BG286-BF286*(1000-AS286*BI286)/(1000-AS286*BH286))/(100*AZ286)</f>
        <v>0</v>
      </c>
      <c r="AF286">
        <f>1000*BL286*AS286*(BH286-BI286)/(100*AZ286*(1000-AS286*BH286))</f>
        <v>0</v>
      </c>
      <c r="AG286">
        <f>(AH286 - AI286 - BM286*1E3/(8.314*(BO286+273.15)) * AK286/BL286 * AJ286) * BL286/(100*AZ286) * (1000 - BI286)/1000</f>
        <v>0</v>
      </c>
      <c r="AH286">
        <v>1984.86983566667</v>
      </c>
      <c r="AI286">
        <v>1926.62533333333</v>
      </c>
      <c r="AJ286">
        <v>3.3706047619047</v>
      </c>
      <c r="AK286">
        <v>84.62</v>
      </c>
      <c r="AL286">
        <f>(AN286 - AM286 + BM286*1E3/(8.314*(BO286+273.15)) * AP286/BL286 * AO286) * BL286/(100*AZ286) * 1000/(1000 - AN286)</f>
        <v>0</v>
      </c>
      <c r="AM286">
        <v>12.8442406457343</v>
      </c>
      <c r="AN286">
        <v>15.4306285714286</v>
      </c>
      <c r="AO286">
        <v>3.38196737988262e-06</v>
      </c>
      <c r="AP286">
        <v>106.04</v>
      </c>
      <c r="AQ286">
        <v>13</v>
      </c>
      <c r="AR286">
        <v>3</v>
      </c>
      <c r="AS286">
        <f>IF(AQ286*$H$13&gt;=AU286,1.0,(AU286/(AU286-AQ286*$H$13)))</f>
        <v>0</v>
      </c>
      <c r="AT286">
        <f>(AS286-1)*100</f>
        <v>0</v>
      </c>
      <c r="AU286">
        <f>MAX(0,($B$13+$C$13*BT286)/(1+$D$13*BT286)*BM286/(BO286+273)*$E$13)</f>
        <v>0</v>
      </c>
      <c r="AV286">
        <f>$B$11*BU286+$C$11*BV286+$D$11*CG286</f>
        <v>0</v>
      </c>
      <c r="AW286">
        <f>AV286*AX286</f>
        <v>0</v>
      </c>
      <c r="AX286">
        <f>($B$11*$D$9+$C$11*$D$9+$D$11*(CH286*$E$9+CI286*$G$9))/($B$11+$C$11+$D$11)</f>
        <v>0</v>
      </c>
      <c r="AY286">
        <f>($B$11*$K$9+$C$11*$K$9+$D$11*(CH286*$L$9+CI286*$N$9))/($B$11+$C$11+$D$11)</f>
        <v>0</v>
      </c>
      <c r="AZ286">
        <v>6</v>
      </c>
      <c r="BA286">
        <v>0.5</v>
      </c>
      <c r="BB286" t="s">
        <v>345</v>
      </c>
      <c r="BC286">
        <v>2</v>
      </c>
      <c r="BD286" t="b">
        <v>1</v>
      </c>
      <c r="BE286">
        <v>1737668278.1</v>
      </c>
      <c r="BF286">
        <v>1896.9</v>
      </c>
      <c r="BG286">
        <v>1969.17</v>
      </c>
      <c r="BH286">
        <v>15.4291</v>
      </c>
      <c r="BI286">
        <v>12.8457</v>
      </c>
      <c r="BJ286">
        <v>1895</v>
      </c>
      <c r="BK286">
        <v>15.3187</v>
      </c>
      <c r="BL286">
        <v>500.236</v>
      </c>
      <c r="BM286">
        <v>102.598</v>
      </c>
      <c r="BN286">
        <v>0.100273</v>
      </c>
      <c r="BO286">
        <v>25.0039</v>
      </c>
      <c r="BP286">
        <v>25.4501</v>
      </c>
      <c r="BQ286">
        <v>999.9</v>
      </c>
      <c r="BR286">
        <v>0</v>
      </c>
      <c r="BS286">
        <v>0</v>
      </c>
      <c r="BT286">
        <v>9953.75</v>
      </c>
      <c r="BU286">
        <v>364.678</v>
      </c>
      <c r="BV286">
        <v>826.803</v>
      </c>
      <c r="BW286">
        <v>-72.2706</v>
      </c>
      <c r="BX286">
        <v>1926.62</v>
      </c>
      <c r="BY286">
        <v>1994.79</v>
      </c>
      <c r="BZ286">
        <v>2.58345</v>
      </c>
      <c r="CA286">
        <v>1969.17</v>
      </c>
      <c r="CB286">
        <v>12.8457</v>
      </c>
      <c r="CC286">
        <v>1.583</v>
      </c>
      <c r="CD286">
        <v>1.31794</v>
      </c>
      <c r="CE286">
        <v>13.7943</v>
      </c>
      <c r="CF286">
        <v>11.005</v>
      </c>
      <c r="CG286">
        <v>1200</v>
      </c>
      <c r="CH286">
        <v>0.899999</v>
      </c>
      <c r="CI286">
        <v>0.100001</v>
      </c>
      <c r="CJ286">
        <v>27</v>
      </c>
      <c r="CK286">
        <v>23455.9</v>
      </c>
      <c r="CL286">
        <v>1737665128.1</v>
      </c>
      <c r="CM286" t="s">
        <v>346</v>
      </c>
      <c r="CN286">
        <v>1737665128.1</v>
      </c>
      <c r="CO286">
        <v>1737665124.1</v>
      </c>
      <c r="CP286">
        <v>1</v>
      </c>
      <c r="CQ286">
        <v>0.11</v>
      </c>
      <c r="CR286">
        <v>-0.02</v>
      </c>
      <c r="CS286">
        <v>0.918</v>
      </c>
      <c r="CT286">
        <v>0.128</v>
      </c>
      <c r="CU286">
        <v>200</v>
      </c>
      <c r="CV286">
        <v>18</v>
      </c>
      <c r="CW286">
        <v>0.6</v>
      </c>
      <c r="CX286">
        <v>0.08</v>
      </c>
      <c r="CY286">
        <v>-74.260305</v>
      </c>
      <c r="CZ286">
        <v>2.01313533834593</v>
      </c>
      <c r="DA286">
        <v>0.31397313814242</v>
      </c>
      <c r="DB286">
        <v>0</v>
      </c>
      <c r="DC286">
        <v>2.5945805</v>
      </c>
      <c r="DD286">
        <v>-0.174667218045108</v>
      </c>
      <c r="DE286">
        <v>0.01826423321002</v>
      </c>
      <c r="DF286">
        <v>1</v>
      </c>
      <c r="DG286">
        <v>1</v>
      </c>
      <c r="DH286">
        <v>2</v>
      </c>
      <c r="DI286" t="s">
        <v>347</v>
      </c>
      <c r="DJ286">
        <v>3.11937</v>
      </c>
      <c r="DK286">
        <v>2.80075</v>
      </c>
      <c r="DL286">
        <v>0.270759</v>
      </c>
      <c r="DM286">
        <v>0.278631</v>
      </c>
      <c r="DN286">
        <v>0.0862191</v>
      </c>
      <c r="DO286">
        <v>0.0762826</v>
      </c>
      <c r="DP286">
        <v>20301</v>
      </c>
      <c r="DQ286">
        <v>18552.1</v>
      </c>
      <c r="DR286">
        <v>26628.1</v>
      </c>
      <c r="DS286">
        <v>24059.6</v>
      </c>
      <c r="DT286">
        <v>33644.4</v>
      </c>
      <c r="DU286">
        <v>32390.8</v>
      </c>
      <c r="DV286">
        <v>40260.8</v>
      </c>
      <c r="DW286">
        <v>38046.4</v>
      </c>
      <c r="DX286">
        <v>1.99785</v>
      </c>
      <c r="DY286">
        <v>2.6352</v>
      </c>
      <c r="DZ286">
        <v>0.0299178</v>
      </c>
      <c r="EA286">
        <v>0</v>
      </c>
      <c r="EB286">
        <v>24.9573</v>
      </c>
      <c r="EC286">
        <v>999.9</v>
      </c>
      <c r="ED286">
        <v>50.69</v>
      </c>
      <c r="EE286">
        <v>26.274</v>
      </c>
      <c r="EF286">
        <v>16.9445</v>
      </c>
      <c r="EG286">
        <v>64.0056</v>
      </c>
      <c r="EH286">
        <v>20.4207</v>
      </c>
      <c r="EI286">
        <v>2</v>
      </c>
      <c r="EJ286">
        <v>-0.31767</v>
      </c>
      <c r="EK286">
        <v>0.0105746</v>
      </c>
      <c r="EL286">
        <v>20.3003</v>
      </c>
      <c r="EM286">
        <v>5.26132</v>
      </c>
      <c r="EN286">
        <v>12.0068</v>
      </c>
      <c r="EO286">
        <v>4.999</v>
      </c>
      <c r="EP286">
        <v>3.28683</v>
      </c>
      <c r="EQ286">
        <v>9999</v>
      </c>
      <c r="ER286">
        <v>9999</v>
      </c>
      <c r="ES286">
        <v>9999</v>
      </c>
      <c r="ET286">
        <v>999.9</v>
      </c>
      <c r="EU286">
        <v>1.87294</v>
      </c>
      <c r="EV286">
        <v>1.87378</v>
      </c>
      <c r="EW286">
        <v>1.86996</v>
      </c>
      <c r="EX286">
        <v>1.87576</v>
      </c>
      <c r="EY286">
        <v>1.87592</v>
      </c>
      <c r="EZ286">
        <v>1.87425</v>
      </c>
      <c r="FA286">
        <v>1.87286</v>
      </c>
      <c r="FB286">
        <v>1.87194</v>
      </c>
      <c r="FC286">
        <v>5</v>
      </c>
      <c r="FD286">
        <v>0</v>
      </c>
      <c r="FE286">
        <v>0</v>
      </c>
      <c r="FF286">
        <v>0</v>
      </c>
      <c r="FG286" t="s">
        <v>348</v>
      </c>
      <c r="FH286" t="s">
        <v>349</v>
      </c>
      <c r="FI286" t="s">
        <v>350</v>
      </c>
      <c r="FJ286" t="s">
        <v>350</v>
      </c>
      <c r="FK286" t="s">
        <v>350</v>
      </c>
      <c r="FL286" t="s">
        <v>350</v>
      </c>
      <c r="FM286">
        <v>0</v>
      </c>
      <c r="FN286">
        <v>100</v>
      </c>
      <c r="FO286">
        <v>100</v>
      </c>
      <c r="FP286">
        <v>1.9</v>
      </c>
      <c r="FQ286">
        <v>0.1104</v>
      </c>
      <c r="FR286">
        <v>0.362488883028156</v>
      </c>
      <c r="FS286">
        <v>0.00365831709837341</v>
      </c>
      <c r="FT286">
        <v>-3.09545118692409e-06</v>
      </c>
      <c r="FU286">
        <v>8.40380587856183e-10</v>
      </c>
      <c r="FV286">
        <v>-0.00191986884087034</v>
      </c>
      <c r="FW286">
        <v>0.00174507359546448</v>
      </c>
      <c r="FX286">
        <v>0.000211765233859431</v>
      </c>
      <c r="FY286">
        <v>9.99097381883647e-06</v>
      </c>
      <c r="FZ286">
        <v>2</v>
      </c>
      <c r="GA286">
        <v>1986</v>
      </c>
      <c r="GB286">
        <v>0</v>
      </c>
      <c r="GC286">
        <v>17</v>
      </c>
      <c r="GD286">
        <v>52.5</v>
      </c>
      <c r="GE286">
        <v>52.6</v>
      </c>
      <c r="GF286">
        <v>4.80103</v>
      </c>
      <c r="GG286">
        <v>0.0012207</v>
      </c>
      <c r="GH286">
        <v>2.24854</v>
      </c>
      <c r="GI286">
        <v>2.67578</v>
      </c>
      <c r="GJ286">
        <v>2.44751</v>
      </c>
      <c r="GK286">
        <v>2.4292</v>
      </c>
      <c r="GL286">
        <v>31.8488</v>
      </c>
      <c r="GM286">
        <v>13.9394</v>
      </c>
      <c r="GN286">
        <v>19</v>
      </c>
      <c r="GO286">
        <v>456.34</v>
      </c>
      <c r="GP286">
        <v>1037.26</v>
      </c>
      <c r="GQ286">
        <v>24.0828</v>
      </c>
      <c r="GR286">
        <v>23.554</v>
      </c>
      <c r="GS286">
        <v>30</v>
      </c>
      <c r="GT286">
        <v>23.5802</v>
      </c>
      <c r="GU286">
        <v>23.6999</v>
      </c>
      <c r="GV286">
        <v>96.7844</v>
      </c>
      <c r="GW286">
        <v>21.5926</v>
      </c>
      <c r="GX286">
        <v>66.6699</v>
      </c>
      <c r="GY286">
        <v>24.0799</v>
      </c>
      <c r="GZ286">
        <v>1993.15</v>
      </c>
      <c r="HA286">
        <v>12.8718</v>
      </c>
      <c r="HB286">
        <v>101.116</v>
      </c>
      <c r="HC286">
        <v>101.085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2025-01-23T13:39:10Z</dcterms:created>
  <dcterms:modified xsi:type="dcterms:W3CDTF">2025-01-23T13:39:10Z</dcterms:modified>
</cp:coreProperties>
</file>