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0CA4F792-AE30-41F6-B839-B76B21ED9D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G29" i="1"/>
  <c r="H29" i="1" s="1"/>
  <c r="I29" i="1" s="1"/>
  <c r="J29" i="1" s="1"/>
  <c r="E29" i="1"/>
  <c r="F4" i="1"/>
  <c r="I24" i="1"/>
  <c r="J3" i="1"/>
  <c r="J5" i="1"/>
  <c r="J6" i="1"/>
  <c r="J7" i="1"/>
  <c r="J8" i="1"/>
  <c r="J9" i="1"/>
  <c r="J10" i="1"/>
  <c r="J11" i="1"/>
  <c r="J12" i="1"/>
  <c r="J13" i="1"/>
  <c r="J2" i="1"/>
  <c r="J20" i="1" s="1"/>
  <c r="H21" i="1"/>
  <c r="H20" i="1"/>
  <c r="G20" i="1"/>
  <c r="F17" i="1"/>
  <c r="F3" i="1"/>
  <c r="F5" i="1"/>
  <c r="F6" i="1"/>
  <c r="F7" i="1"/>
  <c r="F8" i="1"/>
  <c r="F9" i="1"/>
  <c r="F10" i="1"/>
  <c r="F16" i="1"/>
  <c r="F11" i="1"/>
  <c r="F12" i="1"/>
  <c r="F13" i="1"/>
  <c r="F14" i="1"/>
  <c r="F15" i="1"/>
  <c r="F2" i="1"/>
  <c r="F20" i="1" s="1"/>
  <c r="J24" i="1" l="1"/>
</calcChain>
</file>

<file path=xl/sharedStrings.xml><?xml version="1.0" encoding="utf-8"?>
<sst xmlns="http://schemas.openxmlformats.org/spreadsheetml/2006/main" count="78" uniqueCount="73">
  <si>
    <t>Part</t>
  </si>
  <si>
    <t>Quantity</t>
  </si>
  <si>
    <t>Model</t>
  </si>
  <si>
    <t>Piece Price</t>
  </si>
  <si>
    <t>Link to shop/datasheet</t>
  </si>
  <si>
    <t>Total (€)</t>
  </si>
  <si>
    <t>Weight (g)</t>
  </si>
  <si>
    <t>Κατανάλωση (mA)</t>
  </si>
  <si>
    <t>Voltage</t>
  </si>
  <si>
    <t>mWatt</t>
  </si>
  <si>
    <t>DC Motors</t>
  </si>
  <si>
    <t>GA12-N20-200</t>
  </si>
  <si>
    <t>GA12-N20.pdf</t>
  </si>
  <si>
    <t>Servo</t>
  </si>
  <si>
    <t>MG945</t>
  </si>
  <si>
    <t>https://towerpro.com.tw/product/mg945/</t>
  </si>
  <si>
    <t>Τροχοί</t>
  </si>
  <si>
    <t>43mm Rubber Wheels for GA12-N20 Geared Motor</t>
  </si>
  <si>
    <t>https://www.handsontec.com/dataspecs/robotics/N20-wheel.pdf</t>
  </si>
  <si>
    <t>Ultrasonic Distance Sensor</t>
  </si>
  <si>
    <t>HC-SR04</t>
  </si>
  <si>
    <t>https://www.sparkfun.com/ultrasonic-distance-sensor-hc-sr04.html</t>
  </si>
  <si>
    <t>Arduino</t>
  </si>
  <si>
    <t>Mega 2560 Rev3</t>
  </si>
  <si>
    <t>https://grobotronics.com/arduino-mega-2560-rev3.html</t>
  </si>
  <si>
    <t>Gas Sensor</t>
  </si>
  <si>
    <t>MQ2 Smoke Gas LPG Butane Hydrogen Gas Sensor Detector Module For Arduino</t>
  </si>
  <si>
    <t>AliExpress</t>
  </si>
  <si>
    <t>Power Sensor</t>
  </si>
  <si>
    <t>Adafruit INA260</t>
  </si>
  <si>
    <t>https://www.adafruit.com/product/4226</t>
  </si>
  <si>
    <t>LoRa Module</t>
  </si>
  <si>
    <t>433MHZ SX1278 LoRa Module</t>
  </si>
  <si>
    <t>https://www.aliexpress.com/item/1005004991920495.html</t>
  </si>
  <si>
    <t>GPS</t>
  </si>
  <si>
    <t>GY-NEO6MV2 NEO-6M GPS Module</t>
  </si>
  <si>
    <t>DC to DC Buck Converter</t>
  </si>
  <si>
    <t>LM2596</t>
  </si>
  <si>
    <t>Motor Driver Controller Board</t>
  </si>
  <si>
    <t>L298 Module For Arduino Dual H Bridge</t>
  </si>
  <si>
    <t>Card Reader</t>
  </si>
  <si>
    <t xml:space="preserve">Micro SD Card Mini </t>
  </si>
  <si>
    <t>Memory Card</t>
  </si>
  <si>
    <t>Sandisk Memory Card 32GB TF micro sd card</t>
  </si>
  <si>
    <t>Breadboard</t>
  </si>
  <si>
    <t>Πλακέτα Διάτρητη / Διπλής 'Όψης 80x60mm</t>
  </si>
  <si>
    <t>Battery</t>
  </si>
  <si>
    <t>Tattu 2300mAh 4S 75C Lipo Battery</t>
  </si>
  <si>
    <t>https://www.genstattu.com/tattu-2300mah-4s-75c-lipo-battery-pack-with-xt60-plug/</t>
  </si>
  <si>
    <t>Πλαίσιο</t>
  </si>
  <si>
    <t>Ackerman Metal Chassis</t>
  </si>
  <si>
    <t>https://thinkrobotics.com/products/ackerman-metal-chassis?variant=48404455358781</t>
  </si>
  <si>
    <t>Καλώδια</t>
  </si>
  <si>
    <t>Βίδες, Connectors</t>
  </si>
  <si>
    <t>ΣΥΝΟΛΟ</t>
  </si>
  <si>
    <r>
      <rPr>
        <sz val="11"/>
        <color rgb="FF000000"/>
        <rFont val="Aptos Narrow"/>
        <scheme val="minor"/>
      </rPr>
      <t>(Κατανάλωση χωρίς τα DC Motors)</t>
    </r>
    <r>
      <rPr>
        <b/>
        <sz val="11"/>
        <color rgb="FF000000"/>
        <rFont val="Aptos Narrow"/>
        <scheme val="minor"/>
      </rPr>
      <t>**</t>
    </r>
  </si>
  <si>
    <r>
      <rPr>
        <b/>
        <sz val="11"/>
        <color rgb="FF000000"/>
        <rFont val="Aptos Narrow"/>
        <scheme val="minor"/>
      </rPr>
      <t>*</t>
    </r>
    <r>
      <rPr>
        <sz val="11"/>
        <color rgb="FF000000"/>
        <rFont val="Aptos Narrow"/>
        <scheme val="minor"/>
      </rPr>
      <t>Από το σασί πετάμε τα μοτέρ (2 DC και 1 Servo), το Drive Module και τους τροχούς</t>
    </r>
  </si>
  <si>
    <r>
      <rPr>
        <b/>
        <sz val="11"/>
        <color rgb="FF000000"/>
        <rFont val="Aptos Narrow"/>
        <scheme val="minor"/>
      </rPr>
      <t>**</t>
    </r>
    <r>
      <rPr>
        <sz val="11"/>
        <color rgb="FF000000"/>
        <rFont val="Aptos Narrow"/>
        <scheme val="minor"/>
      </rPr>
      <t>Η μέτρηση αυτή μας ενδιαφέρει για να ξέρουμε αν φτάνουν τα DC-DC converters για όλα τα υπόλοιπα</t>
    </r>
  </si>
  <si>
    <t>Battery Voltage</t>
  </si>
  <si>
    <t>Battery mAh</t>
  </si>
  <si>
    <t>Battery mWatt</t>
  </si>
  <si>
    <t>Estimated working time</t>
  </si>
  <si>
    <t>Υπολογισμός ροπής DC Κινητήρα</t>
  </si>
  <si>
    <t>Wtotal (kg)</t>
  </si>
  <si>
    <t xml:space="preserve">g_force m/s^2 </t>
  </si>
  <si>
    <t>N=Wtotal*g_force (N)</t>
  </si>
  <si>
    <t>Dwheel (cm)</t>
  </si>
  <si>
    <t>Rwheel (m)</t>
  </si>
  <si>
    <t>μS</t>
  </si>
  <si>
    <t>Fs=μS*N (N)</t>
  </si>
  <si>
    <t>τ=Fs*Rwheel (Nm)</t>
  </si>
  <si>
    <t>t_kg total (kg/cm</t>
  </si>
  <si>
    <t>t_kg per dc motor (kg/cm)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</si>
</sst>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6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0" xfId="0" applyFont="1"/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3" borderId="0" xfId="0" applyFill="1" applyAlignment="1">
      <alignment wrapText="1"/>
    </xf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/>
    <xf numFmtId="3" fontId="6" fillId="0" borderId="0" xfId="0" applyNumberFormat="1" applyFont="1"/>
    <xf numFmtId="3" fontId="0" fillId="0" borderId="0" xfId="0" applyNumberFormat="1" applyAlignment="1">
      <alignment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2092529692.html?spm=a2g0o.productlist.main.13.7d7c491eNlUILC&amp;algo_pvid=01823c1f-1baa-4f3f-b817-8a5815ad18e2&amp;algo_exp_id=01823c1f-1baa-4f3f-b817-8a5815ad18e2-12&amp;pdp_ext_f=%7B%22order%22%3A%2210%22%2C%22eval%22%3A%221%22%7D&amp;pdp_npi=4%40dis%21EUR%212.46%211.92%21%21%2120.25%2115.79%21%40211b6a7a17516254011697787ec94e%2112000018718676368%21sea%21GR%210%21ABX&amp;curPageLogUid=KPGcdxgZeTbt&amp;utparam-url=scene%3Asearch%7Cquery_from%3A" TargetMode="External"/><Relationship Id="rId13" Type="http://schemas.openxmlformats.org/officeDocument/2006/relationships/hyperlink" Target="https://www.aliexpress.com/item/1005006890923631.html?aem_p4p_detail=20250704034532769618758116310002996386&amp;algo_pvid=5418d2ac-fd77-4376-a884-1810a225dc1d&amp;algo_exp_id=5418d2ac-fd77-4376-a884-1810a225dc1d-1&amp;pdp_ext_f=%7B%22order%22%3A%2235491%22%2C%22eval%22%3A%221%22%7D&amp;pdp_npi=4%40dis%21EUR%218.66%210.86%21%21%2171.26%217.10%21%4021038da617516259323817467e6e7e%2112000038647050647%21sea%21GR%210%21ABX&amp;curPageLogUid=48dfojJ3LvLf&amp;utparam-url=scene%3Asearch%7Cquery_from%3A&amp;search_p4p_id=20250704034532769618758116310002996386_1" TargetMode="External"/><Relationship Id="rId3" Type="http://schemas.openxmlformats.org/officeDocument/2006/relationships/hyperlink" Target="https://www.sparkfun.com/ultrasonic-distance-sensor-hc-sr04.html" TargetMode="External"/><Relationship Id="rId7" Type="http://schemas.openxmlformats.org/officeDocument/2006/relationships/hyperlink" Target="https://www.aliexpress.com/item/1005004991920495.html" TargetMode="External"/><Relationship Id="rId12" Type="http://schemas.openxmlformats.org/officeDocument/2006/relationships/hyperlink" Target="https://www.aliexpress.com/item/1005006248599786.html?spm=a2g0o.productlist.main.1.6b8c524eTY1imM&amp;algo_pvid=dcbe12e6-cdbc-44cd-be2e-8d405d7e7098&amp;algo_exp_id=dcbe12e6-cdbc-44cd-be2e-8d405d7e7098-0&amp;pdp_ext_f=%7B%22order%22%3A%222367%22%2C%22eval%22%3A%221%22%7D&amp;pdp_npi=4%40dis%21EUR%214.08%210.86%21%21%2133.60%217.09%21%402103856417516258883284842ecb4b%2112000036462632731%21sea%21GR%210%21ABX&amp;curPageLogUid=BTfkvrXyn32p&amp;utparam-url=scene%3Asearch%7Cquery_from%3A" TargetMode="External"/><Relationship Id="rId2" Type="http://schemas.openxmlformats.org/officeDocument/2006/relationships/hyperlink" Target="https://towerpro.com.tw/product/mg945/" TargetMode="External"/><Relationship Id="rId1" Type="http://schemas.openxmlformats.org/officeDocument/2006/relationships/hyperlink" Target="https://uniwagr-my.sharepoint.com/:b:/g/personal/mscacs24020_uniwa_gr/ESw1Al65vWZOnLjVS8mFNsUBQwhskkFH_Z2pNUjn88Sxig?e=KeHEoS" TargetMode="External"/><Relationship Id="rId6" Type="http://schemas.openxmlformats.org/officeDocument/2006/relationships/hyperlink" Target="https://www.adafruit.com/product/4226" TargetMode="External"/><Relationship Id="rId11" Type="http://schemas.openxmlformats.org/officeDocument/2006/relationships/hyperlink" Target="https://www.aliexpress.com/item/32392774289.html?spm=a2g0o.productlist.main.5.46612000vW23vy&amp;algo_pvid=70c273a9-f25f-41bd-96d2-f23ae9ad661b&amp;algo_exp_id=70c273a9-f25f-41bd-96d2-f23ae9ad661b-4&amp;pdp_ext_f=%7B%22order%22%3A%221962%22%2C%22eval%22%3A%221%22%7D&amp;pdp_npi=4%40dis%21EUR%212.33%210.86%21%21%212.68%210.99%21%40211b876717516258386648247e1380%2157692613834%21sea%21GR%210%21ABX&amp;curPageLogUid=s64z9eg44lJt&amp;utparam-url=scene%3Asearch%7Cquery_from%3A" TargetMode="External"/><Relationship Id="rId5" Type="http://schemas.openxmlformats.org/officeDocument/2006/relationships/hyperlink" Target="https://www.aliexpress.com/item/1005006400769115.html?spm=a2g0o.productlist.main.1.1c146014pf7EXd&amp;aem_p4p_detail=202507040331071036165190187820002613764&amp;algo_pvid=a3ce14fd-680b-496b-9128-cd6d5d9b4daf&amp;algo_exp_id=a3ce14fd-680b-496b-9128-cd6d5d9b4daf-0&amp;pdp_ext_f=%7B%22order%22%3A%2255%22%2C%22eval%22%3A%221%22%7D&amp;pdp_npi=4%40dis%21EUR%211.94%210.86%21%21%2115.95%217.02%21%40210388c917516250672794464e9bda%2112000041205473566%21sea%21GR%210%21ABX&amp;curPageLogUid=ypIxStgy3Cfm&amp;utparam-url=scene%3Asearch%7Cquery_from%3A&amp;search_p4p_id=202507040331071036165190187820002613764_1" TargetMode="External"/><Relationship Id="rId15" Type="http://schemas.openxmlformats.org/officeDocument/2006/relationships/hyperlink" Target="https://www.handsontec.com/dataspecs/robotics/N20-wheel.pdf" TargetMode="External"/><Relationship Id="rId10" Type="http://schemas.openxmlformats.org/officeDocument/2006/relationships/hyperlink" Target="https://www.aliexpress.com/item/1005007500404686.html?spm=a2g0o.productlist.main.14.21f9703fH7j7Mb&amp;aem_p4p_detail=202507040340379115733413710330001520353&amp;algo_pvid=0f74fef1-1b03-44b4-8007-fd903636a244&amp;algo_exp_id=0f74fef1-1b03-44b4-8007-fd903636a244-13&amp;pdp_ext_f=%7B%22order%22%3A%221939%22%2C%22eval%22%3A%221%22%7D&amp;pdp_npi=4%40dis%21EUR%213.70%210.86%21%21%214.25%210.99%21%40211b815c17516256377444861ec9b7%2112000041039673534%21sea%21GR%210%21ABX&amp;curPageLogUid=Wuu5yajpOWhZ&amp;utparam-url=scene%3Asearch%7Cquery_from%3A&amp;search_p4p_id=202507040340379115733413710330001520353_4" TargetMode="External"/><Relationship Id="rId4" Type="http://schemas.openxmlformats.org/officeDocument/2006/relationships/hyperlink" Target="https://grobotronics.com/arduino-mega-2560-rev3.html" TargetMode="External"/><Relationship Id="rId9" Type="http://schemas.openxmlformats.org/officeDocument/2006/relationships/hyperlink" Target="https://www.genstattu.com/tattu-2300mah-4s-75c-lipo-battery-pack-with-xt60-plug/" TargetMode="External"/><Relationship Id="rId14" Type="http://schemas.openxmlformats.org/officeDocument/2006/relationships/hyperlink" Target="https://thinkrobotics.com/products/ackerman-metal-chassis?variant=48404455358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15" workbookViewId="0">
      <selection activeCell="A23" sqref="A23"/>
    </sheetView>
  </sheetViews>
  <sheetFormatPr defaultRowHeight="15"/>
  <cols>
    <col min="1" max="1" width="20.140625" style="1" customWidth="1"/>
    <col min="2" max="2" width="9.85546875" style="1" customWidth="1"/>
    <col min="3" max="3" width="20.42578125" style="1" customWidth="1"/>
    <col min="4" max="4" width="8.85546875" style="1" customWidth="1"/>
    <col min="5" max="5" width="24" style="1" customWidth="1"/>
    <col min="6" max="7" width="9.140625" style="1"/>
    <col min="8" max="8" width="12" style="1" customWidth="1"/>
    <col min="9" max="9" width="9.140625" style="1"/>
    <col min="10" max="10" width="12.28515625" style="1" customWidth="1"/>
    <col min="11" max="15" width="9.140625" style="1"/>
    <col min="16" max="16" width="8.5703125" style="1" bestFit="1" customWidth="1"/>
    <col min="17" max="16384" width="9.140625" style="1"/>
  </cols>
  <sheetData>
    <row r="1" spans="1:10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0" t="s">
        <v>8</v>
      </c>
      <c r="J1" s="2" t="s">
        <v>9</v>
      </c>
    </row>
    <row r="2" spans="1:10">
      <c r="A2" s="3" t="s">
        <v>10</v>
      </c>
      <c r="B2" s="4">
        <v>2</v>
      </c>
      <c r="C2" s="3" t="s">
        <v>11</v>
      </c>
      <c r="D2" s="4">
        <v>3</v>
      </c>
      <c r="E2" s="6" t="s">
        <v>12</v>
      </c>
      <c r="F2" s="12">
        <f>B2*D2</f>
        <v>6</v>
      </c>
      <c r="G2" s="12">
        <v>20</v>
      </c>
      <c r="H2" s="12">
        <v>1574</v>
      </c>
      <c r="I2" s="7">
        <v>6</v>
      </c>
      <c r="J2" s="3">
        <f>I2*H2</f>
        <v>9444</v>
      </c>
    </row>
    <row r="3" spans="1:10" ht="29.25">
      <c r="A3" s="3" t="s">
        <v>13</v>
      </c>
      <c r="B3" s="4">
        <v>1</v>
      </c>
      <c r="C3" s="3" t="s">
        <v>14</v>
      </c>
      <c r="D3" s="4">
        <v>8</v>
      </c>
      <c r="E3" s="6" t="s">
        <v>15</v>
      </c>
      <c r="F3" s="12">
        <f t="shared" ref="F3:F17" si="0">B3*D3</f>
        <v>8</v>
      </c>
      <c r="G3" s="12">
        <v>55</v>
      </c>
      <c r="H3" s="12">
        <v>1200</v>
      </c>
      <c r="I3" s="7">
        <v>5</v>
      </c>
      <c r="J3" s="3">
        <f t="shared" ref="J3:J12" si="1">I3*H3</f>
        <v>6000</v>
      </c>
    </row>
    <row r="4" spans="1:10" ht="57.75">
      <c r="A4" s="3" t="s">
        <v>16</v>
      </c>
      <c r="B4" s="4">
        <v>4</v>
      </c>
      <c r="C4" s="3" t="s">
        <v>17</v>
      </c>
      <c r="D4" s="4">
        <v>0.9</v>
      </c>
      <c r="E4" s="6" t="s">
        <v>18</v>
      </c>
      <c r="F4" s="12">
        <f>B4*D4</f>
        <v>3.6</v>
      </c>
      <c r="G4" s="13">
        <v>120</v>
      </c>
      <c r="H4" s="16"/>
      <c r="I4" s="47"/>
      <c r="J4" s="48"/>
    </row>
    <row r="5" spans="1:10" ht="57.75">
      <c r="A5" s="3" t="s">
        <v>19</v>
      </c>
      <c r="B5" s="4">
        <v>3</v>
      </c>
      <c r="C5" s="3" t="s">
        <v>20</v>
      </c>
      <c r="D5" s="4">
        <v>5.25</v>
      </c>
      <c r="E5" s="6" t="s">
        <v>21</v>
      </c>
      <c r="F5" s="12">
        <f t="shared" si="0"/>
        <v>15.75</v>
      </c>
      <c r="G5" s="39">
        <v>500</v>
      </c>
      <c r="H5" s="12">
        <v>45</v>
      </c>
      <c r="I5" s="7">
        <v>5</v>
      </c>
      <c r="J5" s="3">
        <f t="shared" si="1"/>
        <v>225</v>
      </c>
    </row>
    <row r="6" spans="1:10" ht="43.5">
      <c r="A6" s="3" t="s">
        <v>22</v>
      </c>
      <c r="B6" s="4">
        <v>1</v>
      </c>
      <c r="C6" s="5" t="s">
        <v>23</v>
      </c>
      <c r="D6" s="4">
        <v>52</v>
      </c>
      <c r="E6" s="6" t="s">
        <v>24</v>
      </c>
      <c r="F6" s="12">
        <f t="shared" si="0"/>
        <v>52</v>
      </c>
      <c r="G6" s="40"/>
      <c r="H6" s="12">
        <v>750</v>
      </c>
      <c r="I6" s="7">
        <v>5</v>
      </c>
      <c r="J6" s="3">
        <f t="shared" si="1"/>
        <v>3750</v>
      </c>
    </row>
    <row r="7" spans="1:10" ht="57.75">
      <c r="A7" s="3" t="s">
        <v>25</v>
      </c>
      <c r="B7" s="4">
        <v>1</v>
      </c>
      <c r="C7" s="3" t="s">
        <v>26</v>
      </c>
      <c r="D7" s="4">
        <v>1</v>
      </c>
      <c r="E7" s="6" t="s">
        <v>27</v>
      </c>
      <c r="F7" s="12">
        <f t="shared" si="0"/>
        <v>1</v>
      </c>
      <c r="G7" s="40"/>
      <c r="H7" s="12">
        <v>150</v>
      </c>
      <c r="I7" s="7">
        <v>5</v>
      </c>
      <c r="J7" s="3">
        <f t="shared" si="1"/>
        <v>750</v>
      </c>
    </row>
    <row r="8" spans="1:10" ht="29.25">
      <c r="A8" s="3" t="s">
        <v>28</v>
      </c>
      <c r="B8" s="4">
        <v>1</v>
      </c>
      <c r="C8" s="3" t="s">
        <v>29</v>
      </c>
      <c r="D8" s="4">
        <v>8.5</v>
      </c>
      <c r="E8" s="6" t="s">
        <v>30</v>
      </c>
      <c r="F8" s="12">
        <f t="shared" si="0"/>
        <v>8.5</v>
      </c>
      <c r="G8" s="40"/>
      <c r="H8" s="12">
        <v>5</v>
      </c>
      <c r="I8" s="7">
        <v>5</v>
      </c>
      <c r="J8" s="3">
        <f t="shared" si="1"/>
        <v>25</v>
      </c>
    </row>
    <row r="9" spans="1:10" ht="57.75">
      <c r="A9" s="3" t="s">
        <v>31</v>
      </c>
      <c r="B9" s="4">
        <v>1</v>
      </c>
      <c r="C9" s="3" t="s">
        <v>32</v>
      </c>
      <c r="D9" s="4">
        <v>4.2</v>
      </c>
      <c r="E9" s="6" t="s">
        <v>33</v>
      </c>
      <c r="F9" s="12">
        <f t="shared" si="0"/>
        <v>4.2</v>
      </c>
      <c r="G9" s="40"/>
      <c r="H9" s="12">
        <v>10</v>
      </c>
      <c r="I9" s="7">
        <v>5</v>
      </c>
      <c r="J9" s="3">
        <f t="shared" si="1"/>
        <v>50</v>
      </c>
    </row>
    <row r="10" spans="1:10" ht="29.25">
      <c r="A10" s="3" t="s">
        <v>34</v>
      </c>
      <c r="B10" s="4">
        <v>1</v>
      </c>
      <c r="C10" s="3" t="s">
        <v>35</v>
      </c>
      <c r="D10" s="4">
        <v>2.5</v>
      </c>
      <c r="E10" s="6" t="s">
        <v>27</v>
      </c>
      <c r="F10" s="12">
        <f t="shared" si="0"/>
        <v>2.5</v>
      </c>
      <c r="G10" s="40"/>
      <c r="H10" s="12">
        <v>30</v>
      </c>
      <c r="I10" s="7">
        <v>3.3</v>
      </c>
      <c r="J10" s="3">
        <f t="shared" si="1"/>
        <v>99</v>
      </c>
    </row>
    <row r="11" spans="1:10" ht="29.25">
      <c r="A11" s="3" t="s">
        <v>36</v>
      </c>
      <c r="B11" s="4">
        <v>3</v>
      </c>
      <c r="C11" s="3" t="s">
        <v>37</v>
      </c>
      <c r="D11" s="4">
        <v>3.7</v>
      </c>
      <c r="E11" s="6" t="s">
        <v>27</v>
      </c>
      <c r="F11" s="12">
        <f>B11*D11</f>
        <v>11.100000000000001</v>
      </c>
      <c r="G11" s="40"/>
      <c r="H11" s="12">
        <v>30</v>
      </c>
      <c r="I11" s="7">
        <v>5</v>
      </c>
      <c r="J11" s="3">
        <f t="shared" si="1"/>
        <v>150</v>
      </c>
    </row>
    <row r="12" spans="1:10" ht="29.25">
      <c r="A12" s="3" t="s">
        <v>38</v>
      </c>
      <c r="B12" s="4">
        <v>2</v>
      </c>
      <c r="C12" s="3" t="s">
        <v>39</v>
      </c>
      <c r="D12" s="4">
        <v>2.33</v>
      </c>
      <c r="E12" s="6" t="s">
        <v>27</v>
      </c>
      <c r="F12" s="12">
        <f>B12*D12</f>
        <v>4.66</v>
      </c>
      <c r="G12" s="40"/>
      <c r="H12" s="12">
        <v>72</v>
      </c>
      <c r="I12" s="7">
        <v>5</v>
      </c>
      <c r="J12" s="3">
        <f t="shared" si="1"/>
        <v>360</v>
      </c>
    </row>
    <row r="13" spans="1:10">
      <c r="A13" s="3" t="s">
        <v>40</v>
      </c>
      <c r="B13" s="4">
        <v>1</v>
      </c>
      <c r="C13" s="3" t="s">
        <v>41</v>
      </c>
      <c r="D13" s="4">
        <v>4.0999999999999996</v>
      </c>
      <c r="E13" s="6" t="s">
        <v>27</v>
      </c>
      <c r="F13" s="12">
        <f>B13*D13</f>
        <v>4.0999999999999996</v>
      </c>
      <c r="G13" s="40"/>
      <c r="H13" s="12">
        <v>10</v>
      </c>
      <c r="I13" s="7">
        <v>5</v>
      </c>
      <c r="J13" s="3">
        <f>I13*H13</f>
        <v>50</v>
      </c>
    </row>
    <row r="14" spans="1:10" ht="29.25">
      <c r="A14" s="3" t="s">
        <v>42</v>
      </c>
      <c r="B14" s="4">
        <v>1</v>
      </c>
      <c r="C14" s="3" t="s">
        <v>43</v>
      </c>
      <c r="D14" s="4">
        <v>9</v>
      </c>
      <c r="E14" s="6" t="s">
        <v>27</v>
      </c>
      <c r="F14" s="12">
        <f>B14*D14</f>
        <v>9</v>
      </c>
      <c r="G14" s="40"/>
      <c r="H14" s="16"/>
      <c r="I14" s="25"/>
      <c r="J14" s="28"/>
    </row>
    <row r="15" spans="1:10" ht="43.5">
      <c r="A15" s="3" t="s">
        <v>44</v>
      </c>
      <c r="B15" s="4">
        <v>1</v>
      </c>
      <c r="C15" s="3" t="s">
        <v>45</v>
      </c>
      <c r="D15" s="4">
        <v>1.5</v>
      </c>
      <c r="E15" s="7"/>
      <c r="F15" s="12">
        <f>B15*D15</f>
        <v>1.5</v>
      </c>
      <c r="G15" s="41"/>
      <c r="H15" s="16"/>
      <c r="I15" s="26"/>
      <c r="J15" s="28"/>
    </row>
    <row r="16" spans="1:10" ht="72.75">
      <c r="A16" s="3" t="s">
        <v>46</v>
      </c>
      <c r="B16" s="4">
        <v>1</v>
      </c>
      <c r="C16" s="3" t="s">
        <v>47</v>
      </c>
      <c r="D16" s="4">
        <v>38</v>
      </c>
      <c r="E16" s="6" t="s">
        <v>48</v>
      </c>
      <c r="F16" s="12">
        <f t="shared" si="0"/>
        <v>38</v>
      </c>
      <c r="G16" s="12">
        <v>270</v>
      </c>
      <c r="H16" s="16">
        <v>0</v>
      </c>
      <c r="I16" s="26"/>
      <c r="J16" s="28"/>
    </row>
    <row r="17" spans="1:19" ht="57.75">
      <c r="A17" s="9" t="s">
        <v>49</v>
      </c>
      <c r="B17" s="4">
        <v>1</v>
      </c>
      <c r="C17" s="3" t="s">
        <v>50</v>
      </c>
      <c r="D17" s="4">
        <v>73</v>
      </c>
      <c r="E17" s="6" t="s">
        <v>51</v>
      </c>
      <c r="F17" s="12">
        <f t="shared" si="0"/>
        <v>73</v>
      </c>
      <c r="G17" s="12">
        <v>400</v>
      </c>
      <c r="H17" s="29"/>
      <c r="I17" s="26"/>
      <c r="J17" s="28"/>
    </row>
    <row r="18" spans="1:19">
      <c r="A18" s="3" t="s">
        <v>52</v>
      </c>
      <c r="B18" s="32"/>
      <c r="C18" s="33"/>
      <c r="D18" s="33"/>
      <c r="E18" s="34"/>
      <c r="F18" s="12">
        <v>6</v>
      </c>
      <c r="G18" s="29"/>
      <c r="H18" s="30"/>
      <c r="I18" s="26"/>
      <c r="J18" s="28"/>
    </row>
    <row r="19" spans="1:19">
      <c r="A19" s="8" t="s">
        <v>53</v>
      </c>
      <c r="B19" s="35"/>
      <c r="C19" s="36"/>
      <c r="D19" s="36"/>
      <c r="E19" s="37"/>
      <c r="F19" s="13">
        <v>15</v>
      </c>
      <c r="G19" s="31"/>
      <c r="H19" s="31"/>
      <c r="I19" s="26"/>
      <c r="J19" s="28"/>
    </row>
    <row r="20" spans="1:19">
      <c r="A20" s="38" t="s">
        <v>54</v>
      </c>
      <c r="B20" s="38"/>
      <c r="C20" s="38"/>
      <c r="D20" s="38"/>
      <c r="E20" s="38"/>
      <c r="F20" s="14">
        <f>SUM(F2:F19)</f>
        <v>263.90999999999997</v>
      </c>
      <c r="G20" s="15">
        <f>SUM(G2:G19)</f>
        <v>1365</v>
      </c>
      <c r="H20" s="15">
        <f>SUM(H2:H19)</f>
        <v>3876</v>
      </c>
      <c r="I20" s="26"/>
      <c r="J20" s="19">
        <f>SUM(J2:J13)</f>
        <v>20903</v>
      </c>
    </row>
    <row r="21" spans="1:19">
      <c r="A21" s="43" t="s">
        <v>55</v>
      </c>
      <c r="B21" s="24"/>
      <c r="C21" s="24"/>
      <c r="D21" s="24"/>
      <c r="E21" s="24"/>
      <c r="F21" s="24"/>
      <c r="G21" s="24"/>
      <c r="H21" s="17">
        <f>SUM(H3:H19)</f>
        <v>2302</v>
      </c>
      <c r="I21" s="27"/>
      <c r="J21" s="18"/>
    </row>
    <row r="22" spans="1:19" ht="72.75">
      <c r="A22" s="10" t="s">
        <v>56</v>
      </c>
    </row>
    <row r="23" spans="1:19" ht="72.75">
      <c r="A23" s="42" t="s">
        <v>57</v>
      </c>
      <c r="G23" s="21" t="s">
        <v>58</v>
      </c>
      <c r="H23" s="21" t="s">
        <v>59</v>
      </c>
      <c r="I23" s="21" t="s">
        <v>60</v>
      </c>
      <c r="J23" s="21" t="s">
        <v>61</v>
      </c>
    </row>
    <row r="24" spans="1:19">
      <c r="G24" s="3">
        <v>14.8</v>
      </c>
      <c r="H24" s="22">
        <v>2300</v>
      </c>
      <c r="I24" s="19">
        <f>G24*H24</f>
        <v>34040</v>
      </c>
      <c r="J24" s="23" t="str">
        <f>TEXT(ROUND(I24/J20,2)/24,"h:mm")</f>
        <v>1:37</v>
      </c>
    </row>
    <row r="25" spans="1:19">
      <c r="M25" s="44"/>
      <c r="N25" s="44"/>
      <c r="O25" s="44"/>
      <c r="P25" s="44"/>
      <c r="Q25" s="44"/>
      <c r="R25" s="44"/>
      <c r="S25" s="44"/>
    </row>
    <row r="26" spans="1:19">
      <c r="M26" s="45"/>
      <c r="N26" s="44"/>
      <c r="O26" s="44"/>
      <c r="P26" s="44"/>
      <c r="Q26" s="44"/>
      <c r="R26" s="45"/>
      <c r="S26" s="45"/>
    </row>
    <row r="27" spans="1:19" ht="29.25">
      <c r="A27" s="49" t="s">
        <v>62</v>
      </c>
      <c r="F27" s="46"/>
      <c r="G27" s="46"/>
    </row>
    <row r="28" spans="1:19" ht="43.5">
      <c r="A28" s="50" t="s">
        <v>63</v>
      </c>
      <c r="B28" s="50" t="s">
        <v>64</v>
      </c>
      <c r="C28" s="50" t="s">
        <v>65</v>
      </c>
      <c r="D28" s="50" t="s">
        <v>66</v>
      </c>
      <c r="E28" s="50" t="s">
        <v>67</v>
      </c>
      <c r="F28" s="50" t="s">
        <v>68</v>
      </c>
      <c r="G28" s="50" t="s">
        <v>69</v>
      </c>
      <c r="H28" s="50" t="s">
        <v>70</v>
      </c>
      <c r="I28" s="50" t="s">
        <v>71</v>
      </c>
      <c r="J28" s="50" t="s">
        <v>72</v>
      </c>
    </row>
    <row r="29" spans="1:19">
      <c r="A29" s="50">
        <v>1.31</v>
      </c>
      <c r="B29" s="1">
        <v>9.81</v>
      </c>
      <c r="C29" s="1">
        <f>ROUND(A29*B29,2)</f>
        <v>12.85</v>
      </c>
      <c r="D29" s="50">
        <v>4.2</v>
      </c>
      <c r="E29" s="1">
        <f>(D29/2)/100</f>
        <v>2.1000000000000001E-2</v>
      </c>
      <c r="F29" s="1">
        <v>0.6</v>
      </c>
      <c r="G29" s="1">
        <f>ROUND(F29*C29,2)</f>
        <v>7.71</v>
      </c>
      <c r="H29" s="1">
        <f>ROUND(G29*E29,5)</f>
        <v>0.16191</v>
      </c>
      <c r="I29" s="1">
        <f>ROUND(H29*100,3)</f>
        <v>16.190999999999999</v>
      </c>
      <c r="J29" s="50">
        <f>ROUND(I29/2,3)</f>
        <v>8.0960000000000001</v>
      </c>
    </row>
  </sheetData>
  <mergeCells count="9">
    <mergeCell ref="A21:G21"/>
    <mergeCell ref="I14:I21"/>
    <mergeCell ref="J14:J19"/>
    <mergeCell ref="H17:H19"/>
    <mergeCell ref="B18:E18"/>
    <mergeCell ref="B19:E19"/>
    <mergeCell ref="A20:E20"/>
    <mergeCell ref="G5:G15"/>
    <mergeCell ref="G18:G19"/>
  </mergeCells>
  <hyperlinks>
    <hyperlink ref="E2" r:id="rId1" xr:uid="{12094E8C-0701-4C86-BCD5-7E8BD63B66A1}"/>
    <hyperlink ref="E3" r:id="rId2" xr:uid="{614E254F-A8AA-43E1-9D5E-1D825630FBE8}"/>
    <hyperlink ref="E5" r:id="rId3" xr:uid="{B4F5FF68-9BAA-4785-A2A3-6DA3CB54461D}"/>
    <hyperlink ref="E6" r:id="rId4" xr:uid="{953520E5-9FF3-40CF-A073-F63B0E28AE9A}"/>
    <hyperlink ref="E7" r:id="rId5" xr:uid="{FC160087-23C6-4F8B-9444-E780E3EDFE05}"/>
    <hyperlink ref="E8" r:id="rId6" xr:uid="{F9F870B3-ED99-4148-8248-18D6D42B28D0}"/>
    <hyperlink ref="E9" r:id="rId7" xr:uid="{86D25FF1-4364-4B6A-9AB7-3DE0FD8BC521}"/>
    <hyperlink ref="E10" r:id="rId8" xr:uid="{8AC4E7DF-90A9-483D-A2B7-627634F6CDCA}"/>
    <hyperlink ref="E16" r:id="rId9" xr:uid="{88FA0F65-54D5-4394-8215-CE289D0EF05E}"/>
    <hyperlink ref="E11" r:id="rId10" xr:uid="{243533F2-3762-47C4-AF42-9A32FBA873C3}"/>
    <hyperlink ref="E12" r:id="rId11" xr:uid="{C2F99545-0E6C-43C8-B82D-6A3AE7F1F872}"/>
    <hyperlink ref="E13" r:id="rId12" xr:uid="{1187FAD8-847A-42AB-9978-BDEC143579CB}"/>
    <hyperlink ref="E14" r:id="rId13" xr:uid="{71297058-CB6E-432A-B17F-BCE9FCED2B00}"/>
    <hyperlink ref="E17" r:id="rId14" xr:uid="{5DE2608E-1B30-4FC7-A2CA-93AE7AF57BB6}"/>
    <hyperlink ref="E4" r:id="rId15" xr:uid="{0C23D0D4-1993-4DE5-8CEB-F71498687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2025-07-04T10:15:00Z</dcterms:created>
  <dcterms:modified xsi:type="dcterms:W3CDTF">2025-07-04T16:22:58Z</dcterms:modified>
  <cp:category/>
  <cp:contentStatus/>
</cp:coreProperties>
</file>