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1\提出20221010\プログラム集\"/>
    </mc:Choice>
  </mc:AlternateContent>
  <xr:revisionPtr revIDLastSave="0" documentId="13_ncr:1_{530C0C54-D06D-4BFA-BD1C-E95C724BB219}" xr6:coauthVersionLast="47" xr6:coauthVersionMax="47" xr10:uidLastSave="{00000000-0000-0000-0000-000000000000}"/>
  <bookViews>
    <workbookView xWindow="3075" yWindow="3075" windowWidth="21600" windowHeight="11385" activeTab="1" xr2:uid="{93D27342-7463-4084-9AE7-E69980A77A26}"/>
  </bookViews>
  <sheets>
    <sheet name="Input" sheetId="2" r:id="rId1"/>
    <sheet name="Equations" sheetId="1" r:id="rId2"/>
    <sheet name="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5" i="3"/>
  <c r="F4" i="3"/>
  <c r="C20" i="3"/>
  <c r="D20" i="3" s="1"/>
  <c r="C21" i="3"/>
  <c r="D21" i="3" s="1"/>
  <c r="C22" i="3"/>
  <c r="E22" i="3" s="1"/>
  <c r="D22" i="3"/>
  <c r="C23" i="3"/>
  <c r="D23" i="3" s="1"/>
  <c r="E23" i="3"/>
  <c r="C24" i="3"/>
  <c r="D24" i="3" s="1"/>
  <c r="C25" i="3"/>
  <c r="D25" i="3" s="1"/>
  <c r="C26" i="3"/>
  <c r="D26" i="3"/>
  <c r="E26" i="3"/>
  <c r="C27" i="3"/>
  <c r="D27" i="3" s="1"/>
  <c r="C28" i="3"/>
  <c r="D28" i="3" s="1"/>
  <c r="C29" i="3"/>
  <c r="D29" i="3" s="1"/>
  <c r="C30" i="3"/>
  <c r="D30" i="3" s="1"/>
  <c r="E30" i="3"/>
  <c r="C31" i="3"/>
  <c r="D31" i="3" s="1"/>
  <c r="C32" i="3"/>
  <c r="D32" i="3" s="1"/>
  <c r="C33" i="3"/>
  <c r="D33" i="3" s="1"/>
  <c r="C34" i="3"/>
  <c r="E34" i="3" s="1"/>
  <c r="C35" i="3"/>
  <c r="D35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I21" i="3"/>
  <c r="I22" i="3" s="1"/>
  <c r="H21" i="3"/>
  <c r="H22" i="3" s="1"/>
  <c r="C4" i="3"/>
  <c r="D4" i="3" s="1"/>
  <c r="C3" i="3"/>
  <c r="D3" i="3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E3" i="1"/>
  <c r="E4" i="1"/>
  <c r="E2" i="1"/>
  <c r="E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E35" i="3" l="1"/>
  <c r="E27" i="3"/>
  <c r="D34" i="3"/>
  <c r="E31" i="3"/>
  <c r="E32" i="3"/>
  <c r="E28" i="3"/>
  <c r="E24" i="3"/>
  <c r="E20" i="3"/>
  <c r="E33" i="3"/>
  <c r="E29" i="3"/>
  <c r="E25" i="3"/>
  <c r="E21" i="3"/>
  <c r="E19" i="3"/>
  <c r="E13" i="3"/>
  <c r="E18" i="3"/>
  <c r="E17" i="3"/>
  <c r="E16" i="3"/>
  <c r="E12" i="3"/>
  <c r="E15" i="3"/>
  <c r="E11" i="3"/>
  <c r="E14" i="3"/>
  <c r="E10" i="3"/>
  <c r="E9" i="3"/>
  <c r="E8" i="3"/>
  <c r="E7" i="3"/>
  <c r="E6" i="3"/>
  <c r="E5" i="3"/>
  <c r="E4" i="3"/>
  <c r="E5" i="1"/>
  <c r="J4" i="1" s="1"/>
  <c r="K4" i="1"/>
  <c r="K3" i="1"/>
  <c r="J19" i="1"/>
  <c r="K8" i="1"/>
  <c r="K14" i="1"/>
  <c r="K18" i="1"/>
  <c r="J13" i="1"/>
  <c r="K19" i="1"/>
  <c r="K23" i="1"/>
  <c r="J18" i="1"/>
  <c r="K7" i="1"/>
  <c r="J14" i="1"/>
  <c r="J23" i="1"/>
  <c r="K12" i="1"/>
  <c r="J7" i="1"/>
  <c r="J9" i="1"/>
  <c r="K13" i="1"/>
  <c r="K17" i="1"/>
  <c r="J12" i="1"/>
  <c r="J15" i="1"/>
  <c r="J3" i="1"/>
  <c r="J8" i="1"/>
  <c r="K22" i="1"/>
  <c r="J17" i="1"/>
  <c r="K6" i="1"/>
  <c r="J6" i="1"/>
  <c r="K16" i="1"/>
  <c r="J11" i="1"/>
  <c r="K11" i="1"/>
  <c r="K21" i="1"/>
  <c r="J16" i="1"/>
  <c r="K5" i="1"/>
  <c r="J21" i="1"/>
  <c r="K10" i="1"/>
  <c r="J5" i="1"/>
  <c r="J22" i="1"/>
  <c r="K15" i="1"/>
  <c r="J10" i="1"/>
  <c r="K20" i="1"/>
  <c r="J20" i="1"/>
  <c r="K9" i="1"/>
</calcChain>
</file>

<file path=xl/sharedStrings.xml><?xml version="1.0" encoding="utf-8"?>
<sst xmlns="http://schemas.openxmlformats.org/spreadsheetml/2006/main" count="36" uniqueCount="21">
  <si>
    <t>=</t>
    <phoneticPr fontId="1"/>
  </si>
  <si>
    <t>kh</t>
    <phoneticPr fontId="1"/>
  </si>
  <si>
    <t>(</t>
    <phoneticPr fontId="1"/>
  </si>
  <si>
    <t>)</t>
    <phoneticPr fontId="1"/>
  </si>
  <si>
    <r>
      <t>z/</t>
    </r>
    <r>
      <rPr>
        <i/>
        <sz val="11"/>
        <color theme="1"/>
        <rFont val="Times New Roman"/>
        <family val="1"/>
      </rPr>
      <t>h</t>
    </r>
    <phoneticPr fontId="1"/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</si>
  <si>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h</t>
    </r>
    <phoneticPr fontId="1"/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</si>
  <si>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phoneticPr fontId="1"/>
  </si>
  <si>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T</t>
    </r>
    <phoneticPr fontId="1"/>
  </si>
  <si>
    <r>
      <rPr>
        <i/>
        <sz val="11"/>
        <color theme="1"/>
        <rFont val="Times New Roman"/>
        <family val="1"/>
      </rPr>
      <t>u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c</t>
    </r>
    <phoneticPr fontId="1"/>
  </si>
  <si>
    <r>
      <rPr>
        <i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c</t>
    </r>
    <phoneticPr fontId="1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</si>
  <si>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Symbol"/>
        <family val="1"/>
        <charset val="2"/>
      </rPr>
      <t>r</t>
    </r>
    <r>
      <rPr>
        <i/>
        <sz val="11"/>
        <color theme="1"/>
        <rFont val="Times New Roman"/>
        <family val="1"/>
      </rPr>
      <t>gH</t>
    </r>
    <phoneticPr fontId="1"/>
  </si>
  <si>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H</t>
    </r>
    <phoneticPr fontId="1"/>
  </si>
  <si>
    <t>【例題5.1（１）】</t>
    <rPh sb="1" eb="3">
      <t>レイダイ</t>
    </rPh>
    <phoneticPr fontId="1"/>
  </si>
  <si>
    <t>図ｰ1　水面変動，流速，および圧力の時間波形</t>
    <rPh sb="0" eb="1">
      <t>ズ</t>
    </rPh>
    <rPh sb="4" eb="8">
      <t>スイメンヘンドウ</t>
    </rPh>
    <rPh sb="9" eb="11">
      <t>リュウソク</t>
    </rPh>
    <rPh sb="15" eb="17">
      <t>アツリョク</t>
    </rPh>
    <rPh sb="18" eb="22">
      <t>ジカンハケイ</t>
    </rPh>
    <phoneticPr fontId="1"/>
  </si>
  <si>
    <r>
      <rPr>
        <sz val="11"/>
        <color theme="1"/>
        <rFont val="Times New Roman"/>
        <family val="1"/>
      </rPr>
      <t>tanh</t>
    </r>
    <r>
      <rPr>
        <sz val="11"/>
        <color theme="1"/>
        <rFont val="Symbol"/>
        <family val="1"/>
        <charset val="2"/>
      </rPr>
      <t xml:space="preserve"> </t>
    </r>
    <r>
      <rPr>
        <i/>
        <sz val="11"/>
        <color theme="1"/>
        <rFont val="Times New Roman"/>
        <family val="1"/>
      </rPr>
      <t>kh</t>
    </r>
    <phoneticPr fontId="1"/>
  </si>
  <si>
    <t>浅水波</t>
    <rPh sb="0" eb="2">
      <t>センスイ</t>
    </rPh>
    <rPh sb="2" eb="3">
      <t>ハ</t>
    </rPh>
    <phoneticPr fontId="1"/>
  </si>
  <si>
    <t>深水波</t>
    <rPh sb="0" eb="1">
      <t>シン</t>
    </rPh>
    <rPh sb="1" eb="2">
      <t>スイ</t>
    </rPh>
    <rPh sb="2" eb="3">
      <t>ハ</t>
    </rPh>
    <phoneticPr fontId="1"/>
  </si>
  <si>
    <r>
      <t>n=c</t>
    </r>
    <r>
      <rPr>
        <i/>
        <vertAlign val="subscript"/>
        <sz val="11"/>
        <color theme="1"/>
        <rFont val="Times New Roman"/>
        <family val="1"/>
      </rPr>
      <t>g</t>
    </r>
    <r>
      <rPr>
        <i/>
        <sz val="11"/>
        <color theme="1"/>
        <rFont val="Times New Roman"/>
        <family val="1"/>
        <charset val="2"/>
      </rPr>
      <t>/c</t>
    </r>
    <phoneticPr fontId="1"/>
  </si>
  <si>
    <t>図ｰ2　関数tanh khのグラフ</t>
    <rPh sb="0" eb="1">
      <t>ズ</t>
    </rPh>
    <rPh sb="4" eb="6">
      <t>カンスウ</t>
    </rPh>
    <phoneticPr fontId="1"/>
  </si>
  <si>
    <t>図ｰ3　相対水深khに対する群速度と位相速度の比nの変化</t>
    <rPh sb="0" eb="1">
      <t>ズ</t>
    </rPh>
    <rPh sb="4" eb="6">
      <t>ソウタイ</t>
    </rPh>
    <rPh sb="6" eb="8">
      <t>スイシン</t>
    </rPh>
    <rPh sb="11" eb="12">
      <t>タイ</t>
    </rPh>
    <rPh sb="14" eb="17">
      <t>グンソクド</t>
    </rPh>
    <rPh sb="18" eb="22">
      <t>イソウソクド</t>
    </rPh>
    <rPh sb="23" eb="24">
      <t>ヒ</t>
    </rPh>
    <rPh sb="26" eb="28">
      <t>ヘンカ</t>
    </rPh>
    <phoneticPr fontId="1"/>
  </si>
  <si>
    <r>
      <t>2kh/</t>
    </r>
    <r>
      <rPr>
        <sz val="11"/>
        <color theme="1"/>
        <rFont val="Times New Roman"/>
        <family val="1"/>
      </rPr>
      <t>sinh</t>
    </r>
    <r>
      <rPr>
        <i/>
        <sz val="11"/>
        <color theme="1"/>
        <rFont val="Times New Roman"/>
        <family val="1"/>
        <charset val="2"/>
      </rPr>
      <t xml:space="preserve"> 2kh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</si>
</sst>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sz val="11"/>
      <color theme="1"/>
      <name val="Times New Roman"/>
      <family val="1"/>
      <charset val="2"/>
    </font>
    <font>
      <i/>
      <sz val="11"/>
      <color theme="1"/>
      <name val="Times New Roman"/>
      <family val="1"/>
      <charset val="2"/>
    </font>
    <font>
      <sz val="11"/>
      <color theme="1"/>
      <name val="Symbol"/>
      <family val="1"/>
      <charset val="2"/>
    </font>
    <font>
      <i/>
      <vertAlign val="subscript"/>
      <sz val="11"/>
      <color theme="1"/>
      <name val="Times New Roman"/>
      <family val="1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Equations!$I$2</c:f>
              <c:strCache>
                <c:ptCount val="1"/>
                <c:pt idx="0">
                  <c:v>h/H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Equations!$I$3:$I$23</c:f>
              <c:numCache>
                <c:formatCode>General</c:formatCode>
                <c:ptCount val="21"/>
                <c:pt idx="0">
                  <c:v>0.5</c:v>
                </c:pt>
                <c:pt idx="1">
                  <c:v>0.47552825814757677</c:v>
                </c:pt>
                <c:pt idx="2">
                  <c:v>0.40450849718747373</c:v>
                </c:pt>
                <c:pt idx="3">
                  <c:v>0.29389262614623657</c:v>
                </c:pt>
                <c:pt idx="4">
                  <c:v>0.15450849718747373</c:v>
                </c:pt>
                <c:pt idx="5">
                  <c:v>3.06287113727155E-17</c:v>
                </c:pt>
                <c:pt idx="6">
                  <c:v>-0.15450849718747367</c:v>
                </c:pt>
                <c:pt idx="7">
                  <c:v>-0.29389262614623651</c:v>
                </c:pt>
                <c:pt idx="8">
                  <c:v>-0.40450849718747367</c:v>
                </c:pt>
                <c:pt idx="9">
                  <c:v>-0.47552825814757677</c:v>
                </c:pt>
                <c:pt idx="10">
                  <c:v>-0.5</c:v>
                </c:pt>
                <c:pt idx="11">
                  <c:v>-0.47552825814757677</c:v>
                </c:pt>
                <c:pt idx="12">
                  <c:v>-0.40450849718747378</c:v>
                </c:pt>
                <c:pt idx="13">
                  <c:v>-0.29389262614623662</c:v>
                </c:pt>
                <c:pt idx="14">
                  <c:v>-0.15450849718747378</c:v>
                </c:pt>
                <c:pt idx="15">
                  <c:v>-9.1886134118146501E-17</c:v>
                </c:pt>
                <c:pt idx="16">
                  <c:v>0.15450849718747361</c:v>
                </c:pt>
                <c:pt idx="17">
                  <c:v>0.29389262614623646</c:v>
                </c:pt>
                <c:pt idx="18">
                  <c:v>0.40450849718747367</c:v>
                </c:pt>
                <c:pt idx="19">
                  <c:v>0.47552825814757677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1-480D-B2BA-A5C2F561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1483464566928"/>
          <c:y val="4.2795275590551178E-2"/>
          <c:w val="0.78525329133858268"/>
          <c:h val="0.8203409339457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Functions!$E$2</c:f>
              <c:strCache>
                <c:ptCount val="1"/>
                <c:pt idx="0">
                  <c:v>n=cg/c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Functions!$C$3:$C$35</c:f>
              <c:numCache>
                <c:formatCode>General</c:formatCode>
                <c:ptCount val="33"/>
                <c:pt idx="0">
                  <c:v>0</c:v>
                </c:pt>
                <c:pt idx="1">
                  <c:v>3.9269908169872414E-2</c:v>
                </c:pt>
                <c:pt idx="2">
                  <c:v>7.8539816339744828E-2</c:v>
                </c:pt>
                <c:pt idx="3">
                  <c:v>0.11780972450961724</c:v>
                </c:pt>
                <c:pt idx="4">
                  <c:v>0.15707963267948966</c:v>
                </c:pt>
                <c:pt idx="5">
                  <c:v>0.19634954084936207</c:v>
                </c:pt>
                <c:pt idx="6">
                  <c:v>0.23561944901923448</c:v>
                </c:pt>
                <c:pt idx="7">
                  <c:v>0.2748893571891069</c:v>
                </c:pt>
                <c:pt idx="8">
                  <c:v>0.31415926535897931</c:v>
                </c:pt>
                <c:pt idx="9">
                  <c:v>0.35342917352885173</c:v>
                </c:pt>
                <c:pt idx="10">
                  <c:v>0.39269908169872414</c:v>
                </c:pt>
                <c:pt idx="11">
                  <c:v>0.47123889803846897</c:v>
                </c:pt>
                <c:pt idx="12">
                  <c:v>0.5497787143782138</c:v>
                </c:pt>
                <c:pt idx="13">
                  <c:v>0.62831853071795862</c:v>
                </c:pt>
                <c:pt idx="14">
                  <c:v>0.70685834705770345</c:v>
                </c:pt>
                <c:pt idx="15">
                  <c:v>0.78539816339744828</c:v>
                </c:pt>
                <c:pt idx="16">
                  <c:v>0.98174770424681035</c:v>
                </c:pt>
                <c:pt idx="17">
                  <c:v>1.1780972450961724</c:v>
                </c:pt>
                <c:pt idx="18">
                  <c:v>1.3744467859455345</c:v>
                </c:pt>
                <c:pt idx="19">
                  <c:v>1.5707963267948966</c:v>
                </c:pt>
                <c:pt idx="20">
                  <c:v>1.7671458676442586</c:v>
                </c:pt>
                <c:pt idx="21">
                  <c:v>1.9634954084936207</c:v>
                </c:pt>
                <c:pt idx="22">
                  <c:v>2.1598449493429825</c:v>
                </c:pt>
                <c:pt idx="23">
                  <c:v>2.3561944901923448</c:v>
                </c:pt>
                <c:pt idx="24">
                  <c:v>2.5525440310417071</c:v>
                </c:pt>
                <c:pt idx="25">
                  <c:v>2.748893571891069</c:v>
                </c:pt>
                <c:pt idx="26">
                  <c:v>2.9452431127404308</c:v>
                </c:pt>
                <c:pt idx="27">
                  <c:v>3.1415926535897931</c:v>
                </c:pt>
                <c:pt idx="28">
                  <c:v>3.5342917352885173</c:v>
                </c:pt>
                <c:pt idx="29">
                  <c:v>3.9269908169872414</c:v>
                </c:pt>
                <c:pt idx="30">
                  <c:v>4.7123889803846897</c:v>
                </c:pt>
                <c:pt idx="31">
                  <c:v>5.497787143782138</c:v>
                </c:pt>
                <c:pt idx="32">
                  <c:v>6.2831853071795862</c:v>
                </c:pt>
              </c:numCache>
            </c:numRef>
          </c:xVal>
          <c:yVal>
            <c:numRef>
              <c:f>Functions!$E$3:$E$35</c:f>
              <c:numCache>
                <c:formatCode>General</c:formatCode>
                <c:ptCount val="33"/>
                <c:pt idx="0">
                  <c:v>1</c:v>
                </c:pt>
                <c:pt idx="1">
                  <c:v>0.99948632779834778</c:v>
                </c:pt>
                <c:pt idx="2">
                  <c:v>0.9979497360112064</c:v>
                </c:pt>
                <c:pt idx="3">
                  <c:v>0.9954034132324534</c:v>
                </c:pt>
                <c:pt idx="4">
                  <c:v>0.99186905726103314</c:v>
                </c:pt>
                <c:pt idx="5">
                  <c:v>0.98737646067459472</c:v>
                </c:pt>
                <c:pt idx="6">
                  <c:v>0.98196295076450801</c:v>
                </c:pt>
                <c:pt idx="7">
                  <c:v>0.97567270264036798</c:v>
                </c:pt>
                <c:pt idx="8">
                  <c:v>0.96855594791270616</c:v>
                </c:pt>
                <c:pt idx="9">
                  <c:v>0.96066810382610135</c:v>
                </c:pt>
                <c:pt idx="10">
                  <c:v>0.95206884897699984</c:v>
                </c:pt>
                <c:pt idx="11">
                  <c:v>0.93299041721868459</c:v>
                </c:pt>
                <c:pt idx="12">
                  <c:v>0.91184728503752677</c:v>
                </c:pt>
                <c:pt idx="13">
                  <c:v>0.88917509140120854</c:v>
                </c:pt>
                <c:pt idx="14">
                  <c:v>0.86549322954764252</c:v>
                </c:pt>
                <c:pt idx="15">
                  <c:v>0.84128472516542896</c:v>
                </c:pt>
                <c:pt idx="16">
                  <c:v>0.7811492563014738</c:v>
                </c:pt>
                <c:pt idx="17">
                  <c:v>0.72534498311575724</c:v>
                </c:pt>
                <c:pt idx="18">
                  <c:v>0.67664895110223455</c:v>
                </c:pt>
                <c:pt idx="19">
                  <c:v>0.63601452749106657</c:v>
                </c:pt>
                <c:pt idx="20">
                  <c:v>0.60321645275094071</c:v>
                </c:pt>
                <c:pt idx="21">
                  <c:v>0.57740304939848164</c:v>
                </c:pt>
                <c:pt idx="22">
                  <c:v>0.55747936475530213</c:v>
                </c:pt>
                <c:pt idx="23">
                  <c:v>0.54233617812470947</c:v>
                </c:pt>
                <c:pt idx="24">
                  <c:v>0.53096760670636878</c:v>
                </c:pt>
                <c:pt idx="25">
                  <c:v>0.52251835118279566</c:v>
                </c:pt>
                <c:pt idx="26">
                  <c:v>0.51629103974091162</c:v>
                </c:pt>
                <c:pt idx="27">
                  <c:v>0.51173352965270191</c:v>
                </c:pt>
                <c:pt idx="28">
                  <c:v>0.50601846735923939</c:v>
                </c:pt>
                <c:pt idx="29">
                  <c:v>0.50304894129337163</c:v>
                </c:pt>
                <c:pt idx="30">
                  <c:v>0.50076057503959448</c:v>
                </c:pt>
                <c:pt idx="31">
                  <c:v>0.50018445935203348</c:v>
                </c:pt>
                <c:pt idx="32">
                  <c:v>0.50004382323650776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4-4A43-8603-2DB9BEA83D28}"/>
            </c:ext>
          </c:extLst>
        </c:ser>
        <c:ser>
          <c:idx val="1"/>
          <c:order val="1"/>
          <c:tx>
            <c:strRef>
              <c:f>Functions!$H$20</c:f>
              <c:strCache>
                <c:ptCount val="1"/>
                <c:pt idx="0">
                  <c:v>浅水波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Functions!$H$21:$H$22</c:f>
              <c:numCache>
                <c:formatCode>General</c:formatCode>
                <c:ptCount val="2"/>
                <c:pt idx="0">
                  <c:v>0.31415926535897931</c:v>
                </c:pt>
                <c:pt idx="1">
                  <c:v>0.31415926535897931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4-4A43-8603-2DB9BEA83D28}"/>
            </c:ext>
          </c:extLst>
        </c:ser>
        <c:ser>
          <c:idx val="2"/>
          <c:order val="2"/>
          <c:tx>
            <c:strRef>
              <c:f>Functions!$I$20</c:f>
              <c:strCache>
                <c:ptCount val="1"/>
                <c:pt idx="0">
                  <c:v>深水波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Functions!$I$21:$I$22</c:f>
              <c:numCache>
                <c:formatCode>General</c:formatCode>
                <c:ptCount val="2"/>
                <c:pt idx="0">
                  <c:v>3.1415926535897931</c:v>
                </c:pt>
                <c:pt idx="1">
                  <c:v>3.1415926535897931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14-4A43-8603-2DB9BEA83D28}"/>
            </c:ext>
          </c:extLst>
        </c:ser>
        <c:ser>
          <c:idx val="3"/>
          <c:order val="3"/>
          <c:tx>
            <c:strRef>
              <c:f>Functions!$F$2</c:f>
              <c:strCache>
                <c:ptCount val="1"/>
                <c:pt idx="0">
                  <c:v>2kh/sinh 2kh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Functions!$B$3:$B$35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  <c:pt idx="26">
                  <c:v>7.5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16</c:v>
                </c:pt>
              </c:numCache>
            </c:numRef>
          </c:xVal>
          <c:yVal>
            <c:numRef>
              <c:f>Functions!$F$3:$F$35</c:f>
            </c:numRef>
          </c:yVal>
          <c:smooth val="1"/>
          <c:extLst>
            <c:ext xmlns:c16="http://schemas.microsoft.com/office/drawing/2014/chart" uri="{C3380CC4-5D6E-409C-BE32-E72D297353CC}">
              <c16:uniqueId val="{00000000-5396-4885-BFB1-4C6098D0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7104"/>
        <c:axId val="310183336"/>
      </c:scatterChart>
      <c:valAx>
        <c:axId val="310177104"/>
        <c:scaling>
          <c:orientation val="minMax"/>
          <c:max val="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83336"/>
        <c:crosses val="autoZero"/>
        <c:crossBetween val="midCat"/>
        <c:majorUnit val="1.57"/>
        <c:minorUnit val="0.31400000000000006"/>
      </c:valAx>
      <c:valAx>
        <c:axId val="310183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/>
                  <a:t>=</a:t>
                </a:r>
                <a:r>
                  <a:rPr lang="en-US" i="1"/>
                  <a:t>c</a:t>
                </a:r>
                <a:r>
                  <a:rPr lang="en-US" i="1" baseline="-25000"/>
                  <a:t>g</a:t>
                </a:r>
                <a:r>
                  <a:rPr lang="en-US"/>
                  <a:t>/</a:t>
                </a:r>
                <a:r>
                  <a:rPr lang="en-US" i="1"/>
                  <a:t>c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46337007874012"/>
          <c:y val="9.1127241907261611E-2"/>
          <c:w val="0.23519999999999996"/>
          <c:h val="0.21357857611548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Equations!$J$2</c:f>
              <c:strCache>
                <c:ptCount val="1"/>
                <c:pt idx="0">
                  <c:v>u/c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Equations!$J$3:$J$23</c:f>
              <c:numCache>
                <c:formatCode>General</c:formatCode>
                <c:ptCount val="21"/>
                <c:pt idx="0">
                  <c:v>4.6855594791270605E-2</c:v>
                </c:pt>
                <c:pt idx="1">
                  <c:v>4.456231875112316E-2</c:v>
                </c:pt>
                <c:pt idx="2">
                  <c:v>3.7906972467684187E-2</c:v>
                </c:pt>
                <c:pt idx="3">
                  <c:v>2.7541027605700884E-2</c:v>
                </c:pt>
                <c:pt idx="4">
                  <c:v>1.4479175072048886E-2</c:v>
                </c:pt>
                <c:pt idx="5">
                  <c:v>2.8702529781174783E-18</c:v>
                </c:pt>
                <c:pt idx="6">
                  <c:v>-1.4479175072048881E-2</c:v>
                </c:pt>
                <c:pt idx="7">
                  <c:v>-2.7541027605700878E-2</c:v>
                </c:pt>
                <c:pt idx="8">
                  <c:v>-3.790697246768418E-2</c:v>
                </c:pt>
                <c:pt idx="9">
                  <c:v>-4.456231875112316E-2</c:v>
                </c:pt>
                <c:pt idx="10">
                  <c:v>-4.6855594791270605E-2</c:v>
                </c:pt>
                <c:pt idx="11">
                  <c:v>-4.456231875112316E-2</c:v>
                </c:pt>
                <c:pt idx="12">
                  <c:v>-3.7906972467684194E-2</c:v>
                </c:pt>
                <c:pt idx="13">
                  <c:v>-2.7541027605700888E-2</c:v>
                </c:pt>
                <c:pt idx="14">
                  <c:v>-1.4479175072048892E-2</c:v>
                </c:pt>
                <c:pt idx="15">
                  <c:v>-8.6107589343524349E-18</c:v>
                </c:pt>
                <c:pt idx="16">
                  <c:v>1.4479175072048876E-2</c:v>
                </c:pt>
                <c:pt idx="17">
                  <c:v>2.7541027605700874E-2</c:v>
                </c:pt>
                <c:pt idx="18">
                  <c:v>3.790697246768418E-2</c:v>
                </c:pt>
                <c:pt idx="19">
                  <c:v>4.456231875112316E-2</c:v>
                </c:pt>
                <c:pt idx="20">
                  <c:v>4.6855594791270605E-2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9-411C-B8E9-3650C30A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Equations!$K$2</c:f>
              <c:strCache>
                <c:ptCount val="1"/>
                <c:pt idx="0">
                  <c:v>w/c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Equations!$K$3:$K$23</c:f>
              <c:numCache>
                <c:formatCode>General</c:formatCode>
                <c:ptCount val="21"/>
                <c:pt idx="0">
                  <c:v>0</c:v>
                </c:pt>
                <c:pt idx="1">
                  <c:v>-8.0633556870603976E-3</c:v>
                </c:pt>
                <c:pt idx="2">
                  <c:v>-1.5337413938768755E-2</c:v>
                </c:pt>
                <c:pt idx="3">
                  <c:v>-2.1110139252103883E-2</c:v>
                </c:pt>
                <c:pt idx="4">
                  <c:v>-2.4816457052454242E-2</c:v>
                </c:pt>
                <c:pt idx="5">
                  <c:v>-2.6093567130086971E-2</c:v>
                </c:pt>
                <c:pt idx="6">
                  <c:v>-2.4816457052454246E-2</c:v>
                </c:pt>
                <c:pt idx="7">
                  <c:v>-2.1110139252103883E-2</c:v>
                </c:pt>
                <c:pt idx="8">
                  <c:v>-1.5337413938768757E-2</c:v>
                </c:pt>
                <c:pt idx="9">
                  <c:v>-8.0633556870604011E-3</c:v>
                </c:pt>
                <c:pt idx="10">
                  <c:v>-3.1968493452480406E-18</c:v>
                </c:pt>
                <c:pt idx="11">
                  <c:v>8.0633556870604063E-3</c:v>
                </c:pt>
                <c:pt idx="12">
                  <c:v>1.5337413938768751E-2</c:v>
                </c:pt>
                <c:pt idx="13">
                  <c:v>2.1110139252103883E-2</c:v>
                </c:pt>
                <c:pt idx="14">
                  <c:v>2.4816457052454242E-2</c:v>
                </c:pt>
                <c:pt idx="15">
                  <c:v>2.6093567130086971E-2</c:v>
                </c:pt>
                <c:pt idx="16">
                  <c:v>2.4816457052454246E-2</c:v>
                </c:pt>
                <c:pt idx="17">
                  <c:v>2.1110139252103886E-2</c:v>
                </c:pt>
                <c:pt idx="18">
                  <c:v>1.533741393876876E-2</c:v>
                </c:pt>
                <c:pt idx="19">
                  <c:v>8.0633556870604028E-3</c:v>
                </c:pt>
                <c:pt idx="20">
                  <c:v>6.3936986904960813E-18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7-4192-8783-7E7F762D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6085225859925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Equations!$L$2</c:f>
              <c:strCache>
                <c:ptCount val="1"/>
                <c:pt idx="0">
                  <c:v>p/rgH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Equations!$L$3:$L$23</c:f>
              <c:numCache>
                <c:formatCode>General</c:formatCode>
                <c:ptCount val="21"/>
                <c:pt idx="0">
                  <c:v>5.316985314393964</c:v>
                </c:pt>
                <c:pt idx="1">
                  <c:v>5.3014709488242477</c:v>
                </c:pt>
                <c:pt idx="2">
                  <c:v>5.2564465063120025</c:v>
                </c:pt>
                <c:pt idx="3">
                  <c:v>5.1863192929940656</c:v>
                </c:pt>
                <c:pt idx="4">
                  <c:v>5.0979538491150205</c:v>
                </c:pt>
                <c:pt idx="5">
                  <c:v>5</c:v>
                </c:pt>
                <c:pt idx="6">
                  <c:v>4.9020461508849795</c:v>
                </c:pt>
                <c:pt idx="7">
                  <c:v>4.8136807070059344</c:v>
                </c:pt>
                <c:pt idx="8">
                  <c:v>4.7435534936879975</c:v>
                </c:pt>
                <c:pt idx="9">
                  <c:v>4.6985290511757523</c:v>
                </c:pt>
                <c:pt idx="10">
                  <c:v>4.683014685606036</c:v>
                </c:pt>
                <c:pt idx="11">
                  <c:v>4.6985290511757523</c:v>
                </c:pt>
                <c:pt idx="12">
                  <c:v>4.7435534936879975</c:v>
                </c:pt>
                <c:pt idx="13">
                  <c:v>4.8136807070059344</c:v>
                </c:pt>
                <c:pt idx="14">
                  <c:v>4.9020461508849795</c:v>
                </c:pt>
                <c:pt idx="15">
                  <c:v>5</c:v>
                </c:pt>
                <c:pt idx="16">
                  <c:v>5.0979538491150205</c:v>
                </c:pt>
                <c:pt idx="17">
                  <c:v>5.1863192929940656</c:v>
                </c:pt>
                <c:pt idx="18">
                  <c:v>5.2564465063120025</c:v>
                </c:pt>
                <c:pt idx="19">
                  <c:v>5.3014709488242477</c:v>
                </c:pt>
                <c:pt idx="20">
                  <c:v>5.316985314393964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A-4A4E-A281-25845D04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Equations!$I$2</c:f>
              <c:strCache>
                <c:ptCount val="1"/>
                <c:pt idx="0">
                  <c:v>h/H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Equations!$I$3:$I$23</c:f>
              <c:numCache>
                <c:formatCode>General</c:formatCode>
                <c:ptCount val="21"/>
                <c:pt idx="0">
                  <c:v>0.5</c:v>
                </c:pt>
                <c:pt idx="1">
                  <c:v>0.47552825814757677</c:v>
                </c:pt>
                <c:pt idx="2">
                  <c:v>0.40450849718747373</c:v>
                </c:pt>
                <c:pt idx="3">
                  <c:v>0.29389262614623657</c:v>
                </c:pt>
                <c:pt idx="4">
                  <c:v>0.15450849718747373</c:v>
                </c:pt>
                <c:pt idx="5">
                  <c:v>3.06287113727155E-17</c:v>
                </c:pt>
                <c:pt idx="6">
                  <c:v>-0.15450849718747367</c:v>
                </c:pt>
                <c:pt idx="7">
                  <c:v>-0.29389262614623651</c:v>
                </c:pt>
                <c:pt idx="8">
                  <c:v>-0.40450849718747367</c:v>
                </c:pt>
                <c:pt idx="9">
                  <c:v>-0.47552825814757677</c:v>
                </c:pt>
                <c:pt idx="10">
                  <c:v>-0.5</c:v>
                </c:pt>
                <c:pt idx="11">
                  <c:v>-0.47552825814757677</c:v>
                </c:pt>
                <c:pt idx="12">
                  <c:v>-0.40450849718747378</c:v>
                </c:pt>
                <c:pt idx="13">
                  <c:v>-0.29389262614623662</c:v>
                </c:pt>
                <c:pt idx="14">
                  <c:v>-0.15450849718747378</c:v>
                </c:pt>
                <c:pt idx="15">
                  <c:v>-9.1886134118146501E-17</c:v>
                </c:pt>
                <c:pt idx="16">
                  <c:v>0.15450849718747361</c:v>
                </c:pt>
                <c:pt idx="17">
                  <c:v>0.29389262614623646</c:v>
                </c:pt>
                <c:pt idx="18">
                  <c:v>0.40450849718747367</c:v>
                </c:pt>
                <c:pt idx="19">
                  <c:v>0.47552825814757677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7-48E2-8596-26280D5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Equations!$J$2</c:f>
              <c:strCache>
                <c:ptCount val="1"/>
                <c:pt idx="0">
                  <c:v>u/c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Equations!$J$3:$J$23</c:f>
              <c:numCache>
                <c:formatCode>General</c:formatCode>
                <c:ptCount val="21"/>
                <c:pt idx="0">
                  <c:v>4.6855594791270605E-2</c:v>
                </c:pt>
                <c:pt idx="1">
                  <c:v>4.456231875112316E-2</c:v>
                </c:pt>
                <c:pt idx="2">
                  <c:v>3.7906972467684187E-2</c:v>
                </c:pt>
                <c:pt idx="3">
                  <c:v>2.7541027605700884E-2</c:v>
                </c:pt>
                <c:pt idx="4">
                  <c:v>1.4479175072048886E-2</c:v>
                </c:pt>
                <c:pt idx="5">
                  <c:v>2.8702529781174783E-18</c:v>
                </c:pt>
                <c:pt idx="6">
                  <c:v>-1.4479175072048881E-2</c:v>
                </c:pt>
                <c:pt idx="7">
                  <c:v>-2.7541027605700878E-2</c:v>
                </c:pt>
                <c:pt idx="8">
                  <c:v>-3.790697246768418E-2</c:v>
                </c:pt>
                <c:pt idx="9">
                  <c:v>-4.456231875112316E-2</c:v>
                </c:pt>
                <c:pt idx="10">
                  <c:v>-4.6855594791270605E-2</c:v>
                </c:pt>
                <c:pt idx="11">
                  <c:v>-4.456231875112316E-2</c:v>
                </c:pt>
                <c:pt idx="12">
                  <c:v>-3.7906972467684194E-2</c:v>
                </c:pt>
                <c:pt idx="13">
                  <c:v>-2.7541027605700888E-2</c:v>
                </c:pt>
                <c:pt idx="14">
                  <c:v>-1.4479175072048892E-2</c:v>
                </c:pt>
                <c:pt idx="15">
                  <c:v>-8.6107589343524349E-18</c:v>
                </c:pt>
                <c:pt idx="16">
                  <c:v>1.4479175072048876E-2</c:v>
                </c:pt>
                <c:pt idx="17">
                  <c:v>2.7541027605700874E-2</c:v>
                </c:pt>
                <c:pt idx="18">
                  <c:v>3.790697246768418E-2</c:v>
                </c:pt>
                <c:pt idx="19">
                  <c:v>4.456231875112316E-2</c:v>
                </c:pt>
                <c:pt idx="20">
                  <c:v>4.6855594791270605E-2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D-4C9C-869C-06BB67C1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Equations!$K$2</c:f>
              <c:strCache>
                <c:ptCount val="1"/>
                <c:pt idx="0">
                  <c:v>w/c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Equations!$K$3:$K$23</c:f>
              <c:numCache>
                <c:formatCode>General</c:formatCode>
                <c:ptCount val="21"/>
                <c:pt idx="0">
                  <c:v>0</c:v>
                </c:pt>
                <c:pt idx="1">
                  <c:v>-8.0633556870603976E-3</c:v>
                </c:pt>
                <c:pt idx="2">
                  <c:v>-1.5337413938768755E-2</c:v>
                </c:pt>
                <c:pt idx="3">
                  <c:v>-2.1110139252103883E-2</c:v>
                </c:pt>
                <c:pt idx="4">
                  <c:v>-2.4816457052454242E-2</c:v>
                </c:pt>
                <c:pt idx="5">
                  <c:v>-2.6093567130086971E-2</c:v>
                </c:pt>
                <c:pt idx="6">
                  <c:v>-2.4816457052454246E-2</c:v>
                </c:pt>
                <c:pt idx="7">
                  <c:v>-2.1110139252103883E-2</c:v>
                </c:pt>
                <c:pt idx="8">
                  <c:v>-1.5337413938768757E-2</c:v>
                </c:pt>
                <c:pt idx="9">
                  <c:v>-8.0633556870604011E-3</c:v>
                </c:pt>
                <c:pt idx="10">
                  <c:v>-3.1968493452480406E-18</c:v>
                </c:pt>
                <c:pt idx="11">
                  <c:v>8.0633556870604063E-3</c:v>
                </c:pt>
                <c:pt idx="12">
                  <c:v>1.5337413938768751E-2</c:v>
                </c:pt>
                <c:pt idx="13">
                  <c:v>2.1110139252103883E-2</c:v>
                </c:pt>
                <c:pt idx="14">
                  <c:v>2.4816457052454242E-2</c:v>
                </c:pt>
                <c:pt idx="15">
                  <c:v>2.6093567130086971E-2</c:v>
                </c:pt>
                <c:pt idx="16">
                  <c:v>2.4816457052454246E-2</c:v>
                </c:pt>
                <c:pt idx="17">
                  <c:v>2.1110139252103886E-2</c:v>
                </c:pt>
                <c:pt idx="18">
                  <c:v>1.533741393876876E-2</c:v>
                </c:pt>
                <c:pt idx="19">
                  <c:v>8.0633556870604028E-3</c:v>
                </c:pt>
                <c:pt idx="20">
                  <c:v>6.3936986904960813E-18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2-4022-A680-7EC810E3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6085225859925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Equations!$L$2</c:f>
              <c:strCache>
                <c:ptCount val="1"/>
                <c:pt idx="0">
                  <c:v>p/rgH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Equations!$L$3:$L$23</c:f>
              <c:numCache>
                <c:formatCode>General</c:formatCode>
                <c:ptCount val="21"/>
                <c:pt idx="0">
                  <c:v>5.316985314393964</c:v>
                </c:pt>
                <c:pt idx="1">
                  <c:v>5.3014709488242477</c:v>
                </c:pt>
                <c:pt idx="2">
                  <c:v>5.2564465063120025</c:v>
                </c:pt>
                <c:pt idx="3">
                  <c:v>5.1863192929940656</c:v>
                </c:pt>
                <c:pt idx="4">
                  <c:v>5.0979538491150205</c:v>
                </c:pt>
                <c:pt idx="5">
                  <c:v>5</c:v>
                </c:pt>
                <c:pt idx="6">
                  <c:v>4.9020461508849795</c:v>
                </c:pt>
                <c:pt idx="7">
                  <c:v>4.8136807070059344</c:v>
                </c:pt>
                <c:pt idx="8">
                  <c:v>4.7435534936879975</c:v>
                </c:pt>
                <c:pt idx="9">
                  <c:v>4.6985290511757523</c:v>
                </c:pt>
                <c:pt idx="10">
                  <c:v>4.683014685606036</c:v>
                </c:pt>
                <c:pt idx="11">
                  <c:v>4.6985290511757523</c:v>
                </c:pt>
                <c:pt idx="12">
                  <c:v>4.7435534936879975</c:v>
                </c:pt>
                <c:pt idx="13">
                  <c:v>4.8136807070059344</c:v>
                </c:pt>
                <c:pt idx="14">
                  <c:v>4.9020461508849795</c:v>
                </c:pt>
                <c:pt idx="15">
                  <c:v>5</c:v>
                </c:pt>
                <c:pt idx="16">
                  <c:v>5.0979538491150205</c:v>
                </c:pt>
                <c:pt idx="17">
                  <c:v>5.1863192929940656</c:v>
                </c:pt>
                <c:pt idx="18">
                  <c:v>5.2564465063120025</c:v>
                </c:pt>
                <c:pt idx="19">
                  <c:v>5.3014709488242477</c:v>
                </c:pt>
                <c:pt idx="20">
                  <c:v>5.316985314393964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E-4A16-9573-E10DE0AF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1483464566928"/>
          <c:y val="4.2795275590551178E-2"/>
          <c:w val="0.78525329133858268"/>
          <c:h val="0.8203409339457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Functions!$D$2</c:f>
              <c:strCache>
                <c:ptCount val="1"/>
                <c:pt idx="0">
                  <c:v>tanh kh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Functions!$C$3:$C$35</c:f>
              <c:numCache>
                <c:formatCode>General</c:formatCode>
                <c:ptCount val="33"/>
                <c:pt idx="0">
                  <c:v>0</c:v>
                </c:pt>
                <c:pt idx="1">
                  <c:v>3.9269908169872414E-2</c:v>
                </c:pt>
                <c:pt idx="2">
                  <c:v>7.8539816339744828E-2</c:v>
                </c:pt>
                <c:pt idx="3">
                  <c:v>0.11780972450961724</c:v>
                </c:pt>
                <c:pt idx="4">
                  <c:v>0.15707963267948966</c:v>
                </c:pt>
                <c:pt idx="5">
                  <c:v>0.19634954084936207</c:v>
                </c:pt>
                <c:pt idx="6">
                  <c:v>0.23561944901923448</c:v>
                </c:pt>
                <c:pt idx="7">
                  <c:v>0.2748893571891069</c:v>
                </c:pt>
                <c:pt idx="8">
                  <c:v>0.31415926535897931</c:v>
                </c:pt>
                <c:pt idx="9">
                  <c:v>0.35342917352885173</c:v>
                </c:pt>
                <c:pt idx="10">
                  <c:v>0.39269908169872414</c:v>
                </c:pt>
                <c:pt idx="11">
                  <c:v>0.47123889803846897</c:v>
                </c:pt>
                <c:pt idx="12">
                  <c:v>0.5497787143782138</c:v>
                </c:pt>
                <c:pt idx="13">
                  <c:v>0.62831853071795862</c:v>
                </c:pt>
                <c:pt idx="14">
                  <c:v>0.70685834705770345</c:v>
                </c:pt>
                <c:pt idx="15">
                  <c:v>0.78539816339744828</c:v>
                </c:pt>
                <c:pt idx="16">
                  <c:v>0.98174770424681035</c:v>
                </c:pt>
                <c:pt idx="17">
                  <c:v>1.1780972450961724</c:v>
                </c:pt>
                <c:pt idx="18">
                  <c:v>1.3744467859455345</c:v>
                </c:pt>
                <c:pt idx="19">
                  <c:v>1.5707963267948966</c:v>
                </c:pt>
                <c:pt idx="20">
                  <c:v>1.7671458676442586</c:v>
                </c:pt>
                <c:pt idx="21">
                  <c:v>1.9634954084936207</c:v>
                </c:pt>
                <c:pt idx="22">
                  <c:v>2.1598449493429825</c:v>
                </c:pt>
                <c:pt idx="23">
                  <c:v>2.3561944901923448</c:v>
                </c:pt>
                <c:pt idx="24">
                  <c:v>2.5525440310417071</c:v>
                </c:pt>
                <c:pt idx="25">
                  <c:v>2.748893571891069</c:v>
                </c:pt>
                <c:pt idx="26">
                  <c:v>2.9452431127404308</c:v>
                </c:pt>
                <c:pt idx="27">
                  <c:v>3.1415926535897931</c:v>
                </c:pt>
                <c:pt idx="28">
                  <c:v>3.5342917352885173</c:v>
                </c:pt>
                <c:pt idx="29">
                  <c:v>3.9269908169872414</c:v>
                </c:pt>
                <c:pt idx="30">
                  <c:v>4.7123889803846897</c:v>
                </c:pt>
                <c:pt idx="31">
                  <c:v>5.497787143782138</c:v>
                </c:pt>
                <c:pt idx="32">
                  <c:v>6.2831853071795862</c:v>
                </c:pt>
              </c:numCache>
            </c:numRef>
          </c:xVal>
          <c:yVal>
            <c:numRef>
              <c:f>Functions!$D$3:$D$35</c:f>
              <c:numCache>
                <c:formatCode>General</c:formatCode>
                <c:ptCount val="33"/>
                <c:pt idx="0">
                  <c:v>0</c:v>
                </c:pt>
                <c:pt idx="1">
                  <c:v>3.9249734236030606E-2</c:v>
                </c:pt>
                <c:pt idx="2">
                  <c:v>7.8378722786107372E-2</c:v>
                </c:pt>
                <c:pt idx="3">
                  <c:v>0.11726770122848311</c:v>
                </c:pt>
                <c:pt idx="4">
                  <c:v>0.15580032922161896</c:v>
                </c:pt>
                <c:pt idx="5">
                  <c:v>0.1938645581270888</c:v>
                </c:pt>
                <c:pt idx="6">
                  <c:v>0.2313538899865947</c:v>
                </c:pt>
                <c:pt idx="7">
                  <c:v>0.26816849906297624</c:v>
                </c:pt>
                <c:pt idx="8">
                  <c:v>0.30421619288674451</c:v>
                </c:pt>
                <c:pt idx="9">
                  <c:v>0.33941319619255333</c:v>
                </c:pt>
                <c:pt idx="10">
                  <c:v>0.37368474790121536</c:v>
                </c:pt>
                <c:pt idx="11">
                  <c:v>0.4391997777079672</c:v>
                </c:pt>
                <c:pt idx="12">
                  <c:v>0.5003543437806135</c:v>
                </c:pt>
                <c:pt idx="13">
                  <c:v>0.55689330690021055</c:v>
                </c:pt>
                <c:pt idx="14">
                  <c:v>0.60870300418484513</c:v>
                </c:pt>
                <c:pt idx="15">
                  <c:v>0.65579420263267241</c:v>
                </c:pt>
                <c:pt idx="16">
                  <c:v>0.75382147640251984</c:v>
                </c:pt>
                <c:pt idx="17">
                  <c:v>0.82685068164102016</c:v>
                </c:pt>
                <c:pt idx="18">
                  <c:v>0.87970166499718672</c:v>
                </c:pt>
                <c:pt idx="19">
                  <c:v>0.91715233566727439</c:v>
                </c:pt>
                <c:pt idx="20">
                  <c:v>0.94329576367797863</c:v>
                </c:pt>
                <c:pt idx="21">
                  <c:v>0.96135565857746541</c:v>
                </c:pt>
                <c:pt idx="22">
                  <c:v>0.97374132860062135</c:v>
                </c:pt>
                <c:pt idx="23">
                  <c:v>0.98219338000723866</c:v>
                </c:pt>
                <c:pt idx="24">
                  <c:v>0.98794153484641378</c:v>
                </c:pt>
                <c:pt idx="25">
                  <c:v>0.99184176492357745</c:v>
                </c:pt>
                <c:pt idx="26">
                  <c:v>0.99448399194771853</c:v>
                </c:pt>
                <c:pt idx="27">
                  <c:v>0.99627207622075009</c:v>
                </c:pt>
                <c:pt idx="28">
                  <c:v>0.99829857197544747</c:v>
                </c:pt>
                <c:pt idx="29">
                  <c:v>0.99922389487864105</c:v>
                </c:pt>
                <c:pt idx="30">
                  <c:v>0.99983861398863272</c:v>
                </c:pt>
                <c:pt idx="31">
                  <c:v>0.9999664489997957</c:v>
                </c:pt>
                <c:pt idx="32">
                  <c:v>0.99999302533961054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1-4F84-90B1-3A3CFA638911}"/>
            </c:ext>
          </c:extLst>
        </c:ser>
        <c:ser>
          <c:idx val="1"/>
          <c:order val="1"/>
          <c:tx>
            <c:strRef>
              <c:f>Functions!$H$20</c:f>
              <c:strCache>
                <c:ptCount val="1"/>
                <c:pt idx="0">
                  <c:v>浅水波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Functions!$H$21:$H$22</c:f>
              <c:numCache>
                <c:formatCode>General</c:formatCode>
                <c:ptCount val="2"/>
                <c:pt idx="0">
                  <c:v>0.31415926535897931</c:v>
                </c:pt>
                <c:pt idx="1">
                  <c:v>0.31415926535897931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1-4F84-90B1-3A3CFA638911}"/>
            </c:ext>
          </c:extLst>
        </c:ser>
        <c:ser>
          <c:idx val="2"/>
          <c:order val="2"/>
          <c:tx>
            <c:strRef>
              <c:f>Functions!$I$20</c:f>
              <c:strCache>
                <c:ptCount val="1"/>
                <c:pt idx="0">
                  <c:v>深水波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Functions!$I$21:$I$22</c:f>
              <c:numCache>
                <c:formatCode>General</c:formatCode>
                <c:ptCount val="2"/>
                <c:pt idx="0">
                  <c:v>3.1415926535897931</c:v>
                </c:pt>
                <c:pt idx="1">
                  <c:v>3.1415926535897931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1-4F84-90B1-3A3CFA63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7104"/>
        <c:axId val="310183336"/>
      </c:scatterChart>
      <c:valAx>
        <c:axId val="310177104"/>
        <c:scaling>
          <c:orientation val="minMax"/>
          <c:max val="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83336"/>
        <c:crosses val="autoZero"/>
        <c:crossBetween val="midCat"/>
        <c:majorUnit val="1.57"/>
        <c:minorUnit val="0.31400000000000006"/>
      </c:valAx>
      <c:valAx>
        <c:axId val="310183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tanh </a:t>
                </a: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46337007874012"/>
          <c:y val="9.1127241907261611E-2"/>
          <c:w val="0.23793662992125983"/>
          <c:h val="0.21357857611548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7</xdr:row>
      <xdr:rowOff>8467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125F43-06E2-4783-999D-E9FFA47C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15</xdr:col>
      <xdr:colOff>0</xdr:colOff>
      <xdr:row>12</xdr:row>
      <xdr:rowOff>8467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1D5542-A617-4A92-AAFB-2B02B67EE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15</xdr:col>
      <xdr:colOff>0</xdr:colOff>
      <xdr:row>17</xdr:row>
      <xdr:rowOff>8467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6C0A34D-FBBB-4289-BE0D-E9B52741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6CE5ECE-0D43-4F2D-8187-5BF5466C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0</xdr:colOff>
      <xdr:row>7</xdr:row>
      <xdr:rowOff>8467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A6CA09-8423-4746-B84A-0BB13B11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21</xdr:col>
      <xdr:colOff>0</xdr:colOff>
      <xdr:row>12</xdr:row>
      <xdr:rowOff>8467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44543B-123F-4A83-81BE-864BB93D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0</xdr:colOff>
      <xdr:row>17</xdr:row>
      <xdr:rowOff>8467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675825-BFF6-4F1F-9803-132048FCD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0EDFFF-1E64-4E77-A779-4BB3196A2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6350</xdr:colOff>
      <xdr:row>18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558165-DDD6-4159-88F0-8CC5EAD7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6350</xdr:colOff>
      <xdr:row>18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5606D0-093E-4021-AE25-C0CE2003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5BDA-A40E-48EC-8CF3-46F581C0C0C5}">
  <dimension ref="A1:G5"/>
  <sheetViews>
    <sheetView zoomScaleNormal="100" workbookViewId="0"/>
  </sheetViews>
  <sheetFormatPr defaultRowHeight="18.75" x14ac:dyDescent="0.4"/>
  <cols>
    <col min="1" max="1" width="2.625" customWidth="1"/>
    <col min="2" max="2" width="2.125" customWidth="1"/>
    <col min="3" max="3" width="5.125" customWidth="1"/>
    <col min="4" max="4" width="2.625" customWidth="1"/>
    <col min="5" max="5" width="6.125" customWidth="1"/>
    <col min="6" max="6" width="2.125" customWidth="1"/>
    <col min="7" max="7" width="2.625" customWidth="1"/>
  </cols>
  <sheetData>
    <row r="1" spans="1:7" x14ac:dyDescent="0.4">
      <c r="A1" t="s">
        <v>12</v>
      </c>
    </row>
    <row r="2" spans="1:7" x14ac:dyDescent="0.4">
      <c r="B2" s="2"/>
      <c r="C2" s="5" t="s">
        <v>4</v>
      </c>
      <c r="D2" s="3" t="s">
        <v>0</v>
      </c>
      <c r="E2" s="1">
        <v>-0.5</v>
      </c>
      <c r="F2" s="3"/>
      <c r="G2" t="s">
        <v>13</v>
      </c>
    </row>
    <row r="3" spans="1:7" x14ac:dyDescent="0.4">
      <c r="B3" s="2"/>
      <c r="C3" s="5" t="s">
        <v>5</v>
      </c>
      <c r="D3" s="3" t="s">
        <v>0</v>
      </c>
      <c r="E3" s="1">
        <v>0.1</v>
      </c>
      <c r="F3" s="3"/>
    </row>
    <row r="4" spans="1:7" x14ac:dyDescent="0.4">
      <c r="B4" s="2"/>
      <c r="C4" s="5" t="s">
        <v>6</v>
      </c>
      <c r="D4" s="3" t="s">
        <v>0</v>
      </c>
      <c r="E4" s="1">
        <v>0.02</v>
      </c>
      <c r="F4" s="3"/>
    </row>
    <row r="5" spans="1:7" x14ac:dyDescent="0.4">
      <c r="B5" s="2" t="s">
        <v>2</v>
      </c>
      <c r="C5" s="6" t="s">
        <v>1</v>
      </c>
      <c r="D5" s="3" t="s">
        <v>0</v>
      </c>
      <c r="E5" s="1">
        <f>E4/E3*2*PI()</f>
        <v>1.2566370614359172</v>
      </c>
      <c r="F5" s="4" t="s">
        <v>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363C-7E0B-4225-A309-B13B7E7A51A7}">
  <dimension ref="B2:N23"/>
  <sheetViews>
    <sheetView tabSelected="1" zoomScaleNormal="100" workbookViewId="0"/>
  </sheetViews>
  <sheetFormatPr defaultRowHeight="18.75" x14ac:dyDescent="0.4"/>
  <cols>
    <col min="1" max="1" width="2.625" customWidth="1"/>
    <col min="2" max="2" width="2.125" customWidth="1"/>
    <col min="3" max="3" width="5.125" customWidth="1"/>
    <col min="4" max="4" width="2.625" customWidth="1"/>
    <col min="5" max="5" width="6.125" customWidth="1"/>
    <col min="6" max="6" width="2.125" customWidth="1"/>
    <col min="7" max="7" width="2.625" customWidth="1"/>
  </cols>
  <sheetData>
    <row r="2" spans="2:14" x14ac:dyDescent="0.4">
      <c r="B2" s="2"/>
      <c r="C2" s="5" t="s">
        <v>4</v>
      </c>
      <c r="D2" s="3" t="s">
        <v>0</v>
      </c>
      <c r="E2" s="1">
        <f>Input!E2</f>
        <v>-0.5</v>
      </c>
      <c r="F2" s="3"/>
      <c r="H2" s="5" t="s">
        <v>7</v>
      </c>
      <c r="I2" s="7" t="s">
        <v>11</v>
      </c>
      <c r="J2" s="5" t="s">
        <v>8</v>
      </c>
      <c r="K2" s="5" t="s">
        <v>9</v>
      </c>
      <c r="L2" s="5" t="s">
        <v>10</v>
      </c>
      <c r="N2" t="s">
        <v>13</v>
      </c>
    </row>
    <row r="3" spans="2:14" x14ac:dyDescent="0.4">
      <c r="B3" s="2"/>
      <c r="C3" s="5" t="s">
        <v>5</v>
      </c>
      <c r="D3" s="3" t="s">
        <v>0</v>
      </c>
      <c r="E3" s="1">
        <f>Input!E3</f>
        <v>0.1</v>
      </c>
      <c r="F3" s="3"/>
      <c r="H3">
        <v>0</v>
      </c>
      <c r="I3">
        <f>0.5*COS(-2*PI()*$H3)</f>
        <v>0.5</v>
      </c>
      <c r="J3">
        <f t="shared" ref="J3:J23" si="0">0.5*$E$3*$E$5*(COSH($E$5*(1+$E$2))/SINH($E$5))*COS(-2*PI()*$H3)</f>
        <v>4.6855594791270605E-2</v>
      </c>
      <c r="K3">
        <f t="shared" ref="K3:K23" si="1">0.5*$E$3*$E$5*(SINH($E$5*(1+$E$2))/SINH($E$5))*SIN(-2*PI()*$H3)</f>
        <v>0</v>
      </c>
      <c r="L3">
        <f>0.5*(COSH($E$5*(1+$E$2))/COSH($E$5))*COS(-2*PI()*$H3)-$E$2/$E$3</f>
        <v>5.316985314393964</v>
      </c>
    </row>
    <row r="4" spans="2:14" x14ac:dyDescent="0.4">
      <c r="B4" s="2"/>
      <c r="C4" s="5" t="s">
        <v>6</v>
      </c>
      <c r="D4" s="3" t="s">
        <v>0</v>
      </c>
      <c r="E4" s="1">
        <f>Input!E4</f>
        <v>0.02</v>
      </c>
      <c r="F4" s="3"/>
      <c r="H4">
        <v>0.05</v>
      </c>
      <c r="I4">
        <f t="shared" ref="I4:I23" si="2">0.5*COS(-2*PI()*$H4)</f>
        <v>0.47552825814757677</v>
      </c>
      <c r="J4">
        <f t="shared" si="0"/>
        <v>4.456231875112316E-2</v>
      </c>
      <c r="K4">
        <f t="shared" si="1"/>
        <v>-8.0633556870603976E-3</v>
      </c>
      <c r="L4">
        <f t="shared" ref="L4:L23" si="3">0.5*(COSH($E$5*(1+$E$2))/COSH($E$5))*COS(-2*PI()*$H4)-$E$2/$E$3</f>
        <v>5.3014709488242477</v>
      </c>
    </row>
    <row r="5" spans="2:14" x14ac:dyDescent="0.4">
      <c r="B5" s="2" t="s">
        <v>2</v>
      </c>
      <c r="C5" s="6" t="s">
        <v>1</v>
      </c>
      <c r="D5" s="3" t="s">
        <v>0</v>
      </c>
      <c r="E5" s="1">
        <f>E4/E3*2*PI()</f>
        <v>1.2566370614359172</v>
      </c>
      <c r="F5" s="4" t="s">
        <v>3</v>
      </c>
      <c r="H5">
        <v>0.1</v>
      </c>
      <c r="I5">
        <f t="shared" si="2"/>
        <v>0.40450849718747373</v>
      </c>
      <c r="J5">
        <f t="shared" si="0"/>
        <v>3.7906972467684187E-2</v>
      </c>
      <c r="K5">
        <f t="shared" si="1"/>
        <v>-1.5337413938768755E-2</v>
      </c>
      <c r="L5">
        <f t="shared" si="3"/>
        <v>5.2564465063120025</v>
      </c>
    </row>
    <row r="6" spans="2:14" x14ac:dyDescent="0.4">
      <c r="H6">
        <v>0.15</v>
      </c>
      <c r="I6">
        <f t="shared" si="2"/>
        <v>0.29389262614623657</v>
      </c>
      <c r="J6">
        <f t="shared" si="0"/>
        <v>2.7541027605700884E-2</v>
      </c>
      <c r="K6">
        <f t="shared" si="1"/>
        <v>-2.1110139252103883E-2</v>
      </c>
      <c r="L6">
        <f t="shared" si="3"/>
        <v>5.1863192929940656</v>
      </c>
    </row>
    <row r="7" spans="2:14" x14ac:dyDescent="0.4">
      <c r="H7">
        <v>0.2</v>
      </c>
      <c r="I7">
        <f t="shared" si="2"/>
        <v>0.15450849718747373</v>
      </c>
      <c r="J7">
        <f t="shared" si="0"/>
        <v>1.4479175072048886E-2</v>
      </c>
      <c r="K7">
        <f t="shared" si="1"/>
        <v>-2.4816457052454242E-2</v>
      </c>
      <c r="L7">
        <f t="shared" si="3"/>
        <v>5.0979538491150205</v>
      </c>
    </row>
    <row r="8" spans="2:14" x14ac:dyDescent="0.4">
      <c r="H8">
        <v>0.25</v>
      </c>
      <c r="I8">
        <f t="shared" si="2"/>
        <v>3.06287113727155E-17</v>
      </c>
      <c r="J8">
        <f t="shared" si="0"/>
        <v>2.8702529781174783E-18</v>
      </c>
      <c r="K8">
        <f t="shared" si="1"/>
        <v>-2.6093567130086971E-2</v>
      </c>
      <c r="L8">
        <f t="shared" si="3"/>
        <v>5</v>
      </c>
    </row>
    <row r="9" spans="2:14" x14ac:dyDescent="0.4">
      <c r="H9">
        <v>0.3</v>
      </c>
      <c r="I9">
        <f t="shared" si="2"/>
        <v>-0.15450849718747367</v>
      </c>
      <c r="J9">
        <f t="shared" si="0"/>
        <v>-1.4479175072048881E-2</v>
      </c>
      <c r="K9">
        <f t="shared" si="1"/>
        <v>-2.4816457052454246E-2</v>
      </c>
      <c r="L9">
        <f t="shared" si="3"/>
        <v>4.9020461508849795</v>
      </c>
    </row>
    <row r="10" spans="2:14" x14ac:dyDescent="0.4">
      <c r="H10">
        <v>0.35</v>
      </c>
      <c r="I10">
        <f t="shared" si="2"/>
        <v>-0.29389262614623651</v>
      </c>
      <c r="J10">
        <f t="shared" si="0"/>
        <v>-2.7541027605700878E-2</v>
      </c>
      <c r="K10">
        <f t="shared" si="1"/>
        <v>-2.1110139252103883E-2</v>
      </c>
      <c r="L10">
        <f t="shared" si="3"/>
        <v>4.8136807070059344</v>
      </c>
    </row>
    <row r="11" spans="2:14" x14ac:dyDescent="0.4">
      <c r="H11">
        <v>0.4</v>
      </c>
      <c r="I11">
        <f t="shared" si="2"/>
        <v>-0.40450849718747367</v>
      </c>
      <c r="J11">
        <f t="shared" si="0"/>
        <v>-3.790697246768418E-2</v>
      </c>
      <c r="K11">
        <f t="shared" si="1"/>
        <v>-1.5337413938768757E-2</v>
      </c>
      <c r="L11">
        <f t="shared" si="3"/>
        <v>4.7435534936879975</v>
      </c>
    </row>
    <row r="12" spans="2:14" x14ac:dyDescent="0.4">
      <c r="H12">
        <v>0.45</v>
      </c>
      <c r="I12">
        <f t="shared" si="2"/>
        <v>-0.47552825814757677</v>
      </c>
      <c r="J12">
        <f t="shared" si="0"/>
        <v>-4.456231875112316E-2</v>
      </c>
      <c r="K12">
        <f t="shared" si="1"/>
        <v>-8.0633556870604011E-3</v>
      </c>
      <c r="L12">
        <f t="shared" si="3"/>
        <v>4.6985290511757523</v>
      </c>
    </row>
    <row r="13" spans="2:14" x14ac:dyDescent="0.4">
      <c r="H13">
        <v>0.5</v>
      </c>
      <c r="I13">
        <f t="shared" si="2"/>
        <v>-0.5</v>
      </c>
      <c r="J13">
        <f t="shared" si="0"/>
        <v>-4.6855594791270605E-2</v>
      </c>
      <c r="K13">
        <f t="shared" si="1"/>
        <v>-3.1968493452480406E-18</v>
      </c>
      <c r="L13">
        <f t="shared" si="3"/>
        <v>4.683014685606036</v>
      </c>
    </row>
    <row r="14" spans="2:14" x14ac:dyDescent="0.4">
      <c r="H14">
        <v>0.55000000000000004</v>
      </c>
      <c r="I14">
        <f t="shared" si="2"/>
        <v>-0.47552825814757677</v>
      </c>
      <c r="J14">
        <f t="shared" si="0"/>
        <v>-4.456231875112316E-2</v>
      </c>
      <c r="K14">
        <f t="shared" si="1"/>
        <v>8.0633556870604063E-3</v>
      </c>
      <c r="L14">
        <f t="shared" si="3"/>
        <v>4.6985290511757523</v>
      </c>
    </row>
    <row r="15" spans="2:14" x14ac:dyDescent="0.4">
      <c r="H15">
        <v>0.6</v>
      </c>
      <c r="I15">
        <f t="shared" si="2"/>
        <v>-0.40450849718747378</v>
      </c>
      <c r="J15">
        <f t="shared" si="0"/>
        <v>-3.7906972467684194E-2</v>
      </c>
      <c r="K15">
        <f t="shared" si="1"/>
        <v>1.5337413938768751E-2</v>
      </c>
      <c r="L15">
        <f t="shared" si="3"/>
        <v>4.7435534936879975</v>
      </c>
    </row>
    <row r="16" spans="2:14" x14ac:dyDescent="0.4">
      <c r="H16">
        <v>0.65</v>
      </c>
      <c r="I16">
        <f t="shared" si="2"/>
        <v>-0.29389262614623662</v>
      </c>
      <c r="J16">
        <f t="shared" si="0"/>
        <v>-2.7541027605700888E-2</v>
      </c>
      <c r="K16">
        <f t="shared" si="1"/>
        <v>2.1110139252103883E-2</v>
      </c>
      <c r="L16">
        <f t="shared" si="3"/>
        <v>4.8136807070059344</v>
      </c>
    </row>
    <row r="17" spans="8:12" x14ac:dyDescent="0.4">
      <c r="H17">
        <v>0.7</v>
      </c>
      <c r="I17">
        <f t="shared" si="2"/>
        <v>-0.15450849718747378</v>
      </c>
      <c r="J17">
        <f t="shared" si="0"/>
        <v>-1.4479175072048892E-2</v>
      </c>
      <c r="K17">
        <f t="shared" si="1"/>
        <v>2.4816457052454242E-2</v>
      </c>
      <c r="L17">
        <f t="shared" si="3"/>
        <v>4.9020461508849795</v>
      </c>
    </row>
    <row r="18" spans="8:12" x14ac:dyDescent="0.4">
      <c r="H18">
        <v>0.75</v>
      </c>
      <c r="I18">
        <f t="shared" si="2"/>
        <v>-9.1886134118146501E-17</v>
      </c>
      <c r="J18">
        <f t="shared" si="0"/>
        <v>-8.6107589343524349E-18</v>
      </c>
      <c r="K18">
        <f t="shared" si="1"/>
        <v>2.6093567130086971E-2</v>
      </c>
      <c r="L18">
        <f t="shared" si="3"/>
        <v>5</v>
      </c>
    </row>
    <row r="19" spans="8:12" x14ac:dyDescent="0.4">
      <c r="H19">
        <v>0.8</v>
      </c>
      <c r="I19">
        <f t="shared" si="2"/>
        <v>0.15450849718747361</v>
      </c>
      <c r="J19">
        <f t="shared" si="0"/>
        <v>1.4479175072048876E-2</v>
      </c>
      <c r="K19">
        <f t="shared" si="1"/>
        <v>2.4816457052454246E-2</v>
      </c>
      <c r="L19">
        <f t="shared" si="3"/>
        <v>5.0979538491150205</v>
      </c>
    </row>
    <row r="20" spans="8:12" x14ac:dyDescent="0.4">
      <c r="H20">
        <v>0.85</v>
      </c>
      <c r="I20">
        <f t="shared" si="2"/>
        <v>0.29389262614623646</v>
      </c>
      <c r="J20">
        <f t="shared" si="0"/>
        <v>2.7541027605700874E-2</v>
      </c>
      <c r="K20">
        <f t="shared" si="1"/>
        <v>2.1110139252103886E-2</v>
      </c>
      <c r="L20">
        <f t="shared" si="3"/>
        <v>5.1863192929940656</v>
      </c>
    </row>
    <row r="21" spans="8:12" x14ac:dyDescent="0.4">
      <c r="H21">
        <v>0.9</v>
      </c>
      <c r="I21">
        <f t="shared" si="2"/>
        <v>0.40450849718747367</v>
      </c>
      <c r="J21">
        <f t="shared" si="0"/>
        <v>3.790697246768418E-2</v>
      </c>
      <c r="K21">
        <f t="shared" si="1"/>
        <v>1.533741393876876E-2</v>
      </c>
      <c r="L21">
        <f t="shared" si="3"/>
        <v>5.2564465063120025</v>
      </c>
    </row>
    <row r="22" spans="8:12" x14ac:dyDescent="0.4">
      <c r="H22">
        <v>0.95</v>
      </c>
      <c r="I22">
        <f t="shared" si="2"/>
        <v>0.47552825814757677</v>
      </c>
      <c r="J22">
        <f t="shared" si="0"/>
        <v>4.456231875112316E-2</v>
      </c>
      <c r="K22">
        <f t="shared" si="1"/>
        <v>8.0633556870604028E-3</v>
      </c>
      <c r="L22">
        <f t="shared" si="3"/>
        <v>5.3014709488242477</v>
      </c>
    </row>
    <row r="23" spans="8:12" x14ac:dyDescent="0.4">
      <c r="H23">
        <v>1</v>
      </c>
      <c r="I23">
        <f t="shared" si="2"/>
        <v>0.5</v>
      </c>
      <c r="J23">
        <f t="shared" si="0"/>
        <v>4.6855594791270605E-2</v>
      </c>
      <c r="K23">
        <f t="shared" si="1"/>
        <v>6.3936986904960813E-18</v>
      </c>
      <c r="L23">
        <f t="shared" si="3"/>
        <v>5.316985314393964</v>
      </c>
    </row>
  </sheetData>
  <sheetProtection algorithmName="SHA-512" hashValue="MRaGzbZgjVEdZ3z/B0K3VadnDpTJBzSJnTTDGSseBwuSEStpkmWgO2b+t8lfr1w5dmh7Z0fMkB9ipolFsAKl4g==" saltValue="Ay5dnYIXLpEarWD8sGaTfA==" spinCount="100000" sheet="1" objects="1" scenarios="1"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BCD6-A52C-4AD5-9F3F-0F2AE698AAF3}">
  <dimension ref="B2:O35"/>
  <sheetViews>
    <sheetView workbookViewId="0"/>
  </sheetViews>
  <sheetFormatPr defaultRowHeight="18.75" x14ac:dyDescent="0.4"/>
  <cols>
    <col min="1" max="1" width="2.625" customWidth="1"/>
    <col min="6" max="6" width="11.125" hidden="1" customWidth="1"/>
  </cols>
  <sheetData>
    <row r="2" spans="2:15" x14ac:dyDescent="0.4">
      <c r="C2" s="6" t="s">
        <v>1</v>
      </c>
      <c r="D2" s="8" t="s">
        <v>14</v>
      </c>
      <c r="E2" s="8" t="s">
        <v>17</v>
      </c>
      <c r="F2" s="8" t="s">
        <v>20</v>
      </c>
      <c r="H2" s="9" t="s">
        <v>18</v>
      </c>
      <c r="O2" s="9" t="s">
        <v>19</v>
      </c>
    </row>
    <row r="3" spans="2:15" x14ac:dyDescent="0.4">
      <c r="B3">
        <v>0</v>
      </c>
      <c r="C3">
        <f>PI()/8*B3</f>
        <v>0</v>
      </c>
      <c r="D3">
        <f t="shared" ref="D3:D19" si="0">TANH($C3)</f>
        <v>0</v>
      </c>
      <c r="E3">
        <v>1</v>
      </c>
      <c r="F3">
        <v>1</v>
      </c>
    </row>
    <row r="4" spans="2:15" x14ac:dyDescent="0.4">
      <c r="B4">
        <v>0.1</v>
      </c>
      <c r="C4">
        <f t="shared" ref="C4:C35" si="1">PI()/8*B4</f>
        <v>3.9269908169872414E-2</v>
      </c>
      <c r="D4">
        <f t="shared" si="0"/>
        <v>3.9249734236030606E-2</v>
      </c>
      <c r="E4">
        <f t="shared" ref="E4:E35" si="2">1/2*(1+2*$C4/SINH(2*$C4))</f>
        <v>0.99948632779834778</v>
      </c>
      <c r="F4">
        <f>2*$B4/SINH(2*$B4)</f>
        <v>0.99336431376290324</v>
      </c>
    </row>
    <row r="5" spans="2:15" x14ac:dyDescent="0.4">
      <c r="B5">
        <v>0.2</v>
      </c>
      <c r="C5">
        <f t="shared" si="1"/>
        <v>7.8539816339744828E-2</v>
      </c>
      <c r="D5">
        <f t="shared" si="0"/>
        <v>7.8378722786107372E-2</v>
      </c>
      <c r="E5">
        <f t="shared" si="2"/>
        <v>0.9979497360112064</v>
      </c>
      <c r="F5">
        <f>2*$B5/SINH(2*$B5)</f>
        <v>0.9738228486429138</v>
      </c>
    </row>
    <row r="6" spans="2:15" x14ac:dyDescent="0.4">
      <c r="B6">
        <v>0.3</v>
      </c>
      <c r="C6">
        <f t="shared" si="1"/>
        <v>0.11780972450961724</v>
      </c>
      <c r="D6">
        <f t="shared" si="0"/>
        <v>0.11726770122848311</v>
      </c>
      <c r="E6">
        <f t="shared" si="2"/>
        <v>0.9954034132324534</v>
      </c>
      <c r="F6">
        <f t="shared" ref="F6:F35" si="3">2*$B6/SINH(2*$B6)</f>
        <v>0.94242774536104523</v>
      </c>
    </row>
    <row r="7" spans="2:15" x14ac:dyDescent="0.4">
      <c r="B7">
        <v>0.4</v>
      </c>
      <c r="C7">
        <f t="shared" si="1"/>
        <v>0.15707963267948966</v>
      </c>
      <c r="D7">
        <f t="shared" si="0"/>
        <v>0.15580032922161896</v>
      </c>
      <c r="E7">
        <f t="shared" si="2"/>
        <v>0.99186905726103314</v>
      </c>
      <c r="F7">
        <f t="shared" si="3"/>
        <v>0.90079339183078544</v>
      </c>
    </row>
    <row r="8" spans="2:15" x14ac:dyDescent="0.4">
      <c r="B8">
        <v>0.5</v>
      </c>
      <c r="C8">
        <f t="shared" si="1"/>
        <v>0.19634954084936207</v>
      </c>
      <c r="D8">
        <f t="shared" si="0"/>
        <v>0.1938645581270888</v>
      </c>
      <c r="E8">
        <f t="shared" si="2"/>
        <v>0.98737646067459472</v>
      </c>
      <c r="F8">
        <f t="shared" si="3"/>
        <v>0.85091812823932156</v>
      </c>
    </row>
    <row r="9" spans="2:15" x14ac:dyDescent="0.4">
      <c r="B9">
        <v>0.6</v>
      </c>
      <c r="C9">
        <f t="shared" si="1"/>
        <v>0.23561944901923448</v>
      </c>
      <c r="D9">
        <f t="shared" si="0"/>
        <v>0.2313538899865947</v>
      </c>
      <c r="E9">
        <f t="shared" si="2"/>
        <v>0.98196295076450801</v>
      </c>
      <c r="F9">
        <f t="shared" si="3"/>
        <v>0.79498557263317859</v>
      </c>
    </row>
    <row r="10" spans="2:15" x14ac:dyDescent="0.4">
      <c r="B10">
        <v>0.7</v>
      </c>
      <c r="C10">
        <f t="shared" si="1"/>
        <v>0.2748893571891069</v>
      </c>
      <c r="D10">
        <f t="shared" si="0"/>
        <v>0.26816849906297624</v>
      </c>
      <c r="E10">
        <f t="shared" si="2"/>
        <v>0.97567270264036798</v>
      </c>
      <c r="F10">
        <f t="shared" si="3"/>
        <v>0.73517770107982605</v>
      </c>
    </row>
    <row r="11" spans="2:15" x14ac:dyDescent="0.4">
      <c r="B11">
        <v>0.8</v>
      </c>
      <c r="C11">
        <f t="shared" si="1"/>
        <v>0.31415926535897931</v>
      </c>
      <c r="D11">
        <f t="shared" si="0"/>
        <v>0.30421619288674451</v>
      </c>
      <c r="E11">
        <f t="shared" si="2"/>
        <v>0.96855594791270616</v>
      </c>
      <c r="F11">
        <f t="shared" si="3"/>
        <v>0.67352314542068614</v>
      </c>
    </row>
    <row r="12" spans="2:15" x14ac:dyDescent="0.4">
      <c r="B12">
        <v>0.9</v>
      </c>
      <c r="C12">
        <f t="shared" si="1"/>
        <v>0.35342917352885173</v>
      </c>
      <c r="D12">
        <f t="shared" si="0"/>
        <v>0.33941319619255333</v>
      </c>
      <c r="E12">
        <f t="shared" si="2"/>
        <v>0.96066810382610135</v>
      </c>
      <c r="F12">
        <f t="shared" si="3"/>
        <v>0.61179244454788873</v>
      </c>
    </row>
    <row r="13" spans="2:15" x14ac:dyDescent="0.4">
      <c r="B13">
        <v>1</v>
      </c>
      <c r="C13">
        <f t="shared" si="1"/>
        <v>0.39269908169872414</v>
      </c>
      <c r="D13">
        <f t="shared" si="0"/>
        <v>0.37368474790121536</v>
      </c>
      <c r="E13">
        <f t="shared" si="2"/>
        <v>0.95206884897699984</v>
      </c>
      <c r="F13">
        <f t="shared" si="3"/>
        <v>0.55144112954356639</v>
      </c>
    </row>
    <row r="14" spans="2:15" x14ac:dyDescent="0.4">
      <c r="B14">
        <v>1.2</v>
      </c>
      <c r="C14">
        <f t="shared" si="1"/>
        <v>0.47123889803846897</v>
      </c>
      <c r="D14">
        <f t="shared" si="0"/>
        <v>0.4391997777079672</v>
      </c>
      <c r="E14">
        <f t="shared" si="2"/>
        <v>0.93299041721868459</v>
      </c>
      <c r="F14">
        <f t="shared" si="3"/>
        <v>0.43905952461623465</v>
      </c>
    </row>
    <row r="15" spans="2:15" x14ac:dyDescent="0.4">
      <c r="B15">
        <v>1.4</v>
      </c>
      <c r="C15">
        <f t="shared" si="1"/>
        <v>0.5497787143782138</v>
      </c>
      <c r="D15">
        <f t="shared" si="0"/>
        <v>0.5003543437806135</v>
      </c>
      <c r="E15">
        <f t="shared" si="2"/>
        <v>0.91184728503752677</v>
      </c>
      <c r="F15">
        <f t="shared" si="3"/>
        <v>0.34180028156068754</v>
      </c>
    </row>
    <row r="16" spans="2:15" x14ac:dyDescent="0.4">
      <c r="B16">
        <v>1.6</v>
      </c>
      <c r="C16">
        <f t="shared" si="1"/>
        <v>0.62831853071795862</v>
      </c>
      <c r="D16">
        <f t="shared" si="0"/>
        <v>0.55689330690021055</v>
      </c>
      <c r="E16">
        <f t="shared" si="2"/>
        <v>0.88917509140120854</v>
      </c>
      <c r="F16">
        <f t="shared" si="3"/>
        <v>0.2613122907988904</v>
      </c>
    </row>
    <row r="17" spans="2:10" x14ac:dyDescent="0.4">
      <c r="B17">
        <v>1.8</v>
      </c>
      <c r="C17">
        <f t="shared" si="1"/>
        <v>0.70685834705770345</v>
      </c>
      <c r="D17">
        <f t="shared" si="0"/>
        <v>0.60870300418484513</v>
      </c>
      <c r="E17">
        <f t="shared" si="2"/>
        <v>0.86549322954764252</v>
      </c>
      <c r="F17">
        <f t="shared" si="3"/>
        <v>0.1968777877828497</v>
      </c>
    </row>
    <row r="18" spans="2:10" x14ac:dyDescent="0.4">
      <c r="B18">
        <v>2</v>
      </c>
      <c r="C18">
        <f t="shared" si="1"/>
        <v>0.78539816339744828</v>
      </c>
      <c r="D18">
        <f t="shared" si="0"/>
        <v>0.65579420263267241</v>
      </c>
      <c r="E18">
        <f t="shared" si="2"/>
        <v>0.84128472516542896</v>
      </c>
      <c r="F18">
        <f t="shared" si="3"/>
        <v>0.14657428130346245</v>
      </c>
    </row>
    <row r="19" spans="2:10" x14ac:dyDescent="0.4">
      <c r="B19">
        <v>2.5</v>
      </c>
      <c r="C19">
        <f t="shared" si="1"/>
        <v>0.98174770424681035</v>
      </c>
      <c r="D19">
        <f t="shared" si="0"/>
        <v>0.75382147640251984</v>
      </c>
      <c r="E19">
        <f t="shared" si="2"/>
        <v>0.7811492563014738</v>
      </c>
      <c r="F19">
        <f t="shared" si="3"/>
        <v>6.7382529152945445E-2</v>
      </c>
    </row>
    <row r="20" spans="2:10" x14ac:dyDescent="0.4">
      <c r="B20">
        <v>3</v>
      </c>
      <c r="C20">
        <f t="shared" si="1"/>
        <v>1.1780972450961724</v>
      </c>
      <c r="D20">
        <f t="shared" ref="D20:D35" si="4">TANH($C20)</f>
        <v>0.82685068164102016</v>
      </c>
      <c r="E20">
        <f t="shared" si="2"/>
        <v>0.72534498311575724</v>
      </c>
      <c r="F20">
        <f t="shared" si="3"/>
        <v>2.9745208880876159E-2</v>
      </c>
      <c r="H20" s="3" t="s">
        <v>15</v>
      </c>
      <c r="I20" s="3" t="s">
        <v>16</v>
      </c>
    </row>
    <row r="21" spans="2:10" x14ac:dyDescent="0.4">
      <c r="B21">
        <v>3.5</v>
      </c>
      <c r="C21">
        <f t="shared" si="1"/>
        <v>1.3744467859455345</v>
      </c>
      <c r="D21">
        <f t="shared" si="4"/>
        <v>0.87970166499718672</v>
      </c>
      <c r="E21">
        <f t="shared" si="2"/>
        <v>0.67664895110223455</v>
      </c>
      <c r="F21">
        <f t="shared" si="3"/>
        <v>1.2766358133356654E-2</v>
      </c>
      <c r="H21">
        <f>0.05*2*PI()</f>
        <v>0.31415926535897931</v>
      </c>
      <c r="I21">
        <f>0.5*2*PI()</f>
        <v>3.1415926535897931</v>
      </c>
      <c r="J21">
        <v>0</v>
      </c>
    </row>
    <row r="22" spans="2:10" x14ac:dyDescent="0.4">
      <c r="B22">
        <v>4</v>
      </c>
      <c r="C22">
        <f t="shared" si="1"/>
        <v>1.5707963267948966</v>
      </c>
      <c r="D22">
        <f t="shared" si="4"/>
        <v>0.91715233566727439</v>
      </c>
      <c r="E22">
        <f t="shared" si="2"/>
        <v>0.63601452749106657</v>
      </c>
      <c r="F22">
        <f t="shared" si="3"/>
        <v>5.3674026504617845E-3</v>
      </c>
      <c r="H22">
        <f>H21</f>
        <v>0.31415926535897931</v>
      </c>
      <c r="I22">
        <f>I21</f>
        <v>3.1415926535897931</v>
      </c>
      <c r="J22">
        <v>1</v>
      </c>
    </row>
    <row r="23" spans="2:10" x14ac:dyDescent="0.4">
      <c r="B23">
        <v>4.5</v>
      </c>
      <c r="C23">
        <f t="shared" si="1"/>
        <v>1.7671458676442586</v>
      </c>
      <c r="D23">
        <f t="shared" si="4"/>
        <v>0.94329576367797863</v>
      </c>
      <c r="E23">
        <f t="shared" si="2"/>
        <v>0.60321645275094071</v>
      </c>
      <c r="F23">
        <f t="shared" si="3"/>
        <v>2.2213765073917512E-3</v>
      </c>
    </row>
    <row r="24" spans="2:10" x14ac:dyDescent="0.4">
      <c r="B24">
        <v>5</v>
      </c>
      <c r="C24">
        <f t="shared" si="1"/>
        <v>1.9634954084936207</v>
      </c>
      <c r="D24">
        <f t="shared" si="4"/>
        <v>0.96135565857746541</v>
      </c>
      <c r="E24">
        <f t="shared" si="2"/>
        <v>0.57740304939848164</v>
      </c>
      <c r="F24">
        <f t="shared" si="3"/>
        <v>9.0799859712122164E-4</v>
      </c>
    </row>
    <row r="25" spans="2:10" x14ac:dyDescent="0.4">
      <c r="B25">
        <v>5.5</v>
      </c>
      <c r="C25">
        <f t="shared" si="1"/>
        <v>2.1598449493429825</v>
      </c>
      <c r="D25">
        <f t="shared" si="4"/>
        <v>0.97374132860062135</v>
      </c>
      <c r="E25">
        <f t="shared" si="2"/>
        <v>0.55747936475530213</v>
      </c>
      <c r="F25">
        <f t="shared" si="3"/>
        <v>3.6743741748790002E-4</v>
      </c>
    </row>
    <row r="26" spans="2:10" x14ac:dyDescent="0.4">
      <c r="B26">
        <v>6</v>
      </c>
      <c r="C26">
        <f t="shared" si="1"/>
        <v>2.3561944901923448</v>
      </c>
      <c r="D26">
        <f t="shared" si="4"/>
        <v>0.98219338000723866</v>
      </c>
      <c r="E26">
        <f t="shared" si="2"/>
        <v>0.54233617812470947</v>
      </c>
      <c r="F26">
        <f t="shared" si="3"/>
        <v>1.4746109648544392E-4</v>
      </c>
    </row>
    <row r="27" spans="2:10" x14ac:dyDescent="0.4">
      <c r="B27">
        <v>6.5</v>
      </c>
      <c r="C27">
        <f t="shared" si="1"/>
        <v>2.5525440310417071</v>
      </c>
      <c r="D27">
        <f t="shared" si="4"/>
        <v>0.98794153484641378</v>
      </c>
      <c r="E27">
        <f t="shared" si="2"/>
        <v>0.53096760670636878</v>
      </c>
      <c r="F27">
        <f t="shared" si="3"/>
        <v>5.8768564581807666E-5</v>
      </c>
    </row>
    <row r="28" spans="2:10" x14ac:dyDescent="0.4">
      <c r="B28">
        <v>7</v>
      </c>
      <c r="C28">
        <f t="shared" si="1"/>
        <v>2.748893571891069</v>
      </c>
      <c r="D28">
        <f t="shared" si="4"/>
        <v>0.99184176492357745</v>
      </c>
      <c r="E28">
        <f t="shared" si="2"/>
        <v>0.52251835118279566</v>
      </c>
      <c r="F28">
        <f t="shared" si="3"/>
        <v>2.3282804134915998E-5</v>
      </c>
    </row>
    <row r="29" spans="2:10" x14ac:dyDescent="0.4">
      <c r="B29">
        <v>7.5</v>
      </c>
      <c r="C29">
        <f t="shared" si="1"/>
        <v>2.9452431127404308</v>
      </c>
      <c r="D29">
        <f t="shared" si="4"/>
        <v>0.99448399194771853</v>
      </c>
      <c r="E29">
        <f t="shared" si="2"/>
        <v>0.51629103974091162</v>
      </c>
      <c r="F29">
        <f t="shared" si="3"/>
        <v>9.1770696150556316E-6</v>
      </c>
    </row>
    <row r="30" spans="2:10" x14ac:dyDescent="0.4">
      <c r="B30">
        <v>8</v>
      </c>
      <c r="C30">
        <f t="shared" si="1"/>
        <v>3.1415926535897931</v>
      </c>
      <c r="D30">
        <f t="shared" si="4"/>
        <v>0.99627207622075009</v>
      </c>
      <c r="E30">
        <f t="shared" si="2"/>
        <v>0.51173352965270191</v>
      </c>
      <c r="F30">
        <f t="shared" si="3"/>
        <v>3.601125591016337E-6</v>
      </c>
    </row>
    <row r="31" spans="2:10" x14ac:dyDescent="0.4">
      <c r="B31">
        <v>9</v>
      </c>
      <c r="C31">
        <f t="shared" si="1"/>
        <v>3.5342917352885173</v>
      </c>
      <c r="D31">
        <f t="shared" si="4"/>
        <v>0.99829857197544747</v>
      </c>
      <c r="E31">
        <f t="shared" si="2"/>
        <v>0.50601846735923939</v>
      </c>
      <c r="F31">
        <f t="shared" si="3"/>
        <v>5.4827927080965474E-7</v>
      </c>
    </row>
    <row r="32" spans="2:10" x14ac:dyDescent="0.4">
      <c r="B32">
        <v>10</v>
      </c>
      <c r="C32">
        <f t="shared" si="1"/>
        <v>3.9269908169872414</v>
      </c>
      <c r="D32">
        <f t="shared" si="4"/>
        <v>0.99922389487864105</v>
      </c>
      <c r="E32">
        <f t="shared" si="2"/>
        <v>0.50304894129337163</v>
      </c>
      <c r="F32">
        <f t="shared" si="3"/>
        <v>8.2446144897542318E-8</v>
      </c>
    </row>
    <row r="33" spans="2:6" x14ac:dyDescent="0.4">
      <c r="B33">
        <v>12</v>
      </c>
      <c r="C33">
        <f t="shared" si="1"/>
        <v>4.7123889803846897</v>
      </c>
      <c r="D33">
        <f t="shared" si="4"/>
        <v>0.99983861398863272</v>
      </c>
      <c r="E33">
        <f t="shared" si="2"/>
        <v>0.50076057503959448</v>
      </c>
      <c r="F33">
        <f t="shared" si="3"/>
        <v>1.8120645812539669E-9</v>
      </c>
    </row>
    <row r="34" spans="2:6" x14ac:dyDescent="0.4">
      <c r="B34">
        <v>14</v>
      </c>
      <c r="C34">
        <f t="shared" si="1"/>
        <v>5.497787143782138</v>
      </c>
      <c r="D34">
        <f t="shared" si="4"/>
        <v>0.9999664489997957</v>
      </c>
      <c r="E34">
        <f t="shared" si="2"/>
        <v>0.50018445935203348</v>
      </c>
      <c r="F34">
        <f t="shared" si="3"/>
        <v>3.8720640598865139E-11</v>
      </c>
    </row>
    <row r="35" spans="2:6" x14ac:dyDescent="0.4">
      <c r="B35">
        <v>16</v>
      </c>
      <c r="C35">
        <f t="shared" si="1"/>
        <v>6.2831853071795862</v>
      </c>
      <c r="D35">
        <f t="shared" si="4"/>
        <v>0.99999302533961054</v>
      </c>
      <c r="E35">
        <f t="shared" si="2"/>
        <v>0.50004382323650776</v>
      </c>
      <c r="F35">
        <f t="shared" si="3"/>
        <v>8.1050659514202734E-13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Equations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harou33</dc:creator>
  <cp:lastModifiedBy>harou33</cp:lastModifiedBy>
  <dcterms:created xsi:type="dcterms:W3CDTF">2022-09-23T11:19:09Z</dcterms:created>
  <dcterms:modified xsi:type="dcterms:W3CDTF">2022-10-11T02:51:14Z</dcterms:modified>
</cp:coreProperties>
</file>