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6360" yWindow="5460" windowWidth="34560" windowHeight="1869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総接種回数!$A$1:$U$61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2" l="1"/>
  <c r="B3" i="12"/>
  <c r="B3" i="11"/>
  <c r="Q8" i="11" l="1"/>
  <c r="T7" i="11" l="1"/>
  <c r="I7" i="11"/>
  <c r="G8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S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N6" i="12"/>
  <c r="M6" i="12"/>
  <c r="L6" i="12"/>
  <c r="W6" i="12" s="1"/>
  <c r="I6" i="12"/>
  <c r="R8" i="11" l="1"/>
  <c r="Q7" i="11"/>
  <c r="R7" i="11" s="1"/>
  <c r="U7" i="11" l="1"/>
  <c r="T2" i="11"/>
  <c r="M7" i="11" l="1"/>
  <c r="L7" i="11"/>
  <c r="G5" i="10"/>
  <c r="G7" i="11" l="1"/>
  <c r="B7" i="11" s="1"/>
  <c r="P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<sst xmlns="http://schemas.openxmlformats.org/spreadsheetml/2006/main" count="350" uniqueCount="150">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</sst>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4.09765625" customWidth="1"/>
    <col min="10" max="10" width="10.5" bestFit="1" customWidth="1"/>
  </cols>
  <sheetData>
    <row r="1" spans="1:8" x14ac:dyDescent="0.45">
      <c r="A1" s="73" t="s">
        <v>0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8">
        <v>44770</v>
      </c>
      <c r="H3" s="88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69" t="s">
        <v>2</v>
      </c>
      <c r="B5" s="74" t="s">
        <v>3</v>
      </c>
      <c r="C5" s="70" t="s">
        <v>4</v>
      </c>
      <c r="D5" s="75"/>
      <c r="E5" s="78" t="s">
        <v>5</v>
      </c>
      <c r="F5" s="79"/>
      <c r="G5" s="80">
        <v>44769</v>
      </c>
      <c r="H5" s="81"/>
    </row>
    <row r="6" spans="1:8" ht="21.75" customHeight="1" x14ac:dyDescent="0.45">
      <c r="A6" s="6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68" t="s">
        <v>9</v>
      </c>
      <c r="F7" s="8"/>
      <c r="G7" s="68" t="s">
        <v>9</v>
      </c>
      <c r="H7" s="9"/>
    </row>
    <row r="8" spans="1:8" ht="18.75" customHeight="1" x14ac:dyDescent="0.45">
      <c r="A8" s="69"/>
      <c r="B8" s="74"/>
      <c r="C8" s="87"/>
      <c r="D8" s="70" t="s">
        <v>10</v>
      </c>
      <c r="E8" s="69"/>
      <c r="F8" s="70" t="s">
        <v>11</v>
      </c>
      <c r="G8" s="69"/>
      <c r="H8" s="72" t="s">
        <v>11</v>
      </c>
    </row>
    <row r="9" spans="1:8" ht="35.1" customHeight="1" x14ac:dyDescent="0.45">
      <c r="A9" s="69"/>
      <c r="B9" s="74"/>
      <c r="C9" s="87"/>
      <c r="D9" s="71"/>
      <c r="E9" s="69"/>
      <c r="F9" s="71"/>
      <c r="G9" s="69"/>
      <c r="H9" s="71"/>
    </row>
    <row r="10" spans="1:8" x14ac:dyDescent="0.45">
      <c r="A10" s="10" t="s">
        <v>12</v>
      </c>
      <c r="B10" s="20">
        <v>126645025.00000003</v>
      </c>
      <c r="C10" s="21">
        <f>SUM(C11:C57)</f>
        <v>79489144</v>
      </c>
      <c r="D10" s="11">
        <f>C10/$B10</f>
        <v>0.62765311152175129</v>
      </c>
      <c r="E10" s="21">
        <f>SUM(E11:E57)</f>
        <v>484237</v>
      </c>
      <c r="F10" s="11">
        <f>E10/$B10</f>
        <v>3.8235769624586509E-3</v>
      </c>
      <c r="G10" s="21">
        <f>SUM(G11:G57)</f>
        <v>66261</v>
      </c>
      <c r="H10" s="11">
        <f>G10/$B10</f>
        <v>5.2320254980406833E-4</v>
      </c>
    </row>
    <row r="11" spans="1:8" x14ac:dyDescent="0.45">
      <c r="A11" s="12" t="s">
        <v>13</v>
      </c>
      <c r="B11" s="20">
        <v>5226603</v>
      </c>
      <c r="C11" s="21">
        <v>3403143</v>
      </c>
      <c r="D11" s="11">
        <f t="shared" ref="D11:D57" si="0">C11/$B11</f>
        <v>0.6511194747333976</v>
      </c>
      <c r="E11" s="21">
        <v>17676</v>
      </c>
      <c r="F11" s="11">
        <f t="shared" ref="F11:F57" si="1">E11/$B11</f>
        <v>3.3819289507927043E-3</v>
      </c>
      <c r="G11" s="21">
        <v>3204</v>
      </c>
      <c r="H11" s="11">
        <f t="shared" ref="H11:H57" si="2">G11/$B11</f>
        <v>6.1301767132495048E-4</v>
      </c>
    </row>
    <row r="12" spans="1:8" x14ac:dyDescent="0.45">
      <c r="A12" s="12" t="s">
        <v>14</v>
      </c>
      <c r="B12" s="20">
        <v>1259615</v>
      </c>
      <c r="C12" s="21">
        <v>875894</v>
      </c>
      <c r="D12" s="11">
        <f t="shared" si="0"/>
        <v>0.69536644133326453</v>
      </c>
      <c r="E12" s="21">
        <v>4198</v>
      </c>
      <c r="F12" s="11">
        <f t="shared" si="1"/>
        <v>3.3327643764166034E-3</v>
      </c>
      <c r="G12" s="21">
        <v>558</v>
      </c>
      <c r="H12" s="11">
        <f t="shared" si="2"/>
        <v>4.4299250167709973E-4</v>
      </c>
    </row>
    <row r="13" spans="1:8" x14ac:dyDescent="0.45">
      <c r="A13" s="12" t="s">
        <v>15</v>
      </c>
      <c r="B13" s="20">
        <v>1220823</v>
      </c>
      <c r="C13" s="21">
        <v>861666</v>
      </c>
      <c r="D13" s="11">
        <f t="shared" si="0"/>
        <v>0.70580747577658676</v>
      </c>
      <c r="E13" s="21">
        <v>3108</v>
      </c>
      <c r="F13" s="11">
        <f t="shared" si="1"/>
        <v>2.54582359604955E-3</v>
      </c>
      <c r="G13" s="21">
        <v>381</v>
      </c>
      <c r="H13" s="11">
        <f t="shared" si="2"/>
        <v>3.1208455279757997E-4</v>
      </c>
    </row>
    <row r="14" spans="1:8" x14ac:dyDescent="0.45">
      <c r="A14" s="12" t="s">
        <v>16</v>
      </c>
      <c r="B14" s="20">
        <v>2281989</v>
      </c>
      <c r="C14" s="21">
        <v>1502631</v>
      </c>
      <c r="D14" s="11">
        <f t="shared" si="0"/>
        <v>0.65847425206694687</v>
      </c>
      <c r="E14" s="21">
        <v>8682</v>
      </c>
      <c r="F14" s="11">
        <f t="shared" si="1"/>
        <v>3.8045757451065716E-3</v>
      </c>
      <c r="G14" s="21">
        <v>1980</v>
      </c>
      <c r="H14" s="11">
        <f t="shared" si="2"/>
        <v>8.6766412984462234E-4</v>
      </c>
    </row>
    <row r="15" spans="1:8" x14ac:dyDescent="0.45">
      <c r="A15" s="12" t="s">
        <v>17</v>
      </c>
      <c r="B15" s="20">
        <v>971288</v>
      </c>
      <c r="C15" s="21">
        <v>712179</v>
      </c>
      <c r="D15" s="11">
        <f t="shared" si="0"/>
        <v>0.73323154409402769</v>
      </c>
      <c r="E15" s="21">
        <v>3065</v>
      </c>
      <c r="F15" s="11">
        <f t="shared" si="1"/>
        <v>3.1556036932403162E-3</v>
      </c>
      <c r="G15" s="21">
        <v>425</v>
      </c>
      <c r="H15" s="11">
        <f t="shared" si="2"/>
        <v>4.3756331798601444E-4</v>
      </c>
    </row>
    <row r="16" spans="1:8" x14ac:dyDescent="0.45">
      <c r="A16" s="12" t="s">
        <v>18</v>
      </c>
      <c r="B16" s="20">
        <v>1069562</v>
      </c>
      <c r="C16" s="21">
        <v>763979</v>
      </c>
      <c r="D16" s="11">
        <f t="shared" si="0"/>
        <v>0.71429145762470991</v>
      </c>
      <c r="E16" s="21">
        <v>3166</v>
      </c>
      <c r="F16" s="11">
        <f t="shared" si="1"/>
        <v>2.9600902051493978E-3</v>
      </c>
      <c r="G16" s="21">
        <v>332</v>
      </c>
      <c r="H16" s="11">
        <f t="shared" si="2"/>
        <v>3.1040743781099179E-4</v>
      </c>
    </row>
    <row r="17" spans="1:8" x14ac:dyDescent="0.45">
      <c r="A17" s="12" t="s">
        <v>19</v>
      </c>
      <c r="B17" s="20">
        <v>1862059.0000000002</v>
      </c>
      <c r="C17" s="21">
        <v>1293125</v>
      </c>
      <c r="D17" s="11">
        <f t="shared" si="0"/>
        <v>0.69445973516413806</v>
      </c>
      <c r="E17" s="21">
        <v>5947</v>
      </c>
      <c r="F17" s="11">
        <f t="shared" si="1"/>
        <v>3.1937763518771422E-3</v>
      </c>
      <c r="G17" s="21">
        <v>655</v>
      </c>
      <c r="H17" s="11">
        <f t="shared" si="2"/>
        <v>3.5176114183277753E-4</v>
      </c>
    </row>
    <row r="18" spans="1:8" x14ac:dyDescent="0.45">
      <c r="A18" s="12" t="s">
        <v>20</v>
      </c>
      <c r="B18" s="20">
        <v>2907675</v>
      </c>
      <c r="C18" s="21">
        <v>1944251</v>
      </c>
      <c r="D18" s="11">
        <f t="shared" si="0"/>
        <v>0.66866173145210517</v>
      </c>
      <c r="E18" s="21">
        <v>11287</v>
      </c>
      <c r="F18" s="11">
        <f t="shared" si="1"/>
        <v>3.8817955926986336E-3</v>
      </c>
      <c r="G18" s="21">
        <v>1762</v>
      </c>
      <c r="H18" s="11">
        <f t="shared" si="2"/>
        <v>6.0598244301718731E-4</v>
      </c>
    </row>
    <row r="19" spans="1:8" x14ac:dyDescent="0.45">
      <c r="A19" s="12" t="s">
        <v>21</v>
      </c>
      <c r="B19" s="20">
        <v>1955401</v>
      </c>
      <c r="C19" s="21">
        <v>1293003</v>
      </c>
      <c r="D19" s="11">
        <f t="shared" si="0"/>
        <v>0.66124697696278156</v>
      </c>
      <c r="E19" s="21">
        <v>7860</v>
      </c>
      <c r="F19" s="11">
        <f t="shared" si="1"/>
        <v>4.0196358700849595E-3</v>
      </c>
      <c r="G19" s="21">
        <v>1233</v>
      </c>
      <c r="H19" s="11">
        <f t="shared" si="2"/>
        <v>6.3056119946752612E-4</v>
      </c>
    </row>
    <row r="20" spans="1:8" x14ac:dyDescent="0.45">
      <c r="A20" s="12" t="s">
        <v>22</v>
      </c>
      <c r="B20" s="20">
        <v>1958101</v>
      </c>
      <c r="C20" s="21">
        <v>1274362</v>
      </c>
      <c r="D20" s="11">
        <f t="shared" si="0"/>
        <v>0.65081525416717523</v>
      </c>
      <c r="E20" s="21">
        <v>4351</v>
      </c>
      <c r="F20" s="11">
        <f t="shared" si="1"/>
        <v>2.2220508543737017E-3</v>
      </c>
      <c r="G20" s="21">
        <v>643</v>
      </c>
      <c r="H20" s="11">
        <f t="shared" si="2"/>
        <v>3.2837938390307752E-4</v>
      </c>
    </row>
    <row r="21" spans="1:8" x14ac:dyDescent="0.45">
      <c r="A21" s="12" t="s">
        <v>23</v>
      </c>
      <c r="B21" s="20">
        <v>7393799</v>
      </c>
      <c r="C21" s="21">
        <v>4672696</v>
      </c>
      <c r="D21" s="11">
        <f t="shared" si="0"/>
        <v>0.63197498336105706</v>
      </c>
      <c r="E21" s="21">
        <v>34254</v>
      </c>
      <c r="F21" s="11">
        <f t="shared" si="1"/>
        <v>4.6328010810139687E-3</v>
      </c>
      <c r="G21" s="21">
        <v>5268</v>
      </c>
      <c r="H21" s="11">
        <f t="shared" si="2"/>
        <v>7.1248893836578465E-4</v>
      </c>
    </row>
    <row r="22" spans="1:8" x14ac:dyDescent="0.45">
      <c r="A22" s="12" t="s">
        <v>24</v>
      </c>
      <c r="B22" s="20">
        <v>6322892.0000000009</v>
      </c>
      <c r="C22" s="21">
        <v>4082208</v>
      </c>
      <c r="D22" s="11">
        <f t="shared" si="0"/>
        <v>0.64562355327277443</v>
      </c>
      <c r="E22" s="21">
        <v>28687</v>
      </c>
      <c r="F22" s="11">
        <f t="shared" si="1"/>
        <v>4.5370061674309785E-3</v>
      </c>
      <c r="G22" s="21">
        <v>4469</v>
      </c>
      <c r="H22" s="11">
        <f t="shared" si="2"/>
        <v>7.0679682651546153E-4</v>
      </c>
    </row>
    <row r="23" spans="1:8" x14ac:dyDescent="0.45">
      <c r="A23" s="12" t="s">
        <v>25</v>
      </c>
      <c r="B23" s="20">
        <v>13843329.000000002</v>
      </c>
      <c r="C23" s="21">
        <v>8494631</v>
      </c>
      <c r="D23" s="11">
        <f t="shared" si="0"/>
        <v>0.6136263177737088</v>
      </c>
      <c r="E23" s="21">
        <v>63831</v>
      </c>
      <c r="F23" s="11">
        <f t="shared" si="1"/>
        <v>4.6109573788212354E-3</v>
      </c>
      <c r="G23" s="21">
        <v>8534</v>
      </c>
      <c r="H23" s="11">
        <f t="shared" si="2"/>
        <v>6.1647021464273505E-4</v>
      </c>
    </row>
    <row r="24" spans="1:8" x14ac:dyDescent="0.45">
      <c r="A24" s="12" t="s">
        <v>26</v>
      </c>
      <c r="B24" s="20">
        <v>9220206</v>
      </c>
      <c r="C24" s="21">
        <v>5773143</v>
      </c>
      <c r="D24" s="11">
        <f t="shared" si="0"/>
        <v>0.62614034870804403</v>
      </c>
      <c r="E24" s="21">
        <v>47391</v>
      </c>
      <c r="F24" s="11">
        <f t="shared" si="1"/>
        <v>5.1399068524065512E-3</v>
      </c>
      <c r="G24" s="21">
        <v>5570</v>
      </c>
      <c r="H24" s="11">
        <f t="shared" si="2"/>
        <v>6.0410797763086851E-4</v>
      </c>
    </row>
    <row r="25" spans="1:8" x14ac:dyDescent="0.45">
      <c r="A25" s="12" t="s">
        <v>27</v>
      </c>
      <c r="B25" s="20">
        <v>2213174</v>
      </c>
      <c r="C25" s="21">
        <v>1573085</v>
      </c>
      <c r="D25" s="11">
        <f t="shared" si="0"/>
        <v>0.71078234246380989</v>
      </c>
      <c r="E25" s="21">
        <v>8507</v>
      </c>
      <c r="F25" s="11">
        <f t="shared" si="1"/>
        <v>3.843800803732558E-3</v>
      </c>
      <c r="G25" s="21">
        <v>824</v>
      </c>
      <c r="H25" s="11">
        <f t="shared" si="2"/>
        <v>3.7231595888981164E-4</v>
      </c>
    </row>
    <row r="26" spans="1:8" x14ac:dyDescent="0.45">
      <c r="A26" s="12" t="s">
        <v>28</v>
      </c>
      <c r="B26" s="20">
        <v>1047674</v>
      </c>
      <c r="C26" s="21">
        <v>703318</v>
      </c>
      <c r="D26" s="11">
        <f t="shared" si="0"/>
        <v>0.67131378654046969</v>
      </c>
      <c r="E26" s="21">
        <v>2962</v>
      </c>
      <c r="F26" s="11">
        <f t="shared" si="1"/>
        <v>2.827215336068281E-3</v>
      </c>
      <c r="G26" s="21">
        <v>329</v>
      </c>
      <c r="H26" s="11">
        <f t="shared" si="2"/>
        <v>3.1402898229792854E-4</v>
      </c>
    </row>
    <row r="27" spans="1:8" x14ac:dyDescent="0.45">
      <c r="A27" s="12" t="s">
        <v>29</v>
      </c>
      <c r="B27" s="20">
        <v>1132656</v>
      </c>
      <c r="C27" s="21">
        <v>723068</v>
      </c>
      <c r="D27" s="11">
        <f t="shared" si="0"/>
        <v>0.63838270401604724</v>
      </c>
      <c r="E27" s="21">
        <v>3818</v>
      </c>
      <c r="F27" s="11">
        <f t="shared" si="1"/>
        <v>3.3708381008885312E-3</v>
      </c>
      <c r="G27" s="21">
        <v>488</v>
      </c>
      <c r="H27" s="11">
        <f t="shared" si="2"/>
        <v>4.3084572897684732E-4</v>
      </c>
    </row>
    <row r="28" spans="1:8" x14ac:dyDescent="0.45">
      <c r="A28" s="12" t="s">
        <v>30</v>
      </c>
      <c r="B28" s="20">
        <v>774582.99999999988</v>
      </c>
      <c r="C28" s="21">
        <v>505395</v>
      </c>
      <c r="D28" s="11">
        <f t="shared" si="0"/>
        <v>0.65247365356585429</v>
      </c>
      <c r="E28" s="21">
        <v>2644</v>
      </c>
      <c r="F28" s="11">
        <f t="shared" si="1"/>
        <v>3.4134495593112686E-3</v>
      </c>
      <c r="G28" s="21">
        <v>133</v>
      </c>
      <c r="H28" s="11">
        <f t="shared" si="2"/>
        <v>1.7170529175052903E-4</v>
      </c>
    </row>
    <row r="29" spans="1:8" x14ac:dyDescent="0.45">
      <c r="A29" s="12" t="s">
        <v>31</v>
      </c>
      <c r="B29" s="20">
        <v>820997</v>
      </c>
      <c r="C29" s="21">
        <v>531467</v>
      </c>
      <c r="D29" s="11">
        <f t="shared" si="0"/>
        <v>0.64734341294791575</v>
      </c>
      <c r="E29" s="21">
        <v>4820</v>
      </c>
      <c r="F29" s="11">
        <f t="shared" si="1"/>
        <v>5.8709106123408491E-3</v>
      </c>
      <c r="G29" s="21">
        <v>667</v>
      </c>
      <c r="H29" s="11">
        <f t="shared" si="2"/>
        <v>8.1242684199820466E-4</v>
      </c>
    </row>
    <row r="30" spans="1:8" x14ac:dyDescent="0.45">
      <c r="A30" s="12" t="s">
        <v>32</v>
      </c>
      <c r="B30" s="20">
        <v>2071737</v>
      </c>
      <c r="C30" s="21">
        <v>1401669</v>
      </c>
      <c r="D30" s="11">
        <f t="shared" si="0"/>
        <v>0.67656705460200783</v>
      </c>
      <c r="E30" s="21">
        <v>6931</v>
      </c>
      <c r="F30" s="11">
        <f t="shared" si="1"/>
        <v>3.3455018663083201E-3</v>
      </c>
      <c r="G30" s="21">
        <v>816</v>
      </c>
      <c r="H30" s="11">
        <f t="shared" si="2"/>
        <v>3.9387238824232997E-4</v>
      </c>
    </row>
    <row r="31" spans="1:8" x14ac:dyDescent="0.45">
      <c r="A31" s="12" t="s">
        <v>33</v>
      </c>
      <c r="B31" s="20">
        <v>2016791</v>
      </c>
      <c r="C31" s="21">
        <v>1316690</v>
      </c>
      <c r="D31" s="11">
        <f t="shared" si="0"/>
        <v>0.65286388128467454</v>
      </c>
      <c r="E31" s="21">
        <v>5130</v>
      </c>
      <c r="F31" s="11">
        <f t="shared" si="1"/>
        <v>2.5436448298311524E-3</v>
      </c>
      <c r="G31" s="21">
        <v>484</v>
      </c>
      <c r="H31" s="11">
        <f t="shared" si="2"/>
        <v>2.3998520421798788E-4</v>
      </c>
    </row>
    <row r="32" spans="1:8" x14ac:dyDescent="0.45">
      <c r="A32" s="12" t="s">
        <v>34</v>
      </c>
      <c r="B32" s="20">
        <v>3686259.9999999995</v>
      </c>
      <c r="C32" s="21">
        <v>2388055</v>
      </c>
      <c r="D32" s="11">
        <f t="shared" si="0"/>
        <v>0.64782598080439258</v>
      </c>
      <c r="E32" s="21">
        <v>13720</v>
      </c>
      <c r="F32" s="11">
        <f t="shared" si="1"/>
        <v>3.7219295437652261E-3</v>
      </c>
      <c r="G32" s="21">
        <v>1228</v>
      </c>
      <c r="H32" s="11">
        <f t="shared" si="2"/>
        <v>3.3312897082680011E-4</v>
      </c>
    </row>
    <row r="33" spans="1:8" x14ac:dyDescent="0.45">
      <c r="A33" s="12" t="s">
        <v>35</v>
      </c>
      <c r="B33" s="20">
        <v>7558801.9999999991</v>
      </c>
      <c r="C33" s="21">
        <v>4502141</v>
      </c>
      <c r="D33" s="11">
        <f t="shared" si="0"/>
        <v>0.59561568089758143</v>
      </c>
      <c r="E33" s="21">
        <v>28043</v>
      </c>
      <c r="F33" s="11">
        <f t="shared" si="1"/>
        <v>3.7099794385406582E-3</v>
      </c>
      <c r="G33" s="21">
        <v>3087</v>
      </c>
      <c r="H33" s="11">
        <f t="shared" si="2"/>
        <v>4.0839805037888284E-4</v>
      </c>
    </row>
    <row r="34" spans="1:8" x14ac:dyDescent="0.45">
      <c r="A34" s="12" t="s">
        <v>36</v>
      </c>
      <c r="B34" s="20">
        <v>1800557</v>
      </c>
      <c r="C34" s="21">
        <v>1139177</v>
      </c>
      <c r="D34" s="11">
        <f t="shared" si="0"/>
        <v>0.63268033169735804</v>
      </c>
      <c r="E34" s="21">
        <v>5414</v>
      </c>
      <c r="F34" s="11">
        <f t="shared" si="1"/>
        <v>3.0068473255775853E-3</v>
      </c>
      <c r="G34" s="21">
        <v>846</v>
      </c>
      <c r="H34" s="11">
        <f t="shared" si="2"/>
        <v>4.6985460610244494E-4</v>
      </c>
    </row>
    <row r="35" spans="1:8" x14ac:dyDescent="0.45">
      <c r="A35" s="12" t="s">
        <v>37</v>
      </c>
      <c r="B35" s="20">
        <v>1418843</v>
      </c>
      <c r="C35" s="21">
        <v>872994</v>
      </c>
      <c r="D35" s="11">
        <f t="shared" si="0"/>
        <v>0.61528583500781975</v>
      </c>
      <c r="E35" s="21">
        <v>5784</v>
      </c>
      <c r="F35" s="11">
        <f t="shared" si="1"/>
        <v>4.0765609725670849E-3</v>
      </c>
      <c r="G35" s="21">
        <v>1109</v>
      </c>
      <c r="H35" s="11">
        <f t="shared" si="2"/>
        <v>7.8162277292131684E-4</v>
      </c>
    </row>
    <row r="36" spans="1:8" x14ac:dyDescent="0.45">
      <c r="A36" s="12" t="s">
        <v>38</v>
      </c>
      <c r="B36" s="20">
        <v>2530542</v>
      </c>
      <c r="C36" s="21">
        <v>1503503</v>
      </c>
      <c r="D36" s="11">
        <f t="shared" si="0"/>
        <v>0.59414267773465135</v>
      </c>
      <c r="E36" s="21">
        <v>9419</v>
      </c>
      <c r="F36" s="11">
        <f t="shared" si="1"/>
        <v>3.7221275126040191E-3</v>
      </c>
      <c r="G36" s="21">
        <v>1648</v>
      </c>
      <c r="H36" s="11">
        <f t="shared" si="2"/>
        <v>6.5124388372135296E-4</v>
      </c>
    </row>
    <row r="37" spans="1:8" x14ac:dyDescent="0.45">
      <c r="A37" s="12" t="s">
        <v>39</v>
      </c>
      <c r="B37" s="20">
        <v>8839511</v>
      </c>
      <c r="C37" s="21">
        <v>4970363</v>
      </c>
      <c r="D37" s="11">
        <f t="shared" si="0"/>
        <v>0.56228936193416124</v>
      </c>
      <c r="E37" s="21">
        <v>35873</v>
      </c>
      <c r="F37" s="11">
        <f t="shared" si="1"/>
        <v>4.0582561637176537E-3</v>
      </c>
      <c r="G37" s="21">
        <v>4740</v>
      </c>
      <c r="H37" s="11">
        <f t="shared" si="2"/>
        <v>5.3622875745049699E-4</v>
      </c>
    </row>
    <row r="38" spans="1:8" x14ac:dyDescent="0.45">
      <c r="A38" s="12" t="s">
        <v>40</v>
      </c>
      <c r="B38" s="20">
        <v>5523625</v>
      </c>
      <c r="C38" s="21">
        <v>3309258</v>
      </c>
      <c r="D38" s="11">
        <f t="shared" si="0"/>
        <v>0.59910982371178345</v>
      </c>
      <c r="E38" s="21">
        <v>19607</v>
      </c>
      <c r="F38" s="11">
        <f t="shared" si="1"/>
        <v>3.549661680508724E-3</v>
      </c>
      <c r="G38" s="21">
        <v>4014</v>
      </c>
      <c r="H38" s="11">
        <f t="shared" si="2"/>
        <v>7.2669668922129937E-4</v>
      </c>
    </row>
    <row r="39" spans="1:8" x14ac:dyDescent="0.45">
      <c r="A39" s="12" t="s">
        <v>41</v>
      </c>
      <c r="B39" s="20">
        <v>1344738.9999999998</v>
      </c>
      <c r="C39" s="21">
        <v>839821</v>
      </c>
      <c r="D39" s="11">
        <f t="shared" si="0"/>
        <v>0.62452342052993193</v>
      </c>
      <c r="E39" s="21">
        <v>3245</v>
      </c>
      <c r="F39" s="11">
        <f t="shared" si="1"/>
        <v>2.4131076736824027E-3</v>
      </c>
      <c r="G39" s="21">
        <v>491</v>
      </c>
      <c r="H39" s="11">
        <f t="shared" si="2"/>
        <v>3.6512661564809236E-4</v>
      </c>
    </row>
    <row r="40" spans="1:8" x14ac:dyDescent="0.45">
      <c r="A40" s="12" t="s">
        <v>42</v>
      </c>
      <c r="B40" s="20">
        <v>944432</v>
      </c>
      <c r="C40" s="21">
        <v>592639</v>
      </c>
      <c r="D40" s="11">
        <f t="shared" si="0"/>
        <v>0.62750838599285075</v>
      </c>
      <c r="E40" s="21">
        <v>2198</v>
      </c>
      <c r="F40" s="11">
        <f t="shared" si="1"/>
        <v>2.3273247835736187E-3</v>
      </c>
      <c r="G40" s="21">
        <v>300</v>
      </c>
      <c r="H40" s="11">
        <f t="shared" si="2"/>
        <v>3.1765124434580787E-4</v>
      </c>
    </row>
    <row r="41" spans="1:8" x14ac:dyDescent="0.45">
      <c r="A41" s="12" t="s">
        <v>43</v>
      </c>
      <c r="B41" s="20">
        <v>556788</v>
      </c>
      <c r="C41" s="21">
        <v>347133</v>
      </c>
      <c r="D41" s="11">
        <f t="shared" si="0"/>
        <v>0.62345632448975197</v>
      </c>
      <c r="E41" s="21">
        <v>1482</v>
      </c>
      <c r="F41" s="11">
        <f t="shared" si="1"/>
        <v>2.6616952951572233E-3</v>
      </c>
      <c r="G41" s="21">
        <v>164</v>
      </c>
      <c r="H41" s="11">
        <f t="shared" si="2"/>
        <v>2.9454657787164953E-4</v>
      </c>
    </row>
    <row r="42" spans="1:8" x14ac:dyDescent="0.45">
      <c r="A42" s="12" t="s">
        <v>44</v>
      </c>
      <c r="B42" s="20">
        <v>672814.99999999988</v>
      </c>
      <c r="C42" s="21">
        <v>447384</v>
      </c>
      <c r="D42" s="11">
        <f t="shared" si="0"/>
        <v>0.66494355803601302</v>
      </c>
      <c r="E42" s="21">
        <v>2476</v>
      </c>
      <c r="F42" s="11">
        <f t="shared" si="1"/>
        <v>3.6800606407407688E-3</v>
      </c>
      <c r="G42" s="21">
        <v>389</v>
      </c>
      <c r="H42" s="11">
        <f t="shared" si="2"/>
        <v>5.7816784703075888E-4</v>
      </c>
    </row>
    <row r="43" spans="1:8" x14ac:dyDescent="0.45">
      <c r="A43" s="12" t="s">
        <v>45</v>
      </c>
      <c r="B43" s="20">
        <v>1893791</v>
      </c>
      <c r="C43" s="21">
        <v>1169417</v>
      </c>
      <c r="D43" s="11">
        <f t="shared" si="0"/>
        <v>0.61750055840375206</v>
      </c>
      <c r="E43" s="21">
        <v>7632</v>
      </c>
      <c r="F43" s="11">
        <f t="shared" si="1"/>
        <v>4.0300117594813788E-3</v>
      </c>
      <c r="G43" s="21">
        <v>1186</v>
      </c>
      <c r="H43" s="11">
        <f t="shared" si="2"/>
        <v>6.2625706849383058E-4</v>
      </c>
    </row>
    <row r="44" spans="1:8" x14ac:dyDescent="0.45">
      <c r="A44" s="12" t="s">
        <v>46</v>
      </c>
      <c r="B44" s="20">
        <v>2812432.9999999995</v>
      </c>
      <c r="C44" s="21">
        <v>1703850</v>
      </c>
      <c r="D44" s="11">
        <f t="shared" si="0"/>
        <v>0.60582776549699147</v>
      </c>
      <c r="E44" s="21">
        <v>8824</v>
      </c>
      <c r="F44" s="11">
        <f t="shared" si="1"/>
        <v>3.1374969643721295E-3</v>
      </c>
      <c r="G44" s="21">
        <v>1037</v>
      </c>
      <c r="H44" s="11">
        <f t="shared" si="2"/>
        <v>3.6871989483838378E-4</v>
      </c>
    </row>
    <row r="45" spans="1:8" x14ac:dyDescent="0.45">
      <c r="A45" s="12" t="s">
        <v>47</v>
      </c>
      <c r="B45" s="20">
        <v>1356110</v>
      </c>
      <c r="C45" s="21">
        <v>896954</v>
      </c>
      <c r="D45" s="11">
        <f t="shared" si="0"/>
        <v>0.66141684671597434</v>
      </c>
      <c r="E45" s="21">
        <v>4858</v>
      </c>
      <c r="F45" s="11">
        <f t="shared" si="1"/>
        <v>3.582305270221442E-3</v>
      </c>
      <c r="G45" s="21">
        <v>485</v>
      </c>
      <c r="H45" s="11">
        <f t="shared" si="2"/>
        <v>3.5764060437575121E-4</v>
      </c>
    </row>
    <row r="46" spans="1:8" x14ac:dyDescent="0.45">
      <c r="A46" s="12" t="s">
        <v>48</v>
      </c>
      <c r="B46" s="20">
        <v>734949</v>
      </c>
      <c r="C46" s="21">
        <v>475297</v>
      </c>
      <c r="D46" s="11">
        <f t="shared" si="0"/>
        <v>0.64670745861277446</v>
      </c>
      <c r="E46" s="21">
        <v>1879</v>
      </c>
      <c r="F46" s="11">
        <f t="shared" si="1"/>
        <v>2.5566399845431452E-3</v>
      </c>
      <c r="G46" s="21">
        <v>146</v>
      </c>
      <c r="H46" s="11">
        <f t="shared" si="2"/>
        <v>1.9865323988467226E-4</v>
      </c>
    </row>
    <row r="47" spans="1:8" x14ac:dyDescent="0.45">
      <c r="A47" s="12" t="s">
        <v>49</v>
      </c>
      <c r="B47" s="20">
        <v>973896</v>
      </c>
      <c r="C47" s="21">
        <v>605712</v>
      </c>
      <c r="D47" s="11">
        <f t="shared" si="0"/>
        <v>0.62194731264939995</v>
      </c>
      <c r="E47" s="21">
        <v>2082</v>
      </c>
      <c r="F47" s="11">
        <f t="shared" si="1"/>
        <v>2.1378052687350598E-3</v>
      </c>
      <c r="G47" s="21">
        <v>186</v>
      </c>
      <c r="H47" s="11">
        <f t="shared" si="2"/>
        <v>1.9098548510313216E-4</v>
      </c>
    </row>
    <row r="48" spans="1:8" x14ac:dyDescent="0.45">
      <c r="A48" s="12" t="s">
        <v>50</v>
      </c>
      <c r="B48" s="20">
        <v>1356219</v>
      </c>
      <c r="C48" s="21">
        <v>878652</v>
      </c>
      <c r="D48" s="11">
        <f t="shared" si="0"/>
        <v>0.64786881764670745</v>
      </c>
      <c r="E48" s="21">
        <v>3598</v>
      </c>
      <c r="F48" s="11">
        <f t="shared" si="1"/>
        <v>2.6529638649805082E-3</v>
      </c>
      <c r="G48" s="21">
        <v>160</v>
      </c>
      <c r="H48" s="11">
        <f t="shared" si="2"/>
        <v>1.179750468029131E-4</v>
      </c>
    </row>
    <row r="49" spans="1:8" x14ac:dyDescent="0.45">
      <c r="A49" s="12" t="s">
        <v>51</v>
      </c>
      <c r="B49" s="20">
        <v>701167</v>
      </c>
      <c r="C49" s="21">
        <v>437844</v>
      </c>
      <c r="D49" s="11">
        <f t="shared" si="0"/>
        <v>0.62445038057980484</v>
      </c>
      <c r="E49" s="21">
        <v>1592</v>
      </c>
      <c r="F49" s="11">
        <f t="shared" si="1"/>
        <v>2.2705004656522628E-3</v>
      </c>
      <c r="G49" s="21">
        <v>361</v>
      </c>
      <c r="H49" s="11">
        <f t="shared" si="2"/>
        <v>5.1485594729928821E-4</v>
      </c>
    </row>
    <row r="50" spans="1:8" x14ac:dyDescent="0.45">
      <c r="A50" s="12" t="s">
        <v>52</v>
      </c>
      <c r="B50" s="20">
        <v>5124170</v>
      </c>
      <c r="C50" s="21">
        <v>3053683</v>
      </c>
      <c r="D50" s="11">
        <f t="shared" si="0"/>
        <v>0.59593709810564444</v>
      </c>
      <c r="E50" s="21">
        <v>21667</v>
      </c>
      <c r="F50" s="11">
        <f t="shared" si="1"/>
        <v>4.2283921103320144E-3</v>
      </c>
      <c r="G50" s="21">
        <v>1991</v>
      </c>
      <c r="H50" s="11">
        <f t="shared" si="2"/>
        <v>3.8855073114279972E-4</v>
      </c>
    </row>
    <row r="51" spans="1:8" x14ac:dyDescent="0.45">
      <c r="A51" s="12" t="s">
        <v>53</v>
      </c>
      <c r="B51" s="20">
        <v>818222</v>
      </c>
      <c r="C51" s="21">
        <v>497268</v>
      </c>
      <c r="D51" s="11">
        <f t="shared" si="0"/>
        <v>0.60774215310759183</v>
      </c>
      <c r="E51" s="21">
        <v>2698</v>
      </c>
      <c r="F51" s="11">
        <f t="shared" si="1"/>
        <v>3.2973936168912595E-3</v>
      </c>
      <c r="G51" s="21">
        <v>455</v>
      </c>
      <c r="H51" s="11">
        <f t="shared" si="2"/>
        <v>5.5608380121776246E-4</v>
      </c>
    </row>
    <row r="52" spans="1:8" x14ac:dyDescent="0.45">
      <c r="A52" s="12" t="s">
        <v>54</v>
      </c>
      <c r="B52" s="20">
        <v>1335937.9999999998</v>
      </c>
      <c r="C52" s="21">
        <v>882660</v>
      </c>
      <c r="D52" s="11">
        <f t="shared" si="0"/>
        <v>0.66070431412236208</v>
      </c>
      <c r="E52" s="21">
        <v>4004</v>
      </c>
      <c r="F52" s="11">
        <f t="shared" si="1"/>
        <v>2.9971450770919015E-3</v>
      </c>
      <c r="G52" s="21">
        <v>463</v>
      </c>
      <c r="H52" s="11">
        <f t="shared" si="2"/>
        <v>3.465729697036839E-4</v>
      </c>
    </row>
    <row r="53" spans="1:8" x14ac:dyDescent="0.45">
      <c r="A53" s="12" t="s">
        <v>55</v>
      </c>
      <c r="B53" s="20">
        <v>1758645</v>
      </c>
      <c r="C53" s="21">
        <v>1148800</v>
      </c>
      <c r="D53" s="11">
        <f t="shared" si="0"/>
        <v>0.65323018573958924</v>
      </c>
      <c r="E53" s="21">
        <v>3812</v>
      </c>
      <c r="F53" s="11">
        <f t="shared" si="1"/>
        <v>2.1675778795606847E-3</v>
      </c>
      <c r="G53" s="21">
        <v>592</v>
      </c>
      <c r="H53" s="11">
        <f t="shared" si="2"/>
        <v>3.3662279766524794E-4</v>
      </c>
    </row>
    <row r="54" spans="1:8" x14ac:dyDescent="0.45">
      <c r="A54" s="12" t="s">
        <v>56</v>
      </c>
      <c r="B54" s="20">
        <v>1141741</v>
      </c>
      <c r="C54" s="21">
        <v>724022</v>
      </c>
      <c r="D54" s="11">
        <f t="shared" si="0"/>
        <v>0.63413856557660631</v>
      </c>
      <c r="E54" s="21">
        <v>3755</v>
      </c>
      <c r="F54" s="11">
        <f t="shared" si="1"/>
        <v>3.2888369603964471E-3</v>
      </c>
      <c r="G54" s="21">
        <v>563</v>
      </c>
      <c r="H54" s="11">
        <f t="shared" si="2"/>
        <v>4.9310658021390144E-4</v>
      </c>
    </row>
    <row r="55" spans="1:8" x14ac:dyDescent="0.45">
      <c r="A55" s="12" t="s">
        <v>57</v>
      </c>
      <c r="B55" s="20">
        <v>1087241</v>
      </c>
      <c r="C55" s="21">
        <v>673008</v>
      </c>
      <c r="D55" s="11">
        <f t="shared" si="0"/>
        <v>0.61900535391877243</v>
      </c>
      <c r="E55" s="21">
        <v>3114</v>
      </c>
      <c r="F55" s="11">
        <f t="shared" si="1"/>
        <v>2.8641303997917664E-3</v>
      </c>
      <c r="G55" s="21">
        <v>534</v>
      </c>
      <c r="H55" s="11">
        <f t="shared" si="2"/>
        <v>4.9115145584097727E-4</v>
      </c>
    </row>
    <row r="56" spans="1:8" x14ac:dyDescent="0.45">
      <c r="A56" s="12" t="s">
        <v>58</v>
      </c>
      <c r="B56" s="20">
        <v>1617517</v>
      </c>
      <c r="C56" s="21">
        <v>1035383</v>
      </c>
      <c r="D56" s="11">
        <f t="shared" si="0"/>
        <v>0.6401064100099102</v>
      </c>
      <c r="E56" s="21">
        <v>4719</v>
      </c>
      <c r="F56" s="11">
        <f t="shared" si="1"/>
        <v>2.917434561738764E-3</v>
      </c>
      <c r="G56" s="21">
        <v>853</v>
      </c>
      <c r="H56" s="11">
        <f t="shared" si="2"/>
        <v>5.2735148996888438E-4</v>
      </c>
    </row>
    <row r="57" spans="1:8" x14ac:dyDescent="0.45">
      <c r="A57" s="12" t="s">
        <v>59</v>
      </c>
      <c r="B57" s="20">
        <v>1485118</v>
      </c>
      <c r="C57" s="21">
        <v>692523</v>
      </c>
      <c r="D57" s="11">
        <f t="shared" si="0"/>
        <v>0.46630840108328092</v>
      </c>
      <c r="E57" s="21">
        <v>4427</v>
      </c>
      <c r="F57" s="11">
        <f t="shared" si="1"/>
        <v>2.9809079143879478E-3</v>
      </c>
      <c r="G57" s="21">
        <v>478</v>
      </c>
      <c r="H57" s="11">
        <f t="shared" si="2"/>
        <v>3.2185994648236706E-4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3" t="s">
        <v>65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8">
        <f>'進捗状況 (都道府県別)'!G3</f>
        <v>44770</v>
      </c>
      <c r="H3" s="88"/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89" t="s">
        <v>67</v>
      </c>
      <c r="B5" s="74" t="s">
        <v>3</v>
      </c>
      <c r="C5" s="70" t="s">
        <v>4</v>
      </c>
      <c r="D5" s="75"/>
      <c r="E5" s="90" t="str">
        <f>'進捗状況 (都道府県別)'!E5</f>
        <v>直近1週間</v>
      </c>
      <c r="F5" s="91"/>
      <c r="G5" s="92">
        <f>'進捗状況 (都道府県別)'!G5:H5</f>
        <v>44769</v>
      </c>
      <c r="H5" s="93"/>
    </row>
    <row r="6" spans="1:8" ht="23.25" customHeight="1" x14ac:dyDescent="0.45">
      <c r="A6" s="8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86" t="s">
        <v>9</v>
      </c>
      <c r="F7" s="8"/>
      <c r="G7" s="86" t="s">
        <v>9</v>
      </c>
      <c r="H7" s="9"/>
    </row>
    <row r="8" spans="1:8" ht="18.75" customHeight="1" x14ac:dyDescent="0.45">
      <c r="A8" s="69"/>
      <c r="B8" s="74"/>
      <c r="C8" s="87"/>
      <c r="D8" s="72" t="s">
        <v>10</v>
      </c>
      <c r="E8" s="87"/>
      <c r="F8" s="70" t="s">
        <v>11</v>
      </c>
      <c r="G8" s="87"/>
      <c r="H8" s="72" t="s">
        <v>11</v>
      </c>
    </row>
    <row r="9" spans="1:8" ht="35.1" customHeight="1" x14ac:dyDescent="0.45">
      <c r="A9" s="69"/>
      <c r="B9" s="74"/>
      <c r="C9" s="87"/>
      <c r="D9" s="71"/>
      <c r="E9" s="87"/>
      <c r="F9" s="71"/>
      <c r="G9" s="87"/>
      <c r="H9" s="71"/>
    </row>
    <row r="10" spans="1:8" x14ac:dyDescent="0.45">
      <c r="A10" s="10" t="s">
        <v>68</v>
      </c>
      <c r="B10" s="20">
        <v>27549031.999999996</v>
      </c>
      <c r="C10" s="21">
        <f>SUM(C11:C30)</f>
        <v>16518302</v>
      </c>
      <c r="D10" s="11">
        <f>C10/$B10</f>
        <v>0.59959645769041914</v>
      </c>
      <c r="E10" s="21">
        <f>SUM(E11:E30)</f>
        <v>123096</v>
      </c>
      <c r="F10" s="11">
        <f>E10/$B10</f>
        <v>4.4682513708648643E-3</v>
      </c>
      <c r="G10" s="21">
        <f>SUM(G11:G30)</f>
        <v>16922</v>
      </c>
      <c r="H10" s="11">
        <f>G10/$B10</f>
        <v>6.1425025750451055E-4</v>
      </c>
    </row>
    <row r="11" spans="1:8" x14ac:dyDescent="0.45">
      <c r="A11" s="12" t="s">
        <v>69</v>
      </c>
      <c r="B11" s="20">
        <v>1961575</v>
      </c>
      <c r="C11" s="21">
        <v>1191648</v>
      </c>
      <c r="D11" s="11">
        <f t="shared" ref="D11:D30" si="0">C11/$B11</f>
        <v>0.60749550743662617</v>
      </c>
      <c r="E11" s="21">
        <v>7410</v>
      </c>
      <c r="F11" s="11">
        <f t="shared" ref="F11:F30" si="1">E11/$B11</f>
        <v>3.7775766921988706E-3</v>
      </c>
      <c r="G11" s="21">
        <v>1840</v>
      </c>
      <c r="H11" s="11">
        <f t="shared" ref="H11:H30" si="2">G11/$B11</f>
        <v>9.3802174273224326E-4</v>
      </c>
    </row>
    <row r="12" spans="1:8" x14ac:dyDescent="0.45">
      <c r="A12" s="12" t="s">
        <v>70</v>
      </c>
      <c r="B12" s="20">
        <v>1065932</v>
      </c>
      <c r="C12" s="21">
        <v>663034</v>
      </c>
      <c r="D12" s="11">
        <f t="shared" si="0"/>
        <v>0.6220227931988157</v>
      </c>
      <c r="E12" s="21">
        <v>5881</v>
      </c>
      <c r="F12" s="11">
        <f t="shared" si="1"/>
        <v>5.5172374973262838E-3</v>
      </c>
      <c r="G12" s="21">
        <v>1224</v>
      </c>
      <c r="H12" s="11">
        <f t="shared" si="2"/>
        <v>1.1482908853472828E-3</v>
      </c>
    </row>
    <row r="13" spans="1:8" x14ac:dyDescent="0.45">
      <c r="A13" s="12" t="s">
        <v>71</v>
      </c>
      <c r="B13" s="20">
        <v>1324589</v>
      </c>
      <c r="C13" s="21">
        <v>824581</v>
      </c>
      <c r="D13" s="11">
        <f t="shared" si="0"/>
        <v>0.62251838117333003</v>
      </c>
      <c r="E13" s="21">
        <v>6961</v>
      </c>
      <c r="F13" s="11">
        <f t="shared" si="1"/>
        <v>5.2552150138646782E-3</v>
      </c>
      <c r="G13" s="21">
        <v>930</v>
      </c>
      <c r="H13" s="11">
        <f t="shared" si="2"/>
        <v>7.0210457734436865E-4</v>
      </c>
    </row>
    <row r="14" spans="1:8" x14ac:dyDescent="0.45">
      <c r="A14" s="12" t="s">
        <v>72</v>
      </c>
      <c r="B14" s="20">
        <v>974726</v>
      </c>
      <c r="C14" s="21">
        <v>625777</v>
      </c>
      <c r="D14" s="11">
        <f t="shared" si="0"/>
        <v>0.64200298340251516</v>
      </c>
      <c r="E14" s="21">
        <v>4327</v>
      </c>
      <c r="F14" s="11">
        <f t="shared" si="1"/>
        <v>4.4391962459193659E-3</v>
      </c>
      <c r="G14" s="21">
        <v>668</v>
      </c>
      <c r="H14" s="11">
        <f t="shared" si="2"/>
        <v>6.8532079784472768E-4</v>
      </c>
    </row>
    <row r="15" spans="1:8" x14ac:dyDescent="0.45">
      <c r="A15" s="12" t="s">
        <v>73</v>
      </c>
      <c r="B15" s="20">
        <v>3759920</v>
      </c>
      <c r="C15" s="21">
        <v>2365079</v>
      </c>
      <c r="D15" s="11">
        <f t="shared" si="0"/>
        <v>0.62902375582459202</v>
      </c>
      <c r="E15" s="21">
        <v>20199</v>
      </c>
      <c r="F15" s="11">
        <f t="shared" si="1"/>
        <v>5.3721887699738295E-3</v>
      </c>
      <c r="G15" s="21">
        <v>2663</v>
      </c>
      <c r="H15" s="11">
        <f t="shared" si="2"/>
        <v>7.0825975020745121E-4</v>
      </c>
    </row>
    <row r="16" spans="1:8" x14ac:dyDescent="0.45">
      <c r="A16" s="12" t="s">
        <v>74</v>
      </c>
      <c r="B16" s="20">
        <v>1521562.0000000002</v>
      </c>
      <c r="C16" s="21">
        <v>911913</v>
      </c>
      <c r="D16" s="11">
        <f t="shared" si="0"/>
        <v>0.59932687593407297</v>
      </c>
      <c r="E16" s="21">
        <v>7434</v>
      </c>
      <c r="F16" s="11">
        <f t="shared" si="1"/>
        <v>4.8857687034770843E-3</v>
      </c>
      <c r="G16" s="21">
        <v>1101</v>
      </c>
      <c r="H16" s="11">
        <f t="shared" si="2"/>
        <v>7.2359851258115004E-4</v>
      </c>
    </row>
    <row r="17" spans="1:8" x14ac:dyDescent="0.45">
      <c r="A17" s="12" t="s">
        <v>75</v>
      </c>
      <c r="B17" s="20">
        <v>718601</v>
      </c>
      <c r="C17" s="21">
        <v>457202</v>
      </c>
      <c r="D17" s="11">
        <f t="shared" si="0"/>
        <v>0.63623902555103595</v>
      </c>
      <c r="E17" s="21">
        <v>3969</v>
      </c>
      <c r="F17" s="11">
        <f t="shared" si="1"/>
        <v>5.5232319465183047E-3</v>
      </c>
      <c r="G17" s="21">
        <v>445</v>
      </c>
      <c r="H17" s="11">
        <f t="shared" si="2"/>
        <v>6.192588098263153E-4</v>
      </c>
    </row>
    <row r="18" spans="1:8" x14ac:dyDescent="0.45">
      <c r="A18" s="12" t="s">
        <v>76</v>
      </c>
      <c r="B18" s="20">
        <v>784774</v>
      </c>
      <c r="C18" s="21">
        <v>532669</v>
      </c>
      <c r="D18" s="11">
        <f t="shared" si="0"/>
        <v>0.67875464783491812</v>
      </c>
      <c r="E18" s="21">
        <v>3865</v>
      </c>
      <c r="F18" s="11">
        <f t="shared" si="1"/>
        <v>4.9249847726861489E-3</v>
      </c>
      <c r="G18" s="21">
        <v>277</v>
      </c>
      <c r="H18" s="11">
        <f t="shared" si="2"/>
        <v>3.5296786081088312E-4</v>
      </c>
    </row>
    <row r="19" spans="1:8" x14ac:dyDescent="0.45">
      <c r="A19" s="12" t="s">
        <v>77</v>
      </c>
      <c r="B19" s="20">
        <v>694295.99999999988</v>
      </c>
      <c r="C19" s="21">
        <v>449708</v>
      </c>
      <c r="D19" s="11">
        <f t="shared" si="0"/>
        <v>0.64771797619459148</v>
      </c>
      <c r="E19" s="21">
        <v>3021</v>
      </c>
      <c r="F19" s="11">
        <f t="shared" si="1"/>
        <v>4.3511701061218853E-3</v>
      </c>
      <c r="G19" s="21">
        <v>470</v>
      </c>
      <c r="H19" s="11">
        <f t="shared" si="2"/>
        <v>6.7694470369986299E-4</v>
      </c>
    </row>
    <row r="20" spans="1:8" x14ac:dyDescent="0.45">
      <c r="A20" s="12" t="s">
        <v>78</v>
      </c>
      <c r="B20" s="20">
        <v>799966</v>
      </c>
      <c r="C20" s="21">
        <v>507443</v>
      </c>
      <c r="D20" s="11">
        <f t="shared" si="0"/>
        <v>0.63433070905513489</v>
      </c>
      <c r="E20" s="21">
        <v>2265</v>
      </c>
      <c r="F20" s="11">
        <f t="shared" si="1"/>
        <v>2.8313703332391625E-3</v>
      </c>
      <c r="G20" s="21">
        <v>187</v>
      </c>
      <c r="H20" s="11">
        <f t="shared" si="2"/>
        <v>2.3375993479722888E-4</v>
      </c>
    </row>
    <row r="21" spans="1:8" x14ac:dyDescent="0.45">
      <c r="A21" s="12" t="s">
        <v>79</v>
      </c>
      <c r="B21" s="20">
        <v>2300944</v>
      </c>
      <c r="C21" s="21">
        <v>1340400</v>
      </c>
      <c r="D21" s="11">
        <f t="shared" si="0"/>
        <v>0.58254351257570802</v>
      </c>
      <c r="E21" s="21">
        <v>10544</v>
      </c>
      <c r="F21" s="11">
        <f t="shared" si="1"/>
        <v>4.5824670222308758E-3</v>
      </c>
      <c r="G21" s="21">
        <v>1186</v>
      </c>
      <c r="H21" s="11">
        <f t="shared" si="2"/>
        <v>5.1544061915457303E-4</v>
      </c>
    </row>
    <row r="22" spans="1:8" x14ac:dyDescent="0.45">
      <c r="A22" s="12" t="s">
        <v>80</v>
      </c>
      <c r="B22" s="20">
        <v>1400720</v>
      </c>
      <c r="C22" s="21">
        <v>805569</v>
      </c>
      <c r="D22" s="11">
        <f t="shared" si="0"/>
        <v>0.57511065737620648</v>
      </c>
      <c r="E22" s="21">
        <v>5735</v>
      </c>
      <c r="F22" s="11">
        <f t="shared" si="1"/>
        <v>4.0943229196413276E-3</v>
      </c>
      <c r="G22" s="21">
        <v>1120</v>
      </c>
      <c r="H22" s="11">
        <f t="shared" si="2"/>
        <v>7.995887829116454E-4</v>
      </c>
    </row>
    <row r="23" spans="1:8" x14ac:dyDescent="0.45">
      <c r="A23" s="12" t="s">
        <v>81</v>
      </c>
      <c r="B23" s="20">
        <v>2739963</v>
      </c>
      <c r="C23" s="21">
        <v>1448468</v>
      </c>
      <c r="D23" s="11">
        <f t="shared" si="0"/>
        <v>0.52864509484252165</v>
      </c>
      <c r="E23" s="21">
        <v>11291</v>
      </c>
      <c r="F23" s="11">
        <f t="shared" si="1"/>
        <v>4.1208585663383042E-3</v>
      </c>
      <c r="G23" s="21">
        <v>1570</v>
      </c>
      <c r="H23" s="11">
        <f t="shared" si="2"/>
        <v>5.7300043832708692E-4</v>
      </c>
    </row>
    <row r="24" spans="1:8" x14ac:dyDescent="0.45">
      <c r="A24" s="12" t="s">
        <v>82</v>
      </c>
      <c r="B24" s="20">
        <v>831479.00000000012</v>
      </c>
      <c r="C24" s="21">
        <v>477998</v>
      </c>
      <c r="D24" s="11">
        <f t="shared" si="0"/>
        <v>0.57487681589071993</v>
      </c>
      <c r="E24" s="21">
        <v>2777</v>
      </c>
      <c r="F24" s="11">
        <f t="shared" si="1"/>
        <v>3.3398317937073574E-3</v>
      </c>
      <c r="G24" s="21">
        <v>500</v>
      </c>
      <c r="H24" s="11">
        <f t="shared" si="2"/>
        <v>6.01338097534634E-4</v>
      </c>
    </row>
    <row r="25" spans="1:8" x14ac:dyDescent="0.45">
      <c r="A25" s="12" t="s">
        <v>83</v>
      </c>
      <c r="B25" s="20">
        <v>1526835</v>
      </c>
      <c r="C25" s="21">
        <v>878005</v>
      </c>
      <c r="D25" s="11">
        <f t="shared" si="0"/>
        <v>0.57504903935264784</v>
      </c>
      <c r="E25" s="21">
        <v>5910</v>
      </c>
      <c r="F25" s="11">
        <f t="shared" si="1"/>
        <v>3.8707522423837544E-3</v>
      </c>
      <c r="G25" s="21">
        <v>601</v>
      </c>
      <c r="H25" s="11">
        <f t="shared" si="2"/>
        <v>3.9362472041838182E-4</v>
      </c>
    </row>
    <row r="26" spans="1:8" x14ac:dyDescent="0.45">
      <c r="A26" s="12" t="s">
        <v>84</v>
      </c>
      <c r="B26" s="20">
        <v>708155</v>
      </c>
      <c r="C26" s="21">
        <v>416294</v>
      </c>
      <c r="D26" s="11">
        <f t="shared" si="0"/>
        <v>0.5878571781601486</v>
      </c>
      <c r="E26" s="21">
        <v>3330</v>
      </c>
      <c r="F26" s="11">
        <f t="shared" si="1"/>
        <v>4.7023603589609617E-3</v>
      </c>
      <c r="G26" s="21">
        <v>381</v>
      </c>
      <c r="H26" s="11">
        <f t="shared" si="2"/>
        <v>5.3801780683607398E-4</v>
      </c>
    </row>
    <row r="27" spans="1:8" x14ac:dyDescent="0.45">
      <c r="A27" s="12" t="s">
        <v>85</v>
      </c>
      <c r="B27" s="20">
        <v>1194817</v>
      </c>
      <c r="C27" s="21">
        <v>691817</v>
      </c>
      <c r="D27" s="11">
        <f t="shared" si="0"/>
        <v>0.57901502907976699</v>
      </c>
      <c r="E27" s="21">
        <v>4199</v>
      </c>
      <c r="F27" s="11">
        <f t="shared" si="1"/>
        <v>3.5143457115190025E-3</v>
      </c>
      <c r="G27" s="21">
        <v>402</v>
      </c>
      <c r="H27" s="11">
        <f t="shared" si="2"/>
        <v>3.3645319743525577E-4</v>
      </c>
    </row>
    <row r="28" spans="1:8" x14ac:dyDescent="0.45">
      <c r="A28" s="12" t="s">
        <v>86</v>
      </c>
      <c r="B28" s="20">
        <v>944709</v>
      </c>
      <c r="C28" s="21">
        <v>585366</v>
      </c>
      <c r="D28" s="11">
        <f t="shared" si="0"/>
        <v>0.61962572601721799</v>
      </c>
      <c r="E28" s="21">
        <v>5267</v>
      </c>
      <c r="F28" s="11">
        <f t="shared" si="1"/>
        <v>5.5752618001945571E-3</v>
      </c>
      <c r="G28" s="21">
        <v>360</v>
      </c>
      <c r="H28" s="11">
        <f t="shared" si="2"/>
        <v>3.8106972623315753E-4</v>
      </c>
    </row>
    <row r="29" spans="1:8" x14ac:dyDescent="0.45">
      <c r="A29" s="12" t="s">
        <v>87</v>
      </c>
      <c r="B29" s="20">
        <v>1562767</v>
      </c>
      <c r="C29" s="21">
        <v>890363</v>
      </c>
      <c r="D29" s="11">
        <f t="shared" si="0"/>
        <v>0.56973496368940479</v>
      </c>
      <c r="E29" s="21">
        <v>7458</v>
      </c>
      <c r="F29" s="11">
        <f t="shared" si="1"/>
        <v>4.7723045086055698E-3</v>
      </c>
      <c r="G29" s="21">
        <v>782</v>
      </c>
      <c r="H29" s="11">
        <f t="shared" si="2"/>
        <v>5.0039449258910637E-4</v>
      </c>
    </row>
    <row r="30" spans="1:8" x14ac:dyDescent="0.45">
      <c r="A30" s="12" t="s">
        <v>88</v>
      </c>
      <c r="B30" s="20">
        <v>732702</v>
      </c>
      <c r="C30" s="21">
        <v>454968</v>
      </c>
      <c r="D30" s="11">
        <f t="shared" si="0"/>
        <v>0.62094548670537275</v>
      </c>
      <c r="E30" s="21">
        <v>1253</v>
      </c>
      <c r="F30" s="11">
        <f t="shared" si="1"/>
        <v>1.7101086116866066E-3</v>
      </c>
      <c r="G30" s="21">
        <v>215</v>
      </c>
      <c r="H30" s="11">
        <f t="shared" si="2"/>
        <v>2.9343443855755819E-4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9"/>
      <c r="B34" s="74" t="s">
        <v>3</v>
      </c>
      <c r="C34" s="70" t="s">
        <v>4</v>
      </c>
      <c r="D34" s="75"/>
      <c r="E34" s="90" t="str">
        <f>E5</f>
        <v>直近1週間</v>
      </c>
      <c r="F34" s="91"/>
      <c r="G34" s="90">
        <f>'進捗状況 (都道府県別)'!G5:H5</f>
        <v>44769</v>
      </c>
      <c r="H34" s="91"/>
    </row>
    <row r="35" spans="1:8" ht="24" customHeight="1" x14ac:dyDescent="0.45">
      <c r="A35" s="89"/>
      <c r="B35" s="74"/>
      <c r="C35" s="76"/>
      <c r="D35" s="77"/>
      <c r="E35" s="82" t="s">
        <v>6</v>
      </c>
      <c r="F35" s="83"/>
      <c r="G35" s="84" t="s">
        <v>7</v>
      </c>
      <c r="H35" s="85"/>
    </row>
    <row r="36" spans="1:8" ht="18.75" customHeight="1" x14ac:dyDescent="0.45">
      <c r="A36" s="69"/>
      <c r="B36" s="74"/>
      <c r="C36" s="86" t="s">
        <v>8</v>
      </c>
      <c r="D36" s="8"/>
      <c r="E36" s="86" t="s">
        <v>9</v>
      </c>
      <c r="F36" s="8"/>
      <c r="G36" s="86" t="s">
        <v>9</v>
      </c>
      <c r="H36" s="9"/>
    </row>
    <row r="37" spans="1:8" ht="18.75" customHeight="1" x14ac:dyDescent="0.45">
      <c r="A37" s="69"/>
      <c r="B37" s="74"/>
      <c r="C37" s="87"/>
      <c r="D37" s="72" t="s">
        <v>10</v>
      </c>
      <c r="E37" s="87"/>
      <c r="F37" s="70" t="s">
        <v>11</v>
      </c>
      <c r="G37" s="87"/>
      <c r="H37" s="72" t="s">
        <v>11</v>
      </c>
    </row>
    <row r="38" spans="1:8" ht="35.1" customHeight="1" x14ac:dyDescent="0.45">
      <c r="A38" s="69"/>
      <c r="B38" s="74"/>
      <c r="C38" s="87"/>
      <c r="D38" s="71"/>
      <c r="E38" s="87"/>
      <c r="F38" s="71"/>
      <c r="G38" s="87"/>
      <c r="H38" s="71"/>
    </row>
    <row r="39" spans="1:8" x14ac:dyDescent="0.45">
      <c r="A39" s="10" t="s">
        <v>68</v>
      </c>
      <c r="B39" s="20">
        <v>9572763</v>
      </c>
      <c r="C39" s="21">
        <v>5787325</v>
      </c>
      <c r="D39" s="11">
        <f>C39/$B39</f>
        <v>0.6045616088061514</v>
      </c>
      <c r="E39" s="21">
        <v>44055</v>
      </c>
      <c r="F39" s="11">
        <f>E39/$B39</f>
        <v>4.602119576134915E-3</v>
      </c>
      <c r="G39" s="21">
        <v>5838</v>
      </c>
      <c r="H39" s="11">
        <f>G39/$B39</f>
        <v>6.0985527375951958E-4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64</v>
      </c>
      <c r="B45" s="54"/>
      <c r="C45" s="54"/>
      <c r="E45" s="54"/>
      <c r="G45" s="54"/>
    </row>
  </sheetData>
  <mergeCells count="28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view="pageBreakPreview" zoomScaleNormal="100" zoomScaleSheetLayoutView="100" workbookViewId="0">
      <selection activeCell="S8" sqref="S8:U54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1" width="13.09765625" customWidth="1"/>
    <col min="23" max="23" width="11.59765625" bestFit="1" customWidth="1"/>
  </cols>
  <sheetData>
    <row r="1" spans="1:23" x14ac:dyDescent="0.45">
      <c r="A1" s="22" t="s">
        <v>93</v>
      </c>
      <c r="B1" s="23"/>
      <c r="C1" s="24"/>
      <c r="D1" s="24"/>
      <c r="E1" s="24"/>
      <c r="F1" s="24"/>
      <c r="J1" s="25"/>
    </row>
    <row r="2" spans="1:23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94">
        <f>'進捗状況 (都道府県別)'!G3</f>
        <v>44770</v>
      </c>
      <c r="U2" s="94"/>
    </row>
    <row r="3" spans="1:23" x14ac:dyDescent="0.45">
      <c r="A3" s="96" t="s">
        <v>2</v>
      </c>
      <c r="B3" s="111" t="str">
        <f>_xlfn.CONCAT("接種回数（",TEXT('進捗状況 (都道府県別)'!G3-1,"m月d日"),"まで）")</f>
        <v>接種回数（7月27日まで）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</row>
    <row r="4" spans="1:23" x14ac:dyDescent="0.45">
      <c r="A4" s="97"/>
      <c r="B4" s="97"/>
      <c r="C4" s="99" t="s">
        <v>94</v>
      </c>
      <c r="D4" s="100"/>
      <c r="E4" s="99" t="s">
        <v>95</v>
      </c>
      <c r="F4" s="100"/>
      <c r="G4" s="105" t="s">
        <v>96</v>
      </c>
      <c r="H4" s="106"/>
      <c r="I4" s="106"/>
      <c r="J4" s="106"/>
      <c r="K4" s="106"/>
      <c r="L4" s="106"/>
      <c r="M4" s="106"/>
      <c r="N4" s="106"/>
      <c r="O4" s="106"/>
      <c r="P4" s="107"/>
      <c r="Q4" s="105" t="s">
        <v>97</v>
      </c>
      <c r="R4" s="106"/>
      <c r="S4" s="106"/>
      <c r="T4" s="106"/>
      <c r="U4" s="107"/>
    </row>
    <row r="5" spans="1:23" x14ac:dyDescent="0.45">
      <c r="A5" s="97"/>
      <c r="B5" s="97"/>
      <c r="C5" s="101"/>
      <c r="D5" s="102"/>
      <c r="E5" s="101"/>
      <c r="F5" s="102"/>
      <c r="G5" s="103"/>
      <c r="H5" s="104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64"/>
      <c r="R5" s="65"/>
      <c r="S5" s="57" t="s">
        <v>106</v>
      </c>
      <c r="T5" s="57" t="s">
        <v>107</v>
      </c>
      <c r="U5" s="57" t="s">
        <v>108</v>
      </c>
    </row>
    <row r="6" spans="1:23" x14ac:dyDescent="0.45">
      <c r="A6" s="98"/>
      <c r="B6" s="98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8" t="s">
        <v>8</v>
      </c>
      <c r="J6" s="109"/>
      <c r="K6" s="109"/>
      <c r="L6" s="109"/>
      <c r="M6" s="109"/>
      <c r="N6" s="109"/>
      <c r="O6" s="109"/>
      <c r="P6" s="110"/>
      <c r="Q6" s="56" t="s">
        <v>8</v>
      </c>
      <c r="R6" s="56" t="s">
        <v>109</v>
      </c>
      <c r="S6" s="60" t="s">
        <v>110</v>
      </c>
      <c r="T6" s="60" t="s">
        <v>110</v>
      </c>
      <c r="U6" s="60" t="s">
        <v>110</v>
      </c>
      <c r="W6" s="27" t="s">
        <v>111</v>
      </c>
    </row>
    <row r="7" spans="1:23" x14ac:dyDescent="0.45">
      <c r="A7" s="28" t="s">
        <v>12</v>
      </c>
      <c r="B7" s="32">
        <f>C7+E7+G7+Q7</f>
        <v>295501162</v>
      </c>
      <c r="C7" s="32">
        <f>SUM(C8:C54)</f>
        <v>103862075</v>
      </c>
      <c r="D7" s="31">
        <f t="shared" ref="D7:D54" si="0">C7/W7</f>
        <v>0.82010386906236543</v>
      </c>
      <c r="E7" s="32">
        <f>SUM(E8:E54)</f>
        <v>102453394</v>
      </c>
      <c r="F7" s="31">
        <f t="shared" ref="F7:F54" si="1">E7/W7</f>
        <v>0.80898080283848495</v>
      </c>
      <c r="G7" s="32">
        <f>SUM(G8:G54)</f>
        <v>79489144</v>
      </c>
      <c r="H7" s="31">
        <f>G7/W7</f>
        <v>0.62765311152175141</v>
      </c>
      <c r="I7" s="32">
        <f>SUM(I8:I54)</f>
        <v>1034270</v>
      </c>
      <c r="J7" s="32">
        <f t="shared" ref="J7" si="2">SUM(J8:J54)</f>
        <v>5290051</v>
      </c>
      <c r="K7" s="32">
        <f t="shared" ref="K7:Q7" si="3">SUM(K8:K54)</f>
        <v>23275733</v>
      </c>
      <c r="L7" s="32">
        <f t="shared" si="3"/>
        <v>25483742</v>
      </c>
      <c r="M7" s="32">
        <f t="shared" si="3"/>
        <v>13737019</v>
      </c>
      <c r="N7" s="32">
        <f t="shared" si="3"/>
        <v>6546005</v>
      </c>
      <c r="O7" s="32">
        <f t="shared" si="3"/>
        <v>2720765</v>
      </c>
      <c r="P7" s="32">
        <f t="shared" si="3"/>
        <v>1401559</v>
      </c>
      <c r="Q7" s="61">
        <f t="shared" si="3"/>
        <v>9696549</v>
      </c>
      <c r="R7" s="62">
        <f>Q7/W7</f>
        <v>7.6564784127919755E-2</v>
      </c>
      <c r="S7" s="61">
        <f t="shared" ref="S7:U7" si="4">SUM(S8:S54)</f>
        <v>6585</v>
      </c>
      <c r="T7" s="61">
        <f t="shared" ref="T7" si="5">SUM(T8:T54)</f>
        <v>742882</v>
      </c>
      <c r="U7" s="61">
        <f t="shared" si="4"/>
        <v>8947082</v>
      </c>
      <c r="W7" s="1">
        <v>126645025</v>
      </c>
    </row>
    <row r="8" spans="1:23" x14ac:dyDescent="0.45">
      <c r="A8" s="33" t="s">
        <v>13</v>
      </c>
      <c r="B8" s="32">
        <f>C8+E8+G8+Q8</f>
        <v>12363774</v>
      </c>
      <c r="C8" s="34">
        <f>SUM(一般接種!D7+一般接種!G7+一般接種!J7+一般接種!M7+医療従事者等!C5)</f>
        <v>4324752</v>
      </c>
      <c r="D8" s="30">
        <f t="shared" si="0"/>
        <v>0.82744987518661739</v>
      </c>
      <c r="E8" s="34">
        <f>SUM(一般接種!E7+一般接種!H7+一般接種!K7+一般接種!N7+医療従事者等!D5)</f>
        <v>4261809</v>
      </c>
      <c r="F8" s="31">
        <f t="shared" si="1"/>
        <v>0.81540706267531704</v>
      </c>
      <c r="G8" s="29">
        <f>SUM(I8:P8)</f>
        <v>3403143</v>
      </c>
      <c r="H8" s="31">
        <f t="shared" ref="H8:H54" si="6">G8/W8</f>
        <v>0.6511194747333976</v>
      </c>
      <c r="I8" s="35">
        <v>42061</v>
      </c>
      <c r="J8" s="35">
        <v>231263</v>
      </c>
      <c r="K8" s="35">
        <v>923279</v>
      </c>
      <c r="L8" s="35">
        <v>1075312</v>
      </c>
      <c r="M8" s="35">
        <v>655752</v>
      </c>
      <c r="N8" s="35">
        <v>305043</v>
      </c>
      <c r="O8" s="35">
        <v>120194</v>
      </c>
      <c r="P8" s="35">
        <v>50239</v>
      </c>
      <c r="Q8" s="35">
        <f>SUM(S8:U8)</f>
        <v>374070</v>
      </c>
      <c r="R8" s="63">
        <f t="shared" ref="R8:R54" si="7">Q8/W8</f>
        <v>7.1570387113771602E-2</v>
      </c>
      <c r="S8" s="35">
        <v>130</v>
      </c>
      <c r="T8" s="35">
        <v>25772</v>
      </c>
      <c r="U8" s="35">
        <v>348168</v>
      </c>
      <c r="W8" s="1">
        <v>5226603</v>
      </c>
    </row>
    <row r="9" spans="1:23" x14ac:dyDescent="0.45">
      <c r="A9" s="33" t="s">
        <v>14</v>
      </c>
      <c r="B9" s="32">
        <f>C9+E9+G9+Q9</f>
        <v>3135531</v>
      </c>
      <c r="C9" s="34">
        <f>SUM(一般接種!D8+一般接種!G8+一般接種!J8+一般接種!M8+医療従事者等!C6)</f>
        <v>1095684</v>
      </c>
      <c r="D9" s="30">
        <f t="shared" si="0"/>
        <v>0.86985626560496665</v>
      </c>
      <c r="E9" s="34">
        <f>SUM(一般接種!E8+一般接種!H8+一般接種!K8+一般接種!N8+医療従事者等!D6)</f>
        <v>1081981</v>
      </c>
      <c r="F9" s="31">
        <f t="shared" si="1"/>
        <v>0.85897754472596788</v>
      </c>
      <c r="G9" s="29">
        <f t="shared" ref="G9:G54" si="8">SUM(I9:P9)</f>
        <v>875894</v>
      </c>
      <c r="H9" s="31">
        <f t="shared" si="6"/>
        <v>0.69536644133326453</v>
      </c>
      <c r="I9" s="35">
        <v>10705</v>
      </c>
      <c r="J9" s="35">
        <v>43917</v>
      </c>
      <c r="K9" s="35">
        <v>228249</v>
      </c>
      <c r="L9" s="35">
        <v>263745</v>
      </c>
      <c r="M9" s="35">
        <v>181551</v>
      </c>
      <c r="N9" s="35">
        <v>92153</v>
      </c>
      <c r="O9" s="35">
        <v>41212</v>
      </c>
      <c r="P9" s="35">
        <v>14362</v>
      </c>
      <c r="Q9" s="35">
        <f t="shared" ref="Q9:Q54" si="9">SUM(S9:U9)</f>
        <v>81972</v>
      </c>
      <c r="R9" s="63">
        <f t="shared" si="7"/>
        <v>6.5077027504435878E-2</v>
      </c>
      <c r="S9" s="35">
        <v>68</v>
      </c>
      <c r="T9" s="35">
        <v>5563</v>
      </c>
      <c r="U9" s="35">
        <v>76341</v>
      </c>
      <c r="W9" s="1">
        <v>1259615</v>
      </c>
    </row>
    <row r="10" spans="1:23" x14ac:dyDescent="0.45">
      <c r="A10" s="33" t="s">
        <v>15</v>
      </c>
      <c r="B10" s="32">
        <f t="shared" ref="B10:B54" si="10">C10+E10+G10+Q10</f>
        <v>3059541</v>
      </c>
      <c r="C10" s="34">
        <f>SUM(一般接種!D9+一般接種!G9+一般接種!J9+一般接種!M9+医療従事者等!C7)</f>
        <v>1060903</v>
      </c>
      <c r="D10" s="30">
        <f t="shared" si="0"/>
        <v>0.86900639978113126</v>
      </c>
      <c r="E10" s="34">
        <f>SUM(一般接種!E9+一般接種!H9+一般接種!K9+一般接種!N9+医療従事者等!D7)</f>
        <v>1045747</v>
      </c>
      <c r="F10" s="31">
        <f t="shared" si="1"/>
        <v>0.85659182371236453</v>
      </c>
      <c r="G10" s="29">
        <f t="shared" si="8"/>
        <v>861666</v>
      </c>
      <c r="H10" s="31">
        <f t="shared" si="6"/>
        <v>0.70580747577658676</v>
      </c>
      <c r="I10" s="35">
        <v>10392</v>
      </c>
      <c r="J10" s="35">
        <v>47670</v>
      </c>
      <c r="K10" s="35">
        <v>221505</v>
      </c>
      <c r="L10" s="35">
        <v>256700</v>
      </c>
      <c r="M10" s="35">
        <v>168535</v>
      </c>
      <c r="N10" s="35">
        <v>106697</v>
      </c>
      <c r="O10" s="35">
        <v>40115</v>
      </c>
      <c r="P10" s="35">
        <v>10052</v>
      </c>
      <c r="Q10" s="35">
        <f t="shared" si="9"/>
        <v>91225</v>
      </c>
      <c r="R10" s="63">
        <f t="shared" si="7"/>
        <v>7.4724181965772268E-2</v>
      </c>
      <c r="S10" s="35">
        <v>6</v>
      </c>
      <c r="T10" s="35">
        <v>5227</v>
      </c>
      <c r="U10" s="35">
        <v>85992</v>
      </c>
      <c r="W10" s="1">
        <v>1220823</v>
      </c>
    </row>
    <row r="11" spans="1:23" x14ac:dyDescent="0.45">
      <c r="A11" s="33" t="s">
        <v>16</v>
      </c>
      <c r="B11" s="32">
        <f t="shared" si="10"/>
        <v>5544449</v>
      </c>
      <c r="C11" s="34">
        <f>SUM(一般接種!D10+一般接種!G10+一般接種!J10+一般接種!M10+医療従事者等!C8)</f>
        <v>1936581</v>
      </c>
      <c r="D11" s="30">
        <f t="shared" si="0"/>
        <v>0.84863730719122665</v>
      </c>
      <c r="E11" s="34">
        <f>SUM(一般接種!E10+一般接種!H10+一般接種!K10+一般接種!N10+医療従事者等!D8)</f>
        <v>1903216</v>
      </c>
      <c r="F11" s="31">
        <f t="shared" si="1"/>
        <v>0.83401629017493073</v>
      </c>
      <c r="G11" s="29">
        <f t="shared" si="8"/>
        <v>1502631</v>
      </c>
      <c r="H11" s="31">
        <f t="shared" si="6"/>
        <v>0.65847425206694687</v>
      </c>
      <c r="I11" s="35">
        <v>18855</v>
      </c>
      <c r="J11" s="35">
        <v>125629</v>
      </c>
      <c r="K11" s="35">
        <v>460303</v>
      </c>
      <c r="L11" s="35">
        <v>393939</v>
      </c>
      <c r="M11" s="35">
        <v>269718</v>
      </c>
      <c r="N11" s="35">
        <v>151046</v>
      </c>
      <c r="O11" s="35">
        <v>60331</v>
      </c>
      <c r="P11" s="35">
        <v>22810</v>
      </c>
      <c r="Q11" s="35">
        <f t="shared" si="9"/>
        <v>202021</v>
      </c>
      <c r="R11" s="63">
        <f t="shared" si="7"/>
        <v>8.8528472310778011E-2</v>
      </c>
      <c r="S11" s="35">
        <v>24</v>
      </c>
      <c r="T11" s="35">
        <v>24431</v>
      </c>
      <c r="U11" s="35">
        <v>177566</v>
      </c>
      <c r="W11" s="1">
        <v>2281989</v>
      </c>
    </row>
    <row r="12" spans="1:23" x14ac:dyDescent="0.45">
      <c r="A12" s="33" t="s">
        <v>17</v>
      </c>
      <c r="B12" s="32">
        <f t="shared" si="10"/>
        <v>2453059</v>
      </c>
      <c r="C12" s="34">
        <f>SUM(一般接種!D11+一般接種!G11+一般接種!J11+一般接種!M11+医療従事者等!C9)</f>
        <v>856847</v>
      </c>
      <c r="D12" s="30">
        <f t="shared" si="0"/>
        <v>0.88217603841497061</v>
      </c>
      <c r="E12" s="34">
        <f>SUM(一般接種!E11+一般接種!H11+一般接種!K11+一般接種!N11+医療従事者等!D9)</f>
        <v>846840</v>
      </c>
      <c r="F12" s="31">
        <f t="shared" si="1"/>
        <v>0.87187322400770939</v>
      </c>
      <c r="G12" s="29">
        <f t="shared" si="8"/>
        <v>712179</v>
      </c>
      <c r="H12" s="31">
        <f t="shared" si="6"/>
        <v>0.73323154409402769</v>
      </c>
      <c r="I12" s="35">
        <v>4881</v>
      </c>
      <c r="J12" s="35">
        <v>29760</v>
      </c>
      <c r="K12" s="35">
        <v>127450</v>
      </c>
      <c r="L12" s="35">
        <v>229244</v>
      </c>
      <c r="M12" s="35">
        <v>189268</v>
      </c>
      <c r="N12" s="35">
        <v>89821</v>
      </c>
      <c r="O12" s="35">
        <v>30779</v>
      </c>
      <c r="P12" s="35">
        <v>10976</v>
      </c>
      <c r="Q12" s="35">
        <f t="shared" si="9"/>
        <v>37193</v>
      </c>
      <c r="R12" s="63">
        <f t="shared" si="7"/>
        <v>3.8292452907891378E-2</v>
      </c>
      <c r="S12" s="35">
        <v>3</v>
      </c>
      <c r="T12" s="35">
        <v>1514</v>
      </c>
      <c r="U12" s="35">
        <v>35676</v>
      </c>
      <c r="W12" s="1">
        <v>971288</v>
      </c>
    </row>
    <row r="13" spans="1:23" x14ac:dyDescent="0.45">
      <c r="A13" s="33" t="s">
        <v>18</v>
      </c>
      <c r="B13" s="32">
        <f t="shared" si="10"/>
        <v>2694132</v>
      </c>
      <c r="C13" s="34">
        <f>SUM(一般接種!D12+一般接種!G12+一般接種!J12+一般接種!M12+医療従事者等!C10)</f>
        <v>934509</v>
      </c>
      <c r="D13" s="30">
        <f t="shared" si="0"/>
        <v>0.87373055512443409</v>
      </c>
      <c r="E13" s="34">
        <f>SUM(一般接種!E12+一般接種!H12+一般接種!K12+一般接種!N12+医療従事者等!D10)</f>
        <v>925425</v>
      </c>
      <c r="F13" s="31">
        <f t="shared" si="1"/>
        <v>0.86523735884408759</v>
      </c>
      <c r="G13" s="29">
        <f t="shared" si="8"/>
        <v>763979</v>
      </c>
      <c r="H13" s="31">
        <f t="shared" si="6"/>
        <v>0.71429145762470991</v>
      </c>
      <c r="I13" s="35">
        <v>9649</v>
      </c>
      <c r="J13" s="35">
        <v>34707</v>
      </c>
      <c r="K13" s="35">
        <v>192834</v>
      </c>
      <c r="L13" s="35">
        <v>270819</v>
      </c>
      <c r="M13" s="35">
        <v>142476</v>
      </c>
      <c r="N13" s="35">
        <v>77105</v>
      </c>
      <c r="O13" s="35">
        <v>25813</v>
      </c>
      <c r="P13" s="35">
        <v>10576</v>
      </c>
      <c r="Q13" s="35">
        <f t="shared" si="9"/>
        <v>70219</v>
      </c>
      <c r="R13" s="63">
        <f t="shared" si="7"/>
        <v>6.5652108059186851E-2</v>
      </c>
      <c r="S13" s="35">
        <v>2</v>
      </c>
      <c r="T13" s="35">
        <v>3539</v>
      </c>
      <c r="U13" s="35">
        <v>66678</v>
      </c>
      <c r="W13" s="1">
        <v>1069562</v>
      </c>
    </row>
    <row r="14" spans="1:23" x14ac:dyDescent="0.45">
      <c r="A14" s="33" t="s">
        <v>19</v>
      </c>
      <c r="B14" s="32">
        <f t="shared" si="10"/>
        <v>4621921</v>
      </c>
      <c r="C14" s="34">
        <f>SUM(一般接種!D13+一般接種!G13+一般接種!J13+一般接種!M13+医療従事者等!C11)</f>
        <v>1598603</v>
      </c>
      <c r="D14" s="30">
        <f t="shared" si="0"/>
        <v>0.8585136131561889</v>
      </c>
      <c r="E14" s="34">
        <f>SUM(一般接種!E13+一般接種!H13+一般接種!K13+一般接種!N13+医療従事者等!D11)</f>
        <v>1579203</v>
      </c>
      <c r="F14" s="31">
        <f t="shared" si="1"/>
        <v>0.84809503887900439</v>
      </c>
      <c r="G14" s="29">
        <f t="shared" si="8"/>
        <v>1293125</v>
      </c>
      <c r="H14" s="31">
        <f t="shared" si="6"/>
        <v>0.69445973516413817</v>
      </c>
      <c r="I14" s="35">
        <v>19089</v>
      </c>
      <c r="J14" s="35">
        <v>75501</v>
      </c>
      <c r="K14" s="35">
        <v>346374</v>
      </c>
      <c r="L14" s="35">
        <v>419457</v>
      </c>
      <c r="M14" s="35">
        <v>236821</v>
      </c>
      <c r="N14" s="35">
        <v>128769</v>
      </c>
      <c r="O14" s="35">
        <v>49491</v>
      </c>
      <c r="P14" s="35">
        <v>17623</v>
      </c>
      <c r="Q14" s="35">
        <f t="shared" si="9"/>
        <v>150990</v>
      </c>
      <c r="R14" s="63">
        <f t="shared" si="7"/>
        <v>8.108765619134517E-2</v>
      </c>
      <c r="S14" s="35">
        <v>120</v>
      </c>
      <c r="T14" s="35">
        <v>12915</v>
      </c>
      <c r="U14" s="35">
        <v>137955</v>
      </c>
      <c r="W14" s="1">
        <v>1862059</v>
      </c>
    </row>
    <row r="15" spans="1:23" x14ac:dyDescent="0.45">
      <c r="A15" s="33" t="s">
        <v>20</v>
      </c>
      <c r="B15" s="32">
        <f t="shared" si="10"/>
        <v>7155605</v>
      </c>
      <c r="C15" s="34">
        <f>SUM(一般接種!D14+一般接種!G14+一般接種!J14+一般接種!M14+医療従事者等!C12)</f>
        <v>2478214</v>
      </c>
      <c r="D15" s="30">
        <f t="shared" si="0"/>
        <v>0.85230089332542325</v>
      </c>
      <c r="E15" s="34">
        <f>SUM(一般接種!E14+一般接種!H14+一般接種!K14+一般接種!N14+医療従事者等!D12)</f>
        <v>2445425</v>
      </c>
      <c r="F15" s="31">
        <f t="shared" si="1"/>
        <v>0.84102418599052509</v>
      </c>
      <c r="G15" s="29">
        <f t="shared" si="8"/>
        <v>1944251</v>
      </c>
      <c r="H15" s="31">
        <f t="shared" si="6"/>
        <v>0.66866173145210517</v>
      </c>
      <c r="I15" s="35">
        <v>21264</v>
      </c>
      <c r="J15" s="35">
        <v>141943</v>
      </c>
      <c r="K15" s="35">
        <v>555304</v>
      </c>
      <c r="L15" s="35">
        <v>593044</v>
      </c>
      <c r="M15" s="35">
        <v>347055</v>
      </c>
      <c r="N15" s="35">
        <v>181270</v>
      </c>
      <c r="O15" s="35">
        <v>71309</v>
      </c>
      <c r="P15" s="35">
        <v>33062</v>
      </c>
      <c r="Q15" s="35">
        <f t="shared" si="9"/>
        <v>287715</v>
      </c>
      <c r="R15" s="63">
        <f t="shared" si="7"/>
        <v>9.8950192163842252E-2</v>
      </c>
      <c r="S15" s="35">
        <v>88</v>
      </c>
      <c r="T15" s="35">
        <v>26506</v>
      </c>
      <c r="U15" s="35">
        <v>261121</v>
      </c>
      <c r="W15" s="1">
        <v>2907675</v>
      </c>
    </row>
    <row r="16" spans="1:23" x14ac:dyDescent="0.45">
      <c r="A16" s="36" t="s">
        <v>21</v>
      </c>
      <c r="B16" s="32">
        <f t="shared" si="10"/>
        <v>4714972</v>
      </c>
      <c r="C16" s="34">
        <f>SUM(一般接種!D15+一般接種!G15+一般接種!J15+一般接種!M15+医療従事者等!C13)</f>
        <v>1635150</v>
      </c>
      <c r="D16" s="30">
        <f t="shared" si="0"/>
        <v>0.83622234007244545</v>
      </c>
      <c r="E16" s="34">
        <f>SUM(一般接種!E15+一般接種!H15+一般接種!K15+一般接種!N15+医療従事者等!D13)</f>
        <v>1615489</v>
      </c>
      <c r="F16" s="31">
        <f t="shared" si="1"/>
        <v>0.82616762495263119</v>
      </c>
      <c r="G16" s="29">
        <f t="shared" si="8"/>
        <v>1293003</v>
      </c>
      <c r="H16" s="31">
        <f t="shared" si="6"/>
        <v>0.66124697696278156</v>
      </c>
      <c r="I16" s="35">
        <v>14830</v>
      </c>
      <c r="J16" s="35">
        <v>72309</v>
      </c>
      <c r="K16" s="35">
        <v>367175</v>
      </c>
      <c r="L16" s="35">
        <v>347955</v>
      </c>
      <c r="M16" s="35">
        <v>253856</v>
      </c>
      <c r="N16" s="35">
        <v>147947</v>
      </c>
      <c r="O16" s="35">
        <v>63005</v>
      </c>
      <c r="P16" s="35">
        <v>25926</v>
      </c>
      <c r="Q16" s="35">
        <f t="shared" si="9"/>
        <v>171330</v>
      </c>
      <c r="R16" s="63">
        <f t="shared" si="7"/>
        <v>8.7618856694867187E-2</v>
      </c>
      <c r="S16" s="35">
        <v>249</v>
      </c>
      <c r="T16" s="35">
        <v>8915</v>
      </c>
      <c r="U16" s="35">
        <v>162166</v>
      </c>
      <c r="W16" s="1">
        <v>1955401</v>
      </c>
    </row>
    <row r="17" spans="1:23" x14ac:dyDescent="0.45">
      <c r="A17" s="33" t="s">
        <v>22</v>
      </c>
      <c r="B17" s="32">
        <f t="shared" si="10"/>
        <v>4637836</v>
      </c>
      <c r="C17" s="34">
        <f>SUM(一般接種!D16+一般接種!G16+一般接種!J16+一般接種!M16+医療従事者等!C14)</f>
        <v>1614787</v>
      </c>
      <c r="D17" s="30">
        <f t="shared" si="0"/>
        <v>0.82466992254229987</v>
      </c>
      <c r="E17" s="34">
        <f>SUM(一般接種!E16+一般接種!H16+一般接種!K16+一般接種!N16+医療従事者等!D14)</f>
        <v>1590167</v>
      </c>
      <c r="F17" s="31">
        <f t="shared" si="1"/>
        <v>0.81209651596112764</v>
      </c>
      <c r="G17" s="29">
        <f t="shared" si="8"/>
        <v>1274362</v>
      </c>
      <c r="H17" s="31">
        <f t="shared" si="6"/>
        <v>0.65081525416717523</v>
      </c>
      <c r="I17" s="35">
        <v>16335</v>
      </c>
      <c r="J17" s="35">
        <v>72138</v>
      </c>
      <c r="K17" s="35">
        <v>402540</v>
      </c>
      <c r="L17" s="35">
        <v>435609</v>
      </c>
      <c r="M17" s="35">
        <v>217712</v>
      </c>
      <c r="N17" s="35">
        <v>78383</v>
      </c>
      <c r="O17" s="35">
        <v>38060</v>
      </c>
      <c r="P17" s="35">
        <v>13585</v>
      </c>
      <c r="Q17" s="35">
        <f t="shared" si="9"/>
        <v>158520</v>
      </c>
      <c r="R17" s="63">
        <f t="shared" si="7"/>
        <v>8.095598745927815E-2</v>
      </c>
      <c r="S17" s="35">
        <v>52</v>
      </c>
      <c r="T17" s="35">
        <v>7011</v>
      </c>
      <c r="U17" s="35">
        <v>151457</v>
      </c>
      <c r="W17" s="1">
        <v>1958101</v>
      </c>
    </row>
    <row r="18" spans="1:23" x14ac:dyDescent="0.45">
      <c r="A18" s="33" t="s">
        <v>23</v>
      </c>
      <c r="B18" s="32">
        <f t="shared" si="10"/>
        <v>17416839</v>
      </c>
      <c r="C18" s="34">
        <f>SUM(一般接種!D17+一般接種!G17+一般接種!J17+一般接種!M17+医療従事者等!C15)</f>
        <v>6139261</v>
      </c>
      <c r="D18" s="30">
        <f t="shared" si="0"/>
        <v>0.83032565532279146</v>
      </c>
      <c r="E18" s="34">
        <f>SUM(一般接種!E17+一般接種!H17+一般接種!K17+一般接種!N17+医療従事者等!D15)</f>
        <v>6052045</v>
      </c>
      <c r="F18" s="31">
        <f t="shared" si="1"/>
        <v>0.81852982478966496</v>
      </c>
      <c r="G18" s="29">
        <f t="shared" si="8"/>
        <v>4672696</v>
      </c>
      <c r="H18" s="31">
        <f t="shared" si="6"/>
        <v>0.63197498336105706</v>
      </c>
      <c r="I18" s="35">
        <v>49749</v>
      </c>
      <c r="J18" s="35">
        <v>270943</v>
      </c>
      <c r="K18" s="35">
        <v>1317094</v>
      </c>
      <c r="L18" s="35">
        <v>1417163</v>
      </c>
      <c r="M18" s="35">
        <v>837836</v>
      </c>
      <c r="N18" s="35">
        <v>477773</v>
      </c>
      <c r="O18" s="35">
        <v>202385</v>
      </c>
      <c r="P18" s="35">
        <v>99753</v>
      </c>
      <c r="Q18" s="35">
        <f t="shared" si="9"/>
        <v>552837</v>
      </c>
      <c r="R18" s="63">
        <f t="shared" si="7"/>
        <v>7.477035824208908E-2</v>
      </c>
      <c r="S18" s="35">
        <v>222</v>
      </c>
      <c r="T18" s="35">
        <v>44631</v>
      </c>
      <c r="U18" s="35">
        <v>507984</v>
      </c>
      <c r="W18" s="1">
        <v>7393799</v>
      </c>
    </row>
    <row r="19" spans="1:23" x14ac:dyDescent="0.45">
      <c r="A19" s="33" t="s">
        <v>24</v>
      </c>
      <c r="B19" s="32">
        <f t="shared" si="10"/>
        <v>15007343</v>
      </c>
      <c r="C19" s="34">
        <f>SUM(一般接種!D18+一般接種!G18+一般接種!J18+一般接種!M18+医療従事者等!C16)</f>
        <v>5243206</v>
      </c>
      <c r="D19" s="30">
        <f t="shared" si="0"/>
        <v>0.8292417457075022</v>
      </c>
      <c r="E19" s="34">
        <f>SUM(一般接種!E18+一般接種!H18+一般接種!K18+一般接種!N18+医療従事者等!D16)</f>
        <v>5178105</v>
      </c>
      <c r="F19" s="31">
        <f t="shared" si="1"/>
        <v>0.81894566600220275</v>
      </c>
      <c r="G19" s="29">
        <f t="shared" si="8"/>
        <v>4082208</v>
      </c>
      <c r="H19" s="31">
        <f t="shared" si="6"/>
        <v>0.64562355327277454</v>
      </c>
      <c r="I19" s="35">
        <v>43219</v>
      </c>
      <c r="J19" s="35">
        <v>214334</v>
      </c>
      <c r="K19" s="35">
        <v>1089832</v>
      </c>
      <c r="L19" s="35">
        <v>1325335</v>
      </c>
      <c r="M19" s="35">
        <v>755638</v>
      </c>
      <c r="N19" s="35">
        <v>394415</v>
      </c>
      <c r="O19" s="35">
        <v>169415</v>
      </c>
      <c r="P19" s="35">
        <v>90020</v>
      </c>
      <c r="Q19" s="35">
        <f t="shared" si="9"/>
        <v>503824</v>
      </c>
      <c r="R19" s="63">
        <f t="shared" si="7"/>
        <v>7.9682525021778014E-2</v>
      </c>
      <c r="S19" s="35">
        <v>248</v>
      </c>
      <c r="T19" s="35">
        <v>35209</v>
      </c>
      <c r="U19" s="35">
        <v>468367</v>
      </c>
      <c r="W19" s="1">
        <v>6322892</v>
      </c>
    </row>
    <row r="20" spans="1:23" x14ac:dyDescent="0.45">
      <c r="A20" s="33" t="s">
        <v>25</v>
      </c>
      <c r="B20" s="32">
        <f t="shared" si="10"/>
        <v>32250057</v>
      </c>
      <c r="C20" s="34">
        <f>SUM(一般接種!D19+一般接種!G19+一般接種!J19+一般接種!M19+医療従事者等!C17)</f>
        <v>11314192</v>
      </c>
      <c r="D20" s="30">
        <f t="shared" si="0"/>
        <v>0.81730283228838962</v>
      </c>
      <c r="E20" s="34">
        <f>SUM(一般接種!E19+一般接種!H19+一般接種!K19+一般接種!N19+医療従事者等!D17)</f>
        <v>11167774</v>
      </c>
      <c r="F20" s="31">
        <f t="shared" si="1"/>
        <v>0.80672604111337676</v>
      </c>
      <c r="G20" s="29">
        <f t="shared" si="8"/>
        <v>8494631</v>
      </c>
      <c r="H20" s="31">
        <f t="shared" si="6"/>
        <v>0.61362631777370891</v>
      </c>
      <c r="I20" s="35">
        <v>103898</v>
      </c>
      <c r="J20" s="35">
        <v>612752</v>
      </c>
      <c r="K20" s="35">
        <v>2640491</v>
      </c>
      <c r="L20" s="35">
        <v>2940932</v>
      </c>
      <c r="M20" s="35">
        <v>1268040</v>
      </c>
      <c r="N20" s="35">
        <v>517847</v>
      </c>
      <c r="O20" s="35">
        <v>235959</v>
      </c>
      <c r="P20" s="35">
        <v>174712</v>
      </c>
      <c r="Q20" s="35">
        <f t="shared" si="9"/>
        <v>1273460</v>
      </c>
      <c r="R20" s="63">
        <f t="shared" si="7"/>
        <v>9.1990878783564267E-2</v>
      </c>
      <c r="S20" s="35">
        <v>1335</v>
      </c>
      <c r="T20" s="35">
        <v>143105</v>
      </c>
      <c r="U20" s="35">
        <v>1129020</v>
      </c>
      <c r="W20" s="1">
        <v>13843329</v>
      </c>
    </row>
    <row r="21" spans="1:23" x14ac:dyDescent="0.45">
      <c r="A21" s="33" t="s">
        <v>26</v>
      </c>
      <c r="B21" s="32">
        <f t="shared" si="10"/>
        <v>21634615</v>
      </c>
      <c r="C21" s="34">
        <f>SUM(一般接種!D20+一般接種!G20+一般接種!J20+一般接種!M20+医療従事者等!C18)</f>
        <v>7621089</v>
      </c>
      <c r="D21" s="30">
        <f t="shared" si="0"/>
        <v>0.82656385334557603</v>
      </c>
      <c r="E21" s="34">
        <f>SUM(一般接種!E20+一般接種!H20+一般接種!K20+一般接種!N20+医療従事者等!D18)</f>
        <v>7528625</v>
      </c>
      <c r="F21" s="31">
        <f t="shared" si="1"/>
        <v>0.81653544400201039</v>
      </c>
      <c r="G21" s="29">
        <f t="shared" si="8"/>
        <v>5773143</v>
      </c>
      <c r="H21" s="31">
        <f t="shared" si="6"/>
        <v>0.62614034870804403</v>
      </c>
      <c r="I21" s="35">
        <v>51572</v>
      </c>
      <c r="J21" s="35">
        <v>306201</v>
      </c>
      <c r="K21" s="35">
        <v>1458063</v>
      </c>
      <c r="L21" s="35">
        <v>2061043</v>
      </c>
      <c r="M21" s="35">
        <v>1101278</v>
      </c>
      <c r="N21" s="35">
        <v>476737</v>
      </c>
      <c r="O21" s="35">
        <v>190279</v>
      </c>
      <c r="P21" s="35">
        <v>127970</v>
      </c>
      <c r="Q21" s="35">
        <f t="shared" si="9"/>
        <v>711758</v>
      </c>
      <c r="R21" s="63">
        <f t="shared" si="7"/>
        <v>7.7195455285923115E-2</v>
      </c>
      <c r="S21" s="35">
        <v>644</v>
      </c>
      <c r="T21" s="35">
        <v>46736</v>
      </c>
      <c r="U21" s="35">
        <v>664378</v>
      </c>
      <c r="W21" s="1">
        <v>9220206</v>
      </c>
    </row>
    <row r="22" spans="1:23" x14ac:dyDescent="0.45">
      <c r="A22" s="33" t="s">
        <v>27</v>
      </c>
      <c r="B22" s="32">
        <f t="shared" si="10"/>
        <v>5487166</v>
      </c>
      <c r="C22" s="34">
        <f>SUM(一般接種!D21+一般接種!G21+一般接種!J21+一般接種!M21+医療従事者等!C19)</f>
        <v>1905793</v>
      </c>
      <c r="D22" s="30">
        <f t="shared" si="0"/>
        <v>0.86111304398117816</v>
      </c>
      <c r="E22" s="34">
        <f>SUM(一般接種!E21+一般接種!H21+一般接種!K21+一般接種!N21+医療従事者等!D19)</f>
        <v>1874711</v>
      </c>
      <c r="F22" s="31">
        <f t="shared" si="1"/>
        <v>0.84706896068723014</v>
      </c>
      <c r="G22" s="29">
        <f t="shared" si="8"/>
        <v>1573085</v>
      </c>
      <c r="H22" s="31">
        <f t="shared" si="6"/>
        <v>0.71078234246380989</v>
      </c>
      <c r="I22" s="35">
        <v>16819</v>
      </c>
      <c r="J22" s="35">
        <v>65094</v>
      </c>
      <c r="K22" s="35">
        <v>344136</v>
      </c>
      <c r="L22" s="35">
        <v>568081</v>
      </c>
      <c r="M22" s="35">
        <v>356610</v>
      </c>
      <c r="N22" s="35">
        <v>150047</v>
      </c>
      <c r="O22" s="35">
        <v>50137</v>
      </c>
      <c r="P22" s="35">
        <v>22161</v>
      </c>
      <c r="Q22" s="35">
        <f t="shared" si="9"/>
        <v>133577</v>
      </c>
      <c r="R22" s="63">
        <f t="shared" si="7"/>
        <v>6.0355399078427636E-2</v>
      </c>
      <c r="S22" s="35">
        <v>9</v>
      </c>
      <c r="T22" s="35">
        <v>6090</v>
      </c>
      <c r="U22" s="35">
        <v>127478</v>
      </c>
      <c r="W22" s="1">
        <v>2213174</v>
      </c>
    </row>
    <row r="23" spans="1:23" x14ac:dyDescent="0.45">
      <c r="A23" s="33" t="s">
        <v>28</v>
      </c>
      <c r="B23" s="32">
        <f t="shared" si="10"/>
        <v>2589694</v>
      </c>
      <c r="C23" s="34">
        <f>SUM(一般接種!D22+一般接種!G22+一般接種!J22+一般接種!M22+医療従事者等!C20)</f>
        <v>897981</v>
      </c>
      <c r="D23" s="30">
        <f t="shared" si="0"/>
        <v>0.85711872204521633</v>
      </c>
      <c r="E23" s="34">
        <f>SUM(一般接種!E22+一般接種!H22+一般接種!K22+一般接種!N22+医療従事者等!D20)</f>
        <v>890217</v>
      </c>
      <c r="F23" s="31">
        <f t="shared" si="1"/>
        <v>0.84970801986113997</v>
      </c>
      <c r="G23" s="29">
        <f t="shared" si="8"/>
        <v>703318</v>
      </c>
      <c r="H23" s="31">
        <f t="shared" si="6"/>
        <v>0.67131378654046969</v>
      </c>
      <c r="I23" s="35">
        <v>10205</v>
      </c>
      <c r="J23" s="35">
        <v>39254</v>
      </c>
      <c r="K23" s="35">
        <v>213033</v>
      </c>
      <c r="L23" s="35">
        <v>219683</v>
      </c>
      <c r="M23" s="35">
        <v>127782</v>
      </c>
      <c r="N23" s="35">
        <v>63070</v>
      </c>
      <c r="O23" s="35">
        <v>20017</v>
      </c>
      <c r="P23" s="35">
        <v>10274</v>
      </c>
      <c r="Q23" s="35">
        <f t="shared" si="9"/>
        <v>98178</v>
      </c>
      <c r="R23" s="63">
        <f t="shared" si="7"/>
        <v>9.371044809740435E-2</v>
      </c>
      <c r="S23" s="35">
        <v>101</v>
      </c>
      <c r="T23" s="35">
        <v>3646</v>
      </c>
      <c r="U23" s="35">
        <v>94431</v>
      </c>
      <c r="W23" s="1">
        <v>1047674</v>
      </c>
    </row>
    <row r="24" spans="1:23" x14ac:dyDescent="0.45">
      <c r="A24" s="33" t="s">
        <v>29</v>
      </c>
      <c r="B24" s="32">
        <f t="shared" si="10"/>
        <v>2673183</v>
      </c>
      <c r="C24" s="34">
        <f>SUM(一般接種!D23+一般接種!G23+一般接種!J23+一般接種!M23+医療従事者等!C21)</f>
        <v>938994</v>
      </c>
      <c r="D24" s="30">
        <f t="shared" si="0"/>
        <v>0.82901957876001187</v>
      </c>
      <c r="E24" s="34">
        <f>SUM(一般接種!E23+一般接種!H23+一般接種!K23+一般接種!N23+医療従事者等!D21)</f>
        <v>928075</v>
      </c>
      <c r="F24" s="31">
        <f t="shared" si="1"/>
        <v>0.8193794055741549</v>
      </c>
      <c r="G24" s="29">
        <f t="shared" si="8"/>
        <v>723068</v>
      </c>
      <c r="H24" s="31">
        <f t="shared" si="6"/>
        <v>0.63838270401604724</v>
      </c>
      <c r="I24" s="35">
        <v>9306</v>
      </c>
      <c r="J24" s="35">
        <v>55436</v>
      </c>
      <c r="K24" s="35">
        <v>204753</v>
      </c>
      <c r="L24" s="35">
        <v>216854</v>
      </c>
      <c r="M24" s="35">
        <v>130957</v>
      </c>
      <c r="N24" s="35">
        <v>67711</v>
      </c>
      <c r="O24" s="35">
        <v>26846</v>
      </c>
      <c r="P24" s="35">
        <v>11205</v>
      </c>
      <c r="Q24" s="35">
        <f t="shared" si="9"/>
        <v>83046</v>
      </c>
      <c r="R24" s="63">
        <f t="shared" si="7"/>
        <v>7.3319701656990297E-2</v>
      </c>
      <c r="S24" s="35">
        <v>38</v>
      </c>
      <c r="T24" s="35">
        <v>6790</v>
      </c>
      <c r="U24" s="35">
        <v>76218</v>
      </c>
      <c r="W24" s="1">
        <v>1132656</v>
      </c>
    </row>
    <row r="25" spans="1:23" x14ac:dyDescent="0.45">
      <c r="A25" s="33" t="s">
        <v>30</v>
      </c>
      <c r="B25" s="32">
        <f t="shared" si="10"/>
        <v>1838827</v>
      </c>
      <c r="C25" s="34">
        <f>SUM(一般接種!D24+一般接種!G24+一般接種!J24+一般接種!M24+医療従事者等!C22)</f>
        <v>648683</v>
      </c>
      <c r="D25" s="30">
        <f t="shared" si="0"/>
        <v>0.83746093059104065</v>
      </c>
      <c r="E25" s="34">
        <f>SUM(一般接種!E24+一般接種!H24+一般接種!K24+一般接種!N24+医療従事者等!D22)</f>
        <v>642222</v>
      </c>
      <c r="F25" s="31">
        <f t="shared" si="1"/>
        <v>0.82911966826021222</v>
      </c>
      <c r="G25" s="29">
        <f t="shared" si="8"/>
        <v>505395</v>
      </c>
      <c r="H25" s="31">
        <f t="shared" si="6"/>
        <v>0.65247365356585418</v>
      </c>
      <c r="I25" s="35">
        <v>7672</v>
      </c>
      <c r="J25" s="35">
        <v>32407</v>
      </c>
      <c r="K25" s="35">
        <v>143792</v>
      </c>
      <c r="L25" s="35">
        <v>172147</v>
      </c>
      <c r="M25" s="35">
        <v>92053</v>
      </c>
      <c r="N25" s="35">
        <v>34560</v>
      </c>
      <c r="O25" s="35">
        <v>15912</v>
      </c>
      <c r="P25" s="35">
        <v>6852</v>
      </c>
      <c r="Q25" s="35">
        <f t="shared" si="9"/>
        <v>42527</v>
      </c>
      <c r="R25" s="63">
        <f t="shared" si="7"/>
        <v>5.4903089791539447E-2</v>
      </c>
      <c r="S25" s="35">
        <v>145</v>
      </c>
      <c r="T25" s="35">
        <v>3718</v>
      </c>
      <c r="U25" s="35">
        <v>38664</v>
      </c>
      <c r="W25" s="1">
        <v>774583</v>
      </c>
    </row>
    <row r="26" spans="1:23" x14ac:dyDescent="0.45">
      <c r="A26" s="33" t="s">
        <v>31</v>
      </c>
      <c r="B26" s="32">
        <f t="shared" si="10"/>
        <v>1954722</v>
      </c>
      <c r="C26" s="34">
        <f>SUM(一般接種!D25+一般接種!G25+一般接種!J25+一般接種!M25+医療従事者等!C23)</f>
        <v>682699</v>
      </c>
      <c r="D26" s="30">
        <f t="shared" si="0"/>
        <v>0.8315487145507231</v>
      </c>
      <c r="E26" s="34">
        <f>SUM(一般接種!E25+一般接種!H25+一般接種!K25+一般接種!N25+医療従事者等!D23)</f>
        <v>674568</v>
      </c>
      <c r="F26" s="31">
        <f t="shared" si="1"/>
        <v>0.82164490247832822</v>
      </c>
      <c r="G26" s="29">
        <f t="shared" si="8"/>
        <v>531467</v>
      </c>
      <c r="H26" s="31">
        <f t="shared" si="6"/>
        <v>0.64734341294791575</v>
      </c>
      <c r="I26" s="35">
        <v>6329</v>
      </c>
      <c r="J26" s="35">
        <v>37976</v>
      </c>
      <c r="K26" s="35">
        <v>169083</v>
      </c>
      <c r="L26" s="35">
        <v>165114</v>
      </c>
      <c r="M26" s="35">
        <v>96383</v>
      </c>
      <c r="N26" s="35">
        <v>34621</v>
      </c>
      <c r="O26" s="35">
        <v>12445</v>
      </c>
      <c r="P26" s="35">
        <v>9516</v>
      </c>
      <c r="Q26" s="35">
        <f t="shared" si="9"/>
        <v>65988</v>
      </c>
      <c r="R26" s="63">
        <f t="shared" si="7"/>
        <v>8.0375445951690438E-2</v>
      </c>
      <c r="S26" s="35">
        <v>117</v>
      </c>
      <c r="T26" s="35">
        <v>6386</v>
      </c>
      <c r="U26" s="35">
        <v>59485</v>
      </c>
      <c r="W26" s="1">
        <v>820997</v>
      </c>
    </row>
    <row r="27" spans="1:23" x14ac:dyDescent="0.45">
      <c r="A27" s="33" t="s">
        <v>32</v>
      </c>
      <c r="B27" s="32">
        <f t="shared" si="10"/>
        <v>5021078</v>
      </c>
      <c r="C27" s="34">
        <f>SUM(一般接種!D26+一般接種!G26+一般接種!J26+一般接種!M26+医療従事者等!C24)</f>
        <v>1733616</v>
      </c>
      <c r="D27" s="30">
        <f t="shared" si="0"/>
        <v>0.83679347330283715</v>
      </c>
      <c r="E27" s="34">
        <f>SUM(一般接種!E26+一般接種!H26+一般接種!K26+一般接種!N26+医療従事者等!D24)</f>
        <v>1711382</v>
      </c>
      <c r="F27" s="31">
        <f t="shared" si="1"/>
        <v>0.82606141609673434</v>
      </c>
      <c r="G27" s="29">
        <f t="shared" si="8"/>
        <v>1401669</v>
      </c>
      <c r="H27" s="31">
        <f t="shared" si="6"/>
        <v>0.67656705460200783</v>
      </c>
      <c r="I27" s="35">
        <v>14345</v>
      </c>
      <c r="J27" s="35">
        <v>69348</v>
      </c>
      <c r="K27" s="35">
        <v>457636</v>
      </c>
      <c r="L27" s="35">
        <v>432970</v>
      </c>
      <c r="M27" s="35">
        <v>235607</v>
      </c>
      <c r="N27" s="35">
        <v>123197</v>
      </c>
      <c r="O27" s="35">
        <v>48216</v>
      </c>
      <c r="P27" s="35">
        <v>20350</v>
      </c>
      <c r="Q27" s="35">
        <f t="shared" si="9"/>
        <v>174411</v>
      </c>
      <c r="R27" s="63">
        <f t="shared" si="7"/>
        <v>8.4185878806045361E-2</v>
      </c>
      <c r="S27" s="35">
        <v>12</v>
      </c>
      <c r="T27" s="35">
        <v>6412</v>
      </c>
      <c r="U27" s="35">
        <v>167987</v>
      </c>
      <c r="W27" s="1">
        <v>2071737</v>
      </c>
    </row>
    <row r="28" spans="1:23" x14ac:dyDescent="0.45">
      <c r="A28" s="33" t="s">
        <v>33</v>
      </c>
      <c r="B28" s="32">
        <f t="shared" si="10"/>
        <v>4840694</v>
      </c>
      <c r="C28" s="34">
        <f>SUM(一般接種!D27+一般接種!G27+一般接種!J27+一般接種!M27+医療従事者等!C25)</f>
        <v>1670722</v>
      </c>
      <c r="D28" s="30">
        <f t="shared" si="0"/>
        <v>0.82840611644934947</v>
      </c>
      <c r="E28" s="34">
        <f>SUM(一般接種!E27+一般接種!H27+一般接種!K27+一般接種!N27+医療従事者等!D25)</f>
        <v>1657181</v>
      </c>
      <c r="F28" s="31">
        <f t="shared" si="1"/>
        <v>0.82169198494043261</v>
      </c>
      <c r="G28" s="29">
        <f t="shared" si="8"/>
        <v>1316690</v>
      </c>
      <c r="H28" s="31">
        <f t="shared" si="6"/>
        <v>0.65286388128467454</v>
      </c>
      <c r="I28" s="35">
        <v>15492</v>
      </c>
      <c r="J28" s="35">
        <v>85310</v>
      </c>
      <c r="K28" s="35">
        <v>466801</v>
      </c>
      <c r="L28" s="35">
        <v>403511</v>
      </c>
      <c r="M28" s="35">
        <v>192219</v>
      </c>
      <c r="N28" s="35">
        <v>97765</v>
      </c>
      <c r="O28" s="35">
        <v>37986</v>
      </c>
      <c r="P28" s="35">
        <v>17606</v>
      </c>
      <c r="Q28" s="35">
        <f t="shared" si="9"/>
        <v>196101</v>
      </c>
      <c r="R28" s="63">
        <f t="shared" si="7"/>
        <v>9.7234170521387692E-2</v>
      </c>
      <c r="S28" s="35">
        <v>42</v>
      </c>
      <c r="T28" s="35">
        <v>9391</v>
      </c>
      <c r="U28" s="35">
        <v>186668</v>
      </c>
      <c r="W28" s="1">
        <v>2016791</v>
      </c>
    </row>
    <row r="29" spans="1:23" x14ac:dyDescent="0.45">
      <c r="A29" s="33" t="s">
        <v>34</v>
      </c>
      <c r="B29" s="32">
        <f t="shared" si="10"/>
        <v>8912307</v>
      </c>
      <c r="C29" s="34">
        <f>SUM(一般接種!D28+一般接種!G28+一般接種!J28+一般接種!M28+医療従事者等!C26)</f>
        <v>3142347</v>
      </c>
      <c r="D29" s="30">
        <f t="shared" si="0"/>
        <v>0.85244855219110971</v>
      </c>
      <c r="E29" s="34">
        <f>SUM(一般接種!E28+一般接種!H28+一般接種!K28+一般接種!N28+医療従事者等!D26)</f>
        <v>3108044</v>
      </c>
      <c r="F29" s="31">
        <f t="shared" si="1"/>
        <v>0.84314291449870604</v>
      </c>
      <c r="G29" s="29">
        <f t="shared" si="8"/>
        <v>2388055</v>
      </c>
      <c r="H29" s="31">
        <f t="shared" si="6"/>
        <v>0.64782598080439258</v>
      </c>
      <c r="I29" s="35">
        <v>23572</v>
      </c>
      <c r="J29" s="35">
        <v>115923</v>
      </c>
      <c r="K29" s="35">
        <v>657469</v>
      </c>
      <c r="L29" s="35">
        <v>756608</v>
      </c>
      <c r="M29" s="35">
        <v>453606</v>
      </c>
      <c r="N29" s="35">
        <v>251738</v>
      </c>
      <c r="O29" s="35">
        <v>87921</v>
      </c>
      <c r="P29" s="35">
        <v>41218</v>
      </c>
      <c r="Q29" s="35">
        <f t="shared" si="9"/>
        <v>273861</v>
      </c>
      <c r="R29" s="63">
        <f t="shared" si="7"/>
        <v>7.4292372214656593E-2</v>
      </c>
      <c r="S29" s="35">
        <v>26</v>
      </c>
      <c r="T29" s="35">
        <v>12084</v>
      </c>
      <c r="U29" s="35">
        <v>261751</v>
      </c>
      <c r="W29" s="1">
        <v>3686260</v>
      </c>
    </row>
    <row r="30" spans="1:23" x14ac:dyDescent="0.45">
      <c r="A30" s="33" t="s">
        <v>35</v>
      </c>
      <c r="B30" s="32">
        <f t="shared" si="10"/>
        <v>17001849</v>
      </c>
      <c r="C30" s="34">
        <f>SUM(一般接種!D29+一般接種!G29+一般接種!J29+一般接種!M29+医療従事者等!C27)</f>
        <v>6018669</v>
      </c>
      <c r="D30" s="30">
        <f t="shared" si="0"/>
        <v>0.79624641576800137</v>
      </c>
      <c r="E30" s="34">
        <f>SUM(一般接種!E29+一般接種!H29+一般接種!K29+一般接種!N29+医療従事者等!D27)</f>
        <v>5913801</v>
      </c>
      <c r="F30" s="31">
        <f t="shared" si="1"/>
        <v>0.78237278870381843</v>
      </c>
      <c r="G30" s="29">
        <f t="shared" si="8"/>
        <v>4502141</v>
      </c>
      <c r="H30" s="31">
        <f t="shared" si="6"/>
        <v>0.59561568089758143</v>
      </c>
      <c r="I30" s="35">
        <v>43179</v>
      </c>
      <c r="J30" s="35">
        <v>375293</v>
      </c>
      <c r="K30" s="35">
        <v>1355660</v>
      </c>
      <c r="L30" s="35">
        <v>1361638</v>
      </c>
      <c r="M30" s="35">
        <v>760633</v>
      </c>
      <c r="N30" s="35">
        <v>370140</v>
      </c>
      <c r="O30" s="35">
        <v>150152</v>
      </c>
      <c r="P30" s="35">
        <v>85446</v>
      </c>
      <c r="Q30" s="35">
        <f t="shared" si="9"/>
        <v>567238</v>
      </c>
      <c r="R30" s="63">
        <f t="shared" si="7"/>
        <v>7.5043373275288858E-2</v>
      </c>
      <c r="S30" s="35">
        <v>66</v>
      </c>
      <c r="T30" s="35">
        <v>44960</v>
      </c>
      <c r="U30" s="35">
        <v>522212</v>
      </c>
      <c r="W30" s="1">
        <v>7558802</v>
      </c>
    </row>
    <row r="31" spans="1:23" x14ac:dyDescent="0.45">
      <c r="A31" s="33" t="s">
        <v>36</v>
      </c>
      <c r="B31" s="32">
        <f t="shared" si="10"/>
        <v>4195098</v>
      </c>
      <c r="C31" s="34">
        <f>SUM(一般接種!D30+一般接種!G30+一般接種!J30+一般接種!M30+医療従事者等!C28)</f>
        <v>1482390</v>
      </c>
      <c r="D31" s="30">
        <f t="shared" si="0"/>
        <v>0.82329523586312459</v>
      </c>
      <c r="E31" s="34">
        <f>SUM(一般接種!E30+一般接種!H30+一般接種!K30+一般接種!N30+医療従事者等!D28)</f>
        <v>1466911</v>
      </c>
      <c r="F31" s="31">
        <f t="shared" si="1"/>
        <v>0.81469845164579624</v>
      </c>
      <c r="G31" s="29">
        <f t="shared" si="8"/>
        <v>1139177</v>
      </c>
      <c r="H31" s="31">
        <f t="shared" si="6"/>
        <v>0.63268033169735804</v>
      </c>
      <c r="I31" s="35">
        <v>16824</v>
      </c>
      <c r="J31" s="35">
        <v>67498</v>
      </c>
      <c r="K31" s="35">
        <v>347224</v>
      </c>
      <c r="L31" s="35">
        <v>353879</v>
      </c>
      <c r="M31" s="35">
        <v>196956</v>
      </c>
      <c r="N31" s="35">
        <v>98653</v>
      </c>
      <c r="O31" s="35">
        <v>40710</v>
      </c>
      <c r="P31" s="35">
        <v>17433</v>
      </c>
      <c r="Q31" s="35">
        <f t="shared" si="9"/>
        <v>106620</v>
      </c>
      <c r="R31" s="63">
        <f t="shared" si="7"/>
        <v>5.9215009577591821E-2</v>
      </c>
      <c r="S31" s="35">
        <v>82</v>
      </c>
      <c r="T31" s="35">
        <v>5440</v>
      </c>
      <c r="U31" s="35">
        <v>101098</v>
      </c>
      <c r="W31" s="1">
        <v>1800557</v>
      </c>
    </row>
    <row r="32" spans="1:23" x14ac:dyDescent="0.45">
      <c r="A32" s="33" t="s">
        <v>37</v>
      </c>
      <c r="B32" s="32">
        <f t="shared" si="10"/>
        <v>3284626</v>
      </c>
      <c r="C32" s="34">
        <f>SUM(一般接種!D31+一般接種!G31+一般接種!J31+一般接種!M31+医療従事者等!C29)</f>
        <v>1158916</v>
      </c>
      <c r="D32" s="30">
        <f t="shared" si="0"/>
        <v>0.81680355049854003</v>
      </c>
      <c r="E32" s="34">
        <f>SUM(一般接種!E31+一般接種!H31+一般接種!K31+一般接種!N31+医療従事者等!D29)</f>
        <v>1146893</v>
      </c>
      <c r="F32" s="31">
        <f t="shared" si="1"/>
        <v>0.80832974472862751</v>
      </c>
      <c r="G32" s="29">
        <f t="shared" si="8"/>
        <v>872994</v>
      </c>
      <c r="H32" s="31">
        <f t="shared" si="6"/>
        <v>0.61528583500781975</v>
      </c>
      <c r="I32" s="35">
        <v>8746</v>
      </c>
      <c r="J32" s="35">
        <v>53073</v>
      </c>
      <c r="K32" s="35">
        <v>238869</v>
      </c>
      <c r="L32" s="35">
        <v>286097</v>
      </c>
      <c r="M32" s="35">
        <v>161235</v>
      </c>
      <c r="N32" s="35">
        <v>83213</v>
      </c>
      <c r="O32" s="35">
        <v>25099</v>
      </c>
      <c r="P32" s="35">
        <v>16662</v>
      </c>
      <c r="Q32" s="35">
        <f t="shared" si="9"/>
        <v>105823</v>
      </c>
      <c r="R32" s="63">
        <f t="shared" si="7"/>
        <v>7.4584009647297125E-2</v>
      </c>
      <c r="S32" s="35">
        <v>9</v>
      </c>
      <c r="T32" s="35">
        <v>6959</v>
      </c>
      <c r="U32" s="35">
        <v>98855</v>
      </c>
      <c r="W32" s="1">
        <v>1418843</v>
      </c>
    </row>
    <row r="33" spans="1:23" x14ac:dyDescent="0.45">
      <c r="A33" s="33" t="s">
        <v>38</v>
      </c>
      <c r="B33" s="32">
        <f t="shared" si="10"/>
        <v>5707783</v>
      </c>
      <c r="C33" s="34">
        <f>SUM(一般接種!D32+一般接種!G32+一般接種!J32+一般接種!M32+医療従事者等!C30)</f>
        <v>2031668</v>
      </c>
      <c r="D33" s="30">
        <f t="shared" si="0"/>
        <v>0.80285883419441373</v>
      </c>
      <c r="E33" s="34">
        <f>SUM(一般接種!E32+一般接種!H32+一般接種!K32+一般接種!N32+医療従事者等!D30)</f>
        <v>2000198</v>
      </c>
      <c r="F33" s="31">
        <f t="shared" si="1"/>
        <v>0.79042276318670068</v>
      </c>
      <c r="G33" s="29">
        <f t="shared" si="8"/>
        <v>1503503</v>
      </c>
      <c r="H33" s="31">
        <f t="shared" si="6"/>
        <v>0.59414267773465135</v>
      </c>
      <c r="I33" s="35">
        <v>26050</v>
      </c>
      <c r="J33" s="35">
        <v>97151</v>
      </c>
      <c r="K33" s="35">
        <v>451302</v>
      </c>
      <c r="L33" s="35">
        <v>475566</v>
      </c>
      <c r="M33" s="35">
        <v>252413</v>
      </c>
      <c r="N33" s="35">
        <v>125388</v>
      </c>
      <c r="O33" s="35">
        <v>50887</v>
      </c>
      <c r="P33" s="35">
        <v>24746</v>
      </c>
      <c r="Q33" s="35">
        <f t="shared" si="9"/>
        <v>172414</v>
      </c>
      <c r="R33" s="63">
        <f t="shared" si="7"/>
        <v>6.8133229956270233E-2</v>
      </c>
      <c r="S33" s="35">
        <v>13</v>
      </c>
      <c r="T33" s="35">
        <v>7733</v>
      </c>
      <c r="U33" s="35">
        <v>164668</v>
      </c>
      <c r="W33" s="1">
        <v>2530542</v>
      </c>
    </row>
    <row r="34" spans="1:23" x14ac:dyDescent="0.45">
      <c r="A34" s="33" t="s">
        <v>39</v>
      </c>
      <c r="B34" s="32">
        <f t="shared" si="10"/>
        <v>19284276</v>
      </c>
      <c r="C34" s="34">
        <f>SUM(一般接種!D33+一般接種!G33+一般接種!J33+一般接種!M33+医療従事者等!C31)</f>
        <v>6908941</v>
      </c>
      <c r="D34" s="30">
        <f t="shared" si="0"/>
        <v>0.78159764720016756</v>
      </c>
      <c r="E34" s="34">
        <f>SUM(一般接種!E33+一般接種!H33+一般接種!K33+一般接種!N33+医療従事者等!D31)</f>
        <v>6820307</v>
      </c>
      <c r="F34" s="31">
        <f t="shared" si="1"/>
        <v>0.77157062194956261</v>
      </c>
      <c r="G34" s="29">
        <f t="shared" si="8"/>
        <v>4970363</v>
      </c>
      <c r="H34" s="31">
        <f t="shared" si="6"/>
        <v>0.56228936193416124</v>
      </c>
      <c r="I34" s="35">
        <v>65470</v>
      </c>
      <c r="J34" s="35">
        <v>375044</v>
      </c>
      <c r="K34" s="35">
        <v>1528317</v>
      </c>
      <c r="L34" s="35">
        <v>1560464</v>
      </c>
      <c r="M34" s="35">
        <v>772845</v>
      </c>
      <c r="N34" s="35">
        <v>368429</v>
      </c>
      <c r="O34" s="35">
        <v>197434</v>
      </c>
      <c r="P34" s="35">
        <v>102360</v>
      </c>
      <c r="Q34" s="35">
        <f t="shared" si="9"/>
        <v>584665</v>
      </c>
      <c r="R34" s="63">
        <f t="shared" si="7"/>
        <v>6.6142233433501021E-2</v>
      </c>
      <c r="S34" s="35">
        <v>411</v>
      </c>
      <c r="T34" s="35">
        <v>48250</v>
      </c>
      <c r="U34" s="35">
        <v>536004</v>
      </c>
      <c r="W34" s="1">
        <v>8839511</v>
      </c>
    </row>
    <row r="35" spans="1:23" x14ac:dyDescent="0.45">
      <c r="A35" s="33" t="s">
        <v>40</v>
      </c>
      <c r="B35" s="32">
        <f t="shared" si="10"/>
        <v>12530817</v>
      </c>
      <c r="C35" s="34">
        <f>SUM(一般接種!D34+一般接種!G34+一般接種!J34+一般接種!M34+医療従事者等!C32)</f>
        <v>4437420</v>
      </c>
      <c r="D35" s="30">
        <f t="shared" si="0"/>
        <v>0.80335287062391092</v>
      </c>
      <c r="E35" s="34">
        <f>SUM(一般接種!E34+一般接種!H34+一般接種!K34+一般接種!N34+医療従事者等!D32)</f>
        <v>4386157</v>
      </c>
      <c r="F35" s="31">
        <f t="shared" si="1"/>
        <v>0.7940721899115164</v>
      </c>
      <c r="G35" s="29">
        <f t="shared" si="8"/>
        <v>3309258</v>
      </c>
      <c r="H35" s="31">
        <f t="shared" si="6"/>
        <v>0.59910982371178345</v>
      </c>
      <c r="I35" s="35">
        <v>45566</v>
      </c>
      <c r="J35" s="35">
        <v>243656</v>
      </c>
      <c r="K35" s="35">
        <v>1010165</v>
      </c>
      <c r="L35" s="35">
        <v>1037606</v>
      </c>
      <c r="M35" s="35">
        <v>544664</v>
      </c>
      <c r="N35" s="35">
        <v>253165</v>
      </c>
      <c r="O35" s="35">
        <v>115618</v>
      </c>
      <c r="P35" s="35">
        <v>58818</v>
      </c>
      <c r="Q35" s="35">
        <f t="shared" si="9"/>
        <v>397982</v>
      </c>
      <c r="R35" s="63">
        <f t="shared" si="7"/>
        <v>7.2050872389056095E-2</v>
      </c>
      <c r="S35" s="35">
        <v>100</v>
      </c>
      <c r="T35" s="35">
        <v>26222</v>
      </c>
      <c r="U35" s="35">
        <v>371660</v>
      </c>
      <c r="W35" s="1">
        <v>5523625</v>
      </c>
    </row>
    <row r="36" spans="1:23" x14ac:dyDescent="0.45">
      <c r="A36" s="33" t="s">
        <v>41</v>
      </c>
      <c r="B36" s="32">
        <f t="shared" si="10"/>
        <v>3125166</v>
      </c>
      <c r="C36" s="34">
        <f>SUM(一般接種!D35+一般接種!G35+一般接種!J35+一般接種!M35+医療従事者等!C33)</f>
        <v>1094996</v>
      </c>
      <c r="D36" s="30">
        <f t="shared" si="0"/>
        <v>0.81428143305132072</v>
      </c>
      <c r="E36" s="34">
        <f>SUM(一般接種!E35+一般接種!H35+一般接種!K35+一般接種!N35+医療従事者等!D33)</f>
        <v>1083907</v>
      </c>
      <c r="F36" s="31">
        <f t="shared" si="1"/>
        <v>0.80603522319200971</v>
      </c>
      <c r="G36" s="29">
        <f t="shared" si="8"/>
        <v>839821</v>
      </c>
      <c r="H36" s="31">
        <f t="shared" si="6"/>
        <v>0.62452342052993182</v>
      </c>
      <c r="I36" s="35">
        <v>7589</v>
      </c>
      <c r="J36" s="35">
        <v>54475</v>
      </c>
      <c r="K36" s="35">
        <v>307739</v>
      </c>
      <c r="L36" s="35">
        <v>254226</v>
      </c>
      <c r="M36" s="35">
        <v>131711</v>
      </c>
      <c r="N36" s="35">
        <v>53684</v>
      </c>
      <c r="O36" s="35">
        <v>20268</v>
      </c>
      <c r="P36" s="35">
        <v>10129</v>
      </c>
      <c r="Q36" s="35">
        <f t="shared" si="9"/>
        <v>106442</v>
      </c>
      <c r="R36" s="63">
        <f t="shared" si="7"/>
        <v>7.9154393529153239E-2</v>
      </c>
      <c r="S36" s="35">
        <v>64</v>
      </c>
      <c r="T36" s="35">
        <v>5630</v>
      </c>
      <c r="U36" s="35">
        <v>100748</v>
      </c>
      <c r="W36" s="1">
        <v>1344739</v>
      </c>
    </row>
    <row r="37" spans="1:23" x14ac:dyDescent="0.45">
      <c r="A37" s="33" t="s">
        <v>42</v>
      </c>
      <c r="B37" s="32">
        <f t="shared" si="10"/>
        <v>2146820</v>
      </c>
      <c r="C37" s="34">
        <f>SUM(一般接種!D36+一般接種!G36+一般接種!J36+一般接種!M36+医療従事者等!C34)</f>
        <v>750437</v>
      </c>
      <c r="D37" s="30">
        <f t="shared" si="0"/>
        <v>0.79459082284378335</v>
      </c>
      <c r="E37" s="34">
        <f>SUM(一般接種!E36+一般接種!H36+一般接種!K36+一般接種!N36+医療従事者等!D34)</f>
        <v>741433</v>
      </c>
      <c r="F37" s="31">
        <f t="shared" si="1"/>
        <v>0.78505705016348448</v>
      </c>
      <c r="G37" s="29">
        <f t="shared" si="8"/>
        <v>592639</v>
      </c>
      <c r="H37" s="31">
        <f t="shared" si="6"/>
        <v>0.62750838599285075</v>
      </c>
      <c r="I37" s="35">
        <v>7683</v>
      </c>
      <c r="J37" s="35">
        <v>44827</v>
      </c>
      <c r="K37" s="35">
        <v>212585</v>
      </c>
      <c r="L37" s="35">
        <v>197475</v>
      </c>
      <c r="M37" s="35">
        <v>83435</v>
      </c>
      <c r="N37" s="35">
        <v>29857</v>
      </c>
      <c r="O37" s="35">
        <v>10756</v>
      </c>
      <c r="P37" s="35">
        <v>6021</v>
      </c>
      <c r="Q37" s="35">
        <f t="shared" si="9"/>
        <v>62311</v>
      </c>
      <c r="R37" s="63">
        <f t="shared" si="7"/>
        <v>6.5977222288105444E-2</v>
      </c>
      <c r="S37" s="35">
        <v>2</v>
      </c>
      <c r="T37" s="35">
        <v>3011</v>
      </c>
      <c r="U37" s="35">
        <v>59298</v>
      </c>
      <c r="W37" s="1">
        <v>944432</v>
      </c>
    </row>
    <row r="38" spans="1:23" x14ac:dyDescent="0.45">
      <c r="A38" s="33" t="s">
        <v>43</v>
      </c>
      <c r="B38" s="32">
        <f t="shared" si="10"/>
        <v>1276994</v>
      </c>
      <c r="C38" s="34">
        <f>SUM(一般接種!D37+一般接種!G37+一般接種!J37+一般接種!M37+医療従事者等!C35)</f>
        <v>444455</v>
      </c>
      <c r="D38" s="30">
        <f t="shared" si="0"/>
        <v>0.79824816626795114</v>
      </c>
      <c r="E38" s="34">
        <f>SUM(一般接種!E37+一般接種!H37+一般接種!K37+一般接種!N37+医療従事者等!D35)</f>
        <v>439225</v>
      </c>
      <c r="F38" s="31">
        <f t="shared" si="1"/>
        <v>0.78885500405899556</v>
      </c>
      <c r="G38" s="29">
        <f t="shared" si="8"/>
        <v>347133</v>
      </c>
      <c r="H38" s="31">
        <f t="shared" si="6"/>
        <v>0.62345632448975197</v>
      </c>
      <c r="I38" s="35">
        <v>4916</v>
      </c>
      <c r="J38" s="35">
        <v>23218</v>
      </c>
      <c r="K38" s="35">
        <v>108396</v>
      </c>
      <c r="L38" s="35">
        <v>110732</v>
      </c>
      <c r="M38" s="35">
        <v>59687</v>
      </c>
      <c r="N38" s="35">
        <v>25031</v>
      </c>
      <c r="O38" s="35">
        <v>9442</v>
      </c>
      <c r="P38" s="35">
        <v>5711</v>
      </c>
      <c r="Q38" s="35">
        <f t="shared" si="9"/>
        <v>46181</v>
      </c>
      <c r="R38" s="63">
        <f t="shared" si="7"/>
        <v>8.2941801906650292E-2</v>
      </c>
      <c r="S38" s="35">
        <v>17</v>
      </c>
      <c r="T38" s="35">
        <v>2691</v>
      </c>
      <c r="U38" s="35">
        <v>43473</v>
      </c>
      <c r="W38" s="1">
        <v>556788</v>
      </c>
    </row>
    <row r="39" spans="1:23" x14ac:dyDescent="0.45">
      <c r="A39" s="33" t="s">
        <v>44</v>
      </c>
      <c r="B39" s="32">
        <f t="shared" si="10"/>
        <v>1606004</v>
      </c>
      <c r="C39" s="34">
        <f>SUM(一般接種!D38+一般接種!G38+一般接種!J38+一般接種!M38+医療従事者等!C36)</f>
        <v>565418</v>
      </c>
      <c r="D39" s="30">
        <f t="shared" si="0"/>
        <v>0.84037662656153622</v>
      </c>
      <c r="E39" s="34">
        <f>SUM(一般接種!E38+一般接種!H38+一般接種!K38+一般接種!N38+医療従事者等!D36)</f>
        <v>556751</v>
      </c>
      <c r="F39" s="31">
        <f t="shared" si="1"/>
        <v>0.82749492802627767</v>
      </c>
      <c r="G39" s="29">
        <f t="shared" si="8"/>
        <v>447384</v>
      </c>
      <c r="H39" s="31">
        <f t="shared" si="6"/>
        <v>0.6649435580360129</v>
      </c>
      <c r="I39" s="35">
        <v>4900</v>
      </c>
      <c r="J39" s="35">
        <v>30266</v>
      </c>
      <c r="K39" s="35">
        <v>111448</v>
      </c>
      <c r="L39" s="35">
        <v>142682</v>
      </c>
      <c r="M39" s="35">
        <v>82648</v>
      </c>
      <c r="N39" s="35">
        <v>45542</v>
      </c>
      <c r="O39" s="35">
        <v>20782</v>
      </c>
      <c r="P39" s="35">
        <v>9116</v>
      </c>
      <c r="Q39" s="35">
        <f t="shared" si="9"/>
        <v>36451</v>
      </c>
      <c r="R39" s="63">
        <f t="shared" si="7"/>
        <v>5.4176853964314112E-2</v>
      </c>
      <c r="S39" s="35">
        <v>25</v>
      </c>
      <c r="T39" s="35">
        <v>2120</v>
      </c>
      <c r="U39" s="35">
        <v>34306</v>
      </c>
      <c r="W39" s="1">
        <v>672815</v>
      </c>
    </row>
    <row r="40" spans="1:23" x14ac:dyDescent="0.45">
      <c r="A40" s="33" t="s">
        <v>45</v>
      </c>
      <c r="B40" s="32">
        <f t="shared" si="10"/>
        <v>4288780</v>
      </c>
      <c r="C40" s="34">
        <f>SUM(一般接種!D39+一般接種!G39+一般接種!J39+一般接種!M39+医療従事者等!C37)</f>
        <v>1517062</v>
      </c>
      <c r="D40" s="30">
        <f t="shared" si="0"/>
        <v>0.80107150155428974</v>
      </c>
      <c r="E40" s="34">
        <f>SUM(一般接種!E39+一般接種!H39+一般接種!K39+一般接種!N39+医療従事者等!D37)</f>
        <v>1487774</v>
      </c>
      <c r="F40" s="31">
        <f t="shared" si="1"/>
        <v>0.78560622581900541</v>
      </c>
      <c r="G40" s="29">
        <f t="shared" si="8"/>
        <v>1169417</v>
      </c>
      <c r="H40" s="31">
        <f t="shared" si="6"/>
        <v>0.61750055840375206</v>
      </c>
      <c r="I40" s="35">
        <v>21853</v>
      </c>
      <c r="J40" s="35">
        <v>138123</v>
      </c>
      <c r="K40" s="35">
        <v>363014</v>
      </c>
      <c r="L40" s="35">
        <v>318340</v>
      </c>
      <c r="M40" s="35">
        <v>163780</v>
      </c>
      <c r="N40" s="35">
        <v>92076</v>
      </c>
      <c r="O40" s="35">
        <v>50951</v>
      </c>
      <c r="P40" s="35">
        <v>21280</v>
      </c>
      <c r="Q40" s="35">
        <f t="shared" si="9"/>
        <v>114527</v>
      </c>
      <c r="R40" s="63">
        <f t="shared" si="7"/>
        <v>6.0474994336756273E-2</v>
      </c>
      <c r="S40" s="35">
        <v>249</v>
      </c>
      <c r="T40" s="35">
        <v>7373</v>
      </c>
      <c r="U40" s="35">
        <v>106905</v>
      </c>
      <c r="W40" s="1">
        <v>1893791</v>
      </c>
    </row>
    <row r="41" spans="1:23" x14ac:dyDescent="0.45">
      <c r="A41" s="33" t="s">
        <v>46</v>
      </c>
      <c r="B41" s="32">
        <f t="shared" si="10"/>
        <v>6387493</v>
      </c>
      <c r="C41" s="34">
        <f>SUM(一般接種!D40+一般接種!G40+一般接種!J40+一般接種!M40+医療従事者等!C38)</f>
        <v>2246361</v>
      </c>
      <c r="D41" s="30">
        <f t="shared" si="0"/>
        <v>0.79872516074160704</v>
      </c>
      <c r="E41" s="34">
        <f>SUM(一般接種!E40+一般接種!H40+一般接種!K40+一般接種!N40+医療従事者等!D38)</f>
        <v>2219605</v>
      </c>
      <c r="F41" s="31">
        <f t="shared" si="1"/>
        <v>0.78921168966514044</v>
      </c>
      <c r="G41" s="29">
        <f t="shared" si="8"/>
        <v>1703850</v>
      </c>
      <c r="H41" s="31">
        <f t="shared" si="6"/>
        <v>0.60582776549699136</v>
      </c>
      <c r="I41" s="35">
        <v>22420</v>
      </c>
      <c r="J41" s="35">
        <v>121861</v>
      </c>
      <c r="K41" s="35">
        <v>546178</v>
      </c>
      <c r="L41" s="35">
        <v>532669</v>
      </c>
      <c r="M41" s="35">
        <v>292757</v>
      </c>
      <c r="N41" s="35">
        <v>116581</v>
      </c>
      <c r="O41" s="35">
        <v>46002</v>
      </c>
      <c r="P41" s="35">
        <v>25382</v>
      </c>
      <c r="Q41" s="35">
        <f t="shared" si="9"/>
        <v>217677</v>
      </c>
      <c r="R41" s="63">
        <f t="shared" si="7"/>
        <v>7.7398110461653666E-2</v>
      </c>
      <c r="S41" s="35">
        <v>55</v>
      </c>
      <c r="T41" s="35">
        <v>15624</v>
      </c>
      <c r="U41" s="35">
        <v>201998</v>
      </c>
      <c r="W41" s="1">
        <v>2812433</v>
      </c>
    </row>
    <row r="42" spans="1:23" x14ac:dyDescent="0.45">
      <c r="A42" s="33" t="s">
        <v>47</v>
      </c>
      <c r="B42" s="32">
        <f t="shared" si="10"/>
        <v>3233138</v>
      </c>
      <c r="C42" s="34">
        <f>SUM(一般接種!D41+一般接種!G41+一般接種!J41+一般接種!M41+医療従事者等!C39)</f>
        <v>1123167</v>
      </c>
      <c r="D42" s="30">
        <f t="shared" si="0"/>
        <v>0.82822706122659662</v>
      </c>
      <c r="E42" s="34">
        <f>SUM(一般接種!E41+一般接種!H41+一般接種!K41+一般接種!N41+医療従事者等!D39)</f>
        <v>1100191</v>
      </c>
      <c r="F42" s="31">
        <f t="shared" si="1"/>
        <v>0.8112844828221899</v>
      </c>
      <c r="G42" s="29">
        <f t="shared" si="8"/>
        <v>896954</v>
      </c>
      <c r="H42" s="31">
        <f t="shared" si="6"/>
        <v>0.66141684671597434</v>
      </c>
      <c r="I42" s="35">
        <v>44783</v>
      </c>
      <c r="J42" s="35">
        <v>46887</v>
      </c>
      <c r="K42" s="35">
        <v>287382</v>
      </c>
      <c r="L42" s="35">
        <v>309937</v>
      </c>
      <c r="M42" s="35">
        <v>133810</v>
      </c>
      <c r="N42" s="35">
        <v>41910</v>
      </c>
      <c r="O42" s="35">
        <v>18896</v>
      </c>
      <c r="P42" s="35">
        <v>13349</v>
      </c>
      <c r="Q42" s="35">
        <f t="shared" si="9"/>
        <v>112826</v>
      </c>
      <c r="R42" s="63">
        <f t="shared" si="7"/>
        <v>8.319826562741961E-2</v>
      </c>
      <c r="S42" s="35">
        <v>398</v>
      </c>
      <c r="T42" s="35">
        <v>9124</v>
      </c>
      <c r="U42" s="35">
        <v>103304</v>
      </c>
      <c r="W42" s="1">
        <v>1356110</v>
      </c>
    </row>
    <row r="43" spans="1:23" x14ac:dyDescent="0.45">
      <c r="A43" s="33" t="s">
        <v>48</v>
      </c>
      <c r="B43" s="32">
        <f t="shared" si="10"/>
        <v>1716162</v>
      </c>
      <c r="C43" s="34">
        <f>SUM(一般接種!D42+一般接種!G42+一般接種!J42+一般接種!M42+医療従事者等!C40)</f>
        <v>599916</v>
      </c>
      <c r="D43" s="30">
        <f t="shared" si="0"/>
        <v>0.81626888396337705</v>
      </c>
      <c r="E43" s="34">
        <f>SUM(一般接種!E42+一般接種!H42+一般接種!K42+一般接種!N42+医療従事者等!D40)</f>
        <v>592533</v>
      </c>
      <c r="F43" s="31">
        <f t="shared" si="1"/>
        <v>0.80622328896290762</v>
      </c>
      <c r="G43" s="29">
        <f t="shared" si="8"/>
        <v>475297</v>
      </c>
      <c r="H43" s="31">
        <f t="shared" si="6"/>
        <v>0.64670745861277446</v>
      </c>
      <c r="I43" s="35">
        <v>7946</v>
      </c>
      <c r="J43" s="35">
        <v>39861</v>
      </c>
      <c r="K43" s="35">
        <v>153208</v>
      </c>
      <c r="L43" s="35">
        <v>160669</v>
      </c>
      <c r="M43" s="35">
        <v>67375</v>
      </c>
      <c r="N43" s="35">
        <v>29054</v>
      </c>
      <c r="O43" s="35">
        <v>11821</v>
      </c>
      <c r="P43" s="35">
        <v>5363</v>
      </c>
      <c r="Q43" s="35">
        <f t="shared" si="9"/>
        <v>48416</v>
      </c>
      <c r="R43" s="63">
        <f t="shared" si="7"/>
        <v>6.5876679878467764E-2</v>
      </c>
      <c r="S43" s="35">
        <v>10</v>
      </c>
      <c r="T43" s="35">
        <v>3440</v>
      </c>
      <c r="U43" s="35">
        <v>44966</v>
      </c>
      <c r="W43" s="1">
        <v>734949</v>
      </c>
    </row>
    <row r="44" spans="1:23" x14ac:dyDescent="0.45">
      <c r="A44" s="33" t="s">
        <v>49</v>
      </c>
      <c r="B44" s="32">
        <f t="shared" si="10"/>
        <v>2224508</v>
      </c>
      <c r="C44" s="34">
        <f>SUM(一般接種!D43+一般接種!G43+一般接種!J43+一般接種!M43+医療従事者等!C41)</f>
        <v>780689</v>
      </c>
      <c r="D44" s="30">
        <f t="shared" si="0"/>
        <v>0.80161434075096316</v>
      </c>
      <c r="E44" s="34">
        <f>SUM(一般接種!E43+一般接種!H43+一般接種!K43+一般接種!N43+医療従事者等!D41)</f>
        <v>772435</v>
      </c>
      <c r="F44" s="31">
        <f t="shared" si="1"/>
        <v>0.79313910314859082</v>
      </c>
      <c r="G44" s="29">
        <f t="shared" si="8"/>
        <v>605712</v>
      </c>
      <c r="H44" s="31">
        <f t="shared" si="6"/>
        <v>0.62194731264939995</v>
      </c>
      <c r="I44" s="35">
        <v>9396</v>
      </c>
      <c r="J44" s="35">
        <v>48492</v>
      </c>
      <c r="K44" s="35">
        <v>170730</v>
      </c>
      <c r="L44" s="35">
        <v>187143</v>
      </c>
      <c r="M44" s="35">
        <v>114026</v>
      </c>
      <c r="N44" s="35">
        <v>52781</v>
      </c>
      <c r="O44" s="35">
        <v>16672</v>
      </c>
      <c r="P44" s="35">
        <v>6472</v>
      </c>
      <c r="Q44" s="35">
        <f t="shared" si="9"/>
        <v>65672</v>
      </c>
      <c r="R44" s="63">
        <f t="shared" si="7"/>
        <v>6.743225149297255E-2</v>
      </c>
      <c r="S44" s="35">
        <v>148</v>
      </c>
      <c r="T44" s="35">
        <v>7807</v>
      </c>
      <c r="U44" s="35">
        <v>57717</v>
      </c>
      <c r="W44" s="1">
        <v>973896</v>
      </c>
    </row>
    <row r="45" spans="1:23" x14ac:dyDescent="0.45">
      <c r="A45" s="33" t="s">
        <v>50</v>
      </c>
      <c r="B45" s="32">
        <f t="shared" si="10"/>
        <v>3216107</v>
      </c>
      <c r="C45" s="34">
        <f>SUM(一般接種!D44+一般接種!G44+一般接種!J44+一般接種!M44+医療従事者等!C42)</f>
        <v>1115373</v>
      </c>
      <c r="D45" s="30">
        <f t="shared" si="0"/>
        <v>0.82241363673565993</v>
      </c>
      <c r="E45" s="34">
        <f>SUM(一般接種!E44+一般接種!H44+一般接種!K44+一般接種!N44+医療従事者等!D42)</f>
        <v>1104092</v>
      </c>
      <c r="F45" s="31">
        <f t="shared" si="1"/>
        <v>0.81409565859201205</v>
      </c>
      <c r="G45" s="29">
        <f t="shared" si="8"/>
        <v>878652</v>
      </c>
      <c r="H45" s="31">
        <f t="shared" si="6"/>
        <v>0.64786881764670745</v>
      </c>
      <c r="I45" s="35">
        <v>12488</v>
      </c>
      <c r="J45" s="35">
        <v>59304</v>
      </c>
      <c r="K45" s="35">
        <v>280087</v>
      </c>
      <c r="L45" s="35">
        <v>272575</v>
      </c>
      <c r="M45" s="35">
        <v>142446</v>
      </c>
      <c r="N45" s="35">
        <v>71720</v>
      </c>
      <c r="O45" s="35">
        <v>28010</v>
      </c>
      <c r="P45" s="35">
        <v>12022</v>
      </c>
      <c r="Q45" s="35">
        <f t="shared" si="9"/>
        <v>117990</v>
      </c>
      <c r="R45" s="63">
        <f t="shared" si="7"/>
        <v>8.6999223576723225E-2</v>
      </c>
      <c r="S45" s="35">
        <v>212</v>
      </c>
      <c r="T45" s="35">
        <v>5862</v>
      </c>
      <c r="U45" s="35">
        <v>111916</v>
      </c>
      <c r="W45" s="1">
        <v>1356219</v>
      </c>
    </row>
    <row r="46" spans="1:23" x14ac:dyDescent="0.45">
      <c r="A46" s="33" t="s">
        <v>51</v>
      </c>
      <c r="B46" s="32">
        <f t="shared" si="10"/>
        <v>1619378</v>
      </c>
      <c r="C46" s="34">
        <f>SUM(一般接種!D45+一般接種!G45+一般接種!J45+一般接種!M45+医療従事者等!C43)</f>
        <v>566434</v>
      </c>
      <c r="D46" s="30">
        <f t="shared" si="0"/>
        <v>0.80784463615657898</v>
      </c>
      <c r="E46" s="34">
        <f>SUM(一般接種!E45+一般接種!H45+一般接種!K45+一般接種!N45+医療従事者等!D43)</f>
        <v>559197</v>
      </c>
      <c r="F46" s="31">
        <f t="shared" si="1"/>
        <v>0.79752327191667605</v>
      </c>
      <c r="G46" s="29">
        <f t="shared" si="8"/>
        <v>437844</v>
      </c>
      <c r="H46" s="31">
        <f t="shared" si="6"/>
        <v>0.62445038057980484</v>
      </c>
      <c r="I46" s="35">
        <v>10598</v>
      </c>
      <c r="J46" s="35">
        <v>33558</v>
      </c>
      <c r="K46" s="35">
        <v>141018</v>
      </c>
      <c r="L46" s="35">
        <v>125439</v>
      </c>
      <c r="M46" s="35">
        <v>73362</v>
      </c>
      <c r="N46" s="35">
        <v>36068</v>
      </c>
      <c r="O46" s="35">
        <v>13275</v>
      </c>
      <c r="P46" s="35">
        <v>4526</v>
      </c>
      <c r="Q46" s="35">
        <f t="shared" si="9"/>
        <v>55903</v>
      </c>
      <c r="R46" s="63">
        <f t="shared" si="7"/>
        <v>7.9728509755878418E-2</v>
      </c>
      <c r="S46" s="35">
        <v>167</v>
      </c>
      <c r="T46" s="35">
        <v>5505</v>
      </c>
      <c r="U46" s="35">
        <v>50231</v>
      </c>
      <c r="W46" s="1">
        <v>701167</v>
      </c>
    </row>
    <row r="47" spans="1:23" x14ac:dyDescent="0.45">
      <c r="A47" s="33" t="s">
        <v>52</v>
      </c>
      <c r="B47" s="32">
        <f t="shared" si="10"/>
        <v>11642273</v>
      </c>
      <c r="C47" s="34">
        <f>SUM(一般接種!D46+一般接種!G46+一般接種!J46+一般接種!M46+医療従事者等!C44)</f>
        <v>4138922</v>
      </c>
      <c r="D47" s="30">
        <f t="shared" si="0"/>
        <v>0.80772534869061718</v>
      </c>
      <c r="E47" s="34">
        <f>SUM(一般接種!E46+一般接種!H46+一般接種!K46+一般接種!N46+医療従事者等!D44)</f>
        <v>4058188</v>
      </c>
      <c r="F47" s="31">
        <f t="shared" si="1"/>
        <v>0.79196982145401107</v>
      </c>
      <c r="G47" s="29">
        <f t="shared" si="8"/>
        <v>3053683</v>
      </c>
      <c r="H47" s="31">
        <f t="shared" si="6"/>
        <v>0.59593709810564444</v>
      </c>
      <c r="I47" s="35">
        <v>43992</v>
      </c>
      <c r="J47" s="35">
        <v>230489</v>
      </c>
      <c r="K47" s="35">
        <v>929928</v>
      </c>
      <c r="L47" s="35">
        <v>1024443</v>
      </c>
      <c r="M47" s="35">
        <v>491179</v>
      </c>
      <c r="N47" s="35">
        <v>193318</v>
      </c>
      <c r="O47" s="35">
        <v>85565</v>
      </c>
      <c r="P47" s="35">
        <v>54769</v>
      </c>
      <c r="Q47" s="35">
        <f t="shared" si="9"/>
        <v>391480</v>
      </c>
      <c r="R47" s="63">
        <f t="shared" si="7"/>
        <v>7.6398714328369283E-2</v>
      </c>
      <c r="S47" s="35">
        <v>85</v>
      </c>
      <c r="T47" s="35">
        <v>39205</v>
      </c>
      <c r="U47" s="35">
        <v>352190</v>
      </c>
      <c r="W47" s="1">
        <v>5124170</v>
      </c>
    </row>
    <row r="48" spans="1:23" x14ac:dyDescent="0.45">
      <c r="A48" s="33" t="s">
        <v>53</v>
      </c>
      <c r="B48" s="32">
        <f t="shared" si="10"/>
        <v>1876803</v>
      </c>
      <c r="C48" s="34">
        <f>SUM(一般接種!D47+一般接種!G47+一般接種!J47+一般接種!M47+医療従事者等!C45)</f>
        <v>658902</v>
      </c>
      <c r="D48" s="30">
        <f t="shared" si="0"/>
        <v>0.80528511821974968</v>
      </c>
      <c r="E48" s="34">
        <f>SUM(一般接種!E47+一般接種!H47+一般接種!K47+一般接種!N47+医療従事者等!D45)</f>
        <v>650986</v>
      </c>
      <c r="F48" s="31">
        <f t="shared" si="1"/>
        <v>0.79561048224076103</v>
      </c>
      <c r="G48" s="29">
        <f t="shared" si="8"/>
        <v>497268</v>
      </c>
      <c r="H48" s="31">
        <f t="shared" si="6"/>
        <v>0.60774215310759183</v>
      </c>
      <c r="I48" s="35">
        <v>8409</v>
      </c>
      <c r="J48" s="35">
        <v>56588</v>
      </c>
      <c r="K48" s="35">
        <v>165980</v>
      </c>
      <c r="L48" s="35">
        <v>147250</v>
      </c>
      <c r="M48" s="35">
        <v>63328</v>
      </c>
      <c r="N48" s="35">
        <v>32335</v>
      </c>
      <c r="O48" s="35">
        <v>15324</v>
      </c>
      <c r="P48" s="35">
        <v>8054</v>
      </c>
      <c r="Q48" s="35">
        <f t="shared" si="9"/>
        <v>69647</v>
      </c>
      <c r="R48" s="63">
        <f t="shared" si="7"/>
        <v>8.5119930776732966E-2</v>
      </c>
      <c r="S48" s="35">
        <v>42</v>
      </c>
      <c r="T48" s="35">
        <v>6114</v>
      </c>
      <c r="U48" s="35">
        <v>63491</v>
      </c>
      <c r="W48" s="1">
        <v>818222</v>
      </c>
    </row>
    <row r="49" spans="1:23" x14ac:dyDescent="0.45">
      <c r="A49" s="33" t="s">
        <v>54</v>
      </c>
      <c r="B49" s="32">
        <f t="shared" si="10"/>
        <v>3163048</v>
      </c>
      <c r="C49" s="34">
        <f>SUM(一般接種!D48+一般接種!G48+一般接種!J48+一般接種!M48+医療従事者等!C46)</f>
        <v>1102516</v>
      </c>
      <c r="D49" s="30">
        <f t="shared" si="0"/>
        <v>0.82527482562813548</v>
      </c>
      <c r="E49" s="34">
        <f>SUM(一般接種!E48+一般接種!H48+一般接種!K48+一般接種!N48+医療従事者等!D46)</f>
        <v>1086671</v>
      </c>
      <c r="F49" s="31">
        <f t="shared" si="1"/>
        <v>0.81341424527186146</v>
      </c>
      <c r="G49" s="29">
        <f t="shared" si="8"/>
        <v>882660</v>
      </c>
      <c r="H49" s="31">
        <f t="shared" si="6"/>
        <v>0.66070431412236197</v>
      </c>
      <c r="I49" s="35">
        <v>14893</v>
      </c>
      <c r="J49" s="35">
        <v>65960</v>
      </c>
      <c r="K49" s="35">
        <v>278059</v>
      </c>
      <c r="L49" s="35">
        <v>302416</v>
      </c>
      <c r="M49" s="35">
        <v>132758</v>
      </c>
      <c r="N49" s="35">
        <v>51962</v>
      </c>
      <c r="O49" s="35">
        <v>24987</v>
      </c>
      <c r="P49" s="35">
        <v>11625</v>
      </c>
      <c r="Q49" s="35">
        <f t="shared" si="9"/>
        <v>91201</v>
      </c>
      <c r="R49" s="63">
        <f t="shared" si="7"/>
        <v>6.8267389654310298E-2</v>
      </c>
      <c r="S49" s="35">
        <v>84</v>
      </c>
      <c r="T49" s="35">
        <v>6547</v>
      </c>
      <c r="U49" s="35">
        <v>84570</v>
      </c>
      <c r="W49" s="1">
        <v>1335938</v>
      </c>
    </row>
    <row r="50" spans="1:23" x14ac:dyDescent="0.45">
      <c r="A50" s="33" t="s">
        <v>55</v>
      </c>
      <c r="B50" s="32">
        <f t="shared" si="10"/>
        <v>4188417</v>
      </c>
      <c r="C50" s="34">
        <f>SUM(一般接種!D49+一般接種!G49+一般接種!J49+一般接種!M49+医療従事者等!C47)</f>
        <v>1462356</v>
      </c>
      <c r="D50" s="30">
        <f t="shared" si="0"/>
        <v>0.83152427010567798</v>
      </c>
      <c r="E50" s="34">
        <f>SUM(一般接種!E49+一般接種!H49+一般接種!K49+一般接種!N49+医療従事者等!D47)</f>
        <v>1446124</v>
      </c>
      <c r="F50" s="31">
        <f t="shared" si="1"/>
        <v>0.82229443691023485</v>
      </c>
      <c r="G50" s="29">
        <f t="shared" si="8"/>
        <v>1148800</v>
      </c>
      <c r="H50" s="31">
        <f t="shared" si="6"/>
        <v>0.65323018573958924</v>
      </c>
      <c r="I50" s="35">
        <v>21270</v>
      </c>
      <c r="J50" s="35">
        <v>78100</v>
      </c>
      <c r="K50" s="35">
        <v>344337</v>
      </c>
      <c r="L50" s="35">
        <v>429586</v>
      </c>
      <c r="M50" s="35">
        <v>176680</v>
      </c>
      <c r="N50" s="35">
        <v>65976</v>
      </c>
      <c r="O50" s="35">
        <v>22207</v>
      </c>
      <c r="P50" s="35">
        <v>10644</v>
      </c>
      <c r="Q50" s="35">
        <f t="shared" si="9"/>
        <v>131137</v>
      </c>
      <c r="R50" s="63">
        <f t="shared" si="7"/>
        <v>7.4567067259168285E-2</v>
      </c>
      <c r="S50" s="35">
        <v>150</v>
      </c>
      <c r="T50" s="35">
        <v>10624</v>
      </c>
      <c r="U50" s="35">
        <v>120363</v>
      </c>
      <c r="W50" s="1">
        <v>1758645</v>
      </c>
    </row>
    <row r="51" spans="1:23" x14ac:dyDescent="0.45">
      <c r="A51" s="33" t="s">
        <v>56</v>
      </c>
      <c r="B51" s="32">
        <f t="shared" si="10"/>
        <v>2643783</v>
      </c>
      <c r="C51" s="34">
        <f>SUM(一般接種!D50+一般接種!G50+一般接種!J50+一般接種!M50+医療従事者等!C48)</f>
        <v>927016</v>
      </c>
      <c r="D51" s="30">
        <f t="shared" si="0"/>
        <v>0.8119319530436413</v>
      </c>
      <c r="E51" s="34">
        <f>SUM(一般接種!E50+一般接種!H50+一般接種!K50+一般接種!N50+医療従事者等!D48)</f>
        <v>911833</v>
      </c>
      <c r="F51" s="31">
        <f t="shared" si="1"/>
        <v>0.79863384077474664</v>
      </c>
      <c r="G51" s="29">
        <f t="shared" si="8"/>
        <v>724022</v>
      </c>
      <c r="H51" s="31">
        <f t="shared" si="6"/>
        <v>0.63413856557660631</v>
      </c>
      <c r="I51" s="35">
        <v>19494</v>
      </c>
      <c r="J51" s="35">
        <v>50889</v>
      </c>
      <c r="K51" s="35">
        <v>216584</v>
      </c>
      <c r="L51" s="35">
        <v>218871</v>
      </c>
      <c r="M51" s="35">
        <v>116362</v>
      </c>
      <c r="N51" s="35">
        <v>63384</v>
      </c>
      <c r="O51" s="35">
        <v>24912</v>
      </c>
      <c r="P51" s="35">
        <v>13526</v>
      </c>
      <c r="Q51" s="35">
        <f t="shared" si="9"/>
        <v>80912</v>
      </c>
      <c r="R51" s="63">
        <f t="shared" si="7"/>
        <v>7.0867210689639776E-2</v>
      </c>
      <c r="S51" s="35">
        <v>244</v>
      </c>
      <c r="T51" s="35">
        <v>8237</v>
      </c>
      <c r="U51" s="35">
        <v>72431</v>
      </c>
      <c r="W51" s="1">
        <v>1141741</v>
      </c>
    </row>
    <row r="52" spans="1:23" x14ac:dyDescent="0.45">
      <c r="A52" s="33" t="s">
        <v>57</v>
      </c>
      <c r="B52" s="32">
        <f t="shared" si="10"/>
        <v>2481943</v>
      </c>
      <c r="C52" s="34">
        <f>SUM(一般接種!D51+一般接種!G51+一般接種!J51+一般接種!M51+医療従事者等!C49)</f>
        <v>871994</v>
      </c>
      <c r="D52" s="30">
        <f t="shared" si="0"/>
        <v>0.80202457412845907</v>
      </c>
      <c r="E52" s="34">
        <f>SUM(一般接種!E51+一般接種!H51+一般接種!K51+一般接種!N51+医療従事者等!D49)</f>
        <v>860402</v>
      </c>
      <c r="F52" s="31">
        <f t="shared" si="1"/>
        <v>0.79136272454773138</v>
      </c>
      <c r="G52" s="29">
        <f t="shared" si="8"/>
        <v>673008</v>
      </c>
      <c r="H52" s="31">
        <f t="shared" si="6"/>
        <v>0.61900535391877243</v>
      </c>
      <c r="I52" s="35">
        <v>10943</v>
      </c>
      <c r="J52" s="35">
        <v>46234</v>
      </c>
      <c r="K52" s="35">
        <v>186597</v>
      </c>
      <c r="L52" s="35">
        <v>215459</v>
      </c>
      <c r="M52" s="35">
        <v>122007</v>
      </c>
      <c r="N52" s="35">
        <v>56932</v>
      </c>
      <c r="O52" s="35">
        <v>24001</v>
      </c>
      <c r="P52" s="35">
        <v>10835</v>
      </c>
      <c r="Q52" s="35">
        <f t="shared" si="9"/>
        <v>76539</v>
      </c>
      <c r="R52" s="63">
        <f t="shared" si="7"/>
        <v>7.0397455577926149E-2</v>
      </c>
      <c r="S52" s="35">
        <v>156</v>
      </c>
      <c r="T52" s="35">
        <v>5608</v>
      </c>
      <c r="U52" s="35">
        <v>70775</v>
      </c>
      <c r="W52" s="1">
        <v>1087241</v>
      </c>
    </row>
    <row r="53" spans="1:23" x14ac:dyDescent="0.45">
      <c r="A53" s="33" t="s">
        <v>58</v>
      </c>
      <c r="B53" s="32">
        <f t="shared" si="10"/>
        <v>3779686</v>
      </c>
      <c r="C53" s="34">
        <f>SUM(一般接種!D52+一般接種!G52+一般接種!J52+一般接種!M52+医療従事者等!C50)</f>
        <v>1322932</v>
      </c>
      <c r="D53" s="30">
        <f t="shared" si="0"/>
        <v>0.81787826650353601</v>
      </c>
      <c r="E53" s="34">
        <f>SUM(一般接種!E52+一般接種!H52+一般接種!K52+一般接種!N52+医療従事者等!D50)</f>
        <v>1300058</v>
      </c>
      <c r="F53" s="31">
        <f t="shared" si="1"/>
        <v>0.80373683862364353</v>
      </c>
      <c r="G53" s="29">
        <f t="shared" si="8"/>
        <v>1035383</v>
      </c>
      <c r="H53" s="31">
        <f t="shared" si="6"/>
        <v>0.6401064100099102</v>
      </c>
      <c r="I53" s="35">
        <v>17316</v>
      </c>
      <c r="J53" s="35">
        <v>70694</v>
      </c>
      <c r="K53" s="35">
        <v>342425</v>
      </c>
      <c r="L53" s="35">
        <v>302073</v>
      </c>
      <c r="M53" s="35">
        <v>172110</v>
      </c>
      <c r="N53" s="35">
        <v>82381</v>
      </c>
      <c r="O53" s="35">
        <v>34023</v>
      </c>
      <c r="P53" s="35">
        <v>14361</v>
      </c>
      <c r="Q53" s="35">
        <f t="shared" si="9"/>
        <v>121313</v>
      </c>
      <c r="R53" s="63">
        <f t="shared" si="7"/>
        <v>7.4999520870568909E-2</v>
      </c>
      <c r="S53" s="35">
        <v>101</v>
      </c>
      <c r="T53" s="35">
        <v>6421</v>
      </c>
      <c r="U53" s="35">
        <v>114791</v>
      </c>
      <c r="W53" s="1">
        <v>1617517</v>
      </c>
    </row>
    <row r="54" spans="1:23" x14ac:dyDescent="0.45">
      <c r="A54" s="33" t="s">
        <v>59</v>
      </c>
      <c r="B54" s="32">
        <f t="shared" si="10"/>
        <v>2872865</v>
      </c>
      <c r="C54" s="34">
        <f>SUM(一般接種!D53+一般接種!G53+一般接種!J53+一般接種!M53+医療従事者等!C51)</f>
        <v>1060512</v>
      </c>
      <c r="D54" s="37">
        <f t="shared" si="0"/>
        <v>0.71409275222574908</v>
      </c>
      <c r="E54" s="34">
        <f>SUM(一般接種!E53+一般接種!H53+一般接種!K53+一般接種!N53+医療従事者等!D51)</f>
        <v>1039471</v>
      </c>
      <c r="F54" s="31">
        <f t="shared" si="1"/>
        <v>0.6999248544560096</v>
      </c>
      <c r="G54" s="29">
        <f t="shared" si="8"/>
        <v>692523</v>
      </c>
      <c r="H54" s="31">
        <f t="shared" si="6"/>
        <v>0.46630840108328092</v>
      </c>
      <c r="I54" s="35">
        <v>17307</v>
      </c>
      <c r="J54" s="35">
        <v>58695</v>
      </c>
      <c r="K54" s="35">
        <v>211305</v>
      </c>
      <c r="L54" s="35">
        <v>191242</v>
      </c>
      <c r="M54" s="35">
        <v>118059</v>
      </c>
      <c r="N54" s="35">
        <v>58710</v>
      </c>
      <c r="O54" s="35">
        <v>25144</v>
      </c>
      <c r="P54" s="35">
        <v>12061</v>
      </c>
      <c r="Q54" s="35">
        <f t="shared" si="9"/>
        <v>80359</v>
      </c>
      <c r="R54" s="63">
        <f t="shared" si="7"/>
        <v>5.4109505103298192E-2</v>
      </c>
      <c r="S54" s="35">
        <v>14</v>
      </c>
      <c r="T54" s="35">
        <v>6784</v>
      </c>
      <c r="U54" s="35">
        <v>73561</v>
      </c>
      <c r="W54" s="1">
        <v>1485118</v>
      </c>
    </row>
    <row r="55" spans="1:23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3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  <c r="O56" s="22"/>
    </row>
    <row r="57" spans="1:23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3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3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3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3"/>
      <c r="M60" s="53"/>
      <c r="N60" s="53"/>
      <c r="O60" s="53"/>
    </row>
    <row r="61" spans="1:23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T2:U2"/>
    <mergeCell ref="A56:I56"/>
    <mergeCell ref="A60:K60"/>
    <mergeCell ref="A3:A6"/>
    <mergeCell ref="B4:B6"/>
    <mergeCell ref="C4:D5"/>
    <mergeCell ref="E4:F5"/>
    <mergeCell ref="G5:H5"/>
    <mergeCell ref="G4:P4"/>
    <mergeCell ref="I6:P6"/>
    <mergeCell ref="B3:U3"/>
    <mergeCell ref="Q4:U4"/>
  </mergeCells>
  <phoneticPr fontId="2"/>
  <pageMargins left="0.7" right="0.7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F20" sqref="F20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18"/>
      <c r="U2" s="118"/>
      <c r="V2" s="133">
        <f>'進捗状況 (都道府県別)'!G3</f>
        <v>44770</v>
      </c>
      <c r="W2" s="133"/>
    </row>
    <row r="3" spans="1:23" ht="37.5" customHeight="1" x14ac:dyDescent="0.45">
      <c r="A3" s="119" t="s">
        <v>2</v>
      </c>
      <c r="B3" s="132" t="str">
        <f>_xlfn.CONCAT("接種回数
（",TEXT('進捗状況 (都道府県別)'!G3-1,"m月d日"),"まで）")</f>
        <v>接種回数
（7月27日まで）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P3" s="115" t="str">
        <f>_xlfn.CONCAT("接種回数
（",TEXT('進捗状況 (都道府県別)'!G3-1,"m月d日"),"まで）","※4")</f>
        <v>接種回数
（7月27日まで）※4</v>
      </c>
      <c r="Q3" s="116"/>
      <c r="R3" s="116"/>
      <c r="S3" s="116"/>
      <c r="T3" s="116"/>
      <c r="U3" s="116"/>
      <c r="V3" s="116"/>
      <c r="W3" s="117"/>
    </row>
    <row r="4" spans="1:23" ht="18.75" customHeight="1" x14ac:dyDescent="0.45">
      <c r="A4" s="120"/>
      <c r="B4" s="122" t="s">
        <v>12</v>
      </c>
      <c r="C4" s="123" t="s">
        <v>119</v>
      </c>
      <c r="D4" s="123"/>
      <c r="E4" s="123"/>
      <c r="F4" s="124" t="s">
        <v>120</v>
      </c>
      <c r="G4" s="125"/>
      <c r="H4" s="126"/>
      <c r="I4" s="124" t="s">
        <v>121</v>
      </c>
      <c r="J4" s="125"/>
      <c r="K4" s="126"/>
      <c r="L4" s="129" t="s">
        <v>122</v>
      </c>
      <c r="M4" s="130"/>
      <c r="N4" s="131"/>
      <c r="P4" s="98" t="s">
        <v>123</v>
      </c>
      <c r="Q4" s="98"/>
      <c r="R4" s="127" t="s">
        <v>124</v>
      </c>
      <c r="S4" s="127"/>
      <c r="T4" s="128" t="s">
        <v>121</v>
      </c>
      <c r="U4" s="128"/>
      <c r="V4" s="114" t="s">
        <v>125</v>
      </c>
      <c r="W4" s="114"/>
    </row>
    <row r="5" spans="1:23" ht="36" x14ac:dyDescent="0.45">
      <c r="A5" s="121"/>
      <c r="B5" s="122"/>
      <c r="C5" s="38" t="s">
        <v>126</v>
      </c>
      <c r="D5" s="38" t="s">
        <v>94</v>
      </c>
      <c r="E5" s="38" t="s">
        <v>95</v>
      </c>
      <c r="F5" s="38" t="s">
        <v>126</v>
      </c>
      <c r="G5" s="38" t="s">
        <v>94</v>
      </c>
      <c r="H5" s="38" t="s">
        <v>95</v>
      </c>
      <c r="I5" s="38" t="s">
        <v>126</v>
      </c>
      <c r="J5" s="38" t="s">
        <v>94</v>
      </c>
      <c r="K5" s="38" t="s">
        <v>95</v>
      </c>
      <c r="L5" s="66" t="s">
        <v>126</v>
      </c>
      <c r="M5" s="66" t="s">
        <v>94</v>
      </c>
      <c r="N5" s="66" t="s">
        <v>95</v>
      </c>
      <c r="P5" s="39" t="s">
        <v>127</v>
      </c>
      <c r="Q5" s="39" t="s">
        <v>128</v>
      </c>
      <c r="R5" s="39" t="s">
        <v>129</v>
      </c>
      <c r="S5" s="39" t="s">
        <v>130</v>
      </c>
      <c r="T5" s="39" t="s">
        <v>129</v>
      </c>
      <c r="U5" s="39" t="s">
        <v>128</v>
      </c>
      <c r="V5" s="39" t="s">
        <v>131</v>
      </c>
      <c r="W5" s="39" t="s">
        <v>128</v>
      </c>
    </row>
    <row r="6" spans="1:23" x14ac:dyDescent="0.45">
      <c r="A6" s="28" t="s">
        <v>132</v>
      </c>
      <c r="B6" s="40">
        <f>SUM(B7:B53)</f>
        <v>194021354</v>
      </c>
      <c r="C6" s="40">
        <f>SUM(C7:C53)</f>
        <v>161536885</v>
      </c>
      <c r="D6" s="40">
        <f>SUM(D7:D53)</f>
        <v>81034673</v>
      </c>
      <c r="E6" s="41">
        <f>SUM(E7:E53)</f>
        <v>80502212</v>
      </c>
      <c r="F6" s="41">
        <f t="shared" ref="F6:T6" si="0">SUM(F7:F53)</f>
        <v>32345473</v>
      </c>
      <c r="G6" s="41">
        <f>SUM(G7:G53)</f>
        <v>16222746</v>
      </c>
      <c r="H6" s="41">
        <f t="shared" ref="H6:N6" si="1">SUM(H7:H53)</f>
        <v>16122727</v>
      </c>
      <c r="I6" s="41">
        <f>SUM(I7:I53)</f>
        <v>117564</v>
      </c>
      <c r="J6" s="41">
        <f t="shared" si="1"/>
        <v>58692</v>
      </c>
      <c r="K6" s="41">
        <f t="shared" si="1"/>
        <v>58872</v>
      </c>
      <c r="L6" s="67">
        <f>SUM(L7:L53)</f>
        <v>21432</v>
      </c>
      <c r="M6" s="67">
        <f t="shared" si="1"/>
        <v>13800</v>
      </c>
      <c r="N6" s="67">
        <f t="shared" si="1"/>
        <v>7632</v>
      </c>
      <c r="O6" s="42"/>
      <c r="P6" s="41">
        <f>SUM(P7:P53)</f>
        <v>177126180</v>
      </c>
      <c r="Q6" s="43">
        <f>C6/P6</f>
        <v>0.91198762938375344</v>
      </c>
      <c r="R6" s="41">
        <f t="shared" si="0"/>
        <v>34262000</v>
      </c>
      <c r="S6" s="44">
        <f>F6/R6</f>
        <v>0.94406260580234658</v>
      </c>
      <c r="T6" s="41">
        <f t="shared" si="0"/>
        <v>204940</v>
      </c>
      <c r="U6" s="44">
        <f>I6/T6</f>
        <v>0.57365082463159944</v>
      </c>
      <c r="V6" s="41">
        <f t="shared" ref="V6" si="2">SUM(V7:V53)</f>
        <v>378320</v>
      </c>
      <c r="W6" s="44">
        <f>L6/V6</f>
        <v>5.665045464157327E-2</v>
      </c>
    </row>
    <row r="7" spans="1:23" x14ac:dyDescent="0.45">
      <c r="A7" s="45" t="s">
        <v>13</v>
      </c>
      <c r="B7" s="40">
        <v>7964551</v>
      </c>
      <c r="C7" s="40">
        <v>6465144</v>
      </c>
      <c r="D7" s="40">
        <v>3243830</v>
      </c>
      <c r="E7" s="41">
        <v>3221314</v>
      </c>
      <c r="F7" s="46">
        <v>1497945</v>
      </c>
      <c r="G7" s="41">
        <v>750982</v>
      </c>
      <c r="H7" s="41">
        <v>746963</v>
      </c>
      <c r="I7" s="41">
        <v>873</v>
      </c>
      <c r="J7" s="41">
        <v>429</v>
      </c>
      <c r="K7" s="41">
        <v>444</v>
      </c>
      <c r="L7" s="67">
        <v>589</v>
      </c>
      <c r="M7" s="67">
        <v>390</v>
      </c>
      <c r="N7" s="67">
        <v>199</v>
      </c>
      <c r="O7" s="42"/>
      <c r="P7" s="41">
        <v>7433760</v>
      </c>
      <c r="Q7" s="43">
        <v>0.86970039387873699</v>
      </c>
      <c r="R7" s="47">
        <v>1518500</v>
      </c>
      <c r="S7" s="43">
        <v>0.98646361540994398</v>
      </c>
      <c r="T7" s="41">
        <v>900</v>
      </c>
      <c r="U7" s="44">
        <v>0.97</v>
      </c>
      <c r="V7" s="41">
        <v>8750</v>
      </c>
      <c r="W7" s="44">
        <v>6.7314285714285715E-2</v>
      </c>
    </row>
    <row r="8" spans="1:23" x14ac:dyDescent="0.45">
      <c r="A8" s="45" t="s">
        <v>14</v>
      </c>
      <c r="B8" s="40">
        <v>2050030</v>
      </c>
      <c r="C8" s="40">
        <v>1858898</v>
      </c>
      <c r="D8" s="40">
        <v>931970</v>
      </c>
      <c r="E8" s="41">
        <v>926928</v>
      </c>
      <c r="F8" s="46">
        <v>188531</v>
      </c>
      <c r="G8" s="41">
        <v>94706</v>
      </c>
      <c r="H8" s="41">
        <v>93825</v>
      </c>
      <c r="I8" s="41">
        <v>2422</v>
      </c>
      <c r="J8" s="41">
        <v>1216</v>
      </c>
      <c r="K8" s="41">
        <v>1206</v>
      </c>
      <c r="L8" s="67">
        <v>179</v>
      </c>
      <c r="M8" s="67">
        <v>120</v>
      </c>
      <c r="N8" s="67">
        <v>59</v>
      </c>
      <c r="O8" s="42"/>
      <c r="P8" s="41">
        <v>1921955</v>
      </c>
      <c r="Q8" s="43">
        <v>0.96719121935737307</v>
      </c>
      <c r="R8" s="47">
        <v>186500</v>
      </c>
      <c r="S8" s="43">
        <v>1.0108900804289545</v>
      </c>
      <c r="T8" s="41">
        <v>3900</v>
      </c>
      <c r="U8" s="44">
        <v>0.62102564102564106</v>
      </c>
      <c r="V8" s="41">
        <v>1300</v>
      </c>
      <c r="W8" s="44">
        <v>0.1376923076923077</v>
      </c>
    </row>
    <row r="9" spans="1:23" x14ac:dyDescent="0.45">
      <c r="A9" s="45" t="s">
        <v>15</v>
      </c>
      <c r="B9" s="40">
        <v>1970310</v>
      </c>
      <c r="C9" s="40">
        <v>1725511</v>
      </c>
      <c r="D9" s="40">
        <v>865606</v>
      </c>
      <c r="E9" s="41">
        <v>859905</v>
      </c>
      <c r="F9" s="46">
        <v>244688</v>
      </c>
      <c r="G9" s="41">
        <v>122798</v>
      </c>
      <c r="H9" s="41">
        <v>121890</v>
      </c>
      <c r="I9" s="41">
        <v>98</v>
      </c>
      <c r="J9" s="41">
        <v>50</v>
      </c>
      <c r="K9" s="41">
        <v>48</v>
      </c>
      <c r="L9" s="67">
        <v>13</v>
      </c>
      <c r="M9" s="67">
        <v>11</v>
      </c>
      <c r="N9" s="67">
        <v>2</v>
      </c>
      <c r="O9" s="42"/>
      <c r="P9" s="41">
        <v>1879585</v>
      </c>
      <c r="Q9" s="43">
        <v>0.91802764972055007</v>
      </c>
      <c r="R9" s="47">
        <v>227500</v>
      </c>
      <c r="S9" s="43">
        <v>1.0755516483516483</v>
      </c>
      <c r="T9" s="41">
        <v>360</v>
      </c>
      <c r="U9" s="44">
        <v>0.2722222222222222</v>
      </c>
      <c r="V9" s="41">
        <v>500</v>
      </c>
      <c r="W9" s="44">
        <v>2.5999999999999999E-2</v>
      </c>
    </row>
    <row r="10" spans="1:23" x14ac:dyDescent="0.45">
      <c r="A10" s="45" t="s">
        <v>16</v>
      </c>
      <c r="B10" s="40">
        <v>3560539</v>
      </c>
      <c r="C10" s="40">
        <v>2818578</v>
      </c>
      <c r="D10" s="40">
        <v>1413642</v>
      </c>
      <c r="E10" s="41">
        <v>1404936</v>
      </c>
      <c r="F10" s="46">
        <v>741555</v>
      </c>
      <c r="G10" s="41">
        <v>371667</v>
      </c>
      <c r="H10" s="41">
        <v>369888</v>
      </c>
      <c r="I10" s="41">
        <v>55</v>
      </c>
      <c r="J10" s="41">
        <v>21</v>
      </c>
      <c r="K10" s="41">
        <v>34</v>
      </c>
      <c r="L10" s="67">
        <v>351</v>
      </c>
      <c r="M10" s="67">
        <v>239</v>
      </c>
      <c r="N10" s="67">
        <v>112</v>
      </c>
      <c r="O10" s="42"/>
      <c r="P10" s="41">
        <v>3171035</v>
      </c>
      <c r="Q10" s="43">
        <v>0.88885111643359349</v>
      </c>
      <c r="R10" s="47">
        <v>854400</v>
      </c>
      <c r="S10" s="43">
        <v>0.86792485955056176</v>
      </c>
      <c r="T10" s="41">
        <v>340</v>
      </c>
      <c r="U10" s="44">
        <v>0.16176470588235295</v>
      </c>
      <c r="V10" s="41">
        <v>12180</v>
      </c>
      <c r="W10" s="44">
        <v>2.8817733990147785E-2</v>
      </c>
    </row>
    <row r="11" spans="1:23" x14ac:dyDescent="0.45">
      <c r="A11" s="45" t="s">
        <v>17</v>
      </c>
      <c r="B11" s="40">
        <v>1593719</v>
      </c>
      <c r="C11" s="40">
        <v>1497469</v>
      </c>
      <c r="D11" s="40">
        <v>750635</v>
      </c>
      <c r="E11" s="41">
        <v>746834</v>
      </c>
      <c r="F11" s="46">
        <v>96172</v>
      </c>
      <c r="G11" s="41">
        <v>48385</v>
      </c>
      <c r="H11" s="41">
        <v>47787</v>
      </c>
      <c r="I11" s="41">
        <v>67</v>
      </c>
      <c r="J11" s="41">
        <v>34</v>
      </c>
      <c r="K11" s="41">
        <v>33</v>
      </c>
      <c r="L11" s="67">
        <v>11</v>
      </c>
      <c r="M11" s="67">
        <v>10</v>
      </c>
      <c r="N11" s="67">
        <v>1</v>
      </c>
      <c r="O11" s="42"/>
      <c r="P11" s="41">
        <v>1523455</v>
      </c>
      <c r="Q11" s="43">
        <v>0.98294271901697128</v>
      </c>
      <c r="R11" s="47">
        <v>87900</v>
      </c>
      <c r="S11" s="43">
        <v>1.0941069397042094</v>
      </c>
      <c r="T11" s="41">
        <v>140</v>
      </c>
      <c r="U11" s="44">
        <v>0.47857142857142859</v>
      </c>
      <c r="V11" s="41">
        <v>1200</v>
      </c>
      <c r="W11" s="44">
        <v>9.1666666666666667E-3</v>
      </c>
    </row>
    <row r="12" spans="1:23" x14ac:dyDescent="0.45">
      <c r="A12" s="45" t="s">
        <v>18</v>
      </c>
      <c r="B12" s="40">
        <v>1745376</v>
      </c>
      <c r="C12" s="40">
        <v>1667039</v>
      </c>
      <c r="D12" s="40">
        <v>835781</v>
      </c>
      <c r="E12" s="41">
        <v>831258</v>
      </c>
      <c r="F12" s="46">
        <v>77992</v>
      </c>
      <c r="G12" s="41">
        <v>39048</v>
      </c>
      <c r="H12" s="41">
        <v>38944</v>
      </c>
      <c r="I12" s="41">
        <v>161</v>
      </c>
      <c r="J12" s="41">
        <v>80</v>
      </c>
      <c r="K12" s="41">
        <v>81</v>
      </c>
      <c r="L12" s="67">
        <v>184</v>
      </c>
      <c r="M12" s="67">
        <v>89</v>
      </c>
      <c r="N12" s="67">
        <v>95</v>
      </c>
      <c r="O12" s="42"/>
      <c r="P12" s="41">
        <v>1736595</v>
      </c>
      <c r="Q12" s="43">
        <v>0.95994690759791435</v>
      </c>
      <c r="R12" s="47">
        <v>61700</v>
      </c>
      <c r="S12" s="43">
        <v>1.2640518638573743</v>
      </c>
      <c r="T12" s="41">
        <v>340</v>
      </c>
      <c r="U12" s="44">
        <v>0.47352941176470587</v>
      </c>
      <c r="V12" s="41">
        <v>400</v>
      </c>
      <c r="W12" s="44">
        <v>0.46</v>
      </c>
    </row>
    <row r="13" spans="1:23" x14ac:dyDescent="0.45">
      <c r="A13" s="45" t="s">
        <v>19</v>
      </c>
      <c r="B13" s="40">
        <v>2975683</v>
      </c>
      <c r="C13" s="40">
        <v>2767129</v>
      </c>
      <c r="D13" s="40">
        <v>1388591</v>
      </c>
      <c r="E13" s="41">
        <v>1378538</v>
      </c>
      <c r="F13" s="46">
        <v>208122</v>
      </c>
      <c r="G13" s="41">
        <v>104543</v>
      </c>
      <c r="H13" s="41">
        <v>103579</v>
      </c>
      <c r="I13" s="41">
        <v>253</v>
      </c>
      <c r="J13" s="41">
        <v>126</v>
      </c>
      <c r="K13" s="41">
        <v>127</v>
      </c>
      <c r="L13" s="67">
        <v>179</v>
      </c>
      <c r="M13" s="67">
        <v>129</v>
      </c>
      <c r="N13" s="67">
        <v>50</v>
      </c>
      <c r="O13" s="42"/>
      <c r="P13" s="41">
        <v>2910040</v>
      </c>
      <c r="Q13" s="43">
        <v>0.9508903657681681</v>
      </c>
      <c r="R13" s="47">
        <v>178600</v>
      </c>
      <c r="S13" s="43">
        <v>1.165296752519597</v>
      </c>
      <c r="T13" s="41">
        <v>660</v>
      </c>
      <c r="U13" s="44">
        <v>0.38333333333333336</v>
      </c>
      <c r="V13" s="41">
        <v>11240</v>
      </c>
      <c r="W13" s="44">
        <v>1.5925266903914589E-2</v>
      </c>
    </row>
    <row r="14" spans="1:23" x14ac:dyDescent="0.45">
      <c r="A14" s="45" t="s">
        <v>20</v>
      </c>
      <c r="B14" s="40">
        <v>4651266</v>
      </c>
      <c r="C14" s="40">
        <v>3779086</v>
      </c>
      <c r="D14" s="40">
        <v>1895492</v>
      </c>
      <c r="E14" s="41">
        <v>1883594</v>
      </c>
      <c r="F14" s="46">
        <v>871143</v>
      </c>
      <c r="G14" s="41">
        <v>436958</v>
      </c>
      <c r="H14" s="41">
        <v>434185</v>
      </c>
      <c r="I14" s="41">
        <v>370</v>
      </c>
      <c r="J14" s="41">
        <v>176</v>
      </c>
      <c r="K14" s="41">
        <v>194</v>
      </c>
      <c r="L14" s="67">
        <v>667</v>
      </c>
      <c r="M14" s="67">
        <v>398</v>
      </c>
      <c r="N14" s="67">
        <v>269</v>
      </c>
      <c r="O14" s="42"/>
      <c r="P14" s="41">
        <v>4064675</v>
      </c>
      <c r="Q14" s="43">
        <v>0.929738786003801</v>
      </c>
      <c r="R14" s="47">
        <v>892500</v>
      </c>
      <c r="S14" s="43">
        <v>0.97607058823529413</v>
      </c>
      <c r="T14" s="41">
        <v>960</v>
      </c>
      <c r="U14" s="44">
        <v>0.38541666666666669</v>
      </c>
      <c r="V14" s="41">
        <v>6150</v>
      </c>
      <c r="W14" s="44">
        <v>0.10845528455284553</v>
      </c>
    </row>
    <row r="15" spans="1:23" x14ac:dyDescent="0.45">
      <c r="A15" s="48" t="s">
        <v>21</v>
      </c>
      <c r="B15" s="40">
        <v>3089903</v>
      </c>
      <c r="C15" s="40">
        <v>2706295</v>
      </c>
      <c r="D15" s="40">
        <v>1357061</v>
      </c>
      <c r="E15" s="41">
        <v>1349234</v>
      </c>
      <c r="F15" s="46">
        <v>382417</v>
      </c>
      <c r="G15" s="41">
        <v>192283</v>
      </c>
      <c r="H15" s="41">
        <v>190134</v>
      </c>
      <c r="I15" s="41">
        <v>829</v>
      </c>
      <c r="J15" s="41">
        <v>413</v>
      </c>
      <c r="K15" s="41">
        <v>416</v>
      </c>
      <c r="L15" s="67">
        <v>362</v>
      </c>
      <c r="M15" s="67">
        <v>223</v>
      </c>
      <c r="N15" s="67">
        <v>139</v>
      </c>
      <c r="O15" s="42"/>
      <c r="P15" s="41">
        <v>2869350</v>
      </c>
      <c r="Q15" s="43">
        <v>0.94317354104588147</v>
      </c>
      <c r="R15" s="47">
        <v>375900</v>
      </c>
      <c r="S15" s="43">
        <v>1.0173370577281191</v>
      </c>
      <c r="T15" s="41">
        <v>1320</v>
      </c>
      <c r="U15" s="44">
        <v>0.62803030303030305</v>
      </c>
      <c r="V15" s="41">
        <v>4610</v>
      </c>
      <c r="W15" s="44">
        <v>7.852494577006508E-2</v>
      </c>
    </row>
    <row r="16" spans="1:23" x14ac:dyDescent="0.45">
      <c r="A16" s="45" t="s">
        <v>22</v>
      </c>
      <c r="B16" s="40">
        <v>3011351</v>
      </c>
      <c r="C16" s="40">
        <v>2159947</v>
      </c>
      <c r="D16" s="40">
        <v>1083763</v>
      </c>
      <c r="E16" s="41">
        <v>1076184</v>
      </c>
      <c r="F16" s="46">
        <v>850984</v>
      </c>
      <c r="G16" s="41">
        <v>426696</v>
      </c>
      <c r="H16" s="41">
        <v>424288</v>
      </c>
      <c r="I16" s="41">
        <v>224</v>
      </c>
      <c r="J16" s="41">
        <v>95</v>
      </c>
      <c r="K16" s="41">
        <v>129</v>
      </c>
      <c r="L16" s="67">
        <v>196</v>
      </c>
      <c r="M16" s="67">
        <v>128</v>
      </c>
      <c r="N16" s="67">
        <v>68</v>
      </c>
      <c r="O16" s="42"/>
      <c r="P16" s="41">
        <v>2506095</v>
      </c>
      <c r="Q16" s="43">
        <v>0.86187754255126003</v>
      </c>
      <c r="R16" s="47">
        <v>887500</v>
      </c>
      <c r="S16" s="43">
        <v>0.95885521126760564</v>
      </c>
      <c r="T16" s="41">
        <v>440</v>
      </c>
      <c r="U16" s="44">
        <v>0.50909090909090904</v>
      </c>
      <c r="V16" s="41">
        <v>1140</v>
      </c>
      <c r="W16" s="44">
        <v>0.17192982456140352</v>
      </c>
    </row>
    <row r="17" spans="1:23" x14ac:dyDescent="0.45">
      <c r="A17" s="45" t="s">
        <v>23</v>
      </c>
      <c r="B17" s="40">
        <v>11597121</v>
      </c>
      <c r="C17" s="40">
        <v>9897259</v>
      </c>
      <c r="D17" s="40">
        <v>4971277</v>
      </c>
      <c r="E17" s="41">
        <v>4925982</v>
      </c>
      <c r="F17" s="46">
        <v>1680221</v>
      </c>
      <c r="G17" s="41">
        <v>841399</v>
      </c>
      <c r="H17" s="41">
        <v>838822</v>
      </c>
      <c r="I17" s="41">
        <v>18096</v>
      </c>
      <c r="J17" s="41">
        <v>9064</v>
      </c>
      <c r="K17" s="41">
        <v>9032</v>
      </c>
      <c r="L17" s="67">
        <v>1545</v>
      </c>
      <c r="M17" s="67">
        <v>892</v>
      </c>
      <c r="N17" s="67">
        <v>653</v>
      </c>
      <c r="O17" s="42"/>
      <c r="P17" s="41">
        <v>10836010</v>
      </c>
      <c r="Q17" s="43">
        <v>0.91336746643829236</v>
      </c>
      <c r="R17" s="47">
        <v>659400</v>
      </c>
      <c r="S17" s="43">
        <v>2.5481058538064909</v>
      </c>
      <c r="T17" s="41">
        <v>37920</v>
      </c>
      <c r="U17" s="44">
        <v>0.47721518987341771</v>
      </c>
      <c r="V17" s="41">
        <v>18250</v>
      </c>
      <c r="W17" s="44">
        <v>8.4657534246575336E-2</v>
      </c>
    </row>
    <row r="18" spans="1:23" x14ac:dyDescent="0.45">
      <c r="A18" s="45" t="s">
        <v>24</v>
      </c>
      <c r="B18" s="40">
        <v>9910931</v>
      </c>
      <c r="C18" s="40">
        <v>8202601</v>
      </c>
      <c r="D18" s="40">
        <v>4116391</v>
      </c>
      <c r="E18" s="41">
        <v>4086210</v>
      </c>
      <c r="F18" s="46">
        <v>1706551</v>
      </c>
      <c r="G18" s="41">
        <v>855058</v>
      </c>
      <c r="H18" s="41">
        <v>851493</v>
      </c>
      <c r="I18" s="41">
        <v>826</v>
      </c>
      <c r="J18" s="41">
        <v>372</v>
      </c>
      <c r="K18" s="41">
        <v>454</v>
      </c>
      <c r="L18" s="67">
        <v>953</v>
      </c>
      <c r="M18" s="67">
        <v>624</v>
      </c>
      <c r="N18" s="67">
        <v>329</v>
      </c>
      <c r="O18" s="42"/>
      <c r="P18" s="41">
        <v>8816645</v>
      </c>
      <c r="Q18" s="43">
        <v>0.93035400654103684</v>
      </c>
      <c r="R18" s="47">
        <v>643300</v>
      </c>
      <c r="S18" s="43">
        <v>2.6528073993471164</v>
      </c>
      <c r="T18" s="41">
        <v>4860</v>
      </c>
      <c r="U18" s="44">
        <v>0.16995884773662551</v>
      </c>
      <c r="V18" s="41">
        <v>12430</v>
      </c>
      <c r="W18" s="44">
        <v>7.6669348350764277E-2</v>
      </c>
    </row>
    <row r="19" spans="1:23" x14ac:dyDescent="0.45">
      <c r="A19" s="45" t="s">
        <v>25</v>
      </c>
      <c r="B19" s="40">
        <v>21325537</v>
      </c>
      <c r="C19" s="40">
        <v>15941159</v>
      </c>
      <c r="D19" s="40">
        <v>8002469</v>
      </c>
      <c r="E19" s="41">
        <v>7938690</v>
      </c>
      <c r="F19" s="46">
        <v>5366404</v>
      </c>
      <c r="G19" s="41">
        <v>2691811</v>
      </c>
      <c r="H19" s="41">
        <v>2674593</v>
      </c>
      <c r="I19" s="41">
        <v>13669</v>
      </c>
      <c r="J19" s="41">
        <v>6785</v>
      </c>
      <c r="K19" s="41">
        <v>6884</v>
      </c>
      <c r="L19" s="67">
        <v>4305</v>
      </c>
      <c r="M19" s="67">
        <v>2643</v>
      </c>
      <c r="N19" s="67">
        <v>1662</v>
      </c>
      <c r="O19" s="42"/>
      <c r="P19" s="41">
        <v>17678890</v>
      </c>
      <c r="Q19" s="43">
        <v>0.90170587633047095</v>
      </c>
      <c r="R19" s="47">
        <v>10135750</v>
      </c>
      <c r="S19" s="43">
        <v>0.52945307451347956</v>
      </c>
      <c r="T19" s="41">
        <v>43840</v>
      </c>
      <c r="U19" s="44">
        <v>0.31179288321167881</v>
      </c>
      <c r="V19" s="41">
        <v>46510</v>
      </c>
      <c r="W19" s="44">
        <v>9.2560739625886901E-2</v>
      </c>
    </row>
    <row r="20" spans="1:23" x14ac:dyDescent="0.45">
      <c r="A20" s="45" t="s">
        <v>26</v>
      </c>
      <c r="B20" s="40">
        <v>14405253</v>
      </c>
      <c r="C20" s="40">
        <v>11058538</v>
      </c>
      <c r="D20" s="40">
        <v>5547751</v>
      </c>
      <c r="E20" s="41">
        <v>5510787</v>
      </c>
      <c r="F20" s="46">
        <v>3338321</v>
      </c>
      <c r="G20" s="41">
        <v>1672410</v>
      </c>
      <c r="H20" s="41">
        <v>1665911</v>
      </c>
      <c r="I20" s="41">
        <v>6097</v>
      </c>
      <c r="J20" s="41">
        <v>3054</v>
      </c>
      <c r="K20" s="41">
        <v>3043</v>
      </c>
      <c r="L20" s="67">
        <v>2297</v>
      </c>
      <c r="M20" s="67">
        <v>1468</v>
      </c>
      <c r="N20" s="67">
        <v>829</v>
      </c>
      <c r="O20" s="42"/>
      <c r="P20" s="41">
        <v>11882835</v>
      </c>
      <c r="Q20" s="43">
        <v>0.93063128453773869</v>
      </c>
      <c r="R20" s="47">
        <v>1939900</v>
      </c>
      <c r="S20" s="43">
        <v>1.7208727253982163</v>
      </c>
      <c r="T20" s="41">
        <v>11740</v>
      </c>
      <c r="U20" s="44">
        <v>0.51933560477001706</v>
      </c>
      <c r="V20" s="41">
        <v>22790</v>
      </c>
      <c r="W20" s="44">
        <v>0.10078982009653356</v>
      </c>
    </row>
    <row r="21" spans="1:23" x14ac:dyDescent="0.45">
      <c r="A21" s="45" t="s">
        <v>27</v>
      </c>
      <c r="B21" s="40">
        <v>3561127</v>
      </c>
      <c r="C21" s="40">
        <v>2988956</v>
      </c>
      <c r="D21" s="40">
        <v>1498073</v>
      </c>
      <c r="E21" s="41">
        <v>1490883</v>
      </c>
      <c r="F21" s="46">
        <v>571627</v>
      </c>
      <c r="G21" s="41">
        <v>286710</v>
      </c>
      <c r="H21" s="41">
        <v>284917</v>
      </c>
      <c r="I21" s="41">
        <v>77</v>
      </c>
      <c r="J21" s="41">
        <v>35</v>
      </c>
      <c r="K21" s="41">
        <v>42</v>
      </c>
      <c r="L21" s="67">
        <v>467</v>
      </c>
      <c r="M21" s="67">
        <v>310</v>
      </c>
      <c r="N21" s="67">
        <v>157</v>
      </c>
      <c r="O21" s="42"/>
      <c r="P21" s="41">
        <v>3293905</v>
      </c>
      <c r="Q21" s="43">
        <v>0.90742022007313505</v>
      </c>
      <c r="R21" s="47">
        <v>584800</v>
      </c>
      <c r="S21" s="43">
        <v>0.97747435020519835</v>
      </c>
      <c r="T21" s="41">
        <v>440</v>
      </c>
      <c r="U21" s="44">
        <v>0.17499999999999999</v>
      </c>
      <c r="V21" s="41">
        <v>4280</v>
      </c>
      <c r="W21" s="44">
        <v>0.10911214953271028</v>
      </c>
    </row>
    <row r="22" spans="1:23" x14ac:dyDescent="0.45">
      <c r="A22" s="45" t="s">
        <v>28</v>
      </c>
      <c r="B22" s="40">
        <v>1679831</v>
      </c>
      <c r="C22" s="40">
        <v>1493425</v>
      </c>
      <c r="D22" s="40">
        <v>748492</v>
      </c>
      <c r="E22" s="41">
        <v>744933</v>
      </c>
      <c r="F22" s="46">
        <v>186136</v>
      </c>
      <c r="G22" s="41">
        <v>93288</v>
      </c>
      <c r="H22" s="41">
        <v>92848</v>
      </c>
      <c r="I22" s="41">
        <v>217</v>
      </c>
      <c r="J22" s="41">
        <v>107</v>
      </c>
      <c r="K22" s="41">
        <v>110</v>
      </c>
      <c r="L22" s="67">
        <v>53</v>
      </c>
      <c r="M22" s="67">
        <v>41</v>
      </c>
      <c r="N22" s="67">
        <v>12</v>
      </c>
      <c r="O22" s="42"/>
      <c r="P22" s="41">
        <v>1611720</v>
      </c>
      <c r="Q22" s="43">
        <v>0.92660325614871064</v>
      </c>
      <c r="R22" s="47">
        <v>176600</v>
      </c>
      <c r="S22" s="43">
        <v>1.0539977349943375</v>
      </c>
      <c r="T22" s="41">
        <v>540</v>
      </c>
      <c r="U22" s="44">
        <v>0.40185185185185185</v>
      </c>
      <c r="V22" s="41">
        <v>460</v>
      </c>
      <c r="W22" s="44">
        <v>0.11521739130434783</v>
      </c>
    </row>
    <row r="23" spans="1:23" x14ac:dyDescent="0.45">
      <c r="A23" s="45" t="s">
        <v>29</v>
      </c>
      <c r="B23" s="40">
        <v>1739226</v>
      </c>
      <c r="C23" s="40">
        <v>1532408</v>
      </c>
      <c r="D23" s="40">
        <v>768205</v>
      </c>
      <c r="E23" s="41">
        <v>764203</v>
      </c>
      <c r="F23" s="46">
        <v>205656</v>
      </c>
      <c r="G23" s="41">
        <v>103175</v>
      </c>
      <c r="H23" s="41">
        <v>102481</v>
      </c>
      <c r="I23" s="41">
        <v>1009</v>
      </c>
      <c r="J23" s="41">
        <v>503</v>
      </c>
      <c r="K23" s="41">
        <v>506</v>
      </c>
      <c r="L23" s="67">
        <v>153</v>
      </c>
      <c r="M23" s="67">
        <v>115</v>
      </c>
      <c r="N23" s="67">
        <v>38</v>
      </c>
      <c r="O23" s="42"/>
      <c r="P23" s="41">
        <v>1620330</v>
      </c>
      <c r="Q23" s="43">
        <v>0.94573821382064149</v>
      </c>
      <c r="R23" s="47">
        <v>220900</v>
      </c>
      <c r="S23" s="43">
        <v>0.93099139882299686</v>
      </c>
      <c r="T23" s="41">
        <v>1280</v>
      </c>
      <c r="U23" s="44">
        <v>0.78828125000000004</v>
      </c>
      <c r="V23" s="41">
        <v>6340</v>
      </c>
      <c r="W23" s="44">
        <v>2.413249211356467E-2</v>
      </c>
    </row>
    <row r="24" spans="1:23" x14ac:dyDescent="0.45">
      <c r="A24" s="45" t="s">
        <v>30</v>
      </c>
      <c r="B24" s="40">
        <v>1196509</v>
      </c>
      <c r="C24" s="40">
        <v>1053288</v>
      </c>
      <c r="D24" s="40">
        <v>528251</v>
      </c>
      <c r="E24" s="41">
        <v>525037</v>
      </c>
      <c r="F24" s="46">
        <v>142881</v>
      </c>
      <c r="G24" s="41">
        <v>71665</v>
      </c>
      <c r="H24" s="41">
        <v>71216</v>
      </c>
      <c r="I24" s="41">
        <v>63</v>
      </c>
      <c r="J24" s="41">
        <v>21</v>
      </c>
      <c r="K24" s="41">
        <v>42</v>
      </c>
      <c r="L24" s="67">
        <v>277</v>
      </c>
      <c r="M24" s="67">
        <v>181</v>
      </c>
      <c r="N24" s="67">
        <v>96</v>
      </c>
      <c r="O24" s="42"/>
      <c r="P24" s="41">
        <v>1125370</v>
      </c>
      <c r="Q24" s="43">
        <v>0.93594817704399447</v>
      </c>
      <c r="R24" s="47">
        <v>145200</v>
      </c>
      <c r="S24" s="43">
        <v>0.98402892561983468</v>
      </c>
      <c r="T24" s="41">
        <v>240</v>
      </c>
      <c r="U24" s="44">
        <v>0.26250000000000001</v>
      </c>
      <c r="V24" s="41">
        <v>7630</v>
      </c>
      <c r="W24" s="44">
        <v>3.6304062909567496E-2</v>
      </c>
    </row>
    <row r="25" spans="1:23" x14ac:dyDescent="0.45">
      <c r="A25" s="45" t="s">
        <v>31</v>
      </c>
      <c r="B25" s="40">
        <v>1276597</v>
      </c>
      <c r="C25" s="40">
        <v>1126273</v>
      </c>
      <c r="D25" s="40">
        <v>564664</v>
      </c>
      <c r="E25" s="41">
        <v>561609</v>
      </c>
      <c r="F25" s="46">
        <v>150173</v>
      </c>
      <c r="G25" s="41">
        <v>75336</v>
      </c>
      <c r="H25" s="41">
        <v>74837</v>
      </c>
      <c r="I25" s="41">
        <v>32</v>
      </c>
      <c r="J25" s="41">
        <v>12</v>
      </c>
      <c r="K25" s="41">
        <v>20</v>
      </c>
      <c r="L25" s="67">
        <v>119</v>
      </c>
      <c r="M25" s="67">
        <v>98</v>
      </c>
      <c r="N25" s="67">
        <v>21</v>
      </c>
      <c r="O25" s="42"/>
      <c r="P25" s="41">
        <v>1271190</v>
      </c>
      <c r="Q25" s="43">
        <v>0.88599894586961825</v>
      </c>
      <c r="R25" s="47">
        <v>139400</v>
      </c>
      <c r="S25" s="43">
        <v>1.0772812051649929</v>
      </c>
      <c r="T25" s="41">
        <v>380</v>
      </c>
      <c r="U25" s="44">
        <v>8.4210526315789472E-2</v>
      </c>
      <c r="V25" s="41">
        <v>4680</v>
      </c>
      <c r="W25" s="44">
        <v>2.5427350427350427E-2</v>
      </c>
    </row>
    <row r="26" spans="1:23" x14ac:dyDescent="0.45">
      <c r="A26" s="45" t="s">
        <v>32</v>
      </c>
      <c r="B26" s="40">
        <v>3248589</v>
      </c>
      <c r="C26" s="40">
        <v>2957279</v>
      </c>
      <c r="D26" s="40">
        <v>1482556</v>
      </c>
      <c r="E26" s="41">
        <v>1474723</v>
      </c>
      <c r="F26" s="46">
        <v>290494</v>
      </c>
      <c r="G26" s="41">
        <v>145749</v>
      </c>
      <c r="H26" s="41">
        <v>144745</v>
      </c>
      <c r="I26" s="41">
        <v>122</v>
      </c>
      <c r="J26" s="41">
        <v>55</v>
      </c>
      <c r="K26" s="41">
        <v>67</v>
      </c>
      <c r="L26" s="67">
        <v>694</v>
      </c>
      <c r="M26" s="67">
        <v>453</v>
      </c>
      <c r="N26" s="67">
        <v>241</v>
      </c>
      <c r="O26" s="42"/>
      <c r="P26" s="41">
        <v>3174370</v>
      </c>
      <c r="Q26" s="43">
        <v>0.93161131185085544</v>
      </c>
      <c r="R26" s="47">
        <v>268100</v>
      </c>
      <c r="S26" s="43">
        <v>1.0835285341290564</v>
      </c>
      <c r="T26" s="41">
        <v>140</v>
      </c>
      <c r="U26" s="44">
        <v>0.87142857142857144</v>
      </c>
      <c r="V26" s="41">
        <v>15730</v>
      </c>
      <c r="W26" s="44">
        <v>4.4119516846789573E-2</v>
      </c>
    </row>
    <row r="27" spans="1:23" x14ac:dyDescent="0.45">
      <c r="A27" s="45" t="s">
        <v>33</v>
      </c>
      <c r="B27" s="40">
        <v>3125776</v>
      </c>
      <c r="C27" s="40">
        <v>2784516</v>
      </c>
      <c r="D27" s="40">
        <v>1394849</v>
      </c>
      <c r="E27" s="41">
        <v>1389667</v>
      </c>
      <c r="F27" s="46">
        <v>338990</v>
      </c>
      <c r="G27" s="41">
        <v>170637</v>
      </c>
      <c r="H27" s="41">
        <v>168353</v>
      </c>
      <c r="I27" s="41">
        <v>2139</v>
      </c>
      <c r="J27" s="41">
        <v>1065</v>
      </c>
      <c r="K27" s="41">
        <v>1074</v>
      </c>
      <c r="L27" s="67">
        <v>131</v>
      </c>
      <c r="M27" s="67">
        <v>95</v>
      </c>
      <c r="N27" s="67">
        <v>36</v>
      </c>
      <c r="O27" s="42"/>
      <c r="P27" s="41">
        <v>3040725</v>
      </c>
      <c r="Q27" s="43">
        <v>0.91574081839035093</v>
      </c>
      <c r="R27" s="47">
        <v>279600</v>
      </c>
      <c r="S27" s="43">
        <v>1.2124105865522175</v>
      </c>
      <c r="T27" s="41">
        <v>2780</v>
      </c>
      <c r="U27" s="44">
        <v>0.76942446043165469</v>
      </c>
      <c r="V27" s="41">
        <v>1210</v>
      </c>
      <c r="W27" s="44">
        <v>0.10826446280991736</v>
      </c>
    </row>
    <row r="28" spans="1:23" x14ac:dyDescent="0.45">
      <c r="A28" s="45" t="s">
        <v>34</v>
      </c>
      <c r="B28" s="40">
        <v>5939363</v>
      </c>
      <c r="C28" s="40">
        <v>5155497</v>
      </c>
      <c r="D28" s="40">
        <v>2585638</v>
      </c>
      <c r="E28" s="41">
        <v>2569859</v>
      </c>
      <c r="F28" s="46">
        <v>782707</v>
      </c>
      <c r="G28" s="41">
        <v>392330</v>
      </c>
      <c r="H28" s="41">
        <v>390377</v>
      </c>
      <c r="I28" s="41">
        <v>202</v>
      </c>
      <c r="J28" s="41">
        <v>94</v>
      </c>
      <c r="K28" s="41">
        <v>108</v>
      </c>
      <c r="L28" s="67">
        <v>957</v>
      </c>
      <c r="M28" s="67">
        <v>601</v>
      </c>
      <c r="N28" s="67">
        <v>356</v>
      </c>
      <c r="O28" s="42"/>
      <c r="P28" s="41">
        <v>5396620</v>
      </c>
      <c r="Q28" s="43">
        <v>0.95531962598811848</v>
      </c>
      <c r="R28" s="47">
        <v>752600</v>
      </c>
      <c r="S28" s="43">
        <v>1.0400039861812385</v>
      </c>
      <c r="T28" s="41">
        <v>1260</v>
      </c>
      <c r="U28" s="44">
        <v>0.16031746031746033</v>
      </c>
      <c r="V28" s="41">
        <v>57760</v>
      </c>
      <c r="W28" s="44">
        <v>1.6568559556786704E-2</v>
      </c>
    </row>
    <row r="29" spans="1:23" x14ac:dyDescent="0.45">
      <c r="A29" s="45" t="s">
        <v>35</v>
      </c>
      <c r="B29" s="40">
        <v>11248868</v>
      </c>
      <c r="C29" s="40">
        <v>8813329</v>
      </c>
      <c r="D29" s="40">
        <v>4419239</v>
      </c>
      <c r="E29" s="41">
        <v>4394090</v>
      </c>
      <c r="F29" s="46">
        <v>2434236</v>
      </c>
      <c r="G29" s="41">
        <v>1220974</v>
      </c>
      <c r="H29" s="41">
        <v>1213262</v>
      </c>
      <c r="I29" s="41">
        <v>749</v>
      </c>
      <c r="J29" s="41">
        <v>331</v>
      </c>
      <c r="K29" s="41">
        <v>418</v>
      </c>
      <c r="L29" s="67">
        <v>554</v>
      </c>
      <c r="M29" s="67">
        <v>390</v>
      </c>
      <c r="N29" s="67">
        <v>164</v>
      </c>
      <c r="O29" s="42"/>
      <c r="P29" s="41">
        <v>10122810</v>
      </c>
      <c r="Q29" s="43">
        <v>0.87064056324281502</v>
      </c>
      <c r="R29" s="47">
        <v>2709900</v>
      </c>
      <c r="S29" s="43">
        <v>0.8982752131074947</v>
      </c>
      <c r="T29" s="41">
        <v>1740</v>
      </c>
      <c r="U29" s="44">
        <v>0.43045977011494252</v>
      </c>
      <c r="V29" s="41">
        <v>9150</v>
      </c>
      <c r="W29" s="44">
        <v>6.0546448087431697E-2</v>
      </c>
    </row>
    <row r="30" spans="1:23" x14ac:dyDescent="0.45">
      <c r="A30" s="45" t="s">
        <v>36</v>
      </c>
      <c r="B30" s="40">
        <v>2778573</v>
      </c>
      <c r="C30" s="40">
        <v>2506152</v>
      </c>
      <c r="D30" s="40">
        <v>1256131</v>
      </c>
      <c r="E30" s="41">
        <v>1250021</v>
      </c>
      <c r="F30" s="46">
        <v>271737</v>
      </c>
      <c r="G30" s="41">
        <v>136486</v>
      </c>
      <c r="H30" s="41">
        <v>135251</v>
      </c>
      <c r="I30" s="41">
        <v>472</v>
      </c>
      <c r="J30" s="41">
        <v>234</v>
      </c>
      <c r="K30" s="41">
        <v>238</v>
      </c>
      <c r="L30" s="67">
        <v>212</v>
      </c>
      <c r="M30" s="67">
        <v>156</v>
      </c>
      <c r="N30" s="67">
        <v>56</v>
      </c>
      <c r="O30" s="42"/>
      <c r="P30" s="41">
        <v>2668985</v>
      </c>
      <c r="Q30" s="43">
        <v>0.93899066499062378</v>
      </c>
      <c r="R30" s="47">
        <v>239550</v>
      </c>
      <c r="S30" s="43">
        <v>1.134364433312461</v>
      </c>
      <c r="T30" s="41">
        <v>980</v>
      </c>
      <c r="U30" s="44">
        <v>0.48163265306122449</v>
      </c>
      <c r="V30" s="41">
        <v>3210</v>
      </c>
      <c r="W30" s="44">
        <v>6.6043613707165105E-2</v>
      </c>
    </row>
    <row r="31" spans="1:23" x14ac:dyDescent="0.45">
      <c r="A31" s="45" t="s">
        <v>37</v>
      </c>
      <c r="B31" s="40">
        <v>2184655</v>
      </c>
      <c r="C31" s="40">
        <v>1815626</v>
      </c>
      <c r="D31" s="40">
        <v>910869</v>
      </c>
      <c r="E31" s="41">
        <v>904757</v>
      </c>
      <c r="F31" s="46">
        <v>368829</v>
      </c>
      <c r="G31" s="41">
        <v>184796</v>
      </c>
      <c r="H31" s="41">
        <v>184033</v>
      </c>
      <c r="I31" s="41">
        <v>94</v>
      </c>
      <c r="J31" s="41">
        <v>43</v>
      </c>
      <c r="K31" s="41">
        <v>51</v>
      </c>
      <c r="L31" s="67">
        <v>106</v>
      </c>
      <c r="M31" s="67">
        <v>82</v>
      </c>
      <c r="N31" s="67">
        <v>24</v>
      </c>
      <c r="O31" s="42"/>
      <c r="P31" s="41">
        <v>1916090</v>
      </c>
      <c r="Q31" s="43">
        <v>0.94756822487461445</v>
      </c>
      <c r="R31" s="47">
        <v>348300</v>
      </c>
      <c r="S31" s="43">
        <v>1.0589405684754523</v>
      </c>
      <c r="T31" s="41">
        <v>240</v>
      </c>
      <c r="U31" s="44">
        <v>0.39166666666666666</v>
      </c>
      <c r="V31" s="41">
        <v>1720</v>
      </c>
      <c r="W31" s="44">
        <v>6.1627906976744189E-2</v>
      </c>
    </row>
    <row r="32" spans="1:23" x14ac:dyDescent="0.45">
      <c r="A32" s="45" t="s">
        <v>38</v>
      </c>
      <c r="B32" s="40">
        <v>3769052</v>
      </c>
      <c r="C32" s="40">
        <v>3115510</v>
      </c>
      <c r="D32" s="40">
        <v>1561991</v>
      </c>
      <c r="E32" s="41">
        <v>1553519</v>
      </c>
      <c r="F32" s="46">
        <v>652735</v>
      </c>
      <c r="G32" s="41">
        <v>327579</v>
      </c>
      <c r="H32" s="41">
        <v>325156</v>
      </c>
      <c r="I32" s="41">
        <v>499</v>
      </c>
      <c r="J32" s="41">
        <v>251</v>
      </c>
      <c r="K32" s="41">
        <v>248</v>
      </c>
      <c r="L32" s="67">
        <v>308</v>
      </c>
      <c r="M32" s="67">
        <v>184</v>
      </c>
      <c r="N32" s="67">
        <v>124</v>
      </c>
      <c r="O32" s="42"/>
      <c r="P32" s="41">
        <v>3409695</v>
      </c>
      <c r="Q32" s="43">
        <v>0.91372102196824057</v>
      </c>
      <c r="R32" s="47">
        <v>704200</v>
      </c>
      <c r="S32" s="43">
        <v>0.92691706901448456</v>
      </c>
      <c r="T32" s="41">
        <v>1060</v>
      </c>
      <c r="U32" s="44">
        <v>0.47075471698113208</v>
      </c>
      <c r="V32" s="41">
        <v>4100</v>
      </c>
      <c r="W32" s="44">
        <v>7.5121951219512192E-2</v>
      </c>
    </row>
    <row r="33" spans="1:23" x14ac:dyDescent="0.45">
      <c r="A33" s="45" t="s">
        <v>39</v>
      </c>
      <c r="B33" s="40">
        <v>12940399</v>
      </c>
      <c r="C33" s="40">
        <v>9998461</v>
      </c>
      <c r="D33" s="40">
        <v>5014164</v>
      </c>
      <c r="E33" s="41">
        <v>4984297</v>
      </c>
      <c r="F33" s="46">
        <v>2876460</v>
      </c>
      <c r="G33" s="41">
        <v>1441692</v>
      </c>
      <c r="H33" s="41">
        <v>1434768</v>
      </c>
      <c r="I33" s="41">
        <v>63941</v>
      </c>
      <c r="J33" s="41">
        <v>32163</v>
      </c>
      <c r="K33" s="41">
        <v>31778</v>
      </c>
      <c r="L33" s="67">
        <v>1537</v>
      </c>
      <c r="M33" s="67">
        <v>944</v>
      </c>
      <c r="N33" s="67">
        <v>593</v>
      </c>
      <c r="O33" s="42"/>
      <c r="P33" s="41">
        <v>11521165</v>
      </c>
      <c r="Q33" s="43">
        <v>0.8678341990588625</v>
      </c>
      <c r="R33" s="47">
        <v>3481600</v>
      </c>
      <c r="S33" s="43">
        <v>0.82618910845588234</v>
      </c>
      <c r="T33" s="41">
        <v>72820</v>
      </c>
      <c r="U33" s="44">
        <v>0.8780692117550124</v>
      </c>
      <c r="V33" s="41">
        <v>37370</v>
      </c>
      <c r="W33" s="44">
        <v>4.1129248059941129E-2</v>
      </c>
    </row>
    <row r="34" spans="1:23" x14ac:dyDescent="0.45">
      <c r="A34" s="45" t="s">
        <v>40</v>
      </c>
      <c r="B34" s="40">
        <v>8319752</v>
      </c>
      <c r="C34" s="40">
        <v>6928521</v>
      </c>
      <c r="D34" s="40">
        <v>3473109</v>
      </c>
      <c r="E34" s="41">
        <v>3455412</v>
      </c>
      <c r="F34" s="46">
        <v>1389271</v>
      </c>
      <c r="G34" s="41">
        <v>697560</v>
      </c>
      <c r="H34" s="41">
        <v>691711</v>
      </c>
      <c r="I34" s="41">
        <v>1126</v>
      </c>
      <c r="J34" s="41">
        <v>547</v>
      </c>
      <c r="K34" s="41">
        <v>579</v>
      </c>
      <c r="L34" s="67">
        <v>834</v>
      </c>
      <c r="M34" s="67">
        <v>491</v>
      </c>
      <c r="N34" s="67">
        <v>343</v>
      </c>
      <c r="O34" s="42"/>
      <c r="P34" s="41">
        <v>7609375</v>
      </c>
      <c r="Q34" s="43">
        <v>0.91052432032854214</v>
      </c>
      <c r="R34" s="47">
        <v>1135400</v>
      </c>
      <c r="S34" s="43">
        <v>1.2235960894838824</v>
      </c>
      <c r="T34" s="41">
        <v>2640</v>
      </c>
      <c r="U34" s="44">
        <v>0.42651515151515151</v>
      </c>
      <c r="V34" s="41">
        <v>5370</v>
      </c>
      <c r="W34" s="44">
        <v>0.1553072625698324</v>
      </c>
    </row>
    <row r="35" spans="1:23" x14ac:dyDescent="0.45">
      <c r="A35" s="45" t="s">
        <v>41</v>
      </c>
      <c r="B35" s="40">
        <v>2040776</v>
      </c>
      <c r="C35" s="40">
        <v>1818051</v>
      </c>
      <c r="D35" s="40">
        <v>911417</v>
      </c>
      <c r="E35" s="41">
        <v>906634</v>
      </c>
      <c r="F35" s="46">
        <v>222323</v>
      </c>
      <c r="G35" s="41">
        <v>111408</v>
      </c>
      <c r="H35" s="41">
        <v>110915</v>
      </c>
      <c r="I35" s="41">
        <v>213</v>
      </c>
      <c r="J35" s="41">
        <v>93</v>
      </c>
      <c r="K35" s="41">
        <v>120</v>
      </c>
      <c r="L35" s="67">
        <v>189</v>
      </c>
      <c r="M35" s="67">
        <v>139</v>
      </c>
      <c r="N35" s="67">
        <v>50</v>
      </c>
      <c r="O35" s="42"/>
      <c r="P35" s="41">
        <v>1964100</v>
      </c>
      <c r="Q35" s="43">
        <v>0.92564075148923175</v>
      </c>
      <c r="R35" s="47">
        <v>127300</v>
      </c>
      <c r="S35" s="43">
        <v>1.7464493322859387</v>
      </c>
      <c r="T35" s="41">
        <v>900</v>
      </c>
      <c r="U35" s="44">
        <v>0.23666666666666666</v>
      </c>
      <c r="V35" s="41">
        <v>3430</v>
      </c>
      <c r="W35" s="44">
        <v>5.5102040816326532E-2</v>
      </c>
    </row>
    <row r="36" spans="1:23" x14ac:dyDescent="0.45">
      <c r="A36" s="45" t="s">
        <v>42</v>
      </c>
      <c r="B36" s="40">
        <v>1389881</v>
      </c>
      <c r="C36" s="40">
        <v>1327323</v>
      </c>
      <c r="D36" s="40">
        <v>665295</v>
      </c>
      <c r="E36" s="41">
        <v>662028</v>
      </c>
      <c r="F36" s="46">
        <v>62372</v>
      </c>
      <c r="G36" s="41">
        <v>31251</v>
      </c>
      <c r="H36" s="41">
        <v>31121</v>
      </c>
      <c r="I36" s="41">
        <v>75</v>
      </c>
      <c r="J36" s="41">
        <v>39</v>
      </c>
      <c r="K36" s="41">
        <v>36</v>
      </c>
      <c r="L36" s="67">
        <v>111</v>
      </c>
      <c r="M36" s="67">
        <v>88</v>
      </c>
      <c r="N36" s="67">
        <v>23</v>
      </c>
      <c r="O36" s="42"/>
      <c r="P36" s="41">
        <v>1398645</v>
      </c>
      <c r="Q36" s="43">
        <v>0.94900635972673553</v>
      </c>
      <c r="R36" s="47">
        <v>48100</v>
      </c>
      <c r="S36" s="43">
        <v>1.2967151767151768</v>
      </c>
      <c r="T36" s="41">
        <v>160</v>
      </c>
      <c r="U36" s="44">
        <v>0.46875</v>
      </c>
      <c r="V36" s="41">
        <v>2660</v>
      </c>
      <c r="W36" s="44">
        <v>4.1729323308270679E-2</v>
      </c>
    </row>
    <row r="37" spans="1:23" x14ac:dyDescent="0.45">
      <c r="A37" s="45" t="s">
        <v>43</v>
      </c>
      <c r="B37" s="40">
        <v>818873</v>
      </c>
      <c r="C37" s="40">
        <v>718669</v>
      </c>
      <c r="D37" s="40">
        <v>360414</v>
      </c>
      <c r="E37" s="41">
        <v>358255</v>
      </c>
      <c r="F37" s="46">
        <v>100068</v>
      </c>
      <c r="G37" s="41">
        <v>50233</v>
      </c>
      <c r="H37" s="41">
        <v>49835</v>
      </c>
      <c r="I37" s="41">
        <v>63</v>
      </c>
      <c r="J37" s="41">
        <v>30</v>
      </c>
      <c r="K37" s="41">
        <v>33</v>
      </c>
      <c r="L37" s="67">
        <v>73</v>
      </c>
      <c r="M37" s="67">
        <v>44</v>
      </c>
      <c r="N37" s="67">
        <v>29</v>
      </c>
      <c r="O37" s="42"/>
      <c r="P37" s="41">
        <v>826860</v>
      </c>
      <c r="Q37" s="43">
        <v>0.86915439131170935</v>
      </c>
      <c r="R37" s="47">
        <v>110800</v>
      </c>
      <c r="S37" s="43">
        <v>0.90314079422382676</v>
      </c>
      <c r="T37" s="41">
        <v>540</v>
      </c>
      <c r="U37" s="44">
        <v>0.11666666666666667</v>
      </c>
      <c r="V37" s="41">
        <v>530</v>
      </c>
      <c r="W37" s="44">
        <v>0.13773584905660377</v>
      </c>
    </row>
    <row r="38" spans="1:23" x14ac:dyDescent="0.45">
      <c r="A38" s="45" t="s">
        <v>44</v>
      </c>
      <c r="B38" s="40">
        <v>1046202</v>
      </c>
      <c r="C38" s="40">
        <v>990591</v>
      </c>
      <c r="D38" s="40">
        <v>496609</v>
      </c>
      <c r="E38" s="41">
        <v>493982</v>
      </c>
      <c r="F38" s="46">
        <v>55432</v>
      </c>
      <c r="G38" s="41">
        <v>27798</v>
      </c>
      <c r="H38" s="41">
        <v>27634</v>
      </c>
      <c r="I38" s="41">
        <v>117</v>
      </c>
      <c r="J38" s="41">
        <v>54</v>
      </c>
      <c r="K38" s="41">
        <v>63</v>
      </c>
      <c r="L38" s="67">
        <v>62</v>
      </c>
      <c r="M38" s="67">
        <v>41</v>
      </c>
      <c r="N38" s="67">
        <v>21</v>
      </c>
      <c r="O38" s="42"/>
      <c r="P38" s="41">
        <v>1077500</v>
      </c>
      <c r="Q38" s="43">
        <v>0.91934199535962879</v>
      </c>
      <c r="R38" s="47">
        <v>47400</v>
      </c>
      <c r="S38" s="43">
        <v>1.1694514767932489</v>
      </c>
      <c r="T38" s="41">
        <v>880</v>
      </c>
      <c r="U38" s="44">
        <v>0.13295454545454546</v>
      </c>
      <c r="V38" s="41">
        <v>700</v>
      </c>
      <c r="W38" s="44">
        <v>8.8571428571428565E-2</v>
      </c>
    </row>
    <row r="39" spans="1:23" x14ac:dyDescent="0.45">
      <c r="A39" s="45" t="s">
        <v>45</v>
      </c>
      <c r="B39" s="40">
        <v>2759377</v>
      </c>
      <c r="C39" s="40">
        <v>2425314</v>
      </c>
      <c r="D39" s="40">
        <v>1216437</v>
      </c>
      <c r="E39" s="41">
        <v>1208877</v>
      </c>
      <c r="F39" s="46">
        <v>333505</v>
      </c>
      <c r="G39" s="41">
        <v>167395</v>
      </c>
      <c r="H39" s="41">
        <v>166110</v>
      </c>
      <c r="I39" s="41">
        <v>314</v>
      </c>
      <c r="J39" s="41">
        <v>149</v>
      </c>
      <c r="K39" s="41">
        <v>165</v>
      </c>
      <c r="L39" s="67">
        <v>244</v>
      </c>
      <c r="M39" s="67">
        <v>167</v>
      </c>
      <c r="N39" s="67">
        <v>77</v>
      </c>
      <c r="O39" s="42"/>
      <c r="P39" s="41">
        <v>2837130</v>
      </c>
      <c r="Q39" s="43">
        <v>0.85484768057861293</v>
      </c>
      <c r="R39" s="47">
        <v>385900</v>
      </c>
      <c r="S39" s="43">
        <v>0.86422648354495979</v>
      </c>
      <c r="T39" s="41">
        <v>720</v>
      </c>
      <c r="U39" s="44">
        <v>0.43611111111111112</v>
      </c>
      <c r="V39" s="41">
        <v>5370</v>
      </c>
      <c r="W39" s="44">
        <v>4.5437616387337058E-2</v>
      </c>
    </row>
    <row r="40" spans="1:23" x14ac:dyDescent="0.45">
      <c r="A40" s="45" t="s">
        <v>46</v>
      </c>
      <c r="B40" s="40">
        <v>4148851</v>
      </c>
      <c r="C40" s="40">
        <v>3553218</v>
      </c>
      <c r="D40" s="40">
        <v>1781251</v>
      </c>
      <c r="E40" s="41">
        <v>1771967</v>
      </c>
      <c r="F40" s="46">
        <v>595243</v>
      </c>
      <c r="G40" s="41">
        <v>298652</v>
      </c>
      <c r="H40" s="41">
        <v>296591</v>
      </c>
      <c r="I40" s="41">
        <v>126</v>
      </c>
      <c r="J40" s="41">
        <v>58</v>
      </c>
      <c r="K40" s="41">
        <v>68</v>
      </c>
      <c r="L40" s="67">
        <v>264</v>
      </c>
      <c r="M40" s="67">
        <v>181</v>
      </c>
      <c r="N40" s="67">
        <v>83</v>
      </c>
      <c r="O40" s="42"/>
      <c r="P40" s="41">
        <v>3981430</v>
      </c>
      <c r="Q40" s="43">
        <v>0.89244768839336619</v>
      </c>
      <c r="R40" s="47">
        <v>616200</v>
      </c>
      <c r="S40" s="43">
        <v>0.96598993833171043</v>
      </c>
      <c r="T40" s="41">
        <v>1240</v>
      </c>
      <c r="U40" s="44">
        <v>0.10161290322580645</v>
      </c>
      <c r="V40" s="41">
        <v>7530</v>
      </c>
      <c r="W40" s="44">
        <v>3.5059760956175301E-2</v>
      </c>
    </row>
    <row r="41" spans="1:23" x14ac:dyDescent="0.45">
      <c r="A41" s="45" t="s">
        <v>47</v>
      </c>
      <c r="B41" s="40">
        <v>2037727</v>
      </c>
      <c r="C41" s="40">
        <v>1824449</v>
      </c>
      <c r="D41" s="40">
        <v>914349</v>
      </c>
      <c r="E41" s="41">
        <v>910100</v>
      </c>
      <c r="F41" s="46">
        <v>213046</v>
      </c>
      <c r="G41" s="41">
        <v>106979</v>
      </c>
      <c r="H41" s="41">
        <v>106067</v>
      </c>
      <c r="I41" s="41">
        <v>55</v>
      </c>
      <c r="J41" s="41">
        <v>29</v>
      </c>
      <c r="K41" s="41">
        <v>26</v>
      </c>
      <c r="L41" s="67">
        <v>177</v>
      </c>
      <c r="M41" s="67">
        <v>125</v>
      </c>
      <c r="N41" s="67">
        <v>52</v>
      </c>
      <c r="O41" s="42"/>
      <c r="P41" s="41">
        <v>2024075</v>
      </c>
      <c r="Q41" s="43">
        <v>0.90137420797154255</v>
      </c>
      <c r="R41" s="47">
        <v>210200</v>
      </c>
      <c r="S41" s="43">
        <v>1.0135394862036156</v>
      </c>
      <c r="T41" s="41">
        <v>420</v>
      </c>
      <c r="U41" s="44">
        <v>0.13095238095238096</v>
      </c>
      <c r="V41" s="41">
        <v>4620</v>
      </c>
      <c r="W41" s="44">
        <v>3.8311688311688311E-2</v>
      </c>
    </row>
    <row r="42" spans="1:23" x14ac:dyDescent="0.45">
      <c r="A42" s="45" t="s">
        <v>48</v>
      </c>
      <c r="B42" s="40">
        <v>1094206</v>
      </c>
      <c r="C42" s="40">
        <v>941826</v>
      </c>
      <c r="D42" s="40">
        <v>472169</v>
      </c>
      <c r="E42" s="41">
        <v>469657</v>
      </c>
      <c r="F42" s="46">
        <v>152140</v>
      </c>
      <c r="G42" s="41">
        <v>76281</v>
      </c>
      <c r="H42" s="41">
        <v>75859</v>
      </c>
      <c r="I42" s="41">
        <v>167</v>
      </c>
      <c r="J42" s="41">
        <v>79</v>
      </c>
      <c r="K42" s="41">
        <v>88</v>
      </c>
      <c r="L42" s="67">
        <v>73</v>
      </c>
      <c r="M42" s="67">
        <v>70</v>
      </c>
      <c r="N42" s="67">
        <v>3</v>
      </c>
      <c r="O42" s="42"/>
      <c r="P42" s="41">
        <v>1026575</v>
      </c>
      <c r="Q42" s="43">
        <v>0.91744490173635629</v>
      </c>
      <c r="R42" s="47">
        <v>152900</v>
      </c>
      <c r="S42" s="43">
        <v>0.995029431000654</v>
      </c>
      <c r="T42" s="41">
        <v>860</v>
      </c>
      <c r="U42" s="44">
        <v>0.19418604651162791</v>
      </c>
      <c r="V42" s="41">
        <v>8000</v>
      </c>
      <c r="W42" s="44">
        <v>9.1249999999999994E-3</v>
      </c>
    </row>
    <row r="43" spans="1:23" x14ac:dyDescent="0.45">
      <c r="A43" s="45" t="s">
        <v>49</v>
      </c>
      <c r="B43" s="40">
        <v>1448287</v>
      </c>
      <c r="C43" s="40">
        <v>1335851</v>
      </c>
      <c r="D43" s="40">
        <v>669659</v>
      </c>
      <c r="E43" s="41">
        <v>666192</v>
      </c>
      <c r="F43" s="46">
        <v>112197</v>
      </c>
      <c r="G43" s="41">
        <v>56189</v>
      </c>
      <c r="H43" s="41">
        <v>56008</v>
      </c>
      <c r="I43" s="41">
        <v>173</v>
      </c>
      <c r="J43" s="41">
        <v>85</v>
      </c>
      <c r="K43" s="41">
        <v>88</v>
      </c>
      <c r="L43" s="67">
        <v>66</v>
      </c>
      <c r="M43" s="67">
        <v>61</v>
      </c>
      <c r="N43" s="67">
        <v>5</v>
      </c>
      <c r="O43" s="42"/>
      <c r="P43" s="41">
        <v>1441310</v>
      </c>
      <c r="Q43" s="43">
        <v>0.92683114666518651</v>
      </c>
      <c r="R43" s="47">
        <v>102300</v>
      </c>
      <c r="S43" s="43">
        <v>1.0967448680351906</v>
      </c>
      <c r="T43" s="41">
        <v>200</v>
      </c>
      <c r="U43" s="44">
        <v>0.86499999999999999</v>
      </c>
      <c r="V43" s="41">
        <v>1760</v>
      </c>
      <c r="W43" s="44">
        <v>3.7499999999999999E-2</v>
      </c>
    </row>
    <row r="44" spans="1:23" x14ac:dyDescent="0.45">
      <c r="A44" s="45" t="s">
        <v>50</v>
      </c>
      <c r="B44" s="40">
        <v>2060660</v>
      </c>
      <c r="C44" s="40">
        <v>1927387</v>
      </c>
      <c r="D44" s="40">
        <v>966546</v>
      </c>
      <c r="E44" s="41">
        <v>960841</v>
      </c>
      <c r="F44" s="46">
        <v>132964</v>
      </c>
      <c r="G44" s="41">
        <v>66752</v>
      </c>
      <c r="H44" s="41">
        <v>66212</v>
      </c>
      <c r="I44" s="41">
        <v>56</v>
      </c>
      <c r="J44" s="41">
        <v>26</v>
      </c>
      <c r="K44" s="41">
        <v>30</v>
      </c>
      <c r="L44" s="67">
        <v>253</v>
      </c>
      <c r="M44" s="67">
        <v>169</v>
      </c>
      <c r="N44" s="67">
        <v>84</v>
      </c>
      <c r="O44" s="42"/>
      <c r="P44" s="41">
        <v>2095550</v>
      </c>
      <c r="Q44" s="43">
        <v>0.91975233232325637</v>
      </c>
      <c r="R44" s="47">
        <v>128400</v>
      </c>
      <c r="S44" s="43">
        <v>1.0355451713395638</v>
      </c>
      <c r="T44" s="41">
        <v>100</v>
      </c>
      <c r="U44" s="44">
        <v>0.56000000000000005</v>
      </c>
      <c r="V44" s="41">
        <v>11740</v>
      </c>
      <c r="W44" s="44">
        <v>2.1550255536626917E-2</v>
      </c>
    </row>
    <row r="45" spans="1:23" x14ac:dyDescent="0.45">
      <c r="A45" s="45" t="s">
        <v>51</v>
      </c>
      <c r="B45" s="40">
        <v>1039551</v>
      </c>
      <c r="C45" s="40">
        <v>980270</v>
      </c>
      <c r="D45" s="40">
        <v>492286</v>
      </c>
      <c r="E45" s="41">
        <v>487984</v>
      </c>
      <c r="F45" s="46">
        <v>58914</v>
      </c>
      <c r="G45" s="41">
        <v>29633</v>
      </c>
      <c r="H45" s="41">
        <v>29281</v>
      </c>
      <c r="I45" s="41">
        <v>74</v>
      </c>
      <c r="J45" s="41">
        <v>33</v>
      </c>
      <c r="K45" s="41">
        <v>41</v>
      </c>
      <c r="L45" s="67">
        <v>293</v>
      </c>
      <c r="M45" s="67">
        <v>189</v>
      </c>
      <c r="N45" s="67">
        <v>104</v>
      </c>
      <c r="O45" s="42"/>
      <c r="P45" s="41">
        <v>1048795</v>
      </c>
      <c r="Q45" s="43">
        <v>0.93466311338250085</v>
      </c>
      <c r="R45" s="47">
        <v>55600</v>
      </c>
      <c r="S45" s="43">
        <v>1.0596043165467626</v>
      </c>
      <c r="T45" s="41">
        <v>140</v>
      </c>
      <c r="U45" s="44">
        <v>0.52857142857142858</v>
      </c>
      <c r="V45" s="41">
        <v>6730</v>
      </c>
      <c r="W45" s="44">
        <v>4.3536404160475481E-2</v>
      </c>
    </row>
    <row r="46" spans="1:23" x14ac:dyDescent="0.45">
      <c r="A46" s="45" t="s">
        <v>52</v>
      </c>
      <c r="B46" s="40">
        <v>7672176</v>
      </c>
      <c r="C46" s="40">
        <v>6691675</v>
      </c>
      <c r="D46" s="40">
        <v>3360631</v>
      </c>
      <c r="E46" s="41">
        <v>3331044</v>
      </c>
      <c r="F46" s="46">
        <v>980028</v>
      </c>
      <c r="G46" s="41">
        <v>493623</v>
      </c>
      <c r="H46" s="41">
        <v>486405</v>
      </c>
      <c r="I46" s="41">
        <v>204</v>
      </c>
      <c r="J46" s="41">
        <v>91</v>
      </c>
      <c r="K46" s="41">
        <v>113</v>
      </c>
      <c r="L46" s="67">
        <v>269</v>
      </c>
      <c r="M46" s="67">
        <v>221</v>
      </c>
      <c r="N46" s="67">
        <v>48</v>
      </c>
      <c r="O46" s="42"/>
      <c r="P46" s="41">
        <v>7070230</v>
      </c>
      <c r="Q46" s="43">
        <v>0.94645789458051577</v>
      </c>
      <c r="R46" s="47">
        <v>1044500</v>
      </c>
      <c r="S46" s="43">
        <v>0.93827477261847769</v>
      </c>
      <c r="T46" s="41">
        <v>920</v>
      </c>
      <c r="U46" s="44">
        <v>0.22173913043478261</v>
      </c>
      <c r="V46" s="41">
        <v>2700</v>
      </c>
      <c r="W46" s="44">
        <v>9.9629629629629624E-2</v>
      </c>
    </row>
    <row r="47" spans="1:23" x14ac:dyDescent="0.45">
      <c r="A47" s="45" t="s">
        <v>53</v>
      </c>
      <c r="B47" s="40">
        <v>1193842</v>
      </c>
      <c r="C47" s="40">
        <v>1110059</v>
      </c>
      <c r="D47" s="40">
        <v>556607</v>
      </c>
      <c r="E47" s="41">
        <v>553452</v>
      </c>
      <c r="F47" s="46">
        <v>83611</v>
      </c>
      <c r="G47" s="41">
        <v>42120</v>
      </c>
      <c r="H47" s="41">
        <v>41491</v>
      </c>
      <c r="I47" s="41">
        <v>16</v>
      </c>
      <c r="J47" s="41">
        <v>5</v>
      </c>
      <c r="K47" s="41">
        <v>11</v>
      </c>
      <c r="L47" s="67">
        <v>156</v>
      </c>
      <c r="M47" s="67">
        <v>85</v>
      </c>
      <c r="N47" s="67">
        <v>71</v>
      </c>
      <c r="O47" s="42"/>
      <c r="P47" s="41">
        <v>1212205</v>
      </c>
      <c r="Q47" s="43">
        <v>0.91573537479221745</v>
      </c>
      <c r="R47" s="47">
        <v>74400</v>
      </c>
      <c r="S47" s="43">
        <v>1.1238037634408602</v>
      </c>
      <c r="T47" s="41">
        <v>140</v>
      </c>
      <c r="U47" s="44">
        <v>0.11428571428571428</v>
      </c>
      <c r="V47" s="41">
        <v>1120</v>
      </c>
      <c r="W47" s="44">
        <v>0.13928571428571429</v>
      </c>
    </row>
    <row r="48" spans="1:23" x14ac:dyDescent="0.45">
      <c r="A48" s="45" t="s">
        <v>54</v>
      </c>
      <c r="B48" s="40">
        <v>2038008</v>
      </c>
      <c r="C48" s="40">
        <v>1753053</v>
      </c>
      <c r="D48" s="40">
        <v>879726</v>
      </c>
      <c r="E48" s="41">
        <v>873327</v>
      </c>
      <c r="F48" s="46">
        <v>284866</v>
      </c>
      <c r="G48" s="41">
        <v>142722</v>
      </c>
      <c r="H48" s="41">
        <v>142144</v>
      </c>
      <c r="I48" s="41">
        <v>29</v>
      </c>
      <c r="J48" s="41">
        <v>12</v>
      </c>
      <c r="K48" s="41">
        <v>17</v>
      </c>
      <c r="L48" s="67">
        <v>60</v>
      </c>
      <c r="M48" s="67">
        <v>52</v>
      </c>
      <c r="N48" s="67">
        <v>8</v>
      </c>
      <c r="O48" s="42"/>
      <c r="P48" s="41">
        <v>1909420</v>
      </c>
      <c r="Q48" s="43">
        <v>0.91810759288160804</v>
      </c>
      <c r="R48" s="47">
        <v>288800</v>
      </c>
      <c r="S48" s="43">
        <v>0.98637811634349026</v>
      </c>
      <c r="T48" s="41">
        <v>300</v>
      </c>
      <c r="U48" s="44">
        <v>9.6666666666666665E-2</v>
      </c>
      <c r="V48" s="41">
        <v>1370</v>
      </c>
      <c r="W48" s="44">
        <v>4.3795620437956206E-2</v>
      </c>
    </row>
    <row r="49" spans="1:23" x14ac:dyDescent="0.45">
      <c r="A49" s="45" t="s">
        <v>55</v>
      </c>
      <c r="B49" s="40">
        <v>2674283</v>
      </c>
      <c r="C49" s="40">
        <v>2305610</v>
      </c>
      <c r="D49" s="40">
        <v>1156296</v>
      </c>
      <c r="E49" s="41">
        <v>1149314</v>
      </c>
      <c r="F49" s="46">
        <v>368255</v>
      </c>
      <c r="G49" s="41">
        <v>184766</v>
      </c>
      <c r="H49" s="41">
        <v>183489</v>
      </c>
      <c r="I49" s="41">
        <v>252</v>
      </c>
      <c r="J49" s="41">
        <v>124</v>
      </c>
      <c r="K49" s="41">
        <v>128</v>
      </c>
      <c r="L49" s="67">
        <v>166</v>
      </c>
      <c r="M49" s="67">
        <v>138</v>
      </c>
      <c r="N49" s="67">
        <v>28</v>
      </c>
      <c r="O49" s="42"/>
      <c r="P49" s="41">
        <v>2537755</v>
      </c>
      <c r="Q49" s="43">
        <v>0.90852347842876868</v>
      </c>
      <c r="R49" s="47">
        <v>350000</v>
      </c>
      <c r="S49" s="43">
        <v>1.0521571428571428</v>
      </c>
      <c r="T49" s="41">
        <v>720</v>
      </c>
      <c r="U49" s="44">
        <v>0.35</v>
      </c>
      <c r="V49" s="41">
        <v>1500</v>
      </c>
      <c r="W49" s="44">
        <v>0.11066666666666666</v>
      </c>
    </row>
    <row r="50" spans="1:23" x14ac:dyDescent="0.45">
      <c r="A50" s="45" t="s">
        <v>56</v>
      </c>
      <c r="B50" s="40">
        <v>1699724</v>
      </c>
      <c r="C50" s="40">
        <v>1563635</v>
      </c>
      <c r="D50" s="40">
        <v>784834</v>
      </c>
      <c r="E50" s="41">
        <v>778801</v>
      </c>
      <c r="F50" s="46">
        <v>135756</v>
      </c>
      <c r="G50" s="41">
        <v>68087</v>
      </c>
      <c r="H50" s="41">
        <v>67669</v>
      </c>
      <c r="I50" s="41">
        <v>98</v>
      </c>
      <c r="J50" s="41">
        <v>42</v>
      </c>
      <c r="K50" s="41">
        <v>56</v>
      </c>
      <c r="L50" s="67">
        <v>235</v>
      </c>
      <c r="M50" s="67">
        <v>139</v>
      </c>
      <c r="N50" s="67">
        <v>96</v>
      </c>
      <c r="O50" s="42"/>
      <c r="P50" s="41">
        <v>1676195</v>
      </c>
      <c r="Q50" s="43">
        <v>0.93284790850706512</v>
      </c>
      <c r="R50" s="47">
        <v>125500</v>
      </c>
      <c r="S50" s="43">
        <v>1.0817211155378486</v>
      </c>
      <c r="T50" s="41">
        <v>540</v>
      </c>
      <c r="U50" s="44">
        <v>0.18148148148148149</v>
      </c>
      <c r="V50" s="41">
        <v>1150</v>
      </c>
      <c r="W50" s="44">
        <v>0.20434782608695654</v>
      </c>
    </row>
    <row r="51" spans="1:23" x14ac:dyDescent="0.45">
      <c r="A51" s="45" t="s">
        <v>57</v>
      </c>
      <c r="B51" s="40">
        <v>1614594</v>
      </c>
      <c r="C51" s="40">
        <v>1551253</v>
      </c>
      <c r="D51" s="40">
        <v>778282</v>
      </c>
      <c r="E51" s="41">
        <v>772971</v>
      </c>
      <c r="F51" s="46">
        <v>63099</v>
      </c>
      <c r="G51" s="41">
        <v>31643</v>
      </c>
      <c r="H51" s="41">
        <v>31456</v>
      </c>
      <c r="I51" s="41">
        <v>27</v>
      </c>
      <c r="J51" s="41">
        <v>10</v>
      </c>
      <c r="K51" s="41">
        <v>17</v>
      </c>
      <c r="L51" s="67">
        <v>215</v>
      </c>
      <c r="M51" s="67">
        <v>173</v>
      </c>
      <c r="N51" s="67">
        <v>42</v>
      </c>
      <c r="O51" s="42"/>
      <c r="P51" s="41">
        <v>1622295</v>
      </c>
      <c r="Q51" s="43">
        <v>0.95620895089980551</v>
      </c>
      <c r="R51" s="47">
        <v>55600</v>
      </c>
      <c r="S51" s="43">
        <v>1.1348741007194245</v>
      </c>
      <c r="T51" s="41">
        <v>300</v>
      </c>
      <c r="U51" s="44">
        <v>0.09</v>
      </c>
      <c r="V51" s="41">
        <v>3300</v>
      </c>
      <c r="W51" s="44">
        <v>6.5151515151515155E-2</v>
      </c>
    </row>
    <row r="52" spans="1:23" x14ac:dyDescent="0.45">
      <c r="A52" s="45" t="s">
        <v>58</v>
      </c>
      <c r="B52" s="40">
        <v>2418119</v>
      </c>
      <c r="C52" s="40">
        <v>2218271</v>
      </c>
      <c r="D52" s="40">
        <v>1113466</v>
      </c>
      <c r="E52" s="41">
        <v>1104805</v>
      </c>
      <c r="F52" s="46">
        <v>199493</v>
      </c>
      <c r="G52" s="41">
        <v>100144</v>
      </c>
      <c r="H52" s="41">
        <v>99349</v>
      </c>
      <c r="I52" s="41">
        <v>234</v>
      </c>
      <c r="J52" s="41">
        <v>115</v>
      </c>
      <c r="K52" s="41">
        <v>119</v>
      </c>
      <c r="L52" s="67">
        <v>121</v>
      </c>
      <c r="M52" s="67">
        <v>74</v>
      </c>
      <c r="N52" s="67">
        <v>47</v>
      </c>
      <c r="O52" s="42"/>
      <c r="P52" s="41">
        <v>2407410</v>
      </c>
      <c r="Q52" s="43">
        <v>0.92143465383960355</v>
      </c>
      <c r="R52" s="47">
        <v>197100</v>
      </c>
      <c r="S52" s="43">
        <v>1.0121410451547437</v>
      </c>
      <c r="T52" s="41">
        <v>340</v>
      </c>
      <c r="U52" s="44">
        <v>0.68823529411764706</v>
      </c>
      <c r="V52" s="41">
        <v>3220</v>
      </c>
      <c r="W52" s="44">
        <v>3.7577639751552795E-2</v>
      </c>
    </row>
    <row r="53" spans="1:23" x14ac:dyDescent="0.45">
      <c r="A53" s="45" t="s">
        <v>59</v>
      </c>
      <c r="B53" s="40">
        <v>1966330</v>
      </c>
      <c r="C53" s="40">
        <v>1686486</v>
      </c>
      <c r="D53" s="40">
        <v>847909</v>
      </c>
      <c r="E53" s="41">
        <v>838577</v>
      </c>
      <c r="F53" s="46">
        <v>279183</v>
      </c>
      <c r="G53" s="41">
        <v>140349</v>
      </c>
      <c r="H53" s="41">
        <v>138834</v>
      </c>
      <c r="I53" s="41">
        <v>489</v>
      </c>
      <c r="J53" s="41">
        <v>242</v>
      </c>
      <c r="K53" s="41">
        <v>247</v>
      </c>
      <c r="L53" s="67">
        <v>172</v>
      </c>
      <c r="M53" s="67">
        <v>139</v>
      </c>
      <c r="N53" s="67">
        <v>33</v>
      </c>
      <c r="O53" s="42"/>
      <c r="P53" s="41">
        <v>1955425</v>
      </c>
      <c r="Q53" s="43">
        <v>0.86246519298873647</v>
      </c>
      <c r="R53" s="47">
        <v>305500</v>
      </c>
      <c r="S53" s="43">
        <v>0.91385597381342065</v>
      </c>
      <c r="T53" s="41">
        <v>1260</v>
      </c>
      <c r="U53" s="44">
        <v>0.3880952380952381</v>
      </c>
      <c r="V53" s="41">
        <v>4430</v>
      </c>
      <c r="W53" s="44">
        <v>3.8826185101580132E-2</v>
      </c>
    </row>
    <row r="55" spans="1:23" x14ac:dyDescent="0.45">
      <c r="A55" s="134" t="s">
        <v>133</v>
      </c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</row>
    <row r="56" spans="1:23" x14ac:dyDescent="0.45">
      <c r="A56" s="135" t="s">
        <v>134</v>
      </c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</row>
    <row r="57" spans="1:23" x14ac:dyDescent="0.45">
      <c r="A57" s="135" t="s">
        <v>135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</row>
    <row r="58" spans="1:23" x14ac:dyDescent="0.45">
      <c r="A58" s="135" t="s">
        <v>136</v>
      </c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</row>
    <row r="59" spans="1:23" ht="18" customHeight="1" x14ac:dyDescent="0.45">
      <c r="A59" s="134" t="s">
        <v>137</v>
      </c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3" x14ac:dyDescent="0.45">
      <c r="A60" s="22" t="s">
        <v>138</v>
      </c>
    </row>
    <row r="61" spans="1:23" x14ac:dyDescent="0.45">
      <c r="A61" s="22" t="s">
        <v>139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21" sqref="F21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140</v>
      </c>
    </row>
    <row r="2" spans="1:6" x14ac:dyDescent="0.45">
      <c r="D2" s="49" t="s">
        <v>141</v>
      </c>
    </row>
    <row r="3" spans="1:6" ht="36" x14ac:dyDescent="0.45">
      <c r="A3" s="45" t="s">
        <v>2</v>
      </c>
      <c r="B3" s="39" t="s">
        <v>142</v>
      </c>
      <c r="C3" s="50" t="s">
        <v>94</v>
      </c>
      <c r="D3" s="50" t="s">
        <v>95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143</v>
      </c>
    </row>
    <row r="54" spans="1:4" x14ac:dyDescent="0.45">
      <c r="A54" t="s">
        <v>144</v>
      </c>
    </row>
    <row r="55" spans="1:4" x14ac:dyDescent="0.45">
      <c r="A55" t="s">
        <v>145</v>
      </c>
    </row>
    <row r="56" spans="1:4" x14ac:dyDescent="0.45">
      <c r="A56" t="s">
        <v>146</v>
      </c>
    </row>
    <row r="57" spans="1:4" x14ac:dyDescent="0.45">
      <c r="A57" s="22" t="s">
        <v>147</v>
      </c>
    </row>
    <row r="58" spans="1:4" x14ac:dyDescent="0.45">
      <c r="A58" t="s">
        <v>148</v>
      </c>
    </row>
    <row r="59" spans="1:4" x14ac:dyDescent="0.45">
      <c r="A59" t="s">
        <v>149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DIGI-808455956-3928738</_dlc_DocId>
    <_dlc_DocIdUrl xmlns="89559dea-130d-4237-8e78-1ce7f44b9a24">
      <Url>https://digitalgojp.sharepoint.com/sites/digi_portal/_layouts/15/DocIdRedir.aspx?ID=DIGI-808455956-3928738</Url>
      <Description>DIGI-808455956-3928738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2022-07-28T05:22:26Z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548362d5-4c1c-48d0-bba0-9388c681153d</vt:lpwstr>
  </property>
  <property fmtid="{D5CDD505-2E9C-101B-9397-08002B2CF9AE}" pid="4" name="MediaServiceImageTags">
    <vt:lpwstr/>
  </property>
</Properties>
</file>