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46296" windowHeight="25536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(都道府県別)'!$A$1:$I$64</definedName>
    <definedName name="_xlnm.Print_Area" localSheetId="1">'進捗状況（政令市・特別区）'!$A$1:$I$46</definedName>
    <definedName name="_xlnm.Print_Area" localSheetId="2">総接種回数!$A$1:$AB$62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1" l="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AD7" i="11"/>
  <c r="B10" i="10"/>
  <c r="I39" i="10"/>
  <c r="G39" i="10"/>
  <c r="E39" i="10"/>
  <c r="I29" i="10"/>
  <c r="I25" i="10"/>
  <c r="I23" i="10"/>
  <c r="I21" i="10"/>
  <c r="I17" i="10"/>
  <c r="I15" i="10"/>
  <c r="I13" i="10"/>
  <c r="I11" i="10"/>
  <c r="G24" i="10"/>
  <c r="G23" i="10"/>
  <c r="G19" i="10"/>
  <c r="G16" i="10"/>
  <c r="G15" i="10"/>
  <c r="G11" i="10"/>
  <c r="I12" i="10"/>
  <c r="I14" i="10"/>
  <c r="I16" i="10"/>
  <c r="I18" i="10"/>
  <c r="I19" i="10"/>
  <c r="I20" i="10"/>
  <c r="I22" i="10"/>
  <c r="I24" i="10"/>
  <c r="I26" i="10"/>
  <c r="I27" i="10"/>
  <c r="I28" i="10"/>
  <c r="I30" i="10"/>
  <c r="G12" i="10"/>
  <c r="G13" i="10"/>
  <c r="G14" i="10"/>
  <c r="G17" i="10"/>
  <c r="G18" i="10"/>
  <c r="G20" i="10"/>
  <c r="G21" i="10"/>
  <c r="G22" i="10"/>
  <c r="G25" i="10"/>
  <c r="G26" i="10"/>
  <c r="G27" i="10"/>
  <c r="G28" i="10"/>
  <c r="G29" i="10"/>
  <c r="G3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B10" i="9" l="1"/>
  <c r="D10" i="9" l="1"/>
  <c r="D10" i="10"/>
  <c r="J7" i="11"/>
  <c r="G7" i="11"/>
  <c r="D7" i="11"/>
  <c r="V8" i="11" l="1"/>
  <c r="AA7" i="11"/>
  <c r="I8" i="11"/>
  <c r="K8" i="11" s="1"/>
  <c r="T7" i="11"/>
  <c r="S7" i="11" l="1"/>
  <c r="Z7" i="11"/>
  <c r="X7" i="11"/>
  <c r="B3" i="12"/>
  <c r="P3" i="12"/>
  <c r="B3" i="11"/>
  <c r="Y7" i="11" l="1"/>
  <c r="L7" i="11"/>
  <c r="R7" i="11"/>
  <c r="E8" i="11" l="1"/>
  <c r="F8" i="11"/>
  <c r="H8" i="11" s="1"/>
  <c r="E9" i="11"/>
  <c r="F9" i="11"/>
  <c r="H9" i="11" s="1"/>
  <c r="I9" i="11"/>
  <c r="E10" i="11"/>
  <c r="F10" i="11"/>
  <c r="H10" i="11" s="1"/>
  <c r="I10" i="11"/>
  <c r="K10" i="11" s="1"/>
  <c r="E11" i="11"/>
  <c r="F11" i="11"/>
  <c r="H11" i="11" s="1"/>
  <c r="I11" i="11"/>
  <c r="K11" i="11" s="1"/>
  <c r="E12" i="11"/>
  <c r="F12" i="11"/>
  <c r="H12" i="11" s="1"/>
  <c r="I12" i="11"/>
  <c r="K12" i="11" s="1"/>
  <c r="E13" i="11"/>
  <c r="F13" i="11"/>
  <c r="H13" i="11" s="1"/>
  <c r="I13" i="11"/>
  <c r="K13" i="11" s="1"/>
  <c r="E14" i="11"/>
  <c r="F14" i="11"/>
  <c r="H14" i="11" s="1"/>
  <c r="I14" i="11"/>
  <c r="K14" i="11" s="1"/>
  <c r="E15" i="11"/>
  <c r="F15" i="11"/>
  <c r="H15" i="11" s="1"/>
  <c r="I15" i="11"/>
  <c r="K15" i="11" s="1"/>
  <c r="E16" i="11"/>
  <c r="F16" i="11"/>
  <c r="H16" i="11" s="1"/>
  <c r="I16" i="11"/>
  <c r="K16" i="11" s="1"/>
  <c r="E17" i="11"/>
  <c r="F17" i="11"/>
  <c r="H17" i="11" s="1"/>
  <c r="I17" i="11"/>
  <c r="K17" i="11" s="1"/>
  <c r="E18" i="11"/>
  <c r="F18" i="11"/>
  <c r="H18" i="11" s="1"/>
  <c r="I18" i="11"/>
  <c r="K18" i="11" s="1"/>
  <c r="E19" i="11"/>
  <c r="F19" i="11"/>
  <c r="H19" i="11" s="1"/>
  <c r="I19" i="11"/>
  <c r="K19" i="11" s="1"/>
  <c r="E20" i="11"/>
  <c r="F20" i="11"/>
  <c r="H20" i="11" s="1"/>
  <c r="I20" i="11"/>
  <c r="K20" i="11" s="1"/>
  <c r="E21" i="11"/>
  <c r="F21" i="11"/>
  <c r="H21" i="11" s="1"/>
  <c r="I21" i="11"/>
  <c r="K21" i="11" s="1"/>
  <c r="E22" i="11"/>
  <c r="F22" i="11"/>
  <c r="H22" i="11" s="1"/>
  <c r="I22" i="11"/>
  <c r="K22" i="11" s="1"/>
  <c r="E23" i="11"/>
  <c r="F23" i="11"/>
  <c r="H23" i="11" s="1"/>
  <c r="I23" i="11"/>
  <c r="K23" i="11" s="1"/>
  <c r="E24" i="11"/>
  <c r="F24" i="11"/>
  <c r="H24" i="11" s="1"/>
  <c r="I24" i="11"/>
  <c r="K24" i="11" s="1"/>
  <c r="E25" i="11"/>
  <c r="F25" i="11"/>
  <c r="H25" i="11" s="1"/>
  <c r="I25" i="11"/>
  <c r="K25" i="11" s="1"/>
  <c r="E26" i="11"/>
  <c r="F26" i="11"/>
  <c r="H26" i="11" s="1"/>
  <c r="I26" i="11"/>
  <c r="K26" i="11" s="1"/>
  <c r="E27" i="11"/>
  <c r="F27" i="11"/>
  <c r="H27" i="11" s="1"/>
  <c r="I27" i="11"/>
  <c r="K27" i="11" s="1"/>
  <c r="E28" i="11"/>
  <c r="F28" i="11"/>
  <c r="H28" i="11" s="1"/>
  <c r="I28" i="11"/>
  <c r="K28" i="11" s="1"/>
  <c r="E29" i="11"/>
  <c r="F29" i="11"/>
  <c r="H29" i="11" s="1"/>
  <c r="I29" i="11"/>
  <c r="K29" i="11" s="1"/>
  <c r="E30" i="11"/>
  <c r="F30" i="11"/>
  <c r="H30" i="11" s="1"/>
  <c r="I30" i="11"/>
  <c r="K30" i="11" s="1"/>
  <c r="E31" i="11"/>
  <c r="F31" i="11"/>
  <c r="H31" i="11" s="1"/>
  <c r="I31" i="11"/>
  <c r="K31" i="11" s="1"/>
  <c r="E32" i="11"/>
  <c r="F32" i="11"/>
  <c r="H32" i="11" s="1"/>
  <c r="I32" i="11"/>
  <c r="K32" i="11" s="1"/>
  <c r="E33" i="11"/>
  <c r="F33" i="11"/>
  <c r="H33" i="11" s="1"/>
  <c r="I33" i="11"/>
  <c r="K33" i="11" s="1"/>
  <c r="E34" i="11"/>
  <c r="F34" i="11"/>
  <c r="H34" i="11" s="1"/>
  <c r="I34" i="11"/>
  <c r="K34" i="11" s="1"/>
  <c r="E35" i="11"/>
  <c r="F35" i="11"/>
  <c r="H35" i="11" s="1"/>
  <c r="I35" i="11"/>
  <c r="K35" i="11" s="1"/>
  <c r="E36" i="11"/>
  <c r="F36" i="11"/>
  <c r="H36" i="11" s="1"/>
  <c r="I36" i="11"/>
  <c r="K36" i="11" s="1"/>
  <c r="E37" i="11"/>
  <c r="F37" i="11"/>
  <c r="H37" i="11" s="1"/>
  <c r="I37" i="11"/>
  <c r="K37" i="11" s="1"/>
  <c r="E38" i="11"/>
  <c r="F38" i="11"/>
  <c r="H38" i="11" s="1"/>
  <c r="I38" i="11"/>
  <c r="K38" i="11" s="1"/>
  <c r="E39" i="11"/>
  <c r="F39" i="11"/>
  <c r="H39" i="11" s="1"/>
  <c r="I39" i="11"/>
  <c r="K39" i="11" s="1"/>
  <c r="E40" i="11"/>
  <c r="F40" i="11"/>
  <c r="H40" i="11" s="1"/>
  <c r="I40" i="11"/>
  <c r="K40" i="11" s="1"/>
  <c r="E41" i="11"/>
  <c r="F41" i="11"/>
  <c r="H41" i="11" s="1"/>
  <c r="I41" i="11"/>
  <c r="K41" i="11" s="1"/>
  <c r="E42" i="11"/>
  <c r="F42" i="11"/>
  <c r="H42" i="11" s="1"/>
  <c r="I42" i="11"/>
  <c r="K42" i="11" s="1"/>
  <c r="E43" i="11"/>
  <c r="F43" i="11"/>
  <c r="H43" i="11" s="1"/>
  <c r="I43" i="11"/>
  <c r="K43" i="11" s="1"/>
  <c r="E44" i="11"/>
  <c r="F44" i="11"/>
  <c r="H44" i="11" s="1"/>
  <c r="I44" i="11"/>
  <c r="K44" i="11" s="1"/>
  <c r="E45" i="11"/>
  <c r="F45" i="11"/>
  <c r="H45" i="11" s="1"/>
  <c r="I45" i="11"/>
  <c r="K45" i="11" s="1"/>
  <c r="E46" i="11"/>
  <c r="F46" i="11"/>
  <c r="H46" i="11" s="1"/>
  <c r="I46" i="11"/>
  <c r="K46" i="11" s="1"/>
  <c r="E47" i="11"/>
  <c r="F47" i="11"/>
  <c r="H47" i="11" s="1"/>
  <c r="I47" i="11"/>
  <c r="K47" i="11" s="1"/>
  <c r="E48" i="11"/>
  <c r="F48" i="11"/>
  <c r="H48" i="11" s="1"/>
  <c r="I48" i="11"/>
  <c r="K48" i="11" s="1"/>
  <c r="E49" i="11"/>
  <c r="F49" i="11"/>
  <c r="H49" i="11" s="1"/>
  <c r="I49" i="11"/>
  <c r="K49" i="11" s="1"/>
  <c r="E50" i="11"/>
  <c r="F50" i="11"/>
  <c r="H50" i="11" s="1"/>
  <c r="I50" i="11"/>
  <c r="K50" i="11" s="1"/>
  <c r="E51" i="11"/>
  <c r="F51" i="11"/>
  <c r="H51" i="11" s="1"/>
  <c r="I51" i="11"/>
  <c r="K51" i="11" s="1"/>
  <c r="E52" i="11"/>
  <c r="F52" i="11"/>
  <c r="H52" i="11" s="1"/>
  <c r="I52" i="11"/>
  <c r="K52" i="11" s="1"/>
  <c r="E53" i="11"/>
  <c r="F53" i="11"/>
  <c r="H53" i="11" s="1"/>
  <c r="I53" i="11"/>
  <c r="K53" i="11" s="1"/>
  <c r="E54" i="11"/>
  <c r="F54" i="11"/>
  <c r="H54" i="11" s="1"/>
  <c r="I54" i="11"/>
  <c r="K54" i="11" s="1"/>
  <c r="Q7" i="11"/>
  <c r="V2" i="12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K9" i="11" l="1"/>
  <c r="I7" i="11"/>
  <c r="K7" i="11" s="1"/>
  <c r="V7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F7" i="11"/>
  <c r="H7" i="11" s="1"/>
  <c r="B6" i="12"/>
  <c r="C7" i="11" l="1"/>
  <c r="E7" i="11" s="1"/>
  <c r="W54" i="11"/>
  <c r="W53" i="11"/>
  <c r="W52" i="11"/>
  <c r="W51" i="11"/>
  <c r="W50" i="11"/>
  <c r="W49" i="11"/>
  <c r="W48" i="11"/>
  <c r="W47" i="11"/>
  <c r="W46" i="11"/>
  <c r="W45" i="11"/>
  <c r="W44" i="11"/>
  <c r="W43" i="11"/>
  <c r="W42" i="11"/>
  <c r="W41" i="11"/>
  <c r="W40" i="11"/>
  <c r="W39" i="11"/>
  <c r="W38" i="11"/>
  <c r="W37" i="11"/>
  <c r="W36" i="11"/>
  <c r="W35" i="11"/>
  <c r="W34" i="11"/>
  <c r="W33" i="11"/>
  <c r="W32" i="11"/>
  <c r="W31" i="11"/>
  <c r="W30" i="11"/>
  <c r="W29" i="11"/>
  <c r="W28" i="11"/>
  <c r="W27" i="11"/>
  <c r="W26" i="11"/>
  <c r="W25" i="11"/>
  <c r="W24" i="11"/>
  <c r="W23" i="11"/>
  <c r="W22" i="11"/>
  <c r="W21" i="11"/>
  <c r="W20" i="11"/>
  <c r="W19" i="11"/>
  <c r="W18" i="11"/>
  <c r="W17" i="11"/>
  <c r="W16" i="11"/>
  <c r="W15" i="11"/>
  <c r="W14" i="11"/>
  <c r="W13" i="11"/>
  <c r="W12" i="11"/>
  <c r="W11" i="11"/>
  <c r="W10" i="11"/>
  <c r="W9" i="11"/>
  <c r="N6" i="12"/>
  <c r="M6" i="12"/>
  <c r="L6" i="12"/>
  <c r="W6" i="12" s="1"/>
  <c r="I6" i="12"/>
  <c r="W8" i="11" l="1"/>
  <c r="W7" i="11"/>
  <c r="AB7" i="11" l="1"/>
  <c r="Y2" i="11"/>
  <c r="P7" i="11" l="1"/>
  <c r="O7" i="11"/>
  <c r="H5" i="10"/>
  <c r="B7" i="11" l="1"/>
  <c r="U7" i="11"/>
  <c r="M7" i="11" l="1"/>
  <c r="N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Q6" i="12" l="1"/>
  <c r="F6" i="12"/>
  <c r="S6" i="12" s="1"/>
  <c r="I53" i="9" l="1"/>
  <c r="I50" i="9"/>
  <c r="I45" i="9"/>
  <c r="I42" i="9"/>
  <c r="I29" i="9"/>
  <c r="I26" i="9"/>
  <c r="I21" i="9"/>
  <c r="I18" i="9"/>
  <c r="I13" i="9"/>
  <c r="I44" i="9"/>
  <c r="I36" i="9"/>
  <c r="I34" i="9"/>
  <c r="I28" i="9"/>
  <c r="I20" i="9"/>
  <c r="I12" i="9"/>
  <c r="C10" i="10"/>
  <c r="E10" i="10" s="1"/>
  <c r="F10" i="10"/>
  <c r="H10" i="10"/>
  <c r="I52" i="9"/>
  <c r="F5" i="10"/>
  <c r="F34" i="10" s="1"/>
  <c r="H3" i="10"/>
  <c r="I11" i="9"/>
  <c r="I14" i="9"/>
  <c r="I15" i="9"/>
  <c r="I16" i="9"/>
  <c r="I17" i="9"/>
  <c r="I19" i="9"/>
  <c r="I22" i="9"/>
  <c r="I23" i="9"/>
  <c r="I24" i="9"/>
  <c r="I25" i="9"/>
  <c r="I27" i="9"/>
  <c r="I30" i="9"/>
  <c r="I31" i="9"/>
  <c r="I32" i="9"/>
  <c r="I33" i="9"/>
  <c r="I35" i="9"/>
  <c r="I37" i="9"/>
  <c r="I38" i="9"/>
  <c r="I39" i="9"/>
  <c r="I40" i="9"/>
  <c r="I41" i="9"/>
  <c r="I43" i="9"/>
  <c r="I46" i="9"/>
  <c r="I47" i="9"/>
  <c r="I48" i="9"/>
  <c r="I49" i="9"/>
  <c r="I51" i="9"/>
  <c r="I54" i="9"/>
  <c r="I55" i="9"/>
  <c r="I56" i="9"/>
  <c r="I57" i="9"/>
  <c r="H10" i="9"/>
  <c r="I10" i="9" s="1"/>
  <c r="H34" i="10"/>
  <c r="F10" i="9" l="1"/>
  <c r="G10" i="9" s="1"/>
  <c r="I10" i="10"/>
  <c r="G10" i="10"/>
  <c r="C10" i="9" l="1"/>
  <c r="E10" i="9" s="1"/>
</calcChain>
</file>

<file path=xl/sharedStrings.xml><?xml version="1.0" encoding="utf-8"?>
<sst xmlns="http://schemas.openxmlformats.org/spreadsheetml/2006/main" count="365" uniqueCount="160">
  <si>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</si>
  <si>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</si>
  <si>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</si>
  <si>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</si>
  <si>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</si>
  <si>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</si>
  <si>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</si>
  <si>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</si>
  <si>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</si>
  <si>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</si>
  <si>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</si>
  <si>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</si>
  <si>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</si>
  <si>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</si>
  <si>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</si>
  <si>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</si>
  <si>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</si>
  <si>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</si>
  <si>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</si>
  <si>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</si>
  <si>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</si>
  <si>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</si>
  <si>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</si>
  <si>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</si>
  <si>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</si>
  <si>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</si>
  <si>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</si>
  <si>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</si>
  <si>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</si>
  <si>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</si>
  <si>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</si>
  <si>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</si>
  <si>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</si>
  <si>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</si>
  <si>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</si>
  <si>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</si>
  <si>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</si>
  <si>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</si>
  <si>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</si>
  <si>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</si>
  <si>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</si>
  <si>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</si>
  <si>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</si>
  <si>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</si>
  <si>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</si>
  <si>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</si>
  <si>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</si>
  <si>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</si>
  <si>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</si>
  <si>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</si>
  <si>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</si>
  <si>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</si>
  <si>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</si>
  <si>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</si>
  <si>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</si>
  <si>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</si>
  <si>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</si>
  <si>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</si>
  <si>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</si>
  <si>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</si>
  <si>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</si>
  <si>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</si>
  <si>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</si>
  <si>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</si>
  <si>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</si>
  <si>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</si>
  <si>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</si>
  <si>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</si>
  <si>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</si>
  <si>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</si>
  <si>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</si>
  <si>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</si>
  <si>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</si>
  <si>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</si>
  <si>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</si>
  <si>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</si>
  <si>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</si>
  <si>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</si>
  <si>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</si>
  <si>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</si>
  <si>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</si>
  <si>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</si>
  <si>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</si>
  <si>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</si>
  <si>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</si>
  <si>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</si>
  <si>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</si>
  <si>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</si>
  <si>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</si>
  <si>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</si>
  <si>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</si>
  <si>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</si>
  <si>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</si>
  <si>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</si>
  <si>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</si>
  <si>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</si>
  <si>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</si>
  <si>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</si>
  <si>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</si>
  <si>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</si>
  <si>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</si>
  <si>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</si>
  <si>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内7月分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</si>
  <si>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</si>
  <si>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</si>
  <si>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内7月分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</si>
  <si>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</si>
  <si>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</si>
  <si>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</si>
  <si>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</si>
  <si>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</si>
  <si>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</si>
  <si>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</si>
  <si>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</si>
  <si>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</si>
  <si>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</si>
  <si>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</si>
  <si>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ファイザー社※5※6 </t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</si>
  <si>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</si>
  <si>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</si>
  <si>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</si>
  <si>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</si>
  <si>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</si>
  <si>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</si>
  <si>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</si>
  <si>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</si>
  <si>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</si>
  <si>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</si>
  <si>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</si>
  <si>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</si>
  <si>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</si>
  <si>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</si>
  <si>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</si>
  <si>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</si>
  <si>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</si>
  <si>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</si>
  <si>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</si>
  <si>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</si>
  <si>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</si>
  <si>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>モデルナ社</t>
    <rPh sb="4" eb="5">
      <t>シャ</t>
    </rPh>
    <phoneticPr fontId="2"/>
  </si>
  <si>
    <t>内８月分</t>
    <rPh sb="0" eb="1">
      <t>ウチ</t>
    </rPh>
    <rPh sb="2" eb="3">
      <t>ガツ</t>
    </rPh>
    <rPh sb="3" eb="4">
      <t>ブン</t>
    </rPh>
    <phoneticPr fontId="2"/>
  </si>
  <si>
    <t>内８月分</t>
    <phoneticPr fontId="2"/>
  </si>
  <si>
    <t>直近1週間</t>
    <rPh sb="3" eb="5">
      <t>シュウカン</t>
    </rPh>
    <phoneticPr fontId="2"/>
  </si>
  <si>
    <t>除外する回数</t>
    <rPh sb="0" eb="2">
      <t>ジョガイ</t>
    </rPh>
    <rPh sb="4" eb="6">
      <t>カイスウ</t>
    </rPh>
    <phoneticPr fontId="2"/>
  </si>
  <si>
    <t>注：「除外する回数」は、死亡した方の、接種日が令和３年中の接種回数。</t>
    <rPh sb="3" eb="5">
      <t>ジョガイ</t>
    </rPh>
    <rPh sb="7" eb="9">
      <t>カイスウ</t>
    </rPh>
    <phoneticPr fontId="2"/>
  </si>
  <si>
    <t>注：公表日におけるデータの計上方法等の注釈については、以下を参照（https://www.kantei.go.jp/jp/content/000086996.pdf）。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</si>
  <si>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t>内９月分</t>
    <phoneticPr fontId="2"/>
  </si>
  <si>
    <t>内９月分</t>
    <rPh sb="0" eb="1">
      <t>ウチ</t>
    </rPh>
    <rPh sb="2" eb="3">
      <t>ガツ</t>
    </rPh>
    <rPh sb="3" eb="4">
      <t>ブン</t>
    </rPh>
    <phoneticPr fontId="2"/>
  </si>
  <si>
    <t>除外する回数</t>
    <rPh sb="0" eb="2">
      <t>ジョガイ</t>
    </rPh>
    <rPh sb="4" eb="6">
      <t>カイスウ</t>
    </rPh>
    <phoneticPr fontId="2"/>
  </si>
  <si>
    <t>除外する回数
※３</t>
    <rPh sb="0" eb="2">
      <t>ジョガイ</t>
    </rPh>
    <rPh sb="4" eb="6">
      <t>カイスウ</t>
    </rPh>
    <phoneticPr fontId="2"/>
  </si>
  <si>
    <t>※3：「除外する回数」は、死亡した方の、接種日が令和３年中の接種回数</t>
    <rPh sb="4" eb="6">
      <t>ジョガイ</t>
    </rPh>
    <rPh sb="8" eb="10">
      <t>カイスウ</t>
    </rPh>
    <rPh sb="13" eb="15">
      <t>シボウ</t>
    </rPh>
    <rPh sb="17" eb="18">
      <t>ホウ</t>
    </rPh>
    <rPh sb="20" eb="22">
      <t>セッシュ</t>
    </rPh>
    <rPh sb="22" eb="23">
      <t>ビ</t>
    </rPh>
    <rPh sb="24" eb="26">
      <t>レイワ</t>
    </rPh>
    <rPh sb="27" eb="28">
      <t>ネン</t>
    </rPh>
    <rPh sb="28" eb="29">
      <t>チュウ</t>
    </rPh>
    <rPh sb="30" eb="32">
      <t>セッシュ</t>
    </rPh>
    <rPh sb="32" eb="34">
      <t>カイスウ</t>
    </rPh>
    <phoneticPr fontId="2"/>
  </si>
  <si>
    <t>ただし、土日祝日直後の公表においては、直近の平日１日の入力数（直近の公表分とその翌日の集計値との差）を使用</t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</si>
  <si>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※6</t>
    </r>
    <phoneticPr fontId="2"/>
  </si>
  <si>
    <r>
      <t>モデルナ社</t>
    </r>
    <r>
      <rPr>
        <sz val="8"/>
        <rFont val="游ゴシック"/>
        <family val="3"/>
        <charset val="128"/>
        <scheme val="minor"/>
      </rPr>
      <t>※1</t>
    </r>
    <rPh sb="4" eb="5">
      <t>シャ</t>
    </rPh>
    <phoneticPr fontId="2"/>
  </si>
  <si>
    <r>
      <t>対供給量
接種率</t>
    </r>
    <r>
      <rPr>
        <sz val="8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</si>
  <si>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</si>
  <si>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rFont val="游ゴシック"/>
        <family val="3"/>
        <charset val="128"/>
        <scheme val="minor"/>
      </rPr>
      <t>※3</t>
    </r>
    <phoneticPr fontId="2"/>
  </si>
  <si>
    <t>注：人口は、総務省が公表している、「令和4年住民基本台帳年齢階級別人口（市区町村別）」のうち、</t>
    <phoneticPr fontId="2"/>
  </si>
  <si>
    <t>注：人口は、総務省が公表している、「令和4年住民基本台帳年齢階級別人口（市区町村別）」のうち、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</si>
  <si>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※1：モデルナ社のワクチンは、大規模接種会場（一部会場を除く）と職域接種会場で利用。</t>
    <rPh sb="7" eb="8">
      <t>シャ</t>
    </rPh>
    <rPh sb="15" eb="22">
      <t>ダイキボセッシュカイジョウ</t>
    </rPh>
    <rPh sb="23" eb="25">
      <t>イチブ</t>
    </rPh>
    <rPh sb="25" eb="27">
      <t>カイジョウ</t>
    </rPh>
    <rPh sb="28" eb="29">
      <t>ノゾ</t>
    </rPh>
    <rPh sb="32" eb="34">
      <t>ショクイキ</t>
    </rPh>
    <rPh sb="34" eb="36">
      <t>セッシュ</t>
    </rPh>
    <rPh sb="36" eb="38">
      <t>カイジョウ</t>
    </rPh>
    <rPh sb="39" eb="41">
      <t>リヨウ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</si>
</sst>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  <numFmt numFmtId="181" formatCode="\(m&quot;月&quot;d&quot;日&quot;&quot;公&quot;&quot;表&quot;&quot;時&quot;&quot;点&quot;\)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name val="游ゴシック"/>
      <family val="2"/>
      <charset val="128"/>
      <scheme val="minor"/>
    </font>
    <font>
      <sz val="8"/>
      <name val="游ゴシック"/>
      <family val="3"/>
      <charset val="128"/>
      <scheme val="minor"/>
    </font>
    <font>
      <sz val="1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38" fontId="0" fillId="0" borderId="0" xfId="1" applyFont="1">
      <alignment vertical="center"/>
    </xf>
    <xf numFmtId="38" fontId="3" fillId="0" borderId="0" xfId="1" applyFont="1" applyFill="1" applyBorder="1" applyAlignment="1">
      <alignment horizontal="center" vertical="center"/>
    </xf>
    <xf numFmtId="179" fontId="3" fillId="0" borderId="1" xfId="1" applyNumberFormat="1" applyFont="1" applyFill="1" applyBorder="1" applyAlignment="1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38" fontId="3" fillId="0" borderId="1" xfId="1" applyFon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38" fontId="3" fillId="0" borderId="0" xfId="1" applyFont="1" applyFill="1">
      <alignment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80" fontId="3" fillId="0" borderId="1" xfId="0" applyNumberFormat="1" applyFont="1" applyFill="1" applyBorder="1">
      <alignment vertical="center"/>
    </xf>
    <xf numFmtId="10" fontId="3" fillId="0" borderId="1" xfId="0" applyNumberFormat="1" applyFont="1" applyFill="1" applyBorder="1">
      <alignment vertical="center"/>
    </xf>
    <xf numFmtId="0" fontId="3" fillId="0" borderId="0" xfId="0" applyFont="1" applyFill="1">
      <alignment vertical="center"/>
    </xf>
    <xf numFmtId="0" fontId="5" fillId="0" borderId="0" xfId="0" applyFont="1" applyFill="1">
      <alignment vertical="center"/>
    </xf>
    <xf numFmtId="10" fontId="3" fillId="0" borderId="6" xfId="3" applyNumberFormat="1" applyFont="1" applyFill="1" applyBorder="1">
      <alignment vertical="center"/>
    </xf>
    <xf numFmtId="0" fontId="3" fillId="0" borderId="0" xfId="0" applyFont="1" applyFill="1" applyAlignment="1">
      <alignment horizontal="left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left" vertical="center"/>
    </xf>
    <xf numFmtId="38" fontId="3" fillId="0" borderId="1" xfId="1" applyFont="1" applyFill="1" applyBorder="1" applyAlignment="1">
      <alignment horizontal="left" vertical="center"/>
    </xf>
    <xf numFmtId="0" fontId="3" fillId="0" borderId="0" xfId="0" applyFont="1" applyFill="1" applyAlignment="1">
      <alignment horizontal="right" vertical="center"/>
    </xf>
    <xf numFmtId="0" fontId="3" fillId="0" borderId="9" xfId="0" applyFont="1" applyFill="1" applyBorder="1" applyAlignment="1">
      <alignment horizontal="center" vertical="center"/>
    </xf>
    <xf numFmtId="180" fontId="3" fillId="0" borderId="6" xfId="0" applyNumberFormat="1" applyFont="1" applyFill="1" applyBorder="1" applyAlignment="1">
      <alignment horizontal="center" vertical="center" shrinkToFit="1"/>
    </xf>
    <xf numFmtId="0" fontId="3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>
      <alignment vertical="center" wrapText="1"/>
    </xf>
    <xf numFmtId="180" fontId="3" fillId="0" borderId="1" xfId="0" applyNumberFormat="1" applyFont="1" applyBorder="1">
      <alignment vertical="center"/>
    </xf>
    <xf numFmtId="180" fontId="3" fillId="2" borderId="1" xfId="0" applyNumberFormat="1" applyFont="1" applyFill="1" applyBorder="1">
      <alignment vertical="center"/>
    </xf>
    <xf numFmtId="180" fontId="3" fillId="0" borderId="0" xfId="0" applyNumberFormat="1" applyFont="1">
      <alignment vertical="center"/>
    </xf>
    <xf numFmtId="10" fontId="3" fillId="0" borderId="1" xfId="0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80" fontId="3" fillId="0" borderId="1" xfId="3" applyNumberFormat="1" applyFont="1" applyBorder="1" applyAlignment="1"/>
    <xf numFmtId="176" fontId="3" fillId="0" borderId="1" xfId="0" applyNumberFormat="1" applyFont="1" applyBorder="1">
      <alignment vertical="center"/>
    </xf>
    <xf numFmtId="38" fontId="3" fillId="0" borderId="4" xfId="1" applyFont="1" applyFill="1" applyBorder="1" applyAlignment="1">
      <alignment horizontal="center" vertical="center"/>
    </xf>
    <xf numFmtId="177" fontId="3" fillId="0" borderId="1" xfId="3" applyNumberFormat="1" applyFont="1" applyFill="1" applyBorder="1" applyAlignment="1">
      <alignment horizontal="center" vertical="center"/>
    </xf>
    <xf numFmtId="177" fontId="3" fillId="0" borderId="0" xfId="3" applyNumberFormat="1" applyFont="1" applyFill="1" applyBorder="1" applyAlignment="1">
      <alignment horizontal="center" vertical="center"/>
    </xf>
    <xf numFmtId="38" fontId="3" fillId="0" borderId="0" xfId="1" applyFont="1" applyFill="1" applyAlignment="1">
      <alignment horizontal="left" vertical="center"/>
    </xf>
    <xf numFmtId="38" fontId="3" fillId="0" borderId="0" xfId="1" applyFont="1" applyFill="1" applyAlignment="1">
      <alignment horizontal="center" vertical="center"/>
    </xf>
    <xf numFmtId="38" fontId="7" fillId="0" borderId="0" xfId="1" applyFont="1" applyFill="1">
      <alignment vertical="center"/>
    </xf>
    <xf numFmtId="176" fontId="7" fillId="0" borderId="0" xfId="0" applyNumberFormat="1" applyFont="1" applyFill="1">
      <alignment vertical="center"/>
    </xf>
    <xf numFmtId="14" fontId="3" fillId="0" borderId="0" xfId="0" applyNumberFormat="1" applyFont="1" applyFill="1" applyAlignment="1">
      <alignment horizontal="left" vertical="center"/>
    </xf>
    <xf numFmtId="178" fontId="3" fillId="0" borderId="0" xfId="1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38" fontId="3" fillId="0" borderId="1" xfId="1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56" fontId="3" fillId="0" borderId="2" xfId="0" applyNumberFormat="1" applyFont="1" applyFill="1" applyBorder="1" applyAlignment="1">
      <alignment horizontal="center" vertical="center" wrapText="1"/>
    </xf>
    <xf numFmtId="56" fontId="3" fillId="0" borderId="2" xfId="0" applyNumberFormat="1" applyFont="1" applyFill="1" applyBorder="1" applyAlignment="1">
      <alignment horizontal="center" vertical="center"/>
    </xf>
    <xf numFmtId="56" fontId="3" fillId="0" borderId="7" xfId="0" applyNumberFormat="1" applyFont="1" applyFill="1" applyBorder="1" applyAlignment="1">
      <alignment horizontal="center" vertical="center" wrapText="1"/>
    </xf>
    <xf numFmtId="56" fontId="3" fillId="0" borderId="8" xfId="0" applyNumberFormat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56" fontId="3" fillId="0" borderId="9" xfId="0" applyNumberFormat="1" applyFont="1" applyFill="1" applyBorder="1" applyAlignment="1">
      <alignment horizontal="center" vertical="center" wrapText="1"/>
    </xf>
    <xf numFmtId="56" fontId="3" fillId="0" borderId="10" xfId="0" applyNumberFormat="1" applyFont="1" applyFill="1" applyBorder="1" applyAlignment="1">
      <alignment horizontal="center" vertical="center" wrapText="1"/>
    </xf>
    <xf numFmtId="38" fontId="3" fillId="0" borderId="3" xfId="1" applyFont="1" applyFill="1" applyBorder="1" applyAlignment="1">
      <alignment horizontal="center" vertical="center"/>
    </xf>
    <xf numFmtId="38" fontId="3" fillId="0" borderId="1" xfId="1" applyFont="1" applyFill="1" applyBorder="1" applyAlignment="1">
      <alignment horizontal="center" vertical="center"/>
    </xf>
    <xf numFmtId="181" fontId="3" fillId="0" borderId="0" xfId="0" applyNumberFormat="1" applyFont="1" applyFill="1" applyAlignment="1">
      <alignment horizontal="right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81" fontId="3" fillId="0" borderId="16" xfId="0" applyNumberFormat="1" applyFont="1" applyFill="1" applyBorder="1" applyAlignment="1">
      <alignment horizontal="right" vertical="center"/>
    </xf>
    <xf numFmtId="0" fontId="3" fillId="0" borderId="12" xfId="0" applyFont="1" applyFill="1" applyBorder="1" applyAlignment="1">
      <alignment horizontal="center" vertical="center"/>
    </xf>
    <xf numFmtId="14" fontId="3" fillId="0" borderId="9" xfId="0" applyNumberFormat="1" applyFont="1" applyFill="1" applyBorder="1" applyAlignment="1">
      <alignment horizontal="center" vertical="center"/>
    </xf>
    <xf numFmtId="14" fontId="3" fillId="0" borderId="16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6" xfId="0" applyFont="1" applyBorder="1" applyAlignment="1">
      <alignment horizontal="center" vertical="center" shrinkToFi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3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81" fontId="3" fillId="0" borderId="17" xfId="0" applyNumberFormat="1" applyFont="1" applyBorder="1" applyAlignment="1">
      <alignment horizontal="righ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4"/>
  <sheetViews>
    <sheetView tabSelected="1" view="pageBreakPreview" zoomScaleNormal="100" zoomScaleSheetLayoutView="100" workbookViewId="0">
      <selection sqref="A1:I1"/>
    </sheetView>
  </sheetViews>
  <sheetFormatPr defaultColWidth="9" defaultRowHeight="18" x14ac:dyDescent="0.45"/>
  <cols>
    <col min="1" max="1" width="13.59765625" style="27" customWidth="1"/>
    <col min="2" max="4" width="13.59765625" style="19" customWidth="1"/>
    <col min="5" max="8" width="13.59765625" style="27" customWidth="1"/>
    <col min="9" max="9" width="15.19921875" style="27" customWidth="1"/>
    <col min="10" max="10" width="9" style="27" customWidth="1"/>
    <col min="11" max="11" width="10.5" style="27" bestFit="1" customWidth="1"/>
    <col min="12" max="16384" width="9" style="27"/>
  </cols>
  <sheetData>
    <row r="1" spans="1:9" x14ac:dyDescent="0.45">
      <c r="A1" s="64" t="s">
        <v>0</v>
      </c>
      <c r="B1" s="64"/>
      <c r="C1" s="64"/>
      <c r="D1" s="64"/>
      <c r="E1" s="64"/>
      <c r="F1" s="64"/>
      <c r="G1" s="64"/>
      <c r="H1" s="64"/>
      <c r="I1" s="64"/>
    </row>
    <row r="2" spans="1:9" x14ac:dyDescent="0.45">
      <c r="A2" s="30"/>
      <c r="B2" s="53"/>
      <c r="C2" s="53"/>
      <c r="D2" s="53"/>
      <c r="E2" s="30"/>
      <c r="F2" s="30"/>
      <c r="G2" s="30"/>
      <c r="H2" s="30"/>
      <c r="I2" s="30"/>
    </row>
    <row r="3" spans="1:9" x14ac:dyDescent="0.45">
      <c r="A3" s="30"/>
      <c r="B3" s="53"/>
      <c r="C3" s="53"/>
      <c r="D3" s="53"/>
      <c r="E3" s="30"/>
      <c r="F3" s="30"/>
      <c r="G3" s="57"/>
      <c r="H3" s="81">
        <v>44806</v>
      </c>
      <c r="I3" s="81"/>
    </row>
    <row r="4" spans="1:9" x14ac:dyDescent="0.45">
      <c r="A4" s="33"/>
      <c r="B4" s="54"/>
      <c r="C4" s="54"/>
      <c r="D4" s="54"/>
      <c r="E4" s="33"/>
      <c r="F4" s="56"/>
      <c r="G4" s="56"/>
      <c r="H4" s="56"/>
      <c r="I4" s="37" t="s">
        <v>1</v>
      </c>
    </row>
    <row r="5" spans="1:9" ht="19.5" customHeight="1" x14ac:dyDescent="0.45">
      <c r="A5" s="60" t="s">
        <v>2</v>
      </c>
      <c r="B5" s="65" t="s">
        <v>3</v>
      </c>
      <c r="C5" s="61" t="s">
        <v>4</v>
      </c>
      <c r="D5" s="66"/>
      <c r="E5" s="67"/>
      <c r="F5" s="71" t="s">
        <v>142</v>
      </c>
      <c r="G5" s="72"/>
      <c r="H5" s="73">
        <v>44805</v>
      </c>
      <c r="I5" s="74"/>
    </row>
    <row r="6" spans="1:9" ht="21.75" customHeight="1" x14ac:dyDescent="0.45">
      <c r="A6" s="60"/>
      <c r="B6" s="65"/>
      <c r="C6" s="68"/>
      <c r="D6" s="69"/>
      <c r="E6" s="70"/>
      <c r="F6" s="75" t="s">
        <v>5</v>
      </c>
      <c r="G6" s="76"/>
      <c r="H6" s="77" t="s">
        <v>6</v>
      </c>
      <c r="I6" s="78"/>
    </row>
    <row r="7" spans="1:9" ht="18.75" customHeight="1" x14ac:dyDescent="0.45">
      <c r="A7" s="60"/>
      <c r="B7" s="65"/>
      <c r="C7" s="79" t="s">
        <v>7</v>
      </c>
      <c r="D7" s="50"/>
      <c r="E7" s="31"/>
      <c r="F7" s="59" t="s">
        <v>8</v>
      </c>
      <c r="G7" s="31"/>
      <c r="H7" s="59" t="s">
        <v>8</v>
      </c>
      <c r="I7" s="32"/>
    </row>
    <row r="8" spans="1:9" ht="18.75" customHeight="1" x14ac:dyDescent="0.45">
      <c r="A8" s="60"/>
      <c r="B8" s="65"/>
      <c r="C8" s="80"/>
      <c r="D8" s="82" t="s">
        <v>149</v>
      </c>
      <c r="E8" s="61" t="s">
        <v>9</v>
      </c>
      <c r="F8" s="60"/>
      <c r="G8" s="61" t="s">
        <v>10</v>
      </c>
      <c r="H8" s="60"/>
      <c r="I8" s="63" t="s">
        <v>10</v>
      </c>
    </row>
    <row r="9" spans="1:9" ht="35.1" customHeight="1" x14ac:dyDescent="0.45">
      <c r="A9" s="60"/>
      <c r="B9" s="65"/>
      <c r="C9" s="80"/>
      <c r="D9" s="62"/>
      <c r="E9" s="62"/>
      <c r="F9" s="60"/>
      <c r="G9" s="62"/>
      <c r="H9" s="60"/>
      <c r="I9" s="62"/>
    </row>
    <row r="10" spans="1:9" x14ac:dyDescent="0.45">
      <c r="A10" s="34" t="s">
        <v>11</v>
      </c>
      <c r="B10" s="3">
        <f>SUM(B11:B57)</f>
        <v>125918711</v>
      </c>
      <c r="C10" s="3">
        <f>SUM(C11:C57)</f>
        <v>81559157</v>
      </c>
      <c r="D10" s="3">
        <f>SUM(D11:D57)</f>
        <v>3915</v>
      </c>
      <c r="E10" s="51">
        <f>(C10-D10)/$B10</f>
        <v>0.64768167774525587</v>
      </c>
      <c r="F10" s="3">
        <f>SUM(F11:F57)</f>
        <v>323919</v>
      </c>
      <c r="G10" s="51">
        <f>F10/$B10</f>
        <v>2.5724453294316205E-3</v>
      </c>
      <c r="H10" s="3">
        <f>SUM(H11:H57)</f>
        <v>33596</v>
      </c>
      <c r="I10" s="51">
        <f>H10/$B10</f>
        <v>2.6680705141589323E-4</v>
      </c>
    </row>
    <row r="11" spans="1:9" x14ac:dyDescent="0.45">
      <c r="A11" s="35" t="s">
        <v>12</v>
      </c>
      <c r="B11" s="3">
        <v>5181747</v>
      </c>
      <c r="C11" s="3">
        <v>3478559</v>
      </c>
      <c r="D11" s="3">
        <v>65</v>
      </c>
      <c r="E11" s="51">
        <f t="shared" ref="E11:E57" si="0">(C11-D11)/$B11</f>
        <v>0.67129753729774921</v>
      </c>
      <c r="F11" s="3">
        <v>12732</v>
      </c>
      <c r="G11" s="51">
        <f t="shared" ref="G11:G57" si="1">F11/$B11</f>
        <v>2.4570863841866459E-3</v>
      </c>
      <c r="H11" s="3">
        <v>1812</v>
      </c>
      <c r="I11" s="51">
        <f t="shared" ref="I11:I57" si="2">H11/$B11</f>
        <v>3.4968901414908911E-4</v>
      </c>
    </row>
    <row r="12" spans="1:9" x14ac:dyDescent="0.45">
      <c r="A12" s="35" t="s">
        <v>13</v>
      </c>
      <c r="B12" s="3">
        <v>1242614</v>
      </c>
      <c r="C12" s="3">
        <v>892379</v>
      </c>
      <c r="D12" s="3">
        <v>37</v>
      </c>
      <c r="E12" s="51">
        <f t="shared" si="0"/>
        <v>0.71811680859864768</v>
      </c>
      <c r="F12" s="3">
        <v>2675</v>
      </c>
      <c r="G12" s="51">
        <f t="shared" si="1"/>
        <v>2.1527199918880682E-3</v>
      </c>
      <c r="H12" s="3">
        <v>304</v>
      </c>
      <c r="I12" s="51">
        <f t="shared" si="2"/>
        <v>2.4464556169494309E-4</v>
      </c>
    </row>
    <row r="13" spans="1:9" x14ac:dyDescent="0.45">
      <c r="A13" s="35" t="s">
        <v>14</v>
      </c>
      <c r="B13" s="3">
        <v>1206138</v>
      </c>
      <c r="C13" s="3">
        <v>879132</v>
      </c>
      <c r="D13" s="3">
        <v>58</v>
      </c>
      <c r="E13" s="51">
        <f t="shared" si="0"/>
        <v>0.72883368238128643</v>
      </c>
      <c r="F13" s="3">
        <v>2076</v>
      </c>
      <c r="G13" s="51">
        <f t="shared" si="1"/>
        <v>1.7211960820403636E-3</v>
      </c>
      <c r="H13" s="3">
        <v>208</v>
      </c>
      <c r="I13" s="51">
        <f t="shared" si="2"/>
        <v>1.7245124521406339E-4</v>
      </c>
    </row>
    <row r="14" spans="1:9" x14ac:dyDescent="0.45">
      <c r="A14" s="35" t="s">
        <v>15</v>
      </c>
      <c r="B14" s="3">
        <v>2268244</v>
      </c>
      <c r="C14" s="3">
        <v>1539759</v>
      </c>
      <c r="D14" s="3">
        <v>30</v>
      </c>
      <c r="E14" s="51">
        <f t="shared" si="0"/>
        <v>0.67881982714381695</v>
      </c>
      <c r="F14" s="3">
        <v>6354</v>
      </c>
      <c r="G14" s="51">
        <f t="shared" si="1"/>
        <v>2.8012859286743403E-3</v>
      </c>
      <c r="H14" s="3">
        <v>598</v>
      </c>
      <c r="I14" s="51">
        <f t="shared" si="2"/>
        <v>2.6364006694165176E-4</v>
      </c>
    </row>
    <row r="15" spans="1:9" x14ac:dyDescent="0.45">
      <c r="A15" s="35" t="s">
        <v>16</v>
      </c>
      <c r="B15" s="3">
        <v>956417</v>
      </c>
      <c r="C15" s="3">
        <v>727752</v>
      </c>
      <c r="D15" s="3">
        <v>5</v>
      </c>
      <c r="E15" s="51">
        <f t="shared" si="0"/>
        <v>0.76090972870620244</v>
      </c>
      <c r="F15" s="3">
        <v>2324</v>
      </c>
      <c r="G15" s="51">
        <f t="shared" si="1"/>
        <v>2.4299024379533197E-3</v>
      </c>
      <c r="H15" s="3">
        <v>207</v>
      </c>
      <c r="I15" s="51">
        <f t="shared" si="2"/>
        <v>2.1643279029962871E-4</v>
      </c>
    </row>
    <row r="16" spans="1:9" x14ac:dyDescent="0.45">
      <c r="A16" s="35" t="s">
        <v>17</v>
      </c>
      <c r="B16" s="3">
        <v>1056157</v>
      </c>
      <c r="C16" s="3">
        <v>777260</v>
      </c>
      <c r="D16" s="3">
        <v>38</v>
      </c>
      <c r="E16" s="51">
        <f t="shared" si="0"/>
        <v>0.7358962729972911</v>
      </c>
      <c r="F16" s="3">
        <v>2437</v>
      </c>
      <c r="G16" s="51">
        <f t="shared" si="1"/>
        <v>2.3074220972828848E-3</v>
      </c>
      <c r="H16" s="3">
        <v>331</v>
      </c>
      <c r="I16" s="51">
        <f t="shared" si="2"/>
        <v>3.1340037513362124E-4</v>
      </c>
    </row>
    <row r="17" spans="1:9" x14ac:dyDescent="0.45">
      <c r="A17" s="35" t="s">
        <v>18</v>
      </c>
      <c r="B17" s="3">
        <v>1840525</v>
      </c>
      <c r="C17" s="3">
        <v>1319472</v>
      </c>
      <c r="D17" s="3">
        <v>79</v>
      </c>
      <c r="E17" s="51">
        <f t="shared" si="0"/>
        <v>0.71685687507640483</v>
      </c>
      <c r="F17" s="3">
        <v>3853</v>
      </c>
      <c r="G17" s="51">
        <f t="shared" si="1"/>
        <v>2.0934244305293326E-3</v>
      </c>
      <c r="H17" s="3">
        <v>391</v>
      </c>
      <c r="I17" s="51">
        <f t="shared" si="2"/>
        <v>2.1243938550141942E-4</v>
      </c>
    </row>
    <row r="18" spans="1:9" x14ac:dyDescent="0.45">
      <c r="A18" s="35" t="s">
        <v>19</v>
      </c>
      <c r="B18" s="3">
        <v>2890374</v>
      </c>
      <c r="C18" s="3">
        <v>1992005</v>
      </c>
      <c r="D18" s="3">
        <v>46</v>
      </c>
      <c r="E18" s="51">
        <f t="shared" si="0"/>
        <v>0.68916998284651054</v>
      </c>
      <c r="F18" s="3">
        <v>7700</v>
      </c>
      <c r="G18" s="51">
        <f t="shared" si="1"/>
        <v>2.6640151066955348E-3</v>
      </c>
      <c r="H18" s="3">
        <v>625</v>
      </c>
      <c r="I18" s="51">
        <f t="shared" si="2"/>
        <v>2.1623499242658562E-4</v>
      </c>
    </row>
    <row r="19" spans="1:9" x14ac:dyDescent="0.45">
      <c r="A19" s="35" t="s">
        <v>20</v>
      </c>
      <c r="B19" s="3">
        <v>1942493</v>
      </c>
      <c r="C19" s="3">
        <v>1326977</v>
      </c>
      <c r="D19" s="3">
        <v>39</v>
      </c>
      <c r="E19" s="51">
        <f t="shared" si="0"/>
        <v>0.68311082716900395</v>
      </c>
      <c r="F19" s="3">
        <v>5142</v>
      </c>
      <c r="G19" s="51">
        <f t="shared" si="1"/>
        <v>2.6471137862530262E-3</v>
      </c>
      <c r="H19" s="3">
        <v>481</v>
      </c>
      <c r="I19" s="51">
        <f t="shared" si="2"/>
        <v>2.4761993994315551E-4</v>
      </c>
    </row>
    <row r="20" spans="1:9" x14ac:dyDescent="0.45">
      <c r="A20" s="35" t="s">
        <v>21</v>
      </c>
      <c r="B20" s="3">
        <v>1943567</v>
      </c>
      <c r="C20" s="3">
        <v>1298669</v>
      </c>
      <c r="D20" s="3">
        <v>45</v>
      </c>
      <c r="E20" s="51">
        <f t="shared" si="0"/>
        <v>0.66816528578639167</v>
      </c>
      <c r="F20" s="3">
        <v>4451</v>
      </c>
      <c r="G20" s="51">
        <f t="shared" si="1"/>
        <v>2.290119146908751E-3</v>
      </c>
      <c r="H20" s="3">
        <v>488</v>
      </c>
      <c r="I20" s="51">
        <f t="shared" si="2"/>
        <v>2.5108473235036405E-4</v>
      </c>
    </row>
    <row r="21" spans="1:9" x14ac:dyDescent="0.45">
      <c r="A21" s="35" t="s">
        <v>22</v>
      </c>
      <c r="B21" s="3">
        <v>7385810</v>
      </c>
      <c r="C21" s="3">
        <v>4826362</v>
      </c>
      <c r="D21" s="3">
        <v>140</v>
      </c>
      <c r="E21" s="51">
        <f t="shared" si="0"/>
        <v>0.65344518746082014</v>
      </c>
      <c r="F21" s="3">
        <v>23968</v>
      </c>
      <c r="G21" s="51">
        <f t="shared" si="1"/>
        <v>3.2451416973899951E-3</v>
      </c>
      <c r="H21" s="3">
        <v>1961</v>
      </c>
      <c r="I21" s="51">
        <f t="shared" si="2"/>
        <v>2.6550913169984063E-4</v>
      </c>
    </row>
    <row r="22" spans="1:9" x14ac:dyDescent="0.45">
      <c r="A22" s="35" t="s">
        <v>23</v>
      </c>
      <c r="B22" s="3">
        <v>6310821</v>
      </c>
      <c r="C22" s="3">
        <v>4199454</v>
      </c>
      <c r="D22" s="3">
        <v>212</v>
      </c>
      <c r="E22" s="51">
        <f t="shared" si="0"/>
        <v>0.66540343958416825</v>
      </c>
      <c r="F22" s="3">
        <v>17744</v>
      </c>
      <c r="G22" s="51">
        <f t="shared" si="1"/>
        <v>2.8116785438851775E-3</v>
      </c>
      <c r="H22" s="3">
        <v>2587</v>
      </c>
      <c r="I22" s="51">
        <f t="shared" si="2"/>
        <v>4.0993081565774087E-4</v>
      </c>
    </row>
    <row r="23" spans="1:9" x14ac:dyDescent="0.45">
      <c r="A23" s="35" t="s">
        <v>24</v>
      </c>
      <c r="B23" s="3">
        <v>13794837</v>
      </c>
      <c r="C23" s="3">
        <v>8739738</v>
      </c>
      <c r="D23" s="3">
        <v>554</v>
      </c>
      <c r="E23" s="51">
        <f t="shared" si="0"/>
        <v>0.63351121872625249</v>
      </c>
      <c r="F23" s="3">
        <v>33645</v>
      </c>
      <c r="G23" s="51">
        <f t="shared" si="1"/>
        <v>2.4389559659168136E-3</v>
      </c>
      <c r="H23" s="3">
        <v>3000</v>
      </c>
      <c r="I23" s="51">
        <f t="shared" si="2"/>
        <v>2.1747266749146802E-4</v>
      </c>
    </row>
    <row r="24" spans="1:9" x14ac:dyDescent="0.45">
      <c r="A24" s="35" t="s">
        <v>25</v>
      </c>
      <c r="B24" s="3">
        <v>9215144</v>
      </c>
      <c r="C24" s="3">
        <v>5949146</v>
      </c>
      <c r="D24" s="3">
        <v>276</v>
      </c>
      <c r="E24" s="51">
        <f t="shared" si="0"/>
        <v>0.64555366687704496</v>
      </c>
      <c r="F24" s="3">
        <v>25541</v>
      </c>
      <c r="G24" s="51">
        <f t="shared" si="1"/>
        <v>2.7716333027460018E-3</v>
      </c>
      <c r="H24" s="3">
        <v>1916</v>
      </c>
      <c r="I24" s="51">
        <f t="shared" si="2"/>
        <v>2.0791861744102967E-4</v>
      </c>
    </row>
    <row r="25" spans="1:9" x14ac:dyDescent="0.45">
      <c r="A25" s="35" t="s">
        <v>26</v>
      </c>
      <c r="B25" s="3">
        <v>2188274</v>
      </c>
      <c r="C25" s="3">
        <v>1598633</v>
      </c>
      <c r="D25" s="3">
        <v>4</v>
      </c>
      <c r="E25" s="51">
        <f t="shared" si="0"/>
        <v>0.73054334146455147</v>
      </c>
      <c r="F25" s="3">
        <v>4653</v>
      </c>
      <c r="G25" s="51">
        <f t="shared" si="1"/>
        <v>2.1263333567916997E-3</v>
      </c>
      <c r="H25" s="3">
        <v>386</v>
      </c>
      <c r="I25" s="51">
        <f t="shared" si="2"/>
        <v>1.7639472936204514E-4</v>
      </c>
    </row>
    <row r="26" spans="1:9" x14ac:dyDescent="0.45">
      <c r="A26" s="35" t="s">
        <v>27</v>
      </c>
      <c r="B26" s="3">
        <v>1037280</v>
      </c>
      <c r="C26" s="3">
        <v>718785</v>
      </c>
      <c r="D26" s="3">
        <v>10</v>
      </c>
      <c r="E26" s="51">
        <f t="shared" si="0"/>
        <v>0.69294211784667592</v>
      </c>
      <c r="F26" s="3">
        <v>2346</v>
      </c>
      <c r="G26" s="51">
        <f t="shared" si="1"/>
        <v>2.2616844053678854E-3</v>
      </c>
      <c r="H26" s="3">
        <v>210</v>
      </c>
      <c r="I26" s="51">
        <f t="shared" si="2"/>
        <v>2.024525682554373E-4</v>
      </c>
    </row>
    <row r="27" spans="1:9" x14ac:dyDescent="0.45">
      <c r="A27" s="35" t="s">
        <v>28</v>
      </c>
      <c r="B27" s="3">
        <v>1124501</v>
      </c>
      <c r="C27" s="3">
        <v>739726</v>
      </c>
      <c r="D27" s="3">
        <v>53</v>
      </c>
      <c r="E27" s="51">
        <f t="shared" si="0"/>
        <v>0.65777887258437295</v>
      </c>
      <c r="F27" s="3">
        <v>2749</v>
      </c>
      <c r="G27" s="51">
        <f t="shared" si="1"/>
        <v>2.4446398891597252E-3</v>
      </c>
      <c r="H27" s="3">
        <v>230</v>
      </c>
      <c r="I27" s="51">
        <f t="shared" si="2"/>
        <v>2.0453516715414214E-4</v>
      </c>
    </row>
    <row r="28" spans="1:9" x14ac:dyDescent="0.45">
      <c r="A28" s="35" t="s">
        <v>29</v>
      </c>
      <c r="B28" s="3">
        <v>767548</v>
      </c>
      <c r="C28" s="3">
        <v>517496</v>
      </c>
      <c r="D28" s="3">
        <v>35</v>
      </c>
      <c r="E28" s="51">
        <f t="shared" si="0"/>
        <v>0.67417412331215765</v>
      </c>
      <c r="F28" s="3">
        <v>1858</v>
      </c>
      <c r="G28" s="51">
        <f t="shared" si="1"/>
        <v>2.4206955135053442E-3</v>
      </c>
      <c r="H28" s="3">
        <v>418</v>
      </c>
      <c r="I28" s="51">
        <f t="shared" si="2"/>
        <v>5.4459134803295692E-4</v>
      </c>
    </row>
    <row r="29" spans="1:9" x14ac:dyDescent="0.45">
      <c r="A29" s="35" t="s">
        <v>30</v>
      </c>
      <c r="B29" s="3">
        <v>816231</v>
      </c>
      <c r="C29" s="3">
        <v>544649</v>
      </c>
      <c r="D29" s="3">
        <v>5</v>
      </c>
      <c r="E29" s="51">
        <f t="shared" si="0"/>
        <v>0.66726698691914421</v>
      </c>
      <c r="F29" s="3">
        <v>1833</v>
      </c>
      <c r="G29" s="51">
        <f t="shared" si="1"/>
        <v>2.2456878016149841E-3</v>
      </c>
      <c r="H29" s="3">
        <v>156</v>
      </c>
      <c r="I29" s="51">
        <f t="shared" si="2"/>
        <v>1.9112236609489225E-4</v>
      </c>
    </row>
    <row r="30" spans="1:9" x14ac:dyDescent="0.45">
      <c r="A30" s="35" t="s">
        <v>31</v>
      </c>
      <c r="B30" s="3">
        <v>2056494</v>
      </c>
      <c r="C30" s="3">
        <v>1432859</v>
      </c>
      <c r="D30" s="3">
        <v>18</v>
      </c>
      <c r="E30" s="51">
        <f t="shared" si="0"/>
        <v>0.69673969386732959</v>
      </c>
      <c r="F30" s="3">
        <v>5352</v>
      </c>
      <c r="G30" s="51">
        <f t="shared" si="1"/>
        <v>2.6024875346098747E-3</v>
      </c>
      <c r="H30" s="3">
        <v>1324</v>
      </c>
      <c r="I30" s="51">
        <f t="shared" si="2"/>
        <v>6.4381418083398249E-4</v>
      </c>
    </row>
    <row r="31" spans="1:9" x14ac:dyDescent="0.45">
      <c r="A31" s="35" t="s">
        <v>32</v>
      </c>
      <c r="B31" s="3">
        <v>1996605</v>
      </c>
      <c r="C31" s="3">
        <v>1344587</v>
      </c>
      <c r="D31" s="3">
        <v>45</v>
      </c>
      <c r="E31" s="51">
        <f t="shared" si="0"/>
        <v>0.673414120469497</v>
      </c>
      <c r="F31" s="3">
        <v>5148</v>
      </c>
      <c r="G31" s="51">
        <f t="shared" si="1"/>
        <v>2.5783767946088486E-3</v>
      </c>
      <c r="H31" s="3">
        <v>362</v>
      </c>
      <c r="I31" s="51">
        <f t="shared" si="2"/>
        <v>1.8130776993947225E-4</v>
      </c>
    </row>
    <row r="32" spans="1:9" x14ac:dyDescent="0.45">
      <c r="A32" s="35" t="s">
        <v>33</v>
      </c>
      <c r="B32" s="3">
        <v>3658300</v>
      </c>
      <c r="C32" s="3">
        <v>2455015</v>
      </c>
      <c r="D32" s="3">
        <v>51</v>
      </c>
      <c r="E32" s="51">
        <f t="shared" si="0"/>
        <v>0.67106688899215483</v>
      </c>
      <c r="F32" s="3">
        <v>10401</v>
      </c>
      <c r="G32" s="51">
        <f t="shared" si="1"/>
        <v>2.8431238553426456E-3</v>
      </c>
      <c r="H32" s="3">
        <v>1005</v>
      </c>
      <c r="I32" s="51">
        <f t="shared" si="2"/>
        <v>2.7471776508214196E-4</v>
      </c>
    </row>
    <row r="33" spans="1:9" x14ac:dyDescent="0.45">
      <c r="A33" s="35" t="s">
        <v>34</v>
      </c>
      <c r="B33" s="3">
        <v>7528445</v>
      </c>
      <c r="C33" s="3">
        <v>4624484</v>
      </c>
      <c r="D33" s="3">
        <v>230</v>
      </c>
      <c r="E33" s="51">
        <f t="shared" si="0"/>
        <v>0.61423760152328932</v>
      </c>
      <c r="F33" s="3">
        <v>19749</v>
      </c>
      <c r="G33" s="51">
        <f t="shared" si="1"/>
        <v>2.6232508838146523E-3</v>
      </c>
      <c r="H33" s="3">
        <v>1291</v>
      </c>
      <c r="I33" s="51">
        <f t="shared" si="2"/>
        <v>1.714829556435625E-4</v>
      </c>
    </row>
    <row r="34" spans="1:9" x14ac:dyDescent="0.45">
      <c r="A34" s="35" t="s">
        <v>35</v>
      </c>
      <c r="B34" s="3">
        <v>1784880</v>
      </c>
      <c r="C34" s="3">
        <v>1165854</v>
      </c>
      <c r="D34" s="3">
        <v>44</v>
      </c>
      <c r="E34" s="51">
        <f t="shared" si="0"/>
        <v>0.65315875577069604</v>
      </c>
      <c r="F34" s="3">
        <v>5040</v>
      </c>
      <c r="G34" s="51">
        <f t="shared" si="1"/>
        <v>2.8237192416296895E-3</v>
      </c>
      <c r="H34" s="3">
        <v>642</v>
      </c>
      <c r="I34" s="51">
        <f t="shared" si="2"/>
        <v>3.5968804625521043E-4</v>
      </c>
    </row>
    <row r="35" spans="1:9" x14ac:dyDescent="0.45">
      <c r="A35" s="35" t="s">
        <v>36</v>
      </c>
      <c r="B35" s="3">
        <v>1415176</v>
      </c>
      <c r="C35" s="3">
        <v>896091</v>
      </c>
      <c r="D35" s="3">
        <v>13</v>
      </c>
      <c r="E35" s="51">
        <f t="shared" si="0"/>
        <v>0.63319191393861962</v>
      </c>
      <c r="F35" s="3">
        <v>3312</v>
      </c>
      <c r="G35" s="51">
        <f t="shared" si="1"/>
        <v>2.3403449464942877E-3</v>
      </c>
      <c r="H35" s="3">
        <v>229</v>
      </c>
      <c r="I35" s="51">
        <f t="shared" si="2"/>
        <v>1.6181732872801687E-4</v>
      </c>
    </row>
    <row r="36" spans="1:9" x14ac:dyDescent="0.45">
      <c r="A36" s="35" t="s">
        <v>37</v>
      </c>
      <c r="B36" s="3">
        <v>2511426</v>
      </c>
      <c r="C36" s="3">
        <v>1550374</v>
      </c>
      <c r="D36" s="3">
        <v>69</v>
      </c>
      <c r="E36" s="51">
        <f t="shared" si="0"/>
        <v>0.61730068893130829</v>
      </c>
      <c r="F36" s="3">
        <v>7778</v>
      </c>
      <c r="G36" s="51">
        <f t="shared" si="1"/>
        <v>3.0970452643239339E-3</v>
      </c>
      <c r="H36" s="3">
        <v>610</v>
      </c>
      <c r="I36" s="51">
        <f t="shared" si="2"/>
        <v>2.428898960192337E-4</v>
      </c>
    </row>
    <row r="37" spans="1:9" x14ac:dyDescent="0.45">
      <c r="A37" s="35" t="s">
        <v>38</v>
      </c>
      <c r="B37" s="3">
        <v>8800726</v>
      </c>
      <c r="C37" s="3">
        <v>5121380</v>
      </c>
      <c r="D37" s="3">
        <v>436</v>
      </c>
      <c r="E37" s="51">
        <f t="shared" si="0"/>
        <v>0.58187744965585797</v>
      </c>
      <c r="F37" s="3">
        <v>23297</v>
      </c>
      <c r="G37" s="51">
        <f t="shared" si="1"/>
        <v>2.6471679722786506E-3</v>
      </c>
      <c r="H37" s="3">
        <v>2547</v>
      </c>
      <c r="I37" s="51">
        <f t="shared" si="2"/>
        <v>2.8940794202660097E-4</v>
      </c>
    </row>
    <row r="38" spans="1:9" x14ac:dyDescent="0.45">
      <c r="A38" s="35" t="s">
        <v>39</v>
      </c>
      <c r="B38" s="3">
        <v>5488603</v>
      </c>
      <c r="C38" s="3">
        <v>3400201</v>
      </c>
      <c r="D38" s="3">
        <v>83</v>
      </c>
      <c r="E38" s="51">
        <f t="shared" si="0"/>
        <v>0.61948696234724943</v>
      </c>
      <c r="F38" s="3">
        <v>14544</v>
      </c>
      <c r="G38" s="51">
        <f t="shared" si="1"/>
        <v>2.6498546169216467E-3</v>
      </c>
      <c r="H38" s="3">
        <v>1019</v>
      </c>
      <c r="I38" s="51">
        <f t="shared" si="2"/>
        <v>1.8565744325104219E-4</v>
      </c>
    </row>
    <row r="39" spans="1:9" x14ac:dyDescent="0.45">
      <c r="A39" s="35" t="s">
        <v>40</v>
      </c>
      <c r="B39" s="3">
        <v>1335166</v>
      </c>
      <c r="C39" s="3">
        <v>859119</v>
      </c>
      <c r="D39" s="3">
        <v>42</v>
      </c>
      <c r="E39" s="51">
        <f t="shared" si="0"/>
        <v>0.64342336458537741</v>
      </c>
      <c r="F39" s="3">
        <v>3300</v>
      </c>
      <c r="G39" s="51">
        <f t="shared" si="1"/>
        <v>2.4716027819761737E-3</v>
      </c>
      <c r="H39" s="3">
        <v>613</v>
      </c>
      <c r="I39" s="51">
        <f t="shared" si="2"/>
        <v>4.5911894101557412E-4</v>
      </c>
    </row>
    <row r="40" spans="1:9" x14ac:dyDescent="0.45">
      <c r="A40" s="35" t="s">
        <v>41</v>
      </c>
      <c r="B40" s="3">
        <v>934751</v>
      </c>
      <c r="C40" s="3">
        <v>602627</v>
      </c>
      <c r="D40" s="3">
        <v>14</v>
      </c>
      <c r="E40" s="51">
        <f t="shared" si="0"/>
        <v>0.64467756653911046</v>
      </c>
      <c r="F40" s="3">
        <v>2024</v>
      </c>
      <c r="G40" s="51">
        <f t="shared" si="1"/>
        <v>2.1652825190879711E-3</v>
      </c>
      <c r="H40" s="3">
        <v>270</v>
      </c>
      <c r="I40" s="51">
        <f t="shared" si="2"/>
        <v>2.8884697636054948E-4</v>
      </c>
    </row>
    <row r="41" spans="1:9" x14ac:dyDescent="0.45">
      <c r="A41" s="35" t="s">
        <v>42</v>
      </c>
      <c r="B41" s="3">
        <v>551609</v>
      </c>
      <c r="C41" s="3">
        <v>355010</v>
      </c>
      <c r="D41" s="3">
        <v>0</v>
      </c>
      <c r="E41" s="51">
        <f t="shared" si="0"/>
        <v>0.64358993417438803</v>
      </c>
      <c r="F41" s="3">
        <v>1188</v>
      </c>
      <c r="G41" s="51">
        <f t="shared" si="1"/>
        <v>2.1536994501540042E-3</v>
      </c>
      <c r="H41" s="3">
        <v>87</v>
      </c>
      <c r="I41" s="51">
        <f t="shared" si="2"/>
        <v>1.5772041427895484E-4</v>
      </c>
    </row>
    <row r="42" spans="1:9" x14ac:dyDescent="0.45">
      <c r="A42" s="35" t="s">
        <v>43</v>
      </c>
      <c r="B42" s="3">
        <v>666176</v>
      </c>
      <c r="C42" s="3">
        <v>456780</v>
      </c>
      <c r="D42" s="3">
        <v>11</v>
      </c>
      <c r="E42" s="51">
        <f t="shared" si="0"/>
        <v>0.68565814439427419</v>
      </c>
      <c r="F42" s="3">
        <v>1211</v>
      </c>
      <c r="G42" s="51">
        <f t="shared" si="1"/>
        <v>1.8178379287155347E-3</v>
      </c>
      <c r="H42" s="3">
        <v>122</v>
      </c>
      <c r="I42" s="51">
        <f t="shared" si="2"/>
        <v>1.8313478720338169E-4</v>
      </c>
    </row>
    <row r="43" spans="1:9" x14ac:dyDescent="0.45">
      <c r="A43" s="35" t="s">
        <v>44</v>
      </c>
      <c r="B43" s="3">
        <v>1879187</v>
      </c>
      <c r="C43" s="3">
        <v>1202993</v>
      </c>
      <c r="D43" s="3">
        <v>31</v>
      </c>
      <c r="E43" s="51">
        <f t="shared" si="0"/>
        <v>0.64015023518149072</v>
      </c>
      <c r="F43" s="3">
        <v>5305</v>
      </c>
      <c r="G43" s="51">
        <f t="shared" si="1"/>
        <v>2.8230293206583487E-3</v>
      </c>
      <c r="H43" s="3">
        <v>796</v>
      </c>
      <c r="I43" s="51">
        <f t="shared" si="2"/>
        <v>4.2358743435326024E-4</v>
      </c>
    </row>
    <row r="44" spans="1:9" x14ac:dyDescent="0.45">
      <c r="A44" s="35" t="s">
        <v>45</v>
      </c>
      <c r="B44" s="3">
        <v>2788648</v>
      </c>
      <c r="C44" s="3">
        <v>1745568</v>
      </c>
      <c r="D44" s="3">
        <v>26</v>
      </c>
      <c r="E44" s="51">
        <f t="shared" si="0"/>
        <v>0.62594561952602124</v>
      </c>
      <c r="F44" s="3">
        <v>6865</v>
      </c>
      <c r="G44" s="51">
        <f t="shared" si="1"/>
        <v>2.4617664187089943E-3</v>
      </c>
      <c r="H44" s="3">
        <v>536</v>
      </c>
      <c r="I44" s="51">
        <f t="shared" si="2"/>
        <v>1.9220783691595354E-4</v>
      </c>
    </row>
    <row r="45" spans="1:9" x14ac:dyDescent="0.45">
      <c r="A45" s="35" t="s">
        <v>46</v>
      </c>
      <c r="B45" s="3">
        <v>1340431</v>
      </c>
      <c r="C45" s="3">
        <v>917907</v>
      </c>
      <c r="D45" s="3">
        <v>48</v>
      </c>
      <c r="E45" s="51">
        <f t="shared" si="0"/>
        <v>0.68474915903914491</v>
      </c>
      <c r="F45" s="3">
        <v>3835</v>
      </c>
      <c r="G45" s="51">
        <f t="shared" si="1"/>
        <v>2.8610200748863611E-3</v>
      </c>
      <c r="H45" s="3">
        <v>261</v>
      </c>
      <c r="I45" s="51">
        <f t="shared" si="2"/>
        <v>1.9471349140686838E-4</v>
      </c>
    </row>
    <row r="46" spans="1:9" x14ac:dyDescent="0.45">
      <c r="A46" s="35" t="s">
        <v>47</v>
      </c>
      <c r="B46" s="3">
        <v>726558</v>
      </c>
      <c r="C46" s="3">
        <v>484026</v>
      </c>
      <c r="D46" s="3">
        <v>3</v>
      </c>
      <c r="E46" s="51">
        <f t="shared" si="0"/>
        <v>0.66618631960559238</v>
      </c>
      <c r="F46" s="3">
        <v>1773</v>
      </c>
      <c r="G46" s="51">
        <f t="shared" si="1"/>
        <v>2.4402731784661374E-3</v>
      </c>
      <c r="H46" s="3">
        <v>184</v>
      </c>
      <c r="I46" s="51">
        <f t="shared" si="2"/>
        <v>2.5324888033715135E-4</v>
      </c>
    </row>
    <row r="47" spans="1:9" x14ac:dyDescent="0.45">
      <c r="A47" s="35" t="s">
        <v>48</v>
      </c>
      <c r="B47" s="3">
        <v>964857</v>
      </c>
      <c r="C47" s="3">
        <v>620026</v>
      </c>
      <c r="D47" s="3">
        <v>12</v>
      </c>
      <c r="E47" s="51">
        <f t="shared" si="0"/>
        <v>0.64259677858998798</v>
      </c>
      <c r="F47" s="3">
        <v>2190</v>
      </c>
      <c r="G47" s="51">
        <f t="shared" si="1"/>
        <v>2.269766400616879E-3</v>
      </c>
      <c r="H47" s="3">
        <v>909</v>
      </c>
      <c r="I47" s="51">
        <f t="shared" si="2"/>
        <v>9.4210851970810184E-4</v>
      </c>
    </row>
    <row r="48" spans="1:9" x14ac:dyDescent="0.45">
      <c r="A48" s="35" t="s">
        <v>49</v>
      </c>
      <c r="B48" s="3">
        <v>1341487</v>
      </c>
      <c r="C48" s="3">
        <v>895794</v>
      </c>
      <c r="D48" s="3">
        <v>37</v>
      </c>
      <c r="E48" s="51">
        <f t="shared" si="0"/>
        <v>0.66773438728813628</v>
      </c>
      <c r="F48" s="3">
        <v>2829</v>
      </c>
      <c r="G48" s="51">
        <f t="shared" si="1"/>
        <v>2.1088538316062699E-3</v>
      </c>
      <c r="H48" s="3">
        <v>256</v>
      </c>
      <c r="I48" s="51">
        <f t="shared" si="2"/>
        <v>1.9083300844510606E-4</v>
      </c>
    </row>
    <row r="49" spans="1:9" x14ac:dyDescent="0.45">
      <c r="A49" s="35" t="s">
        <v>50</v>
      </c>
      <c r="B49" s="3">
        <v>692927</v>
      </c>
      <c r="C49" s="3">
        <v>446111</v>
      </c>
      <c r="D49" s="3">
        <v>16</v>
      </c>
      <c r="E49" s="51">
        <f t="shared" si="0"/>
        <v>0.64378354429831719</v>
      </c>
      <c r="F49" s="3">
        <v>1309</v>
      </c>
      <c r="G49" s="51">
        <f t="shared" si="1"/>
        <v>1.8890878837164666E-3</v>
      </c>
      <c r="H49" s="3">
        <v>194</v>
      </c>
      <c r="I49" s="51">
        <f t="shared" si="2"/>
        <v>2.7997177191825404E-4</v>
      </c>
    </row>
    <row r="50" spans="1:9" x14ac:dyDescent="0.45">
      <c r="A50" s="35" t="s">
        <v>51</v>
      </c>
      <c r="B50" s="3">
        <v>5108414</v>
      </c>
      <c r="C50" s="3">
        <v>3134519</v>
      </c>
      <c r="D50" s="3">
        <v>375</v>
      </c>
      <c r="E50" s="51">
        <f t="shared" si="0"/>
        <v>0.61352584187577597</v>
      </c>
      <c r="F50" s="3">
        <v>12119</v>
      </c>
      <c r="G50" s="51">
        <f t="shared" si="1"/>
        <v>2.3723605800156371E-3</v>
      </c>
      <c r="H50" s="3">
        <v>1324</v>
      </c>
      <c r="I50" s="51">
        <f t="shared" si="2"/>
        <v>2.5918024655010344E-4</v>
      </c>
    </row>
    <row r="51" spans="1:9" x14ac:dyDescent="0.45">
      <c r="A51" s="35" t="s">
        <v>52</v>
      </c>
      <c r="B51" s="3">
        <v>812168</v>
      </c>
      <c r="C51" s="3">
        <v>509784</v>
      </c>
      <c r="D51" s="3">
        <v>144</v>
      </c>
      <c r="E51" s="51">
        <f t="shared" si="0"/>
        <v>0.62750563922735203</v>
      </c>
      <c r="F51" s="3">
        <v>1999</v>
      </c>
      <c r="G51" s="51">
        <f t="shared" si="1"/>
        <v>2.4613134228386245E-3</v>
      </c>
      <c r="H51" s="3">
        <v>190</v>
      </c>
      <c r="I51" s="51">
        <f t="shared" si="2"/>
        <v>2.3394174604269067E-4</v>
      </c>
    </row>
    <row r="52" spans="1:9" x14ac:dyDescent="0.45">
      <c r="A52" s="35" t="s">
        <v>53</v>
      </c>
      <c r="B52" s="3">
        <v>1319965</v>
      </c>
      <c r="C52" s="3">
        <v>901777</v>
      </c>
      <c r="D52" s="3">
        <v>10</v>
      </c>
      <c r="E52" s="51">
        <f t="shared" si="0"/>
        <v>0.68317493266866924</v>
      </c>
      <c r="F52" s="3">
        <v>2833</v>
      </c>
      <c r="G52" s="51">
        <f t="shared" si="1"/>
        <v>2.1462690298606401E-3</v>
      </c>
      <c r="H52" s="3">
        <v>461</v>
      </c>
      <c r="I52" s="51">
        <f t="shared" si="2"/>
        <v>3.492516847037611E-4</v>
      </c>
    </row>
    <row r="53" spans="1:9" x14ac:dyDescent="0.45">
      <c r="A53" s="35" t="s">
        <v>54</v>
      </c>
      <c r="B53" s="3">
        <v>1747317</v>
      </c>
      <c r="C53" s="3">
        <v>1168220</v>
      </c>
      <c r="D53" s="3">
        <v>49</v>
      </c>
      <c r="E53" s="51">
        <f t="shared" si="0"/>
        <v>0.66855127031900907</v>
      </c>
      <c r="F53" s="3">
        <v>4101</v>
      </c>
      <c r="G53" s="51">
        <f t="shared" si="1"/>
        <v>2.3470268989542252E-3</v>
      </c>
      <c r="H53" s="3">
        <v>741</v>
      </c>
      <c r="I53" s="51">
        <f t="shared" si="2"/>
        <v>4.2407874472691559E-4</v>
      </c>
    </row>
    <row r="54" spans="1:9" x14ac:dyDescent="0.45">
      <c r="A54" s="35" t="s">
        <v>55</v>
      </c>
      <c r="B54" s="3">
        <v>1131106</v>
      </c>
      <c r="C54" s="3">
        <v>741509</v>
      </c>
      <c r="D54" s="3">
        <v>111</v>
      </c>
      <c r="E54" s="51">
        <f t="shared" si="0"/>
        <v>0.65546288323110302</v>
      </c>
      <c r="F54" s="3">
        <v>2540</v>
      </c>
      <c r="G54" s="51">
        <f t="shared" si="1"/>
        <v>2.2455897148454698E-3</v>
      </c>
      <c r="H54" s="3">
        <v>267</v>
      </c>
      <c r="I54" s="51">
        <f t="shared" si="2"/>
        <v>2.3605214719044901E-4</v>
      </c>
    </row>
    <row r="55" spans="1:9" x14ac:dyDescent="0.45">
      <c r="A55" s="35" t="s">
        <v>56</v>
      </c>
      <c r="B55" s="3">
        <v>1078190</v>
      </c>
      <c r="C55" s="3">
        <v>689371</v>
      </c>
      <c r="D55" s="3">
        <v>120</v>
      </c>
      <c r="E55" s="51">
        <f t="shared" si="0"/>
        <v>0.63926673406356949</v>
      </c>
      <c r="F55" s="3">
        <v>2481</v>
      </c>
      <c r="G55" s="51">
        <f t="shared" si="1"/>
        <v>2.3010786596054499E-3</v>
      </c>
      <c r="H55" s="3">
        <v>337</v>
      </c>
      <c r="I55" s="51">
        <f t="shared" si="2"/>
        <v>3.1256086589562135E-4</v>
      </c>
    </row>
    <row r="56" spans="1:9" x14ac:dyDescent="0.45">
      <c r="A56" s="35" t="s">
        <v>57</v>
      </c>
      <c r="B56" s="3">
        <v>1605061</v>
      </c>
      <c r="C56" s="3">
        <v>1058213</v>
      </c>
      <c r="D56" s="3">
        <v>63</v>
      </c>
      <c r="E56" s="51">
        <f t="shared" si="0"/>
        <v>0.65925843316858357</v>
      </c>
      <c r="F56" s="3">
        <v>4029</v>
      </c>
      <c r="G56" s="51">
        <f t="shared" si="1"/>
        <v>2.5101849711630896E-3</v>
      </c>
      <c r="H56" s="3">
        <v>432</v>
      </c>
      <c r="I56" s="51">
        <f t="shared" si="2"/>
        <v>2.6914864917906546E-4</v>
      </c>
    </row>
    <row r="57" spans="1:9" x14ac:dyDescent="0.45">
      <c r="A57" s="35" t="s">
        <v>58</v>
      </c>
      <c r="B57" s="3">
        <v>1485316</v>
      </c>
      <c r="C57" s="3">
        <v>713005</v>
      </c>
      <c r="D57" s="3">
        <v>83</v>
      </c>
      <c r="E57" s="51">
        <f t="shared" si="0"/>
        <v>0.47998001772013499</v>
      </c>
      <c r="F57" s="3">
        <v>3286</v>
      </c>
      <c r="G57" s="51">
        <f t="shared" si="1"/>
        <v>2.2123238421992357E-3</v>
      </c>
      <c r="H57" s="3">
        <v>278</v>
      </c>
      <c r="I57" s="51">
        <f t="shared" si="2"/>
        <v>1.8716555938264989E-4</v>
      </c>
    </row>
    <row r="58" spans="1:9" ht="9.75" customHeight="1" x14ac:dyDescent="0.45">
      <c r="A58" s="33"/>
      <c r="B58" s="2"/>
      <c r="C58" s="2"/>
      <c r="D58" s="2"/>
      <c r="E58" s="52"/>
      <c r="F58" s="58"/>
      <c r="G58" s="52"/>
      <c r="H58" s="58"/>
      <c r="I58" s="52"/>
    </row>
    <row r="59" spans="1:9" ht="18.75" customHeight="1" x14ac:dyDescent="0.45">
      <c r="A59" s="30" t="s">
        <v>157</v>
      </c>
      <c r="B59" s="2"/>
      <c r="C59" s="2"/>
      <c r="D59" s="2"/>
      <c r="E59" s="52"/>
      <c r="F59" s="58"/>
      <c r="G59" s="52"/>
      <c r="H59" s="58"/>
      <c r="I59" s="52"/>
    </row>
    <row r="60" spans="1:9" ht="18.75" customHeight="1" x14ac:dyDescent="0.45">
      <c r="A60" s="30" t="s">
        <v>59</v>
      </c>
      <c r="B60" s="2"/>
      <c r="C60" s="2"/>
      <c r="D60" s="2"/>
      <c r="E60" s="52"/>
      <c r="F60" s="58"/>
      <c r="G60" s="52"/>
      <c r="H60" s="58"/>
      <c r="I60" s="52"/>
    </row>
    <row r="61" spans="1:9" x14ac:dyDescent="0.45">
      <c r="A61" s="30" t="s">
        <v>60</v>
      </c>
    </row>
    <row r="62" spans="1:9" x14ac:dyDescent="0.45">
      <c r="A62" s="30" t="s">
        <v>61</v>
      </c>
    </row>
    <row r="63" spans="1:9" x14ac:dyDescent="0.45">
      <c r="A63" s="30" t="s">
        <v>150</v>
      </c>
      <c r="F63" s="19"/>
      <c r="H63" s="19"/>
    </row>
    <row r="64" spans="1:9" x14ac:dyDescent="0.45">
      <c r="A64" s="30" t="s">
        <v>62</v>
      </c>
    </row>
  </sheetData>
  <mergeCells count="16">
    <mergeCell ref="H7:H9"/>
    <mergeCell ref="E8:E9"/>
    <mergeCell ref="G8:G9"/>
    <mergeCell ref="I8:I9"/>
    <mergeCell ref="A1:I1"/>
    <mergeCell ref="A5:A9"/>
    <mergeCell ref="B5:B9"/>
    <mergeCell ref="C5:E6"/>
    <mergeCell ref="F5:G5"/>
    <mergeCell ref="H5:I5"/>
    <mergeCell ref="F6:G6"/>
    <mergeCell ref="H6:I6"/>
    <mergeCell ref="C7:C9"/>
    <mergeCell ref="F7:F9"/>
    <mergeCell ref="H3:I3"/>
    <mergeCell ref="D8:D9"/>
  </mergeCells>
  <phoneticPr fontId="2"/>
  <pageMargins left="0.7" right="0.7" top="0.75" bottom="0.75" header="0.3" footer="0.3"/>
  <pageSetup paperSize="9" scale="6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Normal="100" zoomScaleSheetLayoutView="100" workbookViewId="0">
      <selection activeCell="B2" sqref="B2"/>
    </sheetView>
  </sheetViews>
  <sheetFormatPr defaultColWidth="9" defaultRowHeight="18" x14ac:dyDescent="0.45"/>
  <cols>
    <col min="1" max="1" width="13.59765625" style="27" customWidth="1"/>
    <col min="2" max="4" width="13.59765625" style="19" customWidth="1"/>
    <col min="5" max="5" width="13.59765625" style="27" customWidth="1"/>
    <col min="6" max="6" width="13.59765625" style="19" customWidth="1"/>
    <col min="7" max="7" width="13.59765625" style="27" customWidth="1"/>
    <col min="8" max="8" width="13.59765625" style="19" customWidth="1"/>
    <col min="9" max="9" width="15.69921875" style="27" customWidth="1"/>
    <col min="10" max="10" width="9" style="27"/>
    <col min="11" max="11" width="9.5" style="27" bestFit="1" customWidth="1"/>
    <col min="12" max="16384" width="9" style="27"/>
  </cols>
  <sheetData>
    <row r="1" spans="1:9" x14ac:dyDescent="0.45">
      <c r="A1" s="64" t="s">
        <v>63</v>
      </c>
      <c r="B1" s="64"/>
      <c r="C1" s="64"/>
      <c r="D1" s="64"/>
      <c r="E1" s="64"/>
      <c r="F1" s="64"/>
      <c r="G1" s="64"/>
      <c r="H1" s="64"/>
      <c r="I1" s="64"/>
    </row>
    <row r="2" spans="1:9" x14ac:dyDescent="0.45">
      <c r="A2" s="30"/>
      <c r="B2" s="53"/>
      <c r="C2" s="53"/>
      <c r="D2" s="53"/>
      <c r="E2" s="30"/>
      <c r="F2" s="53"/>
      <c r="G2" s="30"/>
      <c r="H2" s="53"/>
      <c r="I2" s="30"/>
    </row>
    <row r="3" spans="1:9" x14ac:dyDescent="0.45">
      <c r="A3" s="33"/>
      <c r="B3" s="54"/>
      <c r="C3" s="54"/>
      <c r="D3" s="54"/>
      <c r="E3" s="33"/>
      <c r="F3" s="55"/>
      <c r="G3" s="56"/>
      <c r="H3" s="81">
        <f>'進捗状況 (都道府県別)'!H3</f>
        <v>44806</v>
      </c>
      <c r="I3" s="81"/>
    </row>
    <row r="4" spans="1:9" x14ac:dyDescent="0.45">
      <c r="A4" s="30" t="s">
        <v>64</v>
      </c>
      <c r="B4" s="54"/>
      <c r="C4" s="54"/>
      <c r="D4" s="54"/>
      <c r="E4" s="33"/>
      <c r="F4" s="55"/>
      <c r="G4" s="56"/>
      <c r="H4" s="55"/>
      <c r="I4" s="37" t="s">
        <v>1</v>
      </c>
    </row>
    <row r="5" spans="1:9" ht="24" customHeight="1" x14ac:dyDescent="0.45">
      <c r="A5" s="83" t="s">
        <v>65</v>
      </c>
      <c r="B5" s="65" t="s">
        <v>3</v>
      </c>
      <c r="C5" s="61" t="s">
        <v>4</v>
      </c>
      <c r="D5" s="66"/>
      <c r="E5" s="67"/>
      <c r="F5" s="71" t="str">
        <f>'進捗状況 (都道府県別)'!F5</f>
        <v>直近1週間</v>
      </c>
      <c r="G5" s="72"/>
      <c r="H5" s="71">
        <f>'進捗状況 (都道府県別)'!H5:I5</f>
        <v>44805</v>
      </c>
      <c r="I5" s="72"/>
    </row>
    <row r="6" spans="1:9" ht="23.25" customHeight="1" x14ac:dyDescent="0.45">
      <c r="A6" s="83"/>
      <c r="B6" s="65"/>
      <c r="C6" s="68"/>
      <c r="D6" s="69"/>
      <c r="E6" s="70"/>
      <c r="F6" s="75" t="s">
        <v>5</v>
      </c>
      <c r="G6" s="76"/>
      <c r="H6" s="77" t="s">
        <v>6</v>
      </c>
      <c r="I6" s="78"/>
    </row>
    <row r="7" spans="1:9" ht="18.75" customHeight="1" x14ac:dyDescent="0.45">
      <c r="A7" s="60"/>
      <c r="B7" s="65"/>
      <c r="C7" s="79" t="s">
        <v>7</v>
      </c>
      <c r="D7" s="50"/>
      <c r="E7" s="31"/>
      <c r="F7" s="79" t="s">
        <v>8</v>
      </c>
      <c r="G7" s="31"/>
      <c r="H7" s="79" t="s">
        <v>8</v>
      </c>
      <c r="I7" s="32"/>
    </row>
    <row r="8" spans="1:9" ht="18.75" customHeight="1" x14ac:dyDescent="0.45">
      <c r="A8" s="60"/>
      <c r="B8" s="65"/>
      <c r="C8" s="80"/>
      <c r="D8" s="82" t="s">
        <v>149</v>
      </c>
      <c r="E8" s="63" t="s">
        <v>9</v>
      </c>
      <c r="F8" s="80"/>
      <c r="G8" s="61" t="s">
        <v>10</v>
      </c>
      <c r="H8" s="80"/>
      <c r="I8" s="63" t="s">
        <v>10</v>
      </c>
    </row>
    <row r="9" spans="1:9" ht="35.1" customHeight="1" x14ac:dyDescent="0.45">
      <c r="A9" s="60"/>
      <c r="B9" s="65"/>
      <c r="C9" s="80"/>
      <c r="D9" s="62"/>
      <c r="E9" s="62"/>
      <c r="F9" s="80"/>
      <c r="G9" s="62"/>
      <c r="H9" s="80"/>
      <c r="I9" s="62"/>
    </row>
    <row r="10" spans="1:9" x14ac:dyDescent="0.45">
      <c r="A10" s="34" t="s">
        <v>66</v>
      </c>
      <c r="B10" s="3">
        <f>SUM(B11:B30)</f>
        <v>27484752</v>
      </c>
      <c r="C10" s="3">
        <f>SUM(C11:C30)</f>
        <v>17020353</v>
      </c>
      <c r="D10" s="3">
        <f>SUM(D11:D30)</f>
        <v>690</v>
      </c>
      <c r="E10" s="51">
        <f>(C10-D10)/$B10</f>
        <v>0.61924018815960213</v>
      </c>
      <c r="F10" s="3">
        <f>SUM(F11:F30)</f>
        <v>73404</v>
      </c>
      <c r="G10" s="51">
        <f>F10/$B10</f>
        <v>2.6707172034879556E-3</v>
      </c>
      <c r="H10" s="3">
        <f>SUM(H11:H30)</f>
        <v>6773</v>
      </c>
      <c r="I10" s="51">
        <f>H10/$B10</f>
        <v>2.464275464446614E-4</v>
      </c>
    </row>
    <row r="11" spans="1:9" x14ac:dyDescent="0.45">
      <c r="A11" s="35" t="s">
        <v>67</v>
      </c>
      <c r="B11" s="3">
        <v>1960668</v>
      </c>
      <c r="C11" s="3">
        <v>1227336</v>
      </c>
      <c r="D11" s="3">
        <v>13</v>
      </c>
      <c r="E11" s="51">
        <f t="shared" ref="E11:E30" si="0">(C11-D11)/$B11</f>
        <v>0.62597186265089244</v>
      </c>
      <c r="F11" s="3">
        <v>6123</v>
      </c>
      <c r="G11" s="51">
        <f t="shared" ref="G11:G30" si="1">F11/$B11</f>
        <v>3.122915251332709E-3</v>
      </c>
      <c r="H11" s="3">
        <v>817</v>
      </c>
      <c r="I11" s="51">
        <f t="shared" ref="I11:I30" si="2">H11/$B11</f>
        <v>4.1669471833069138E-4</v>
      </c>
    </row>
    <row r="12" spans="1:9" x14ac:dyDescent="0.45">
      <c r="A12" s="35" t="s">
        <v>68</v>
      </c>
      <c r="B12" s="3">
        <v>1065365</v>
      </c>
      <c r="C12" s="3">
        <v>685518</v>
      </c>
      <c r="D12" s="3">
        <v>10</v>
      </c>
      <c r="E12" s="51">
        <f t="shared" si="0"/>
        <v>0.64344895880754482</v>
      </c>
      <c r="F12" s="3">
        <v>3752</v>
      </c>
      <c r="G12" s="51">
        <f t="shared" si="1"/>
        <v>3.5217976937481519E-3</v>
      </c>
      <c r="H12" s="3">
        <v>246</v>
      </c>
      <c r="I12" s="51">
        <f t="shared" si="2"/>
        <v>2.3090677842805047E-4</v>
      </c>
    </row>
    <row r="13" spans="1:9" x14ac:dyDescent="0.45">
      <c r="A13" s="35" t="s">
        <v>69</v>
      </c>
      <c r="B13" s="3">
        <v>1332226</v>
      </c>
      <c r="C13" s="3">
        <v>862540</v>
      </c>
      <c r="D13" s="3">
        <v>9</v>
      </c>
      <c r="E13" s="51">
        <f t="shared" si="0"/>
        <v>0.64743594555278161</v>
      </c>
      <c r="F13" s="3">
        <v>3440</v>
      </c>
      <c r="G13" s="51">
        <f t="shared" si="1"/>
        <v>2.5821444709831515E-3</v>
      </c>
      <c r="H13" s="3">
        <v>211</v>
      </c>
      <c r="I13" s="51">
        <f t="shared" si="2"/>
        <v>1.5838153586553632E-4</v>
      </c>
    </row>
    <row r="14" spans="1:9" x14ac:dyDescent="0.45">
      <c r="A14" s="35" t="s">
        <v>70</v>
      </c>
      <c r="B14" s="3">
        <v>976328</v>
      </c>
      <c r="C14" s="3">
        <v>644048</v>
      </c>
      <c r="D14" s="3">
        <v>0</v>
      </c>
      <c r="E14" s="51">
        <f t="shared" si="0"/>
        <v>0.65966355569030077</v>
      </c>
      <c r="F14" s="3">
        <v>2655</v>
      </c>
      <c r="G14" s="51">
        <f t="shared" si="1"/>
        <v>2.7193729975991676E-3</v>
      </c>
      <c r="H14" s="3">
        <v>357</v>
      </c>
      <c r="I14" s="51">
        <f t="shared" si="2"/>
        <v>3.6565580419695018E-4</v>
      </c>
    </row>
    <row r="15" spans="1:9" x14ac:dyDescent="0.45">
      <c r="A15" s="35" t="s">
        <v>71</v>
      </c>
      <c r="B15" s="3">
        <v>3755776</v>
      </c>
      <c r="C15" s="3">
        <v>2436874</v>
      </c>
      <c r="D15" s="3">
        <v>70</v>
      </c>
      <c r="E15" s="51">
        <f t="shared" si="0"/>
        <v>0.64881505180287646</v>
      </c>
      <c r="F15" s="3">
        <v>9916</v>
      </c>
      <c r="G15" s="51">
        <f t="shared" si="1"/>
        <v>2.6402000545293438E-3</v>
      </c>
      <c r="H15" s="3">
        <v>725</v>
      </c>
      <c r="I15" s="51">
        <f t="shared" si="2"/>
        <v>1.9303600640719788E-4</v>
      </c>
    </row>
    <row r="16" spans="1:9" x14ac:dyDescent="0.45">
      <c r="A16" s="35" t="s">
        <v>72</v>
      </c>
      <c r="B16" s="3">
        <v>1522390</v>
      </c>
      <c r="C16" s="3">
        <v>944767</v>
      </c>
      <c r="D16" s="3">
        <v>61</v>
      </c>
      <c r="E16" s="51">
        <f t="shared" si="0"/>
        <v>0.62054138558450855</v>
      </c>
      <c r="F16" s="3">
        <v>4445</v>
      </c>
      <c r="G16" s="51">
        <f t="shared" si="1"/>
        <v>2.9197511807092795E-3</v>
      </c>
      <c r="H16" s="3">
        <v>391</v>
      </c>
      <c r="I16" s="51">
        <f t="shared" si="2"/>
        <v>2.5683300599714921E-4</v>
      </c>
    </row>
    <row r="17" spans="1:9" x14ac:dyDescent="0.45">
      <c r="A17" s="35" t="s">
        <v>73</v>
      </c>
      <c r="B17" s="3">
        <v>719112</v>
      </c>
      <c r="C17" s="3">
        <v>469583</v>
      </c>
      <c r="D17" s="3">
        <v>17</v>
      </c>
      <c r="E17" s="51">
        <f t="shared" si="0"/>
        <v>0.65298034242232084</v>
      </c>
      <c r="F17" s="3">
        <v>1782</v>
      </c>
      <c r="G17" s="51">
        <f t="shared" si="1"/>
        <v>2.4780562693989252E-3</v>
      </c>
      <c r="H17" s="3">
        <v>72</v>
      </c>
      <c r="I17" s="51">
        <f t="shared" si="2"/>
        <v>1.0012348563227981E-4</v>
      </c>
    </row>
    <row r="18" spans="1:9" x14ac:dyDescent="0.45">
      <c r="A18" s="35" t="s">
        <v>74</v>
      </c>
      <c r="B18" s="3">
        <v>779613</v>
      </c>
      <c r="C18" s="3">
        <v>545009</v>
      </c>
      <c r="D18" s="3">
        <v>3</v>
      </c>
      <c r="E18" s="51">
        <f t="shared" si="0"/>
        <v>0.69907248852956527</v>
      </c>
      <c r="F18" s="3">
        <v>2431</v>
      </c>
      <c r="G18" s="51">
        <f t="shared" si="1"/>
        <v>3.1182137804269556E-3</v>
      </c>
      <c r="H18" s="3">
        <v>172</v>
      </c>
      <c r="I18" s="51">
        <f t="shared" si="2"/>
        <v>2.2062228310713137E-4</v>
      </c>
    </row>
    <row r="19" spans="1:9" x14ac:dyDescent="0.45">
      <c r="A19" s="35" t="s">
        <v>75</v>
      </c>
      <c r="B19" s="3">
        <v>689079</v>
      </c>
      <c r="C19" s="3">
        <v>462187</v>
      </c>
      <c r="D19" s="3">
        <v>12</v>
      </c>
      <c r="E19" s="51">
        <f t="shared" si="0"/>
        <v>0.670714098093252</v>
      </c>
      <c r="F19" s="3">
        <v>2490</v>
      </c>
      <c r="G19" s="51">
        <f t="shared" si="1"/>
        <v>3.6135189143770164E-3</v>
      </c>
      <c r="H19" s="3">
        <v>114</v>
      </c>
      <c r="I19" s="51">
        <f t="shared" si="2"/>
        <v>1.6543821535702002E-4</v>
      </c>
    </row>
    <row r="20" spans="1:9" x14ac:dyDescent="0.45">
      <c r="A20" s="35" t="s">
        <v>76</v>
      </c>
      <c r="B20" s="3">
        <v>795771</v>
      </c>
      <c r="C20" s="3">
        <v>523140</v>
      </c>
      <c r="D20" s="3">
        <v>5</v>
      </c>
      <c r="E20" s="51">
        <f t="shared" si="0"/>
        <v>0.65739389849592411</v>
      </c>
      <c r="F20" s="3">
        <v>2067</v>
      </c>
      <c r="G20" s="51">
        <f t="shared" si="1"/>
        <v>2.5974809335851646E-3</v>
      </c>
      <c r="H20" s="3">
        <v>114</v>
      </c>
      <c r="I20" s="51">
        <f t="shared" si="2"/>
        <v>1.432572938697188E-4</v>
      </c>
    </row>
    <row r="21" spans="1:9" x14ac:dyDescent="0.45">
      <c r="A21" s="35" t="s">
        <v>77</v>
      </c>
      <c r="B21" s="3">
        <v>2293433</v>
      </c>
      <c r="C21" s="3">
        <v>1377349</v>
      </c>
      <c r="D21" s="3">
        <v>31</v>
      </c>
      <c r="E21" s="51">
        <f t="shared" si="0"/>
        <v>0.6005486098787276</v>
      </c>
      <c r="F21" s="3">
        <v>5007</v>
      </c>
      <c r="G21" s="51">
        <f t="shared" si="1"/>
        <v>2.1831900038065204E-3</v>
      </c>
      <c r="H21" s="3">
        <v>499</v>
      </c>
      <c r="I21" s="51">
        <f t="shared" si="2"/>
        <v>2.1757775352495583E-4</v>
      </c>
    </row>
    <row r="22" spans="1:9" x14ac:dyDescent="0.45">
      <c r="A22" s="35" t="s">
        <v>78</v>
      </c>
      <c r="B22" s="3">
        <v>1388807</v>
      </c>
      <c r="C22" s="3">
        <v>833691</v>
      </c>
      <c r="D22" s="3">
        <v>37</v>
      </c>
      <c r="E22" s="51">
        <f t="shared" si="0"/>
        <v>0.60026627169937941</v>
      </c>
      <c r="F22" s="3">
        <v>4875</v>
      </c>
      <c r="G22" s="51">
        <f t="shared" si="1"/>
        <v>3.5102069618024681E-3</v>
      </c>
      <c r="H22" s="3">
        <v>254</v>
      </c>
      <c r="I22" s="51">
        <f t="shared" si="2"/>
        <v>1.8289078324057988E-4</v>
      </c>
    </row>
    <row r="23" spans="1:9" x14ac:dyDescent="0.45">
      <c r="A23" s="35" t="s">
        <v>79</v>
      </c>
      <c r="B23" s="3">
        <v>2732197</v>
      </c>
      <c r="C23" s="3">
        <v>1494493</v>
      </c>
      <c r="D23" s="3">
        <v>105</v>
      </c>
      <c r="E23" s="51">
        <f t="shared" si="0"/>
        <v>0.54695470348587605</v>
      </c>
      <c r="F23" s="3">
        <v>6865</v>
      </c>
      <c r="G23" s="51">
        <f t="shared" si="1"/>
        <v>2.5126299457908781E-3</v>
      </c>
      <c r="H23" s="3">
        <v>908</v>
      </c>
      <c r="I23" s="51">
        <f t="shared" si="2"/>
        <v>3.3233328343454003E-4</v>
      </c>
    </row>
    <row r="24" spans="1:9" x14ac:dyDescent="0.45">
      <c r="A24" s="35" t="s">
        <v>80</v>
      </c>
      <c r="B24" s="3">
        <v>826154</v>
      </c>
      <c r="C24" s="3">
        <v>490556</v>
      </c>
      <c r="D24" s="3">
        <v>15</v>
      </c>
      <c r="E24" s="51">
        <f t="shared" si="0"/>
        <v>0.59376460078871496</v>
      </c>
      <c r="F24" s="3">
        <v>1934</v>
      </c>
      <c r="G24" s="51">
        <f t="shared" si="1"/>
        <v>2.3409679067098871E-3</v>
      </c>
      <c r="H24" s="3">
        <v>188</v>
      </c>
      <c r="I24" s="51">
        <f t="shared" si="2"/>
        <v>2.2756047903901695E-4</v>
      </c>
    </row>
    <row r="25" spans="1:9" x14ac:dyDescent="0.45">
      <c r="A25" s="35" t="s">
        <v>81</v>
      </c>
      <c r="B25" s="3">
        <v>1517627</v>
      </c>
      <c r="C25" s="3">
        <v>903820</v>
      </c>
      <c r="D25" s="3">
        <v>7</v>
      </c>
      <c r="E25" s="51">
        <f t="shared" si="0"/>
        <v>0.59554356900608652</v>
      </c>
      <c r="F25" s="3">
        <v>4327</v>
      </c>
      <c r="G25" s="51">
        <f t="shared" si="1"/>
        <v>2.8511617149668527E-3</v>
      </c>
      <c r="H25" s="3">
        <v>316</v>
      </c>
      <c r="I25" s="51">
        <f t="shared" si="2"/>
        <v>2.0821980631604471E-4</v>
      </c>
    </row>
    <row r="26" spans="1:9" x14ac:dyDescent="0.45">
      <c r="A26" s="35" t="s">
        <v>82</v>
      </c>
      <c r="B26" s="3">
        <v>704487</v>
      </c>
      <c r="C26" s="3">
        <v>430383</v>
      </c>
      <c r="D26" s="3">
        <v>11</v>
      </c>
      <c r="E26" s="51">
        <f t="shared" si="0"/>
        <v>0.61090126574372561</v>
      </c>
      <c r="F26" s="3">
        <v>2161</v>
      </c>
      <c r="G26" s="51">
        <f t="shared" si="1"/>
        <v>3.0674803083662297E-3</v>
      </c>
      <c r="H26" s="3">
        <v>171</v>
      </c>
      <c r="I26" s="51">
        <f t="shared" si="2"/>
        <v>2.4272981616410238E-4</v>
      </c>
    </row>
    <row r="27" spans="1:9" x14ac:dyDescent="0.45">
      <c r="A27" s="35" t="s">
        <v>83</v>
      </c>
      <c r="B27" s="3">
        <v>1189149</v>
      </c>
      <c r="C27" s="3">
        <v>710176</v>
      </c>
      <c r="D27" s="3">
        <v>4</v>
      </c>
      <c r="E27" s="51">
        <f t="shared" si="0"/>
        <v>0.59721027390175663</v>
      </c>
      <c r="F27" s="3">
        <v>2486</v>
      </c>
      <c r="G27" s="51">
        <f t="shared" si="1"/>
        <v>2.0905706517854363E-3</v>
      </c>
      <c r="H27" s="3">
        <v>146</v>
      </c>
      <c r="I27" s="51">
        <f t="shared" si="2"/>
        <v>1.2277687657307872E-4</v>
      </c>
    </row>
    <row r="28" spans="1:9" x14ac:dyDescent="0.45">
      <c r="A28" s="35" t="s">
        <v>84</v>
      </c>
      <c r="B28" s="3">
        <v>936583</v>
      </c>
      <c r="C28" s="3">
        <v>600652</v>
      </c>
      <c r="D28" s="3">
        <v>268</v>
      </c>
      <c r="E28" s="51">
        <f t="shared" si="0"/>
        <v>0.64103661928521016</v>
      </c>
      <c r="F28" s="3">
        <v>2083</v>
      </c>
      <c r="G28" s="51">
        <f t="shared" si="1"/>
        <v>2.2240420763562866E-3</v>
      </c>
      <c r="H28" s="3">
        <v>198</v>
      </c>
      <c r="I28" s="51">
        <f t="shared" si="2"/>
        <v>2.1140678402234507E-4</v>
      </c>
    </row>
    <row r="29" spans="1:9" x14ac:dyDescent="0.45">
      <c r="A29" s="35" t="s">
        <v>85</v>
      </c>
      <c r="B29" s="3">
        <v>1568265</v>
      </c>
      <c r="C29" s="3">
        <v>915202</v>
      </c>
      <c r="D29" s="3">
        <v>4</v>
      </c>
      <c r="E29" s="51">
        <f t="shared" si="0"/>
        <v>0.58357356696731744</v>
      </c>
      <c r="F29" s="3">
        <v>2597</v>
      </c>
      <c r="G29" s="51">
        <f t="shared" si="1"/>
        <v>1.6559701325987637E-3</v>
      </c>
      <c r="H29" s="3">
        <v>334</v>
      </c>
      <c r="I29" s="51">
        <f t="shared" si="2"/>
        <v>2.129742103534798E-4</v>
      </c>
    </row>
    <row r="30" spans="1:9" x14ac:dyDescent="0.45">
      <c r="A30" s="35" t="s">
        <v>86</v>
      </c>
      <c r="B30" s="3">
        <v>731722</v>
      </c>
      <c r="C30" s="3">
        <v>463029</v>
      </c>
      <c r="D30" s="3">
        <v>8</v>
      </c>
      <c r="E30" s="51">
        <f t="shared" si="0"/>
        <v>0.63278266882777889</v>
      </c>
      <c r="F30" s="3">
        <v>1968</v>
      </c>
      <c r="G30" s="51">
        <f t="shared" si="1"/>
        <v>2.689546029776336E-3</v>
      </c>
      <c r="H30" s="3">
        <v>540</v>
      </c>
      <c r="I30" s="51">
        <f t="shared" si="2"/>
        <v>7.3798519109716536E-4</v>
      </c>
    </row>
    <row r="31" spans="1:9" x14ac:dyDescent="0.45">
      <c r="A31" s="33"/>
      <c r="B31" s="2"/>
      <c r="C31" s="2"/>
      <c r="D31" s="2"/>
      <c r="E31" s="52"/>
      <c r="F31" s="2"/>
      <c r="G31" s="52"/>
      <c r="H31" s="2"/>
      <c r="I31" s="52"/>
    </row>
    <row r="32" spans="1:9" x14ac:dyDescent="0.45">
      <c r="A32" s="33"/>
      <c r="B32" s="2"/>
      <c r="C32" s="2"/>
      <c r="D32" s="2"/>
      <c r="E32" s="52"/>
      <c r="F32" s="2"/>
      <c r="G32" s="52"/>
      <c r="H32" s="2"/>
      <c r="I32" s="52"/>
    </row>
    <row r="33" spans="1:9" x14ac:dyDescent="0.45">
      <c r="A33" s="30" t="s">
        <v>87</v>
      </c>
      <c r="B33" s="54"/>
      <c r="C33" s="54"/>
      <c r="D33" s="54"/>
      <c r="E33" s="33"/>
      <c r="F33" s="55"/>
      <c r="G33" s="56"/>
      <c r="H33" s="55"/>
      <c r="I33" s="56"/>
    </row>
    <row r="34" spans="1:9" ht="22.5" customHeight="1" x14ac:dyDescent="0.45">
      <c r="A34" s="83"/>
      <c r="B34" s="65" t="s">
        <v>3</v>
      </c>
      <c r="C34" s="61" t="s">
        <v>4</v>
      </c>
      <c r="D34" s="66"/>
      <c r="E34" s="67"/>
      <c r="F34" s="71" t="str">
        <f>F5</f>
        <v>直近1週間</v>
      </c>
      <c r="G34" s="72"/>
      <c r="H34" s="71">
        <f>'進捗状況 (都道府県別)'!H5:I5</f>
        <v>44805</v>
      </c>
      <c r="I34" s="72"/>
    </row>
    <row r="35" spans="1:9" ht="24" customHeight="1" x14ac:dyDescent="0.45">
      <c r="A35" s="83"/>
      <c r="B35" s="65"/>
      <c r="C35" s="68"/>
      <c r="D35" s="69"/>
      <c r="E35" s="70"/>
      <c r="F35" s="75" t="s">
        <v>5</v>
      </c>
      <c r="G35" s="76"/>
      <c r="H35" s="77" t="s">
        <v>6</v>
      </c>
      <c r="I35" s="78"/>
    </row>
    <row r="36" spans="1:9" ht="18.75" customHeight="1" x14ac:dyDescent="0.45">
      <c r="A36" s="60"/>
      <c r="B36" s="65"/>
      <c r="C36" s="79" t="s">
        <v>7</v>
      </c>
      <c r="D36" s="50"/>
      <c r="E36" s="31"/>
      <c r="F36" s="79" t="s">
        <v>8</v>
      </c>
      <c r="G36" s="31"/>
      <c r="H36" s="79" t="s">
        <v>8</v>
      </c>
      <c r="I36" s="32"/>
    </row>
    <row r="37" spans="1:9" ht="18.75" customHeight="1" x14ac:dyDescent="0.45">
      <c r="A37" s="60"/>
      <c r="B37" s="65"/>
      <c r="C37" s="80"/>
      <c r="D37" s="63" t="s">
        <v>148</v>
      </c>
      <c r="E37" s="63" t="s">
        <v>9</v>
      </c>
      <c r="F37" s="80"/>
      <c r="G37" s="61" t="s">
        <v>10</v>
      </c>
      <c r="H37" s="80"/>
      <c r="I37" s="63" t="s">
        <v>10</v>
      </c>
    </row>
    <row r="38" spans="1:9" ht="35.1" customHeight="1" x14ac:dyDescent="0.45">
      <c r="A38" s="60"/>
      <c r="B38" s="65"/>
      <c r="C38" s="80"/>
      <c r="D38" s="62"/>
      <c r="E38" s="62"/>
      <c r="F38" s="80"/>
      <c r="G38" s="62"/>
      <c r="H38" s="80"/>
      <c r="I38" s="62"/>
    </row>
    <row r="39" spans="1:9" x14ac:dyDescent="0.45">
      <c r="A39" s="34" t="s">
        <v>66</v>
      </c>
      <c r="B39" s="3">
        <v>9522872</v>
      </c>
      <c r="C39" s="3">
        <v>5953786</v>
      </c>
      <c r="D39" s="3">
        <v>491</v>
      </c>
      <c r="E39" s="51">
        <f t="shared" ref="E39" si="3">(C39-D39)/$B39</f>
        <v>0.62515751550582643</v>
      </c>
      <c r="F39" s="3">
        <v>22392</v>
      </c>
      <c r="G39" s="51">
        <f t="shared" ref="G39" si="4">F39/$B39</f>
        <v>2.3513914709764028E-3</v>
      </c>
      <c r="H39" s="3">
        <v>2308</v>
      </c>
      <c r="I39" s="51">
        <f t="shared" ref="I39" si="5">H39/$B39</f>
        <v>2.4236385829821088E-4</v>
      </c>
    </row>
    <row r="40" spans="1:9" ht="18.75" customHeight="1" x14ac:dyDescent="0.45">
      <c r="A40" s="33"/>
      <c r="B40" s="2"/>
      <c r="C40" s="2"/>
      <c r="D40" s="2"/>
      <c r="E40" s="52"/>
      <c r="F40" s="2"/>
      <c r="G40" s="52"/>
      <c r="H40" s="2"/>
      <c r="I40" s="52"/>
    </row>
    <row r="41" spans="1:9" ht="18.75" customHeight="1" x14ac:dyDescent="0.45">
      <c r="A41" s="30" t="s">
        <v>158</v>
      </c>
      <c r="B41" s="2"/>
      <c r="C41" s="2"/>
      <c r="D41" s="2"/>
      <c r="E41" s="52"/>
      <c r="F41" s="2"/>
      <c r="G41" s="52"/>
      <c r="H41" s="2"/>
      <c r="I41" s="52"/>
    </row>
    <row r="42" spans="1:9" ht="18.75" customHeight="1" x14ac:dyDescent="0.45">
      <c r="A42" s="30" t="s">
        <v>88</v>
      </c>
      <c r="B42" s="2"/>
      <c r="C42" s="2"/>
      <c r="D42" s="2"/>
      <c r="E42" s="52"/>
      <c r="F42" s="2"/>
      <c r="G42" s="52"/>
      <c r="H42" s="2"/>
      <c r="I42" s="52"/>
    </row>
    <row r="43" spans="1:9" x14ac:dyDescent="0.45">
      <c r="A43" s="30" t="s">
        <v>60</v>
      </c>
    </row>
    <row r="44" spans="1:9" x14ac:dyDescent="0.45">
      <c r="A44" s="30" t="s">
        <v>89</v>
      </c>
    </row>
    <row r="45" spans="1:9" x14ac:dyDescent="0.45">
      <c r="A45" s="30" t="s">
        <v>150</v>
      </c>
    </row>
    <row r="46" spans="1:9" x14ac:dyDescent="0.45">
      <c r="A46" s="30" t="s">
        <v>151</v>
      </c>
    </row>
  </sheetData>
  <mergeCells count="30">
    <mergeCell ref="A1:I1"/>
    <mergeCell ref="A5:A9"/>
    <mergeCell ref="B5:B9"/>
    <mergeCell ref="C5:E6"/>
    <mergeCell ref="F5:G5"/>
    <mergeCell ref="H5:I5"/>
    <mergeCell ref="F6:G6"/>
    <mergeCell ref="H6:I6"/>
    <mergeCell ref="C7:C9"/>
    <mergeCell ref="F7:F9"/>
    <mergeCell ref="H7:H9"/>
    <mergeCell ref="E8:E9"/>
    <mergeCell ref="G8:G9"/>
    <mergeCell ref="I8:I9"/>
    <mergeCell ref="H3:I3"/>
    <mergeCell ref="D8:D9"/>
    <mergeCell ref="A34:A38"/>
    <mergeCell ref="B34:B38"/>
    <mergeCell ref="C34:E35"/>
    <mergeCell ref="F34:G34"/>
    <mergeCell ref="H34:I34"/>
    <mergeCell ref="F35:G35"/>
    <mergeCell ref="H35:I35"/>
    <mergeCell ref="C36:C38"/>
    <mergeCell ref="F36:F38"/>
    <mergeCell ref="H36:H38"/>
    <mergeCell ref="E37:E38"/>
    <mergeCell ref="G37:G38"/>
    <mergeCell ref="I37:I38"/>
    <mergeCell ref="D37:D38"/>
  </mergeCells>
  <phoneticPr fontId="2"/>
  <pageMargins left="0.7" right="0.7" top="0.75" bottom="0.75" header="0.3" footer="0.3"/>
  <pageSetup paperSize="9" scale="6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62"/>
  <sheetViews>
    <sheetView view="pageBreakPreview" zoomScaleNormal="100" zoomScaleSheetLayoutView="100" workbookViewId="0">
      <selection activeCell="F18" sqref="F18"/>
    </sheetView>
  </sheetViews>
  <sheetFormatPr defaultColWidth="9" defaultRowHeight="18" x14ac:dyDescent="0.45"/>
  <cols>
    <col min="1" max="1" width="12.69921875" style="27" customWidth="1"/>
    <col min="2" max="2" width="14.09765625" style="33" customWidth="1"/>
    <col min="3" max="5" width="13.8984375" style="27" customWidth="1"/>
    <col min="6" max="8" width="14" style="27" customWidth="1"/>
    <col min="9" max="11" width="14.09765625" style="27" customWidth="1"/>
    <col min="12" max="12" width="12.8984375" style="27" customWidth="1"/>
    <col min="13" max="28" width="13.09765625" style="27" customWidth="1"/>
    <col min="29" max="29" width="9" style="27"/>
    <col min="30" max="30" width="11.59765625" style="27" bestFit="1" customWidth="1"/>
    <col min="31" max="16384" width="9" style="27"/>
  </cols>
  <sheetData>
    <row r="1" spans="1:30" x14ac:dyDescent="0.45">
      <c r="A1" s="28" t="s">
        <v>90</v>
      </c>
      <c r="M1" s="37"/>
    </row>
    <row r="2" spans="1:30" x14ac:dyDescent="0.4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S2" s="37"/>
      <c r="T2" s="37"/>
      <c r="U2" s="37"/>
      <c r="V2" s="37"/>
      <c r="W2" s="37"/>
      <c r="X2" s="37"/>
      <c r="Y2" s="84">
        <f>'進捗状況 (都道府県別)'!H3</f>
        <v>44806</v>
      </c>
      <c r="Z2" s="84"/>
      <c r="AA2" s="84"/>
      <c r="AB2" s="84"/>
    </row>
    <row r="3" spans="1:30" x14ac:dyDescent="0.45">
      <c r="A3" s="63" t="s">
        <v>2</v>
      </c>
      <c r="B3" s="61" t="str">
        <f>_xlfn.CONCAT("接種回数（",TEXT('進捗状況 (都道府県別)'!H3-1,"m月d日"),"まで）")</f>
        <v>接種回数（9月1日まで）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7"/>
    </row>
    <row r="4" spans="1:30" x14ac:dyDescent="0.45">
      <c r="A4" s="85"/>
      <c r="B4" s="85"/>
      <c r="C4" s="61" t="s">
        <v>91</v>
      </c>
      <c r="D4" s="66"/>
      <c r="E4" s="67"/>
      <c r="F4" s="61" t="s">
        <v>92</v>
      </c>
      <c r="G4" s="66"/>
      <c r="H4" s="67"/>
      <c r="I4" s="61" t="s">
        <v>93</v>
      </c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7"/>
      <c r="V4" s="61" t="s">
        <v>94</v>
      </c>
      <c r="W4" s="66"/>
      <c r="X4" s="66"/>
      <c r="Y4" s="66"/>
      <c r="Z4" s="66"/>
      <c r="AA4" s="66"/>
      <c r="AB4" s="67"/>
    </row>
    <row r="5" spans="1:30" x14ac:dyDescent="0.45">
      <c r="A5" s="85"/>
      <c r="B5" s="85"/>
      <c r="C5" s="68"/>
      <c r="D5" s="69"/>
      <c r="E5" s="70"/>
      <c r="F5" s="68"/>
      <c r="G5" s="69"/>
      <c r="H5" s="70"/>
      <c r="I5" s="86"/>
      <c r="J5" s="87"/>
      <c r="K5" s="70"/>
      <c r="L5" s="23" t="s">
        <v>95</v>
      </c>
      <c r="M5" s="23" t="s">
        <v>96</v>
      </c>
      <c r="N5" s="23" t="s">
        <v>97</v>
      </c>
      <c r="O5" s="23" t="s">
        <v>98</v>
      </c>
      <c r="P5" s="23" t="s">
        <v>99</v>
      </c>
      <c r="Q5" s="23" t="s">
        <v>100</v>
      </c>
      <c r="R5" s="23" t="s">
        <v>101</v>
      </c>
      <c r="S5" s="23" t="s">
        <v>102</v>
      </c>
      <c r="T5" s="23" t="s">
        <v>141</v>
      </c>
      <c r="U5" s="23" t="s">
        <v>146</v>
      </c>
      <c r="V5" s="38"/>
      <c r="W5" s="24"/>
      <c r="X5" s="23" t="s">
        <v>103</v>
      </c>
      <c r="Y5" s="23" t="s">
        <v>104</v>
      </c>
      <c r="Z5" s="23" t="s">
        <v>105</v>
      </c>
      <c r="AA5" s="23" t="s">
        <v>140</v>
      </c>
      <c r="AB5" s="23" t="s">
        <v>147</v>
      </c>
    </row>
    <row r="6" spans="1:30" x14ac:dyDescent="0.45">
      <c r="A6" s="62"/>
      <c r="B6" s="62"/>
      <c r="C6" s="22" t="s">
        <v>7</v>
      </c>
      <c r="D6" s="39" t="s">
        <v>143</v>
      </c>
      <c r="E6" s="22" t="s">
        <v>106</v>
      </c>
      <c r="F6" s="22" t="s">
        <v>7</v>
      </c>
      <c r="G6" s="39" t="s">
        <v>143</v>
      </c>
      <c r="H6" s="22" t="s">
        <v>106</v>
      </c>
      <c r="I6" s="22" t="s">
        <v>7</v>
      </c>
      <c r="J6" s="39" t="s">
        <v>143</v>
      </c>
      <c r="K6" s="22" t="s">
        <v>106</v>
      </c>
      <c r="L6" s="59" t="s">
        <v>7</v>
      </c>
      <c r="M6" s="88"/>
      <c r="N6" s="88"/>
      <c r="O6" s="88"/>
      <c r="P6" s="88"/>
      <c r="Q6" s="88"/>
      <c r="R6" s="88"/>
      <c r="S6" s="88"/>
      <c r="T6" s="88"/>
      <c r="U6" s="89"/>
      <c r="V6" s="22" t="s">
        <v>7</v>
      </c>
      <c r="W6" s="22" t="s">
        <v>106</v>
      </c>
      <c r="X6" s="24" t="s">
        <v>107</v>
      </c>
      <c r="Y6" s="24" t="s">
        <v>107</v>
      </c>
      <c r="Z6" s="24" t="s">
        <v>107</v>
      </c>
      <c r="AA6" s="24" t="s">
        <v>107</v>
      </c>
      <c r="AB6" s="24" t="s">
        <v>107</v>
      </c>
      <c r="AD6" s="33" t="s">
        <v>108</v>
      </c>
    </row>
    <row r="7" spans="1:30" x14ac:dyDescent="0.45">
      <c r="A7" s="34" t="s">
        <v>11</v>
      </c>
      <c r="B7" s="20">
        <f>C7+F7+I7+V7</f>
        <v>315883254</v>
      </c>
      <c r="C7" s="20">
        <f>SUM(C8:C54)</f>
        <v>104107724</v>
      </c>
      <c r="D7" s="20">
        <f>SUM(D8:D54)</f>
        <v>1550614</v>
      </c>
      <c r="E7" s="29">
        <f t="shared" ref="E7:E54" si="0">(C7-D7)/AD7</f>
        <v>0.81447077392652156</v>
      </c>
      <c r="F7" s="20">
        <f>SUM(F8:F54)</f>
        <v>102683643</v>
      </c>
      <c r="G7" s="20">
        <f>SUM(G8:G54)</f>
        <v>1455092</v>
      </c>
      <c r="H7" s="29">
        <f>(F7-G7)/AD7</f>
        <v>0.80391984794062898</v>
      </c>
      <c r="I7" s="20">
        <f>SUM(I8:I54)</f>
        <v>81559157</v>
      </c>
      <c r="J7" s="20">
        <f>SUM(J8:J54)</f>
        <v>3915</v>
      </c>
      <c r="K7" s="29">
        <f>(I7-J7)/AD7</f>
        <v>0.64768167774525587</v>
      </c>
      <c r="L7" s="20">
        <f>SUM(L8:L54)</f>
        <v>1039450</v>
      </c>
      <c r="M7" s="20">
        <f t="shared" ref="M7" si="1">SUM(M8:M54)</f>
        <v>5305337</v>
      </c>
      <c r="N7" s="20">
        <f t="shared" ref="N7:U7" si="2">SUM(N8:N54)</f>
        <v>23298555</v>
      </c>
      <c r="O7" s="20">
        <f t="shared" si="2"/>
        <v>25510847</v>
      </c>
      <c r="P7" s="20">
        <f t="shared" si="2"/>
        <v>13755641</v>
      </c>
      <c r="Q7" s="20">
        <f t="shared" si="2"/>
        <v>6561281</v>
      </c>
      <c r="R7" s="20">
        <f t="shared" si="2"/>
        <v>2731051</v>
      </c>
      <c r="S7" s="20">
        <f t="shared" ref="S7:T7" si="3">SUM(S8:S54)</f>
        <v>1861714</v>
      </c>
      <c r="T7" s="20">
        <f t="shared" si="3"/>
        <v>1484116</v>
      </c>
      <c r="U7" s="20">
        <f t="shared" si="2"/>
        <v>11165</v>
      </c>
      <c r="V7" s="20">
        <f>SUM(V8:V54)</f>
        <v>27532730</v>
      </c>
      <c r="W7" s="21">
        <f>V7/AD7</f>
        <v>0.21865479547356548</v>
      </c>
      <c r="X7" s="20">
        <f>SUM(X8:X54)</f>
        <v>6854</v>
      </c>
      <c r="Y7" s="20">
        <f t="shared" ref="Y7" si="4">SUM(Y8:Y54)</f>
        <v>754973</v>
      </c>
      <c r="Z7" s="20">
        <f t="shared" ref="Z7:AB7" si="5">SUM(Z8:Z54)</f>
        <v>12647397</v>
      </c>
      <c r="AA7" s="20">
        <f t="shared" ref="AA7" si="6">SUM(AA8:AA54)</f>
        <v>13959684</v>
      </c>
      <c r="AB7" s="20">
        <f t="shared" si="5"/>
        <v>163822</v>
      </c>
      <c r="AD7" s="19">
        <f>SUM(AD8:AD54)</f>
        <v>125918711</v>
      </c>
    </row>
    <row r="8" spans="1:30" x14ac:dyDescent="0.45">
      <c r="A8" s="35" t="s">
        <v>12</v>
      </c>
      <c r="B8" s="20">
        <f>C8+F8+I8+V8</f>
        <v>13330655</v>
      </c>
      <c r="C8" s="10">
        <f>SUM(一般接種!D7+一般接種!G7+一般接種!J7+一般接種!M7+医療従事者等!C5)</f>
        <v>4333419</v>
      </c>
      <c r="D8" s="10">
        <v>62997</v>
      </c>
      <c r="E8" s="29">
        <f t="shared" si="0"/>
        <v>0.8241278472299014</v>
      </c>
      <c r="F8" s="10">
        <f>SUM(一般接種!E7+一般接種!H7+一般接種!K7+一般接種!N7+医療従事者等!D5)</f>
        <v>4269900</v>
      </c>
      <c r="G8" s="10">
        <v>58576</v>
      </c>
      <c r="H8" s="29">
        <f t="shared" ref="H8:H54" si="7">(F8-G8)/AD8</f>
        <v>0.81272281336776964</v>
      </c>
      <c r="I8" s="10">
        <f>SUM(L8:U8)</f>
        <v>3478559</v>
      </c>
      <c r="J8" s="10">
        <v>65</v>
      </c>
      <c r="K8" s="29">
        <f t="shared" ref="K8:K54" si="8">(I8-J8)/AD8</f>
        <v>0.67129753729774921</v>
      </c>
      <c r="L8" s="25">
        <v>42118</v>
      </c>
      <c r="M8" s="25">
        <v>231717</v>
      </c>
      <c r="N8" s="25">
        <v>923858</v>
      </c>
      <c r="O8" s="25">
        <v>1075976</v>
      </c>
      <c r="P8" s="25">
        <v>656442</v>
      </c>
      <c r="Q8" s="25">
        <v>306422</v>
      </c>
      <c r="R8" s="25">
        <v>120388</v>
      </c>
      <c r="S8" s="25">
        <v>68262</v>
      </c>
      <c r="T8" s="25">
        <v>53024</v>
      </c>
      <c r="U8" s="25">
        <v>352</v>
      </c>
      <c r="V8" s="25">
        <f>SUM(X8:AB8)</f>
        <v>1248777</v>
      </c>
      <c r="W8" s="26">
        <f t="shared" ref="W8:W54" si="9">V8/AD8</f>
        <v>0.24099536314683059</v>
      </c>
      <c r="X8" s="25">
        <v>156</v>
      </c>
      <c r="Y8" s="25">
        <v>26223</v>
      </c>
      <c r="Z8" s="25">
        <v>525029</v>
      </c>
      <c r="AA8" s="25">
        <v>689976</v>
      </c>
      <c r="AB8" s="25">
        <v>7393</v>
      </c>
      <c r="AD8" s="19">
        <v>5181747</v>
      </c>
    </row>
    <row r="9" spans="1:30" x14ac:dyDescent="0.45">
      <c r="A9" s="35" t="s">
        <v>13</v>
      </c>
      <c r="B9" s="20">
        <f>C9+F9+I9+V9</f>
        <v>3360747</v>
      </c>
      <c r="C9" s="10">
        <f>SUM(一般接種!D8+一般接種!G8+一般接種!J8+一般接種!M8+医療従事者等!C6)</f>
        <v>1098184</v>
      </c>
      <c r="D9" s="10">
        <v>17596</v>
      </c>
      <c r="E9" s="29">
        <f t="shared" si="0"/>
        <v>0.86960874414741829</v>
      </c>
      <c r="F9" s="10">
        <f>SUM(一般接種!E8+一般接種!H8+一般接種!K8+一般接種!N8+医療従事者等!D6)</f>
        <v>1084634</v>
      </c>
      <c r="G9" s="10">
        <v>16510</v>
      </c>
      <c r="H9" s="29">
        <f t="shared" si="7"/>
        <v>0.85957827611792559</v>
      </c>
      <c r="I9" s="10">
        <f t="shared" ref="I9:I54" si="10">SUM(L9:U9)</f>
        <v>892379</v>
      </c>
      <c r="J9" s="10">
        <v>37</v>
      </c>
      <c r="K9" s="29">
        <f t="shared" si="8"/>
        <v>0.71811680859864768</v>
      </c>
      <c r="L9" s="25">
        <v>10726</v>
      </c>
      <c r="M9" s="25">
        <v>43974</v>
      </c>
      <c r="N9" s="25">
        <v>228409</v>
      </c>
      <c r="O9" s="25">
        <v>263818</v>
      </c>
      <c r="P9" s="25">
        <v>181631</v>
      </c>
      <c r="Q9" s="25">
        <v>92277</v>
      </c>
      <c r="R9" s="25">
        <v>41301</v>
      </c>
      <c r="S9" s="25">
        <v>18885</v>
      </c>
      <c r="T9" s="25">
        <v>11259</v>
      </c>
      <c r="U9" s="25">
        <v>99</v>
      </c>
      <c r="V9" s="25">
        <f t="shared" ref="V9:V54" si="11">SUM(X9:AB9)</f>
        <v>285550</v>
      </c>
      <c r="W9" s="26">
        <f t="shared" si="9"/>
        <v>0.22979782941444407</v>
      </c>
      <c r="X9" s="25">
        <v>70</v>
      </c>
      <c r="Y9" s="25">
        <v>5722</v>
      </c>
      <c r="Z9" s="25">
        <v>120291</v>
      </c>
      <c r="AA9" s="25">
        <v>157339</v>
      </c>
      <c r="AB9" s="25">
        <v>2128</v>
      </c>
      <c r="AD9" s="19">
        <v>1242614</v>
      </c>
    </row>
    <row r="10" spans="1:30" x14ac:dyDescent="0.45">
      <c r="A10" s="35" t="s">
        <v>14</v>
      </c>
      <c r="B10" s="20">
        <f t="shared" ref="B10:B54" si="12">C10+F10+I10+V10</f>
        <v>3285786</v>
      </c>
      <c r="C10" s="10">
        <f>SUM(一般接種!D9+一般接種!G9+一般接種!J9+一般接種!M9+医療従事者等!C7)</f>
        <v>1063244</v>
      </c>
      <c r="D10" s="10">
        <v>18943</v>
      </c>
      <c r="E10" s="29">
        <f t="shared" si="0"/>
        <v>0.86582215302063281</v>
      </c>
      <c r="F10" s="10">
        <f>SUM(一般接種!E9+一般接種!H9+一般接種!K9+一般接種!N9+医療従事者等!D7)</f>
        <v>1048229</v>
      </c>
      <c r="G10" s="10">
        <v>17823</v>
      </c>
      <c r="H10" s="29">
        <f t="shared" si="7"/>
        <v>0.85430191238481834</v>
      </c>
      <c r="I10" s="10">
        <f t="shared" si="10"/>
        <v>879132</v>
      </c>
      <c r="J10" s="10">
        <v>58</v>
      </c>
      <c r="K10" s="29">
        <f t="shared" si="8"/>
        <v>0.72883368238128643</v>
      </c>
      <c r="L10" s="25">
        <v>10460</v>
      </c>
      <c r="M10" s="25">
        <v>47794</v>
      </c>
      <c r="N10" s="25">
        <v>221628</v>
      </c>
      <c r="O10" s="25">
        <v>256798</v>
      </c>
      <c r="P10" s="25">
        <v>168605</v>
      </c>
      <c r="Q10" s="25">
        <v>106796</v>
      </c>
      <c r="R10" s="25">
        <v>40171</v>
      </c>
      <c r="S10" s="25">
        <v>17187</v>
      </c>
      <c r="T10" s="25">
        <v>9572</v>
      </c>
      <c r="U10" s="25">
        <v>121</v>
      </c>
      <c r="V10" s="25">
        <f t="shared" si="11"/>
        <v>295181</v>
      </c>
      <c r="W10" s="26">
        <f t="shared" si="9"/>
        <v>0.24473236064198292</v>
      </c>
      <c r="X10" s="25">
        <v>6</v>
      </c>
      <c r="Y10" s="25">
        <v>5454</v>
      </c>
      <c r="Z10" s="25">
        <v>132074</v>
      </c>
      <c r="AA10" s="25">
        <v>154779</v>
      </c>
      <c r="AB10" s="25">
        <v>2868</v>
      </c>
      <c r="AD10" s="19">
        <v>1206138</v>
      </c>
    </row>
    <row r="11" spans="1:30" x14ac:dyDescent="0.45">
      <c r="A11" s="35" t="s">
        <v>15</v>
      </c>
      <c r="B11" s="20">
        <f t="shared" si="12"/>
        <v>5934175</v>
      </c>
      <c r="C11" s="10">
        <f>SUM(一般接種!D10+一般接種!G10+一般接種!J10+一般接種!M10+医療従事者等!C8)</f>
        <v>1941797</v>
      </c>
      <c r="D11" s="10">
        <v>27072</v>
      </c>
      <c r="E11" s="29">
        <f t="shared" si="0"/>
        <v>0.84414419260009066</v>
      </c>
      <c r="F11" s="10">
        <f>SUM(一般接種!E10+一般接種!H10+一般接種!K10+一般接種!N10+医療従事者等!D8)</f>
        <v>1908016</v>
      </c>
      <c r="G11" s="10">
        <v>25456</v>
      </c>
      <c r="H11" s="29">
        <f t="shared" si="7"/>
        <v>0.8299636194342408</v>
      </c>
      <c r="I11" s="10">
        <f t="shared" si="10"/>
        <v>1539759</v>
      </c>
      <c r="J11" s="10">
        <v>30</v>
      </c>
      <c r="K11" s="29">
        <f t="shared" si="8"/>
        <v>0.67881982714381695</v>
      </c>
      <c r="L11" s="25">
        <v>18970</v>
      </c>
      <c r="M11" s="25">
        <v>126041</v>
      </c>
      <c r="N11" s="25">
        <v>460681</v>
      </c>
      <c r="O11" s="25">
        <v>394058</v>
      </c>
      <c r="P11" s="25">
        <v>269894</v>
      </c>
      <c r="Q11" s="25">
        <v>151257</v>
      </c>
      <c r="R11" s="25">
        <v>60452</v>
      </c>
      <c r="S11" s="25">
        <v>35379</v>
      </c>
      <c r="T11" s="25">
        <v>22967</v>
      </c>
      <c r="U11" s="25">
        <v>60</v>
      </c>
      <c r="V11" s="25">
        <f t="shared" si="11"/>
        <v>544603</v>
      </c>
      <c r="W11" s="26">
        <f t="shared" si="9"/>
        <v>0.24009894879034177</v>
      </c>
      <c r="X11" s="25">
        <v>26</v>
      </c>
      <c r="Y11" s="25">
        <v>24626</v>
      </c>
      <c r="Z11" s="25">
        <v>274902</v>
      </c>
      <c r="AA11" s="25">
        <v>243411</v>
      </c>
      <c r="AB11" s="25">
        <v>1638</v>
      </c>
      <c r="AD11" s="19">
        <v>2268244</v>
      </c>
    </row>
    <row r="12" spans="1:30" x14ac:dyDescent="0.45">
      <c r="A12" s="35" t="s">
        <v>16</v>
      </c>
      <c r="B12" s="20">
        <f t="shared" si="12"/>
        <v>2633735</v>
      </c>
      <c r="C12" s="10">
        <f>SUM(一般接種!D11+一般接種!G11+一般接種!J11+一般接種!M11+医療従事者等!C9)</f>
        <v>858757</v>
      </c>
      <c r="D12" s="10">
        <v>15840</v>
      </c>
      <c r="E12" s="29">
        <f t="shared" si="0"/>
        <v>0.88132791449754655</v>
      </c>
      <c r="F12" s="10">
        <f>SUM(一般接種!E11+一般接種!H11+一般接種!K11+一般接種!N11+医療従事者等!D9)</f>
        <v>848942</v>
      </c>
      <c r="G12" s="10">
        <v>14847</v>
      </c>
      <c r="H12" s="29">
        <f t="shared" si="7"/>
        <v>0.87210390446844843</v>
      </c>
      <c r="I12" s="10">
        <f t="shared" si="10"/>
        <v>727752</v>
      </c>
      <c r="J12" s="10">
        <v>5</v>
      </c>
      <c r="K12" s="29">
        <f t="shared" si="8"/>
        <v>0.76090972870620244</v>
      </c>
      <c r="L12" s="25">
        <v>4886</v>
      </c>
      <c r="M12" s="25">
        <v>29823</v>
      </c>
      <c r="N12" s="25">
        <v>127759</v>
      </c>
      <c r="O12" s="25">
        <v>229403</v>
      </c>
      <c r="P12" s="25">
        <v>189314</v>
      </c>
      <c r="Q12" s="25">
        <v>89882</v>
      </c>
      <c r="R12" s="25">
        <v>30872</v>
      </c>
      <c r="S12" s="25">
        <v>14007</v>
      </c>
      <c r="T12" s="25">
        <v>11682</v>
      </c>
      <c r="U12" s="25">
        <v>124</v>
      </c>
      <c r="V12" s="25">
        <f t="shared" si="11"/>
        <v>198284</v>
      </c>
      <c r="W12" s="26">
        <f t="shared" si="9"/>
        <v>0.2073196105882685</v>
      </c>
      <c r="X12" s="25">
        <v>3</v>
      </c>
      <c r="Y12" s="25">
        <v>1518</v>
      </c>
      <c r="Z12" s="25">
        <v>58068</v>
      </c>
      <c r="AA12" s="25">
        <v>134899</v>
      </c>
      <c r="AB12" s="25">
        <v>3796</v>
      </c>
      <c r="AD12" s="19">
        <v>956417</v>
      </c>
    </row>
    <row r="13" spans="1:30" x14ac:dyDescent="0.45">
      <c r="A13" s="35" t="s">
        <v>17</v>
      </c>
      <c r="B13" s="20">
        <f t="shared" si="12"/>
        <v>2912428</v>
      </c>
      <c r="C13" s="10">
        <f>SUM(一般接種!D12+一般接種!G12+一般接種!J12+一般接種!M12+医療従事者等!C10)</f>
        <v>936236</v>
      </c>
      <c r="D13" s="10">
        <v>16943</v>
      </c>
      <c r="E13" s="29">
        <f t="shared" si="0"/>
        <v>0.87041320561242319</v>
      </c>
      <c r="F13" s="10">
        <f>SUM(一般接種!E12+一般接種!H12+一般接種!K12+一般接種!N12+医療従事者等!D10)</f>
        <v>927190</v>
      </c>
      <c r="G13" s="10">
        <v>15778</v>
      </c>
      <c r="H13" s="29">
        <f t="shared" si="7"/>
        <v>0.86295124683167368</v>
      </c>
      <c r="I13" s="10">
        <f t="shared" si="10"/>
        <v>777260</v>
      </c>
      <c r="J13" s="10">
        <v>38</v>
      </c>
      <c r="K13" s="29">
        <f t="shared" si="8"/>
        <v>0.7358962729972911</v>
      </c>
      <c r="L13" s="25">
        <v>9648</v>
      </c>
      <c r="M13" s="25">
        <v>34746</v>
      </c>
      <c r="N13" s="25">
        <v>192898</v>
      </c>
      <c r="O13" s="25">
        <v>270860</v>
      </c>
      <c r="P13" s="25">
        <v>142536</v>
      </c>
      <c r="Q13" s="25">
        <v>77145</v>
      </c>
      <c r="R13" s="25">
        <v>25821</v>
      </c>
      <c r="S13" s="25">
        <v>13544</v>
      </c>
      <c r="T13" s="25">
        <v>10006</v>
      </c>
      <c r="U13" s="25">
        <v>56</v>
      </c>
      <c r="V13" s="25">
        <f t="shared" si="11"/>
        <v>271742</v>
      </c>
      <c r="W13" s="26">
        <f t="shared" si="9"/>
        <v>0.25729318652435196</v>
      </c>
      <c r="X13" s="25">
        <v>2</v>
      </c>
      <c r="Y13" s="25">
        <v>3616</v>
      </c>
      <c r="Z13" s="25">
        <v>99261</v>
      </c>
      <c r="AA13" s="25">
        <v>166828</v>
      </c>
      <c r="AB13" s="25">
        <v>2035</v>
      </c>
      <c r="AD13" s="19">
        <v>1056157</v>
      </c>
    </row>
    <row r="14" spans="1:30" x14ac:dyDescent="0.45">
      <c r="A14" s="35" t="s">
        <v>18</v>
      </c>
      <c r="B14" s="20">
        <f t="shared" si="12"/>
        <v>4952089</v>
      </c>
      <c r="C14" s="10">
        <f>SUM(一般接種!D13+一般接種!G13+一般接種!J13+一般接種!M13+医療従事者等!C11)</f>
        <v>1602444</v>
      </c>
      <c r="D14" s="10">
        <v>22543</v>
      </c>
      <c r="E14" s="29">
        <f t="shared" si="0"/>
        <v>0.85839692479048102</v>
      </c>
      <c r="F14" s="10">
        <f>SUM(一般接種!E13+一般接種!H13+一般接種!K13+一般接種!N13+医療従事者等!D11)</f>
        <v>1582972</v>
      </c>
      <c r="G14" s="10">
        <v>20949</v>
      </c>
      <c r="H14" s="29">
        <f t="shared" si="7"/>
        <v>0.84868339196696596</v>
      </c>
      <c r="I14" s="10">
        <f t="shared" si="10"/>
        <v>1319472</v>
      </c>
      <c r="J14" s="10">
        <v>79</v>
      </c>
      <c r="K14" s="29">
        <f t="shared" si="8"/>
        <v>0.71685687507640483</v>
      </c>
      <c r="L14" s="25">
        <v>19143</v>
      </c>
      <c r="M14" s="25">
        <v>75608</v>
      </c>
      <c r="N14" s="25">
        <v>346398</v>
      </c>
      <c r="O14" s="25">
        <v>419620</v>
      </c>
      <c r="P14" s="25">
        <v>237423</v>
      </c>
      <c r="Q14" s="25">
        <v>129131</v>
      </c>
      <c r="R14" s="25">
        <v>49835</v>
      </c>
      <c r="S14" s="25">
        <v>23666</v>
      </c>
      <c r="T14" s="25">
        <v>18494</v>
      </c>
      <c r="U14" s="25">
        <v>154</v>
      </c>
      <c r="V14" s="25">
        <f t="shared" si="11"/>
        <v>447201</v>
      </c>
      <c r="W14" s="26">
        <f t="shared" si="9"/>
        <v>0.24297469472025646</v>
      </c>
      <c r="X14" s="25">
        <v>180</v>
      </c>
      <c r="Y14" s="25">
        <v>13209</v>
      </c>
      <c r="Z14" s="25">
        <v>198599</v>
      </c>
      <c r="AA14" s="25">
        <v>230225</v>
      </c>
      <c r="AB14" s="25">
        <v>4988</v>
      </c>
      <c r="AD14" s="19">
        <v>1840525</v>
      </c>
    </row>
    <row r="15" spans="1:30" x14ac:dyDescent="0.45">
      <c r="A15" s="35" t="s">
        <v>19</v>
      </c>
      <c r="B15" s="20">
        <f t="shared" si="12"/>
        <v>7653661</v>
      </c>
      <c r="C15" s="10">
        <f>SUM(一般接種!D14+一般接種!G14+一般接種!J14+一般接種!M14+医療従事者等!C12)</f>
        <v>2485402</v>
      </c>
      <c r="D15" s="10">
        <v>38911</v>
      </c>
      <c r="E15" s="29">
        <f t="shared" si="0"/>
        <v>0.84642714057073587</v>
      </c>
      <c r="F15" s="10">
        <f>SUM(一般接種!E14+一般接種!H14+一般接種!K14+一般接種!N14+医療従事者等!D12)</f>
        <v>2452483</v>
      </c>
      <c r="G15" s="10">
        <v>36525</v>
      </c>
      <c r="H15" s="29">
        <f t="shared" si="7"/>
        <v>0.83586345573271836</v>
      </c>
      <c r="I15" s="10">
        <f t="shared" si="10"/>
        <v>1992005</v>
      </c>
      <c r="J15" s="10">
        <v>46</v>
      </c>
      <c r="K15" s="29">
        <f t="shared" si="8"/>
        <v>0.68916998284651054</v>
      </c>
      <c r="L15" s="25">
        <v>21295</v>
      </c>
      <c r="M15" s="25">
        <v>142186</v>
      </c>
      <c r="N15" s="25">
        <v>555752</v>
      </c>
      <c r="O15" s="25">
        <v>593249</v>
      </c>
      <c r="P15" s="25">
        <v>347178</v>
      </c>
      <c r="Q15" s="25">
        <v>181624</v>
      </c>
      <c r="R15" s="25">
        <v>71407</v>
      </c>
      <c r="S15" s="25">
        <v>42135</v>
      </c>
      <c r="T15" s="25">
        <v>36828</v>
      </c>
      <c r="U15" s="25">
        <v>351</v>
      </c>
      <c r="V15" s="25">
        <f t="shared" si="11"/>
        <v>723771</v>
      </c>
      <c r="W15" s="26">
        <f t="shared" si="9"/>
        <v>0.25040738672573171</v>
      </c>
      <c r="X15" s="25">
        <v>91</v>
      </c>
      <c r="Y15" s="25">
        <v>26724</v>
      </c>
      <c r="Z15" s="25">
        <v>335079</v>
      </c>
      <c r="AA15" s="25">
        <v>355754</v>
      </c>
      <c r="AB15" s="25">
        <v>6123</v>
      </c>
      <c r="AD15" s="19">
        <v>2890374</v>
      </c>
    </row>
    <row r="16" spans="1:30" x14ac:dyDescent="0.45">
      <c r="A16" s="36" t="s">
        <v>20</v>
      </c>
      <c r="B16" s="20">
        <f t="shared" si="12"/>
        <v>5035791</v>
      </c>
      <c r="C16" s="10">
        <f>SUM(一般接種!D15+一般接種!G15+一般接種!J15+一般接種!M15+医療従事者等!C13)</f>
        <v>1641063</v>
      </c>
      <c r="D16" s="10">
        <v>26007</v>
      </c>
      <c r="E16" s="29">
        <f t="shared" si="0"/>
        <v>0.83143465639258418</v>
      </c>
      <c r="F16" s="10">
        <f>SUM(一般接種!E15+一般接種!H15+一般接種!K15+一般接種!N15+医療従事者等!D13)</f>
        <v>1620578</v>
      </c>
      <c r="G16" s="10">
        <v>24459</v>
      </c>
      <c r="H16" s="29">
        <f t="shared" si="7"/>
        <v>0.82168584391295107</v>
      </c>
      <c r="I16" s="10">
        <f t="shared" si="10"/>
        <v>1326977</v>
      </c>
      <c r="J16" s="10">
        <v>39</v>
      </c>
      <c r="K16" s="29">
        <f t="shared" si="8"/>
        <v>0.68311082716900395</v>
      </c>
      <c r="L16" s="25">
        <v>14856</v>
      </c>
      <c r="M16" s="25">
        <v>72353</v>
      </c>
      <c r="N16" s="25">
        <v>367260</v>
      </c>
      <c r="O16" s="25">
        <v>348228</v>
      </c>
      <c r="P16" s="25">
        <v>253888</v>
      </c>
      <c r="Q16" s="25">
        <v>148036</v>
      </c>
      <c r="R16" s="25">
        <v>63569</v>
      </c>
      <c r="S16" s="25">
        <v>33535</v>
      </c>
      <c r="T16" s="25">
        <v>25084</v>
      </c>
      <c r="U16" s="25">
        <v>168</v>
      </c>
      <c r="V16" s="25">
        <f t="shared" si="11"/>
        <v>447173</v>
      </c>
      <c r="W16" s="26">
        <f t="shared" si="9"/>
        <v>0.23020572017505339</v>
      </c>
      <c r="X16" s="25">
        <v>250</v>
      </c>
      <c r="Y16" s="25">
        <v>9086</v>
      </c>
      <c r="Z16" s="25">
        <v>219075</v>
      </c>
      <c r="AA16" s="25">
        <v>216079</v>
      </c>
      <c r="AB16" s="25">
        <v>2683</v>
      </c>
      <c r="AD16" s="19">
        <v>1942493</v>
      </c>
    </row>
    <row r="17" spans="1:30" x14ac:dyDescent="0.45">
      <c r="A17" s="35" t="s">
        <v>21</v>
      </c>
      <c r="B17" s="20">
        <f t="shared" si="12"/>
        <v>4952540</v>
      </c>
      <c r="C17" s="10">
        <f>SUM(一般接種!D16+一般接種!G16+一般接種!J16+一般接種!M16+医療従事者等!C14)</f>
        <v>1618528</v>
      </c>
      <c r="D17" s="10">
        <v>26568</v>
      </c>
      <c r="E17" s="29">
        <f t="shared" si="0"/>
        <v>0.81909190678788024</v>
      </c>
      <c r="F17" s="10">
        <f>SUM(一般接種!E16+一般接種!H16+一般接種!K16+一般接種!N16+医療従事者等!D14)</f>
        <v>1593557</v>
      </c>
      <c r="G17" s="10">
        <v>25029</v>
      </c>
      <c r="H17" s="29">
        <f t="shared" si="7"/>
        <v>0.80703572349190944</v>
      </c>
      <c r="I17" s="10">
        <f t="shared" si="10"/>
        <v>1298669</v>
      </c>
      <c r="J17" s="10">
        <v>45</v>
      </c>
      <c r="K17" s="29">
        <f t="shared" si="8"/>
        <v>0.66816528578639167</v>
      </c>
      <c r="L17" s="25">
        <v>16393</v>
      </c>
      <c r="M17" s="25">
        <v>72364</v>
      </c>
      <c r="N17" s="25">
        <v>402720</v>
      </c>
      <c r="O17" s="25">
        <v>435733</v>
      </c>
      <c r="P17" s="25">
        <v>217778</v>
      </c>
      <c r="Q17" s="25">
        <v>78418</v>
      </c>
      <c r="R17" s="25">
        <v>38072</v>
      </c>
      <c r="S17" s="25">
        <v>17311</v>
      </c>
      <c r="T17" s="25">
        <v>19685</v>
      </c>
      <c r="U17" s="25">
        <v>195</v>
      </c>
      <c r="V17" s="25">
        <f t="shared" si="11"/>
        <v>441786</v>
      </c>
      <c r="W17" s="26">
        <f t="shared" si="9"/>
        <v>0.22730680238962692</v>
      </c>
      <c r="X17" s="25">
        <v>53</v>
      </c>
      <c r="Y17" s="25">
        <v>7098</v>
      </c>
      <c r="Z17" s="25">
        <v>195156</v>
      </c>
      <c r="AA17" s="25">
        <v>235489</v>
      </c>
      <c r="AB17" s="25">
        <v>3990</v>
      </c>
      <c r="AD17" s="19">
        <v>1943567</v>
      </c>
    </row>
    <row r="18" spans="1:30" x14ac:dyDescent="0.45">
      <c r="A18" s="35" t="s">
        <v>22</v>
      </c>
      <c r="B18" s="20">
        <f t="shared" si="12"/>
        <v>18606801</v>
      </c>
      <c r="C18" s="10">
        <f>SUM(一般接種!D17+一般接種!G17+一般接種!J17+一般接種!M17+医療従事者等!C15)</f>
        <v>6156710</v>
      </c>
      <c r="D18" s="10">
        <v>77606</v>
      </c>
      <c r="E18" s="29">
        <f t="shared" si="0"/>
        <v>0.82307884984856095</v>
      </c>
      <c r="F18" s="10">
        <f>SUM(一般接種!E17+一般接種!H17+一般接種!K17+一般接種!N17+医療従事者等!D15)</f>
        <v>6069643</v>
      </c>
      <c r="G18" s="10">
        <v>72584</v>
      </c>
      <c r="H18" s="29">
        <f t="shared" si="7"/>
        <v>0.81197038645727415</v>
      </c>
      <c r="I18" s="10">
        <f t="shared" si="10"/>
        <v>4826362</v>
      </c>
      <c r="J18" s="10">
        <v>140</v>
      </c>
      <c r="K18" s="29">
        <f t="shared" si="8"/>
        <v>0.65344518746082014</v>
      </c>
      <c r="L18" s="25">
        <v>50588</v>
      </c>
      <c r="M18" s="25">
        <v>272872</v>
      </c>
      <c r="N18" s="25">
        <v>1319988</v>
      </c>
      <c r="O18" s="25">
        <v>1420157</v>
      </c>
      <c r="P18" s="25">
        <v>839296</v>
      </c>
      <c r="Q18" s="25">
        <v>479043</v>
      </c>
      <c r="R18" s="25">
        <v>202645</v>
      </c>
      <c r="S18" s="25">
        <v>130594</v>
      </c>
      <c r="T18" s="25">
        <v>110273</v>
      </c>
      <c r="U18" s="25">
        <v>906</v>
      </c>
      <c r="V18" s="25">
        <f t="shared" si="11"/>
        <v>1554086</v>
      </c>
      <c r="W18" s="26">
        <f t="shared" si="9"/>
        <v>0.21041510680615938</v>
      </c>
      <c r="X18" s="25">
        <v>225</v>
      </c>
      <c r="Y18" s="25">
        <v>45020</v>
      </c>
      <c r="Z18" s="25">
        <v>705106</v>
      </c>
      <c r="AA18" s="25">
        <v>794905</v>
      </c>
      <c r="AB18" s="25">
        <v>8830</v>
      </c>
      <c r="AD18" s="19">
        <v>7385810</v>
      </c>
    </row>
    <row r="19" spans="1:30" x14ac:dyDescent="0.45">
      <c r="A19" s="35" t="s">
        <v>23</v>
      </c>
      <c r="B19" s="20">
        <f t="shared" si="12"/>
        <v>16035761</v>
      </c>
      <c r="C19" s="10">
        <f>SUM(一般接種!D18+一般接種!G18+一般接種!J18+一般接種!M18+医療従事者等!C16)</f>
        <v>5258678</v>
      </c>
      <c r="D19" s="10">
        <v>70004</v>
      </c>
      <c r="E19" s="29">
        <f t="shared" si="0"/>
        <v>0.82218684383537421</v>
      </c>
      <c r="F19" s="10">
        <f>SUM(一般接種!E18+一般接種!H18+一般接種!K18+一般接種!N18+医療従事者等!D16)</f>
        <v>5193009</v>
      </c>
      <c r="G19" s="10">
        <v>66056</v>
      </c>
      <c r="H19" s="29">
        <f t="shared" si="7"/>
        <v>0.812406658341284</v>
      </c>
      <c r="I19" s="10">
        <f t="shared" si="10"/>
        <v>4199454</v>
      </c>
      <c r="J19" s="10">
        <v>212</v>
      </c>
      <c r="K19" s="29">
        <f t="shared" si="8"/>
        <v>0.66540343958416825</v>
      </c>
      <c r="L19" s="25">
        <v>43615</v>
      </c>
      <c r="M19" s="25">
        <v>215051</v>
      </c>
      <c r="N19" s="25">
        <v>1090722</v>
      </c>
      <c r="O19" s="25">
        <v>1327066</v>
      </c>
      <c r="P19" s="25">
        <v>756753</v>
      </c>
      <c r="Q19" s="25">
        <v>394792</v>
      </c>
      <c r="R19" s="25">
        <v>169882</v>
      </c>
      <c r="S19" s="25">
        <v>115145</v>
      </c>
      <c r="T19" s="25">
        <v>85604</v>
      </c>
      <c r="U19" s="25">
        <v>824</v>
      </c>
      <c r="V19" s="25">
        <f t="shared" si="11"/>
        <v>1384620</v>
      </c>
      <c r="W19" s="26">
        <f t="shared" si="9"/>
        <v>0.21940409972014735</v>
      </c>
      <c r="X19" s="25">
        <v>250</v>
      </c>
      <c r="Y19" s="25">
        <v>35401</v>
      </c>
      <c r="Z19" s="25">
        <v>639643</v>
      </c>
      <c r="AA19" s="25">
        <v>699828</v>
      </c>
      <c r="AB19" s="25">
        <v>9498</v>
      </c>
      <c r="AD19" s="19">
        <v>6310821</v>
      </c>
    </row>
    <row r="20" spans="1:30" x14ac:dyDescent="0.45">
      <c r="A20" s="35" t="s">
        <v>24</v>
      </c>
      <c r="B20" s="20">
        <f t="shared" si="12"/>
        <v>34075622</v>
      </c>
      <c r="C20" s="10">
        <f>SUM(一般接種!D19+一般接種!G19+一般接種!J19+一般接種!M19+医療従事者等!C17)</f>
        <v>11342742</v>
      </c>
      <c r="D20" s="10">
        <v>167439</v>
      </c>
      <c r="E20" s="29">
        <f t="shared" si="0"/>
        <v>0.81010765114513494</v>
      </c>
      <c r="F20" s="10">
        <f>SUM(一般接種!E19+一般接種!H19+一般接種!K19+一般接種!N19+医療従事者等!D17)</f>
        <v>11194412</v>
      </c>
      <c r="G20" s="10">
        <v>157248</v>
      </c>
      <c r="H20" s="29">
        <f t="shared" si="7"/>
        <v>0.80009383220693364</v>
      </c>
      <c r="I20" s="10">
        <f t="shared" si="10"/>
        <v>8739738</v>
      </c>
      <c r="J20" s="10">
        <v>554</v>
      </c>
      <c r="K20" s="29">
        <f t="shared" si="8"/>
        <v>0.63351121872625249</v>
      </c>
      <c r="L20" s="25">
        <v>105238</v>
      </c>
      <c r="M20" s="25">
        <v>616276</v>
      </c>
      <c r="N20" s="25">
        <v>2643872</v>
      </c>
      <c r="O20" s="25">
        <v>2946148</v>
      </c>
      <c r="P20" s="25">
        <v>1270518</v>
      </c>
      <c r="Q20" s="25">
        <v>519226</v>
      </c>
      <c r="R20" s="25">
        <v>237132</v>
      </c>
      <c r="S20" s="25">
        <v>231300</v>
      </c>
      <c r="T20" s="25">
        <v>168765</v>
      </c>
      <c r="U20" s="25">
        <v>1263</v>
      </c>
      <c r="V20" s="25">
        <f t="shared" si="11"/>
        <v>2798730</v>
      </c>
      <c r="W20" s="26">
        <f t="shared" si="9"/>
        <v>0.20288242622946542</v>
      </c>
      <c r="X20" s="25">
        <v>1397</v>
      </c>
      <c r="Y20" s="25">
        <v>145073</v>
      </c>
      <c r="Z20" s="25">
        <v>1515517</v>
      </c>
      <c r="AA20" s="25">
        <v>1126646</v>
      </c>
      <c r="AB20" s="25">
        <v>10097</v>
      </c>
      <c r="AD20" s="19">
        <v>13794837</v>
      </c>
    </row>
    <row r="21" spans="1:30" x14ac:dyDescent="0.45">
      <c r="A21" s="35" t="s">
        <v>25</v>
      </c>
      <c r="B21" s="20">
        <f t="shared" si="12"/>
        <v>23097914</v>
      </c>
      <c r="C21" s="10">
        <f>SUM(一般接種!D20+一般接種!G20+一般接種!J20+一般接種!M20+医療従事者等!C18)</f>
        <v>7641658</v>
      </c>
      <c r="D21" s="10">
        <v>118881</v>
      </c>
      <c r="E21" s="29">
        <f t="shared" si="0"/>
        <v>0.8163493701237875</v>
      </c>
      <c r="F21" s="10">
        <f>SUM(一般接種!E20+一般接種!H20+一般接種!K20+一般接種!N20+医療従事者等!D18)</f>
        <v>7549436</v>
      </c>
      <c r="G21" s="10">
        <v>111714</v>
      </c>
      <c r="H21" s="29">
        <f t="shared" si="7"/>
        <v>0.80711945467157109</v>
      </c>
      <c r="I21" s="10">
        <f t="shared" si="10"/>
        <v>5949146</v>
      </c>
      <c r="J21" s="10">
        <v>276</v>
      </c>
      <c r="K21" s="29">
        <f t="shared" si="8"/>
        <v>0.64555366687704496</v>
      </c>
      <c r="L21" s="25">
        <v>51910</v>
      </c>
      <c r="M21" s="25">
        <v>308530</v>
      </c>
      <c r="N21" s="25">
        <v>1461844</v>
      </c>
      <c r="O21" s="25">
        <v>2066521</v>
      </c>
      <c r="P21" s="25">
        <v>1103839</v>
      </c>
      <c r="Q21" s="25">
        <v>478610</v>
      </c>
      <c r="R21" s="25">
        <v>191666</v>
      </c>
      <c r="S21" s="25">
        <v>162461</v>
      </c>
      <c r="T21" s="25">
        <v>122651</v>
      </c>
      <c r="U21" s="25">
        <v>1114</v>
      </c>
      <c r="V21" s="25">
        <f t="shared" si="11"/>
        <v>1957674</v>
      </c>
      <c r="W21" s="26">
        <f t="shared" si="9"/>
        <v>0.21244095588739578</v>
      </c>
      <c r="X21" s="25">
        <v>678</v>
      </c>
      <c r="Y21" s="25">
        <v>47695</v>
      </c>
      <c r="Z21" s="25">
        <v>891930</v>
      </c>
      <c r="AA21" s="25">
        <v>1005343</v>
      </c>
      <c r="AB21" s="25">
        <v>12028</v>
      </c>
      <c r="AD21" s="19">
        <v>9215144</v>
      </c>
    </row>
    <row r="22" spans="1:30" x14ac:dyDescent="0.45">
      <c r="A22" s="35" t="s">
        <v>26</v>
      </c>
      <c r="B22" s="20">
        <f t="shared" si="12"/>
        <v>5923976</v>
      </c>
      <c r="C22" s="10">
        <f>SUM(一般接種!D21+一般接種!G21+一般接種!J21+一般接種!M21+医療従事者等!C19)</f>
        <v>1911049</v>
      </c>
      <c r="D22" s="10">
        <v>28721</v>
      </c>
      <c r="E22" s="29">
        <f t="shared" si="0"/>
        <v>0.86018844075284906</v>
      </c>
      <c r="F22" s="10">
        <f>SUM(一般接種!E21+一般接種!H21+一般接種!K21+一般接種!N21+医療従事者等!D19)</f>
        <v>1880019</v>
      </c>
      <c r="G22" s="10">
        <v>26871</v>
      </c>
      <c r="H22" s="29">
        <f t="shared" si="7"/>
        <v>0.84685373038294109</v>
      </c>
      <c r="I22" s="10">
        <f t="shared" si="10"/>
        <v>1598633</v>
      </c>
      <c r="J22" s="10">
        <v>4</v>
      </c>
      <c r="K22" s="29">
        <f t="shared" si="8"/>
        <v>0.73054334146455147</v>
      </c>
      <c r="L22" s="25">
        <v>16832</v>
      </c>
      <c r="M22" s="25">
        <v>65142</v>
      </c>
      <c r="N22" s="25">
        <v>344201</v>
      </c>
      <c r="O22" s="25">
        <v>568157</v>
      </c>
      <c r="P22" s="25">
        <v>356797</v>
      </c>
      <c r="Q22" s="25">
        <v>150124</v>
      </c>
      <c r="R22" s="25">
        <v>50197</v>
      </c>
      <c r="S22" s="25">
        <v>28397</v>
      </c>
      <c r="T22" s="25">
        <v>18661</v>
      </c>
      <c r="U22" s="25">
        <v>125</v>
      </c>
      <c r="V22" s="25">
        <f t="shared" si="11"/>
        <v>534275</v>
      </c>
      <c r="W22" s="26">
        <f t="shared" si="9"/>
        <v>0.24415361147644216</v>
      </c>
      <c r="X22" s="25">
        <v>9</v>
      </c>
      <c r="Y22" s="25">
        <v>6123</v>
      </c>
      <c r="Z22" s="25">
        <v>189614</v>
      </c>
      <c r="AA22" s="25">
        <v>333615</v>
      </c>
      <c r="AB22" s="25">
        <v>4914</v>
      </c>
      <c r="AD22" s="19">
        <v>2188274</v>
      </c>
    </row>
    <row r="23" spans="1:30" x14ac:dyDescent="0.45">
      <c r="A23" s="35" t="s">
        <v>27</v>
      </c>
      <c r="B23" s="20">
        <f t="shared" si="12"/>
        <v>2776899</v>
      </c>
      <c r="C23" s="10">
        <f>SUM(一般接種!D22+一般接種!G22+一般接種!J22+一般接種!M22+医療従事者等!C20)</f>
        <v>899876</v>
      </c>
      <c r="D23" s="10">
        <v>13799</v>
      </c>
      <c r="E23" s="29">
        <f t="shared" si="0"/>
        <v>0.8542312586765386</v>
      </c>
      <c r="F23" s="10">
        <f>SUM(一般接種!E22+一般接種!H22+一般接種!K22+一般接種!N22+医療従事者等!D20)</f>
        <v>891859</v>
      </c>
      <c r="G23" s="10">
        <v>12897</v>
      </c>
      <c r="H23" s="29">
        <f t="shared" si="7"/>
        <v>0.84737197285207466</v>
      </c>
      <c r="I23" s="10">
        <f t="shared" si="10"/>
        <v>718785</v>
      </c>
      <c r="J23" s="10">
        <v>10</v>
      </c>
      <c r="K23" s="29">
        <f t="shared" si="8"/>
        <v>0.69294211784667592</v>
      </c>
      <c r="L23" s="25">
        <v>10209</v>
      </c>
      <c r="M23" s="25">
        <v>39359</v>
      </c>
      <c r="N23" s="25">
        <v>213124</v>
      </c>
      <c r="O23" s="25">
        <v>219769</v>
      </c>
      <c r="P23" s="25">
        <v>127797</v>
      </c>
      <c r="Q23" s="25">
        <v>63100</v>
      </c>
      <c r="R23" s="25">
        <v>20065</v>
      </c>
      <c r="S23" s="25">
        <v>13739</v>
      </c>
      <c r="T23" s="25">
        <v>11518</v>
      </c>
      <c r="U23" s="25">
        <v>105</v>
      </c>
      <c r="V23" s="25">
        <f t="shared" si="11"/>
        <v>266379</v>
      </c>
      <c r="W23" s="26">
        <f t="shared" si="9"/>
        <v>0.25680529847292921</v>
      </c>
      <c r="X23" s="25">
        <v>104</v>
      </c>
      <c r="Y23" s="25">
        <v>3777</v>
      </c>
      <c r="Z23" s="25">
        <v>125809</v>
      </c>
      <c r="AA23" s="25">
        <v>134947</v>
      </c>
      <c r="AB23" s="25">
        <v>1742</v>
      </c>
      <c r="AD23" s="19">
        <v>1037280</v>
      </c>
    </row>
    <row r="24" spans="1:30" x14ac:dyDescent="0.45">
      <c r="A24" s="35" t="s">
        <v>28</v>
      </c>
      <c r="B24" s="20">
        <f t="shared" si="12"/>
        <v>2858943</v>
      </c>
      <c r="C24" s="10">
        <f>SUM(一般接種!D23+一般接種!G23+一般接種!J23+一般接種!M23+医療従事者等!C21)</f>
        <v>941024</v>
      </c>
      <c r="D24" s="10">
        <v>13703</v>
      </c>
      <c r="E24" s="29">
        <f t="shared" si="0"/>
        <v>0.82465111191541851</v>
      </c>
      <c r="F24" s="10">
        <f>SUM(一般接種!E23+一般接種!H23+一般接種!K23+一般接種!N23+医療従事者等!D21)</f>
        <v>929932</v>
      </c>
      <c r="G24" s="10">
        <v>12930</v>
      </c>
      <c r="H24" s="29">
        <f t="shared" si="7"/>
        <v>0.81547459717688109</v>
      </c>
      <c r="I24" s="10">
        <f t="shared" si="10"/>
        <v>739726</v>
      </c>
      <c r="J24" s="10">
        <v>53</v>
      </c>
      <c r="K24" s="29">
        <f t="shared" si="8"/>
        <v>0.65777887258437295</v>
      </c>
      <c r="L24" s="25">
        <v>9370</v>
      </c>
      <c r="M24" s="25">
        <v>55484</v>
      </c>
      <c r="N24" s="25">
        <v>204835</v>
      </c>
      <c r="O24" s="25">
        <v>216979</v>
      </c>
      <c r="P24" s="25">
        <v>131546</v>
      </c>
      <c r="Q24" s="25">
        <v>67784</v>
      </c>
      <c r="R24" s="25">
        <v>26878</v>
      </c>
      <c r="S24" s="25">
        <v>13882</v>
      </c>
      <c r="T24" s="25">
        <v>12868</v>
      </c>
      <c r="U24" s="25">
        <v>100</v>
      </c>
      <c r="V24" s="25">
        <f t="shared" si="11"/>
        <v>248261</v>
      </c>
      <c r="W24" s="26">
        <f t="shared" si="9"/>
        <v>0.22077437014284559</v>
      </c>
      <c r="X24" s="25">
        <v>38</v>
      </c>
      <c r="Y24" s="25">
        <v>6863</v>
      </c>
      <c r="Z24" s="25">
        <v>103492</v>
      </c>
      <c r="AA24" s="25">
        <v>135718</v>
      </c>
      <c r="AB24" s="25">
        <v>2150</v>
      </c>
      <c r="AD24" s="19">
        <v>1124501</v>
      </c>
    </row>
    <row r="25" spans="1:30" x14ac:dyDescent="0.45">
      <c r="A25" s="35" t="s">
        <v>29</v>
      </c>
      <c r="B25" s="20">
        <f t="shared" si="12"/>
        <v>1978542</v>
      </c>
      <c r="C25" s="10">
        <f>SUM(一般接種!D24+一般接種!G24+一般接種!J24+一般接種!M24+医療従事者等!C22)</f>
        <v>650239</v>
      </c>
      <c r="D25" s="10">
        <v>7650</v>
      </c>
      <c r="E25" s="29">
        <f t="shared" si="0"/>
        <v>0.83719715249078885</v>
      </c>
      <c r="F25" s="10">
        <f>SUM(一般接種!E24+一般接種!H24+一般接種!K24+一般接種!N24+医療従事者等!D22)</f>
        <v>643568</v>
      </c>
      <c r="G25" s="10">
        <v>7058</v>
      </c>
      <c r="H25" s="29">
        <f t="shared" si="7"/>
        <v>0.82927712664224262</v>
      </c>
      <c r="I25" s="10">
        <f t="shared" si="10"/>
        <v>517496</v>
      </c>
      <c r="J25" s="10">
        <v>35</v>
      </c>
      <c r="K25" s="29">
        <f t="shared" si="8"/>
        <v>0.67417412331215765</v>
      </c>
      <c r="L25" s="25">
        <v>7674</v>
      </c>
      <c r="M25" s="25">
        <v>32413</v>
      </c>
      <c r="N25" s="25">
        <v>143806</v>
      </c>
      <c r="O25" s="25">
        <v>172176</v>
      </c>
      <c r="P25" s="25">
        <v>92086</v>
      </c>
      <c r="Q25" s="25">
        <v>34602</v>
      </c>
      <c r="R25" s="25">
        <v>15968</v>
      </c>
      <c r="S25" s="25">
        <v>10582</v>
      </c>
      <c r="T25" s="25">
        <v>8145</v>
      </c>
      <c r="U25" s="25">
        <v>44</v>
      </c>
      <c r="V25" s="25">
        <f t="shared" si="11"/>
        <v>167239</v>
      </c>
      <c r="W25" s="26">
        <f t="shared" si="9"/>
        <v>0.2178873503676643</v>
      </c>
      <c r="X25" s="25">
        <v>145</v>
      </c>
      <c r="Y25" s="25">
        <v>3807</v>
      </c>
      <c r="Z25" s="25">
        <v>69244</v>
      </c>
      <c r="AA25" s="25">
        <v>93128</v>
      </c>
      <c r="AB25" s="25">
        <v>915</v>
      </c>
      <c r="AD25" s="19">
        <v>767548</v>
      </c>
    </row>
    <row r="26" spans="1:30" x14ac:dyDescent="0.45">
      <c r="A26" s="35" t="s">
        <v>30</v>
      </c>
      <c r="B26" s="20">
        <f t="shared" si="12"/>
        <v>2105307</v>
      </c>
      <c r="C26" s="10">
        <f>SUM(一般接種!D25+一般接種!G25+一般接種!J25+一般接種!M25+医療従事者等!C23)</f>
        <v>684434</v>
      </c>
      <c r="D26" s="10">
        <v>10117</v>
      </c>
      <c r="E26" s="29">
        <f t="shared" si="0"/>
        <v>0.82613500344877855</v>
      </c>
      <c r="F26" s="10">
        <f>SUM(一般接種!E25+一般接種!H25+一般接種!K25+一般接種!N25+医療従事者等!D23)</f>
        <v>676045</v>
      </c>
      <c r="G26" s="10">
        <v>9444</v>
      </c>
      <c r="H26" s="29">
        <f t="shared" si="7"/>
        <v>0.81668179718731582</v>
      </c>
      <c r="I26" s="10">
        <f t="shared" si="10"/>
        <v>544649</v>
      </c>
      <c r="J26" s="10">
        <v>5</v>
      </c>
      <c r="K26" s="29">
        <f t="shared" si="8"/>
        <v>0.66726698691914421</v>
      </c>
      <c r="L26" s="25">
        <v>6868</v>
      </c>
      <c r="M26" s="25">
        <v>38034</v>
      </c>
      <c r="N26" s="25">
        <v>169284</v>
      </c>
      <c r="O26" s="25">
        <v>165309</v>
      </c>
      <c r="P26" s="25">
        <v>96485</v>
      </c>
      <c r="Q26" s="25">
        <v>34686</v>
      </c>
      <c r="R26" s="25">
        <v>12460</v>
      </c>
      <c r="S26" s="25">
        <v>12995</v>
      </c>
      <c r="T26" s="25">
        <v>8496</v>
      </c>
      <c r="U26" s="25">
        <v>32</v>
      </c>
      <c r="V26" s="25">
        <f t="shared" si="11"/>
        <v>200179</v>
      </c>
      <c r="W26" s="26">
        <f t="shared" si="9"/>
        <v>0.24524797514429125</v>
      </c>
      <c r="X26" s="25">
        <v>117</v>
      </c>
      <c r="Y26" s="25">
        <v>6416</v>
      </c>
      <c r="Z26" s="25">
        <v>89642</v>
      </c>
      <c r="AA26" s="25">
        <v>103164</v>
      </c>
      <c r="AB26" s="25">
        <v>840</v>
      </c>
      <c r="AD26" s="19">
        <v>816231</v>
      </c>
    </row>
    <row r="27" spans="1:30" x14ac:dyDescent="0.45">
      <c r="A27" s="35" t="s">
        <v>31</v>
      </c>
      <c r="B27" s="20">
        <f t="shared" si="12"/>
        <v>5436858</v>
      </c>
      <c r="C27" s="10">
        <f>SUM(一般接種!D26+一般接種!G26+一般接種!J26+一般接種!M26+医療従事者等!C24)</f>
        <v>1738052</v>
      </c>
      <c r="D27" s="10">
        <v>28854</v>
      </c>
      <c r="E27" s="29">
        <f t="shared" si="0"/>
        <v>0.83112228871078642</v>
      </c>
      <c r="F27" s="10">
        <f>SUM(一般接種!E26+一般接種!H26+一般接種!K26+一般接種!N26+医療従事者等!D24)</f>
        <v>1715700</v>
      </c>
      <c r="G27" s="10">
        <v>27171</v>
      </c>
      <c r="H27" s="29">
        <f t="shared" si="7"/>
        <v>0.82107168802826558</v>
      </c>
      <c r="I27" s="10">
        <f t="shared" si="10"/>
        <v>1432859</v>
      </c>
      <c r="J27" s="10">
        <v>18</v>
      </c>
      <c r="K27" s="29">
        <f t="shared" si="8"/>
        <v>0.69673969386732959</v>
      </c>
      <c r="L27" s="25">
        <v>14362</v>
      </c>
      <c r="M27" s="25">
        <v>69397</v>
      </c>
      <c r="N27" s="25">
        <v>457796</v>
      </c>
      <c r="O27" s="25">
        <v>433153</v>
      </c>
      <c r="P27" s="25">
        <v>235740</v>
      </c>
      <c r="Q27" s="25">
        <v>123340</v>
      </c>
      <c r="R27" s="25">
        <v>48334</v>
      </c>
      <c r="S27" s="25">
        <v>27733</v>
      </c>
      <c r="T27" s="25">
        <v>22843</v>
      </c>
      <c r="U27" s="25">
        <v>161</v>
      </c>
      <c r="V27" s="25">
        <f t="shared" si="11"/>
        <v>550247</v>
      </c>
      <c r="W27" s="26">
        <f t="shared" si="9"/>
        <v>0.26756557519739904</v>
      </c>
      <c r="X27" s="25">
        <v>12</v>
      </c>
      <c r="Y27" s="25">
        <v>6576</v>
      </c>
      <c r="Z27" s="25">
        <v>257195</v>
      </c>
      <c r="AA27" s="25">
        <v>284210</v>
      </c>
      <c r="AB27" s="25">
        <v>2254</v>
      </c>
      <c r="AD27" s="19">
        <v>2056494</v>
      </c>
    </row>
    <row r="28" spans="1:30" x14ac:dyDescent="0.45">
      <c r="A28" s="35" t="s">
        <v>32</v>
      </c>
      <c r="B28" s="20">
        <f t="shared" si="12"/>
        <v>5213999</v>
      </c>
      <c r="C28" s="10">
        <f>SUM(一般接種!D27+一般接種!G27+一般接種!J27+一般接種!M27+医療従事者等!C25)</f>
        <v>1673536</v>
      </c>
      <c r="D28" s="10">
        <v>24716</v>
      </c>
      <c r="E28" s="29">
        <f t="shared" si="0"/>
        <v>0.82581181555690786</v>
      </c>
      <c r="F28" s="10">
        <f>SUM(一般接種!E27+一般接種!H27+一般接種!K27+一般接種!N27+医療従事者等!D25)</f>
        <v>1659518</v>
      </c>
      <c r="G28" s="10">
        <v>23229</v>
      </c>
      <c r="H28" s="29">
        <f t="shared" si="7"/>
        <v>0.81953566178588155</v>
      </c>
      <c r="I28" s="10">
        <f t="shared" si="10"/>
        <v>1344587</v>
      </c>
      <c r="J28" s="10">
        <v>45</v>
      </c>
      <c r="K28" s="29">
        <f t="shared" si="8"/>
        <v>0.673414120469497</v>
      </c>
      <c r="L28" s="25">
        <v>15508</v>
      </c>
      <c r="M28" s="25">
        <v>85355</v>
      </c>
      <c r="N28" s="25">
        <v>466898</v>
      </c>
      <c r="O28" s="25">
        <v>403692</v>
      </c>
      <c r="P28" s="25">
        <v>192475</v>
      </c>
      <c r="Q28" s="25">
        <v>97884</v>
      </c>
      <c r="R28" s="25">
        <v>38050</v>
      </c>
      <c r="S28" s="25">
        <v>22377</v>
      </c>
      <c r="T28" s="25">
        <v>22173</v>
      </c>
      <c r="U28" s="25">
        <v>175</v>
      </c>
      <c r="V28" s="25">
        <f t="shared" si="11"/>
        <v>536358</v>
      </c>
      <c r="W28" s="26">
        <f t="shared" si="9"/>
        <v>0.26863500792595429</v>
      </c>
      <c r="X28" s="25">
        <v>43</v>
      </c>
      <c r="Y28" s="25">
        <v>9426</v>
      </c>
      <c r="Z28" s="25">
        <v>257100</v>
      </c>
      <c r="AA28" s="25">
        <v>266904</v>
      </c>
      <c r="AB28" s="25">
        <v>2885</v>
      </c>
      <c r="AD28" s="19">
        <v>1996605</v>
      </c>
    </row>
    <row r="29" spans="1:30" x14ac:dyDescent="0.45">
      <c r="A29" s="35" t="s">
        <v>33</v>
      </c>
      <c r="B29" s="20">
        <f t="shared" si="12"/>
        <v>9535246</v>
      </c>
      <c r="C29" s="10">
        <f>SUM(一般接種!D28+一般接種!G28+一般接種!J28+一般接種!M28+医療従事者等!C26)</f>
        <v>3150130</v>
      </c>
      <c r="D29" s="10">
        <v>42876</v>
      </c>
      <c r="E29" s="29">
        <f t="shared" si="0"/>
        <v>0.84937101932591641</v>
      </c>
      <c r="F29" s="10">
        <f>SUM(一般接種!E28+一般接種!H28+一般接種!K28+一般接種!N28+医療従事者等!D26)</f>
        <v>3115730</v>
      </c>
      <c r="G29" s="10">
        <v>39838</v>
      </c>
      <c r="H29" s="29">
        <f t="shared" si="7"/>
        <v>0.84079818494929337</v>
      </c>
      <c r="I29" s="10">
        <f t="shared" si="10"/>
        <v>2455015</v>
      </c>
      <c r="J29" s="10">
        <v>51</v>
      </c>
      <c r="K29" s="29">
        <f t="shared" si="8"/>
        <v>0.67106688899215483</v>
      </c>
      <c r="L29" s="25">
        <v>23596</v>
      </c>
      <c r="M29" s="25">
        <v>116012</v>
      </c>
      <c r="N29" s="25">
        <v>657880</v>
      </c>
      <c r="O29" s="25">
        <v>757431</v>
      </c>
      <c r="P29" s="25">
        <v>454025</v>
      </c>
      <c r="Q29" s="25">
        <v>252053</v>
      </c>
      <c r="R29" s="25">
        <v>88143</v>
      </c>
      <c r="S29" s="25">
        <v>53085</v>
      </c>
      <c r="T29" s="25">
        <v>52481</v>
      </c>
      <c r="U29" s="25">
        <v>309</v>
      </c>
      <c r="V29" s="25">
        <f t="shared" si="11"/>
        <v>814371</v>
      </c>
      <c r="W29" s="26">
        <f t="shared" si="9"/>
        <v>0.22260913539075528</v>
      </c>
      <c r="X29" s="25">
        <v>26</v>
      </c>
      <c r="Y29" s="25">
        <v>12186</v>
      </c>
      <c r="Z29" s="25">
        <v>353275</v>
      </c>
      <c r="AA29" s="25">
        <v>442009</v>
      </c>
      <c r="AB29" s="25">
        <v>6875</v>
      </c>
      <c r="AD29" s="19">
        <v>3658300</v>
      </c>
    </row>
    <row r="30" spans="1:30" x14ac:dyDescent="0.45">
      <c r="A30" s="35" t="s">
        <v>34</v>
      </c>
      <c r="B30" s="20">
        <f t="shared" si="12"/>
        <v>18065384</v>
      </c>
      <c r="C30" s="10">
        <f>SUM(一般接種!D29+一般接種!G29+一般接種!J29+一般接種!M29+医療従事者等!C27)</f>
        <v>6032860</v>
      </c>
      <c r="D30" s="10">
        <v>99230</v>
      </c>
      <c r="E30" s="29">
        <f t="shared" si="0"/>
        <v>0.7881614330715041</v>
      </c>
      <c r="F30" s="10">
        <f>SUM(一般接種!E29+一般接種!H29+一般接種!K29+一般接種!N29+医療従事者等!D27)</f>
        <v>5927642</v>
      </c>
      <c r="G30" s="10">
        <v>93773</v>
      </c>
      <c r="H30" s="29">
        <f t="shared" si="7"/>
        <v>0.77491022382444186</v>
      </c>
      <c r="I30" s="10">
        <f t="shared" si="10"/>
        <v>4624484</v>
      </c>
      <c r="J30" s="10">
        <v>230</v>
      </c>
      <c r="K30" s="29">
        <f t="shared" si="8"/>
        <v>0.61423760152328932</v>
      </c>
      <c r="L30" s="25">
        <v>43253</v>
      </c>
      <c r="M30" s="25">
        <v>375735</v>
      </c>
      <c r="N30" s="25">
        <v>1356559</v>
      </c>
      <c r="O30" s="25">
        <v>1362648</v>
      </c>
      <c r="P30" s="25">
        <v>761585</v>
      </c>
      <c r="Q30" s="25">
        <v>370687</v>
      </c>
      <c r="R30" s="25">
        <v>150556</v>
      </c>
      <c r="S30" s="25">
        <v>109046</v>
      </c>
      <c r="T30" s="25">
        <v>93752</v>
      </c>
      <c r="U30" s="25">
        <v>663</v>
      </c>
      <c r="V30" s="25">
        <f t="shared" si="11"/>
        <v>1480398</v>
      </c>
      <c r="W30" s="26">
        <f t="shared" si="9"/>
        <v>0.19664060772178052</v>
      </c>
      <c r="X30" s="25">
        <v>68</v>
      </c>
      <c r="Y30" s="25">
        <v>45257</v>
      </c>
      <c r="Z30" s="25">
        <v>691307</v>
      </c>
      <c r="AA30" s="25">
        <v>734225</v>
      </c>
      <c r="AB30" s="25">
        <v>9541</v>
      </c>
      <c r="AD30" s="19">
        <v>7528445</v>
      </c>
    </row>
    <row r="31" spans="1:30" x14ac:dyDescent="0.45">
      <c r="A31" s="35" t="s">
        <v>35</v>
      </c>
      <c r="B31" s="20">
        <f t="shared" si="12"/>
        <v>4486496</v>
      </c>
      <c r="C31" s="10">
        <f>SUM(一般接種!D30+一般接種!G30+一般接種!J30+一般接種!M30+医療従事者等!C28)</f>
        <v>1484348</v>
      </c>
      <c r="D31" s="10">
        <v>22636</v>
      </c>
      <c r="E31" s="29">
        <f t="shared" si="0"/>
        <v>0.81894132938909059</v>
      </c>
      <c r="F31" s="10">
        <f>SUM(一般接種!E30+一般接種!H30+一般接種!K30+一般接種!N30+医療従事者等!D28)</f>
        <v>1468587</v>
      </c>
      <c r="G31" s="10">
        <v>21372</v>
      </c>
      <c r="H31" s="29">
        <f t="shared" si="7"/>
        <v>0.81081921473712515</v>
      </c>
      <c r="I31" s="10">
        <f t="shared" si="10"/>
        <v>1165854</v>
      </c>
      <c r="J31" s="10">
        <v>44</v>
      </c>
      <c r="K31" s="29">
        <f t="shared" si="8"/>
        <v>0.65315875577069604</v>
      </c>
      <c r="L31" s="25">
        <v>16833</v>
      </c>
      <c r="M31" s="25">
        <v>67557</v>
      </c>
      <c r="N31" s="25">
        <v>347269</v>
      </c>
      <c r="O31" s="25">
        <v>354036</v>
      </c>
      <c r="P31" s="25">
        <v>197056</v>
      </c>
      <c r="Q31" s="25">
        <v>98815</v>
      </c>
      <c r="R31" s="25">
        <v>40846</v>
      </c>
      <c r="S31" s="25">
        <v>24595</v>
      </c>
      <c r="T31" s="25">
        <v>18812</v>
      </c>
      <c r="U31" s="25">
        <v>35</v>
      </c>
      <c r="V31" s="25">
        <f t="shared" si="11"/>
        <v>367707</v>
      </c>
      <c r="W31" s="26">
        <f t="shared" si="9"/>
        <v>0.20601216888530322</v>
      </c>
      <c r="X31" s="25">
        <v>82</v>
      </c>
      <c r="Y31" s="25">
        <v>5573</v>
      </c>
      <c r="Z31" s="25">
        <v>162226</v>
      </c>
      <c r="AA31" s="25">
        <v>199468</v>
      </c>
      <c r="AB31" s="25">
        <v>358</v>
      </c>
      <c r="AD31" s="19">
        <v>1784880</v>
      </c>
    </row>
    <row r="32" spans="1:30" x14ac:dyDescent="0.45">
      <c r="A32" s="35" t="s">
        <v>36</v>
      </c>
      <c r="B32" s="20">
        <f t="shared" si="12"/>
        <v>3496693</v>
      </c>
      <c r="C32" s="10">
        <f>SUM(一般接種!D31+一般接種!G31+一般接種!J31+一般接種!M31+医療従事者等!C29)</f>
        <v>1161078</v>
      </c>
      <c r="D32" s="10">
        <v>11706</v>
      </c>
      <c r="E32" s="29">
        <f t="shared" si="0"/>
        <v>0.8121760120295991</v>
      </c>
      <c r="F32" s="10">
        <f>SUM(一般接種!E31+一般接種!H31+一般接種!K31+一般接種!N31+医療従事者等!D29)</f>
        <v>1148893</v>
      </c>
      <c r="G32" s="10">
        <v>11004</v>
      </c>
      <c r="H32" s="29">
        <f t="shared" si="7"/>
        <v>0.8040618269388401</v>
      </c>
      <c r="I32" s="10">
        <f t="shared" si="10"/>
        <v>896091</v>
      </c>
      <c r="J32" s="10">
        <v>13</v>
      </c>
      <c r="K32" s="29">
        <f t="shared" si="8"/>
        <v>0.63319191393861962</v>
      </c>
      <c r="L32" s="25">
        <v>8766</v>
      </c>
      <c r="M32" s="25">
        <v>53143</v>
      </c>
      <c r="N32" s="25">
        <v>238940</v>
      </c>
      <c r="O32" s="25">
        <v>286155</v>
      </c>
      <c r="P32" s="25">
        <v>161323</v>
      </c>
      <c r="Q32" s="25">
        <v>83274</v>
      </c>
      <c r="R32" s="25">
        <v>25260</v>
      </c>
      <c r="S32" s="25">
        <v>21628</v>
      </c>
      <c r="T32" s="25">
        <v>17483</v>
      </c>
      <c r="U32" s="25">
        <v>119</v>
      </c>
      <c r="V32" s="25">
        <f t="shared" si="11"/>
        <v>290631</v>
      </c>
      <c r="W32" s="26">
        <f t="shared" si="9"/>
        <v>0.20536738893254267</v>
      </c>
      <c r="X32" s="25">
        <v>9</v>
      </c>
      <c r="Y32" s="25">
        <v>7089</v>
      </c>
      <c r="Z32" s="25">
        <v>134222</v>
      </c>
      <c r="AA32" s="25">
        <v>147542</v>
      </c>
      <c r="AB32" s="25">
        <v>1769</v>
      </c>
      <c r="AD32" s="19">
        <v>1415176</v>
      </c>
    </row>
    <row r="33" spans="1:30" x14ac:dyDescent="0.45">
      <c r="A33" s="35" t="s">
        <v>37</v>
      </c>
      <c r="B33" s="20">
        <f t="shared" si="12"/>
        <v>6119578</v>
      </c>
      <c r="C33" s="10">
        <f>SUM(一般接種!D32+一般接種!G32+一般接種!J32+一般接種!M32+医療従事者等!C30)</f>
        <v>2035931</v>
      </c>
      <c r="D33" s="10">
        <v>31046</v>
      </c>
      <c r="E33" s="29">
        <f t="shared" si="0"/>
        <v>0.79830542488610057</v>
      </c>
      <c r="F33" s="10">
        <f>SUM(一般接種!E32+一般接種!H32+一般接種!K32+一般接種!N32+医療従事者等!D30)</f>
        <v>2004449</v>
      </c>
      <c r="G33" s="10">
        <v>28946</v>
      </c>
      <c r="H33" s="29">
        <f t="shared" si="7"/>
        <v>0.7866060955011217</v>
      </c>
      <c r="I33" s="10">
        <f t="shared" si="10"/>
        <v>1550374</v>
      </c>
      <c r="J33" s="10">
        <v>69</v>
      </c>
      <c r="K33" s="29">
        <f t="shared" si="8"/>
        <v>0.61730068893130829</v>
      </c>
      <c r="L33" s="25">
        <v>26229</v>
      </c>
      <c r="M33" s="25">
        <v>97645</v>
      </c>
      <c r="N33" s="25">
        <v>451855</v>
      </c>
      <c r="O33" s="25">
        <v>475926</v>
      </c>
      <c r="P33" s="25">
        <v>252961</v>
      </c>
      <c r="Q33" s="25">
        <v>126134</v>
      </c>
      <c r="R33" s="25">
        <v>51289</v>
      </c>
      <c r="S33" s="25">
        <v>36997</v>
      </c>
      <c r="T33" s="25">
        <v>31163</v>
      </c>
      <c r="U33" s="25">
        <v>175</v>
      </c>
      <c r="V33" s="25">
        <f t="shared" si="11"/>
        <v>528824</v>
      </c>
      <c r="W33" s="26">
        <f t="shared" si="9"/>
        <v>0.21056722356143481</v>
      </c>
      <c r="X33" s="25">
        <v>15</v>
      </c>
      <c r="Y33" s="25">
        <v>8311</v>
      </c>
      <c r="Z33" s="25">
        <v>242453</v>
      </c>
      <c r="AA33" s="25">
        <v>274979</v>
      </c>
      <c r="AB33" s="25">
        <v>3066</v>
      </c>
      <c r="AD33" s="19">
        <v>2511426</v>
      </c>
    </row>
    <row r="34" spans="1:30" x14ac:dyDescent="0.45">
      <c r="A34" s="35" t="s">
        <v>38</v>
      </c>
      <c r="B34" s="20">
        <f t="shared" si="12"/>
        <v>20510556</v>
      </c>
      <c r="C34" s="10">
        <f>SUM(一般接種!D33+一般接種!G33+一般接種!J33+一般接種!M33+医療従事者等!C31)</f>
        <v>6920026</v>
      </c>
      <c r="D34" s="10">
        <v>106183</v>
      </c>
      <c r="E34" s="29">
        <f t="shared" si="0"/>
        <v>0.77423646640061283</v>
      </c>
      <c r="F34" s="10">
        <f>SUM(一般接種!E33+一般接種!H33+一般接種!K33+一般接種!N33+医療従事者等!D31)</f>
        <v>6829929</v>
      </c>
      <c r="G34" s="10">
        <v>99756</v>
      </c>
      <c r="H34" s="29">
        <f t="shared" si="7"/>
        <v>0.76472929619670016</v>
      </c>
      <c r="I34" s="10">
        <f t="shared" si="10"/>
        <v>5121380</v>
      </c>
      <c r="J34" s="10">
        <v>436</v>
      </c>
      <c r="K34" s="29">
        <f t="shared" si="8"/>
        <v>0.58187744965585797</v>
      </c>
      <c r="L34" s="25">
        <v>65680</v>
      </c>
      <c r="M34" s="25">
        <v>376149</v>
      </c>
      <c r="N34" s="25">
        <v>1530958</v>
      </c>
      <c r="O34" s="25">
        <v>1562671</v>
      </c>
      <c r="P34" s="25">
        <v>775210</v>
      </c>
      <c r="Q34" s="25">
        <v>370831</v>
      </c>
      <c r="R34" s="25">
        <v>198883</v>
      </c>
      <c r="S34" s="25">
        <v>138021</v>
      </c>
      <c r="T34" s="25">
        <v>102148</v>
      </c>
      <c r="U34" s="25">
        <v>829</v>
      </c>
      <c r="V34" s="25">
        <f t="shared" si="11"/>
        <v>1639221</v>
      </c>
      <c r="W34" s="26">
        <f t="shared" si="9"/>
        <v>0.18625974720721905</v>
      </c>
      <c r="X34" s="25">
        <v>444</v>
      </c>
      <c r="Y34" s="25">
        <v>49611</v>
      </c>
      <c r="Z34" s="25">
        <v>792025</v>
      </c>
      <c r="AA34" s="25">
        <v>788771</v>
      </c>
      <c r="AB34" s="25">
        <v>8370</v>
      </c>
      <c r="AD34" s="19">
        <v>8800726</v>
      </c>
    </row>
    <row r="35" spans="1:30" x14ac:dyDescent="0.45">
      <c r="A35" s="35" t="s">
        <v>39</v>
      </c>
      <c r="B35" s="20">
        <f t="shared" si="12"/>
        <v>13380390</v>
      </c>
      <c r="C35" s="10">
        <f>SUM(一般接種!D34+一般接種!G34+一般接種!J34+一般接種!M34+医療従事者等!C32)</f>
        <v>4444983</v>
      </c>
      <c r="D35" s="10">
        <v>64225</v>
      </c>
      <c r="E35" s="29">
        <f t="shared" si="0"/>
        <v>0.79815537760701583</v>
      </c>
      <c r="F35" s="10">
        <f>SUM(一般接種!E34+一般接種!H34+一般接種!K34+一般接種!N34+医療従事者等!D32)</f>
        <v>4392536</v>
      </c>
      <c r="G35" s="10">
        <v>60311</v>
      </c>
      <c r="H35" s="29">
        <f t="shared" si="7"/>
        <v>0.78931287251054594</v>
      </c>
      <c r="I35" s="10">
        <f t="shared" si="10"/>
        <v>3400201</v>
      </c>
      <c r="J35" s="10">
        <v>83</v>
      </c>
      <c r="K35" s="29">
        <f t="shared" si="8"/>
        <v>0.61948696234724943</v>
      </c>
      <c r="L35" s="25">
        <v>45801</v>
      </c>
      <c r="M35" s="25">
        <v>244274</v>
      </c>
      <c r="N35" s="25">
        <v>1011066</v>
      </c>
      <c r="O35" s="25">
        <v>1038417</v>
      </c>
      <c r="P35" s="25">
        <v>545264</v>
      </c>
      <c r="Q35" s="25">
        <v>253722</v>
      </c>
      <c r="R35" s="25">
        <v>116038</v>
      </c>
      <c r="S35" s="25">
        <v>80934</v>
      </c>
      <c r="T35" s="25">
        <v>64171</v>
      </c>
      <c r="U35" s="25">
        <v>514</v>
      </c>
      <c r="V35" s="25">
        <f t="shared" si="11"/>
        <v>1142670</v>
      </c>
      <c r="W35" s="26">
        <f t="shared" si="9"/>
        <v>0.20818958849820254</v>
      </c>
      <c r="X35" s="25">
        <v>103</v>
      </c>
      <c r="Y35" s="25">
        <v>26754</v>
      </c>
      <c r="Z35" s="25">
        <v>535997</v>
      </c>
      <c r="AA35" s="25">
        <v>573070</v>
      </c>
      <c r="AB35" s="25">
        <v>6746</v>
      </c>
      <c r="AD35" s="19">
        <v>5488603</v>
      </c>
    </row>
    <row r="36" spans="1:30" x14ac:dyDescent="0.45">
      <c r="A36" s="35" t="s">
        <v>40</v>
      </c>
      <c r="B36" s="20">
        <f t="shared" si="12"/>
        <v>3359024</v>
      </c>
      <c r="C36" s="10">
        <f>SUM(一般接種!D35+一般接種!G35+一般接種!J35+一般接種!M35+医療従事者等!C33)</f>
        <v>1096693</v>
      </c>
      <c r="D36" s="10">
        <v>12786</v>
      </c>
      <c r="E36" s="29">
        <f t="shared" si="0"/>
        <v>0.81181441109195407</v>
      </c>
      <c r="F36" s="10">
        <f>SUM(一般接種!E35+一般接種!H35+一般接種!K35+一般接種!N35+医療従事者等!D33)</f>
        <v>1085386</v>
      </c>
      <c r="G36" s="10">
        <v>11889</v>
      </c>
      <c r="H36" s="29">
        <f t="shared" si="7"/>
        <v>0.80401762777062924</v>
      </c>
      <c r="I36" s="10">
        <f t="shared" si="10"/>
        <v>859119</v>
      </c>
      <c r="J36" s="10">
        <v>42</v>
      </c>
      <c r="K36" s="29">
        <f t="shared" si="8"/>
        <v>0.64342336458537741</v>
      </c>
      <c r="L36" s="25">
        <v>7599</v>
      </c>
      <c r="M36" s="25">
        <v>54592</v>
      </c>
      <c r="N36" s="25">
        <v>307984</v>
      </c>
      <c r="O36" s="25">
        <v>254513</v>
      </c>
      <c r="P36" s="25">
        <v>131847</v>
      </c>
      <c r="Q36" s="25">
        <v>53888</v>
      </c>
      <c r="R36" s="25">
        <v>20412</v>
      </c>
      <c r="S36" s="25">
        <v>14666</v>
      </c>
      <c r="T36" s="25">
        <v>13532</v>
      </c>
      <c r="U36" s="25">
        <v>86</v>
      </c>
      <c r="V36" s="25">
        <f t="shared" si="11"/>
        <v>317826</v>
      </c>
      <c r="W36" s="26">
        <f t="shared" si="9"/>
        <v>0.23804231084374528</v>
      </c>
      <c r="X36" s="25">
        <v>71</v>
      </c>
      <c r="Y36" s="25">
        <v>5838</v>
      </c>
      <c r="Z36" s="25">
        <v>159101</v>
      </c>
      <c r="AA36" s="25">
        <v>151955</v>
      </c>
      <c r="AB36" s="25">
        <v>861</v>
      </c>
      <c r="AD36" s="19">
        <v>1335166</v>
      </c>
    </row>
    <row r="37" spans="1:30" x14ac:dyDescent="0.45">
      <c r="A37" s="35" t="s">
        <v>41</v>
      </c>
      <c r="B37" s="20">
        <f t="shared" si="12"/>
        <v>2311397</v>
      </c>
      <c r="C37" s="10">
        <f>SUM(一般接種!D36+一般接種!G36+一般接種!J36+一般接種!M36+医療従事者等!C34)</f>
        <v>751459</v>
      </c>
      <c r="D37" s="10">
        <v>12457</v>
      </c>
      <c r="E37" s="29">
        <f t="shared" si="0"/>
        <v>0.79058701194221781</v>
      </c>
      <c r="F37" s="10">
        <f>SUM(一般接種!E36+一般接種!H36+一般接種!K36+一般接種!N36+医療従事者等!D34)</f>
        <v>742334</v>
      </c>
      <c r="G37" s="10">
        <v>11758</v>
      </c>
      <c r="H37" s="29">
        <f t="shared" si="7"/>
        <v>0.78157284667253635</v>
      </c>
      <c r="I37" s="10">
        <f t="shared" si="10"/>
        <v>602627</v>
      </c>
      <c r="J37" s="10">
        <v>14</v>
      </c>
      <c r="K37" s="29">
        <f t="shared" si="8"/>
        <v>0.64467756653911046</v>
      </c>
      <c r="L37" s="25">
        <v>7692</v>
      </c>
      <c r="M37" s="25">
        <v>44858</v>
      </c>
      <c r="N37" s="25">
        <v>212627</v>
      </c>
      <c r="O37" s="25">
        <v>197564</v>
      </c>
      <c r="P37" s="25">
        <v>83869</v>
      </c>
      <c r="Q37" s="25">
        <v>29923</v>
      </c>
      <c r="R37" s="25">
        <v>10785</v>
      </c>
      <c r="S37" s="25">
        <v>8345</v>
      </c>
      <c r="T37" s="25">
        <v>6914</v>
      </c>
      <c r="U37" s="25">
        <v>50</v>
      </c>
      <c r="V37" s="25">
        <f t="shared" si="11"/>
        <v>214977</v>
      </c>
      <c r="W37" s="26">
        <f t="shared" si="9"/>
        <v>0.22998317198911797</v>
      </c>
      <c r="X37" s="25">
        <v>2</v>
      </c>
      <c r="Y37" s="25">
        <v>3085</v>
      </c>
      <c r="Z37" s="25">
        <v>91227</v>
      </c>
      <c r="AA37" s="25">
        <v>119008</v>
      </c>
      <c r="AB37" s="25">
        <v>1655</v>
      </c>
      <c r="AD37" s="19">
        <v>934751</v>
      </c>
    </row>
    <row r="38" spans="1:30" x14ac:dyDescent="0.45">
      <c r="A38" s="35" t="s">
        <v>42</v>
      </c>
      <c r="B38" s="20">
        <f t="shared" si="12"/>
        <v>1372907</v>
      </c>
      <c r="C38" s="10">
        <f>SUM(一般接種!D37+一般接種!G37+一般接種!J37+一般接種!M37+医療従事者等!C35)</f>
        <v>445808</v>
      </c>
      <c r="D38" s="10">
        <v>6513</v>
      </c>
      <c r="E38" s="29">
        <f t="shared" si="0"/>
        <v>0.79638838380084442</v>
      </c>
      <c r="F38" s="10">
        <f>SUM(一般接種!E37+一般接種!H37+一般接種!K37+一般接種!N37+医療従事者等!D35)</f>
        <v>440365</v>
      </c>
      <c r="G38" s="10">
        <v>6080</v>
      </c>
      <c r="H38" s="29">
        <f t="shared" si="7"/>
        <v>0.78730586339236674</v>
      </c>
      <c r="I38" s="10">
        <f t="shared" si="10"/>
        <v>355010</v>
      </c>
      <c r="J38" s="10">
        <v>0</v>
      </c>
      <c r="K38" s="29">
        <f t="shared" si="8"/>
        <v>0.64358993417438803</v>
      </c>
      <c r="L38" s="25">
        <v>4921</v>
      </c>
      <c r="M38" s="25">
        <v>23227</v>
      </c>
      <c r="N38" s="25">
        <v>108414</v>
      </c>
      <c r="O38" s="25">
        <v>110744</v>
      </c>
      <c r="P38" s="25">
        <v>59684</v>
      </c>
      <c r="Q38" s="25">
        <v>25078</v>
      </c>
      <c r="R38" s="25">
        <v>9455</v>
      </c>
      <c r="S38" s="25">
        <v>7483</v>
      </c>
      <c r="T38" s="25">
        <v>5958</v>
      </c>
      <c r="U38" s="25">
        <v>46</v>
      </c>
      <c r="V38" s="25">
        <f t="shared" si="11"/>
        <v>131724</v>
      </c>
      <c r="W38" s="26">
        <f t="shared" si="9"/>
        <v>0.23879958448828789</v>
      </c>
      <c r="X38" s="25">
        <v>17</v>
      </c>
      <c r="Y38" s="25">
        <v>2693</v>
      </c>
      <c r="Z38" s="25">
        <v>57770</v>
      </c>
      <c r="AA38" s="25">
        <v>70368</v>
      </c>
      <c r="AB38" s="25">
        <v>876</v>
      </c>
      <c r="AD38" s="19">
        <v>551609</v>
      </c>
    </row>
    <row r="39" spans="1:30" x14ac:dyDescent="0.45">
      <c r="A39" s="35" t="s">
        <v>43</v>
      </c>
      <c r="B39" s="20">
        <f t="shared" si="12"/>
        <v>1726834</v>
      </c>
      <c r="C39" s="10">
        <f>SUM(一般接種!D38+一般接種!G38+一般接種!J38+一般接種!M38+医療従事者等!C36)</f>
        <v>566871</v>
      </c>
      <c r="D39" s="10">
        <v>9198</v>
      </c>
      <c r="E39" s="29">
        <f t="shared" si="0"/>
        <v>0.83712562445960226</v>
      </c>
      <c r="F39" s="10">
        <f>SUM(一般接種!E38+一般接種!H38+一般接種!K38+一般接種!N38+医療従事者等!D36)</f>
        <v>558076</v>
      </c>
      <c r="G39" s="10">
        <v>8567</v>
      </c>
      <c r="H39" s="29">
        <f t="shared" si="7"/>
        <v>0.8248706047651071</v>
      </c>
      <c r="I39" s="10">
        <f t="shared" si="10"/>
        <v>456780</v>
      </c>
      <c r="J39" s="10">
        <v>11</v>
      </c>
      <c r="K39" s="29">
        <f t="shared" si="8"/>
        <v>0.68565814439427419</v>
      </c>
      <c r="L39" s="25">
        <v>4905</v>
      </c>
      <c r="M39" s="25">
        <v>30278</v>
      </c>
      <c r="N39" s="25">
        <v>111473</v>
      </c>
      <c r="O39" s="25">
        <v>142709</v>
      </c>
      <c r="P39" s="25">
        <v>82678</v>
      </c>
      <c r="Q39" s="25">
        <v>45571</v>
      </c>
      <c r="R39" s="25">
        <v>20788</v>
      </c>
      <c r="S39" s="25">
        <v>11280</v>
      </c>
      <c r="T39" s="25">
        <v>7034</v>
      </c>
      <c r="U39" s="25">
        <v>64</v>
      </c>
      <c r="V39" s="25">
        <f t="shared" si="11"/>
        <v>145107</v>
      </c>
      <c r="W39" s="26">
        <f t="shared" si="9"/>
        <v>0.21782081612066481</v>
      </c>
      <c r="X39" s="25">
        <v>25</v>
      </c>
      <c r="Y39" s="25">
        <v>2148</v>
      </c>
      <c r="Z39" s="25">
        <v>47620</v>
      </c>
      <c r="AA39" s="25">
        <v>93841</v>
      </c>
      <c r="AB39" s="25">
        <v>1473</v>
      </c>
      <c r="AD39" s="19">
        <v>666176</v>
      </c>
    </row>
    <row r="40" spans="1:30" x14ac:dyDescent="0.45">
      <c r="A40" s="35" t="s">
        <v>44</v>
      </c>
      <c r="B40" s="20">
        <f t="shared" si="12"/>
        <v>4617745</v>
      </c>
      <c r="C40" s="10">
        <f>SUM(一般接種!D39+一般接種!G39+一般接種!J39+一般接種!M39+医療従事者等!C37)</f>
        <v>1521448</v>
      </c>
      <c r="D40" s="10">
        <v>23579</v>
      </c>
      <c r="E40" s="29">
        <f t="shared" si="0"/>
        <v>0.79708352601417531</v>
      </c>
      <c r="F40" s="10">
        <f>SUM(一般接種!E39+一般接種!H39+一般接種!K39+一般接種!N39+医療従事者等!D37)</f>
        <v>1491215</v>
      </c>
      <c r="G40" s="10">
        <v>22324</v>
      </c>
      <c r="H40" s="29">
        <f t="shared" si="7"/>
        <v>0.78166302768165175</v>
      </c>
      <c r="I40" s="10">
        <f t="shared" si="10"/>
        <v>1202993</v>
      </c>
      <c r="J40" s="10">
        <v>31</v>
      </c>
      <c r="K40" s="29">
        <f t="shared" si="8"/>
        <v>0.64015023518149072</v>
      </c>
      <c r="L40" s="25">
        <v>21861</v>
      </c>
      <c r="M40" s="25">
        <v>138162</v>
      </c>
      <c r="N40" s="25">
        <v>363086</v>
      </c>
      <c r="O40" s="25">
        <v>318476</v>
      </c>
      <c r="P40" s="25">
        <v>163981</v>
      </c>
      <c r="Q40" s="25">
        <v>92211</v>
      </c>
      <c r="R40" s="25">
        <v>51181</v>
      </c>
      <c r="S40" s="25">
        <v>29737</v>
      </c>
      <c r="T40" s="25">
        <v>24105</v>
      </c>
      <c r="U40" s="25">
        <v>193</v>
      </c>
      <c r="V40" s="25">
        <f t="shared" si="11"/>
        <v>402089</v>
      </c>
      <c r="W40" s="26">
        <f t="shared" si="9"/>
        <v>0.21396965815536187</v>
      </c>
      <c r="X40" s="25">
        <v>253</v>
      </c>
      <c r="Y40" s="25">
        <v>7537</v>
      </c>
      <c r="Z40" s="25">
        <v>162770</v>
      </c>
      <c r="AA40" s="25">
        <v>228810</v>
      </c>
      <c r="AB40" s="25">
        <v>2719</v>
      </c>
      <c r="AD40" s="19">
        <v>1879187</v>
      </c>
    </row>
    <row r="41" spans="1:30" x14ac:dyDescent="0.45">
      <c r="A41" s="35" t="s">
        <v>45</v>
      </c>
      <c r="B41" s="20">
        <f t="shared" si="12"/>
        <v>6821226</v>
      </c>
      <c r="C41" s="10">
        <f>SUM(一般接種!D40+一般接種!G40+一般接種!J40+一般接種!M40+医療従事者等!C38)</f>
        <v>2251856</v>
      </c>
      <c r="D41" s="10">
        <v>31182</v>
      </c>
      <c r="E41" s="29">
        <f t="shared" si="0"/>
        <v>0.79632639185727272</v>
      </c>
      <c r="F41" s="10">
        <f>SUM(一般接種!E40+一般接種!H40+一般接種!K40+一般接種!N40+医療従事者等!D38)</f>
        <v>2224240</v>
      </c>
      <c r="G41" s="10">
        <v>29308</v>
      </c>
      <c r="H41" s="29">
        <f t="shared" si="7"/>
        <v>0.78709539533135775</v>
      </c>
      <c r="I41" s="10">
        <f t="shared" si="10"/>
        <v>1745568</v>
      </c>
      <c r="J41" s="10">
        <v>26</v>
      </c>
      <c r="K41" s="29">
        <f t="shared" si="8"/>
        <v>0.62594561952602124</v>
      </c>
      <c r="L41" s="25">
        <v>22440</v>
      </c>
      <c r="M41" s="25">
        <v>122055</v>
      </c>
      <c r="N41" s="25">
        <v>546381</v>
      </c>
      <c r="O41" s="25">
        <v>533044</v>
      </c>
      <c r="P41" s="25">
        <v>293387</v>
      </c>
      <c r="Q41" s="25">
        <v>116808</v>
      </c>
      <c r="R41" s="25">
        <v>46127</v>
      </c>
      <c r="S41" s="25">
        <v>32928</v>
      </c>
      <c r="T41" s="25">
        <v>32116</v>
      </c>
      <c r="U41" s="25">
        <v>282</v>
      </c>
      <c r="V41" s="25">
        <f t="shared" si="11"/>
        <v>599562</v>
      </c>
      <c r="W41" s="26">
        <f t="shared" si="9"/>
        <v>0.21500096103918459</v>
      </c>
      <c r="X41" s="25">
        <v>56</v>
      </c>
      <c r="Y41" s="25">
        <v>15718</v>
      </c>
      <c r="Z41" s="25">
        <v>273410</v>
      </c>
      <c r="AA41" s="25">
        <v>306405</v>
      </c>
      <c r="AB41" s="25">
        <v>3973</v>
      </c>
      <c r="AD41" s="19">
        <v>2788648</v>
      </c>
    </row>
    <row r="42" spans="1:30" x14ac:dyDescent="0.45">
      <c r="A42" s="35" t="s">
        <v>46</v>
      </c>
      <c r="B42" s="20">
        <f t="shared" si="12"/>
        <v>3517993</v>
      </c>
      <c r="C42" s="10">
        <f>SUM(一般接種!D41+一般接種!G41+一般接種!J41+一般接種!M41+医療従事者等!C39)</f>
        <v>1126305</v>
      </c>
      <c r="D42" s="10">
        <v>19478</v>
      </c>
      <c r="E42" s="29">
        <f t="shared" si="0"/>
        <v>0.82572471093252842</v>
      </c>
      <c r="F42" s="10">
        <f>SUM(一般接種!E41+一般接種!H41+一般接種!K41+一般接種!N41+医療従事者等!D39)</f>
        <v>1103067</v>
      </c>
      <c r="G42" s="10">
        <v>18412</v>
      </c>
      <c r="H42" s="29">
        <f t="shared" si="7"/>
        <v>0.80918376253607982</v>
      </c>
      <c r="I42" s="10">
        <f t="shared" si="10"/>
        <v>917907</v>
      </c>
      <c r="J42" s="10">
        <v>48</v>
      </c>
      <c r="K42" s="29">
        <f t="shared" si="8"/>
        <v>0.68474915903914491</v>
      </c>
      <c r="L42" s="25">
        <v>44833</v>
      </c>
      <c r="M42" s="25">
        <v>47009</v>
      </c>
      <c r="N42" s="25">
        <v>287919</v>
      </c>
      <c r="O42" s="25">
        <v>310312</v>
      </c>
      <c r="P42" s="25">
        <v>133873</v>
      </c>
      <c r="Q42" s="25">
        <v>42126</v>
      </c>
      <c r="R42" s="25">
        <v>18925</v>
      </c>
      <c r="S42" s="25">
        <v>17366</v>
      </c>
      <c r="T42" s="25">
        <v>15460</v>
      </c>
      <c r="U42" s="25">
        <v>84</v>
      </c>
      <c r="V42" s="25">
        <f t="shared" si="11"/>
        <v>370714</v>
      </c>
      <c r="W42" s="26">
        <f t="shared" si="9"/>
        <v>0.27656328449580769</v>
      </c>
      <c r="X42" s="25">
        <v>403</v>
      </c>
      <c r="Y42" s="25">
        <v>9173</v>
      </c>
      <c r="Z42" s="25">
        <v>143242</v>
      </c>
      <c r="AA42" s="25">
        <v>215631</v>
      </c>
      <c r="AB42" s="25">
        <v>2265</v>
      </c>
      <c r="AD42" s="19">
        <v>1340431</v>
      </c>
    </row>
    <row r="43" spans="1:30" x14ac:dyDescent="0.45">
      <c r="A43" s="35" t="s">
        <v>47</v>
      </c>
      <c r="B43" s="20">
        <f t="shared" si="12"/>
        <v>1846409</v>
      </c>
      <c r="C43" s="10">
        <f>SUM(一般接種!D42+一般接種!G42+一般接種!J42+一般接種!M42+医療従事者等!C40)</f>
        <v>601089</v>
      </c>
      <c r="D43" s="10">
        <v>10492</v>
      </c>
      <c r="E43" s="29">
        <f t="shared" si="0"/>
        <v>0.81286972272000313</v>
      </c>
      <c r="F43" s="10">
        <f>SUM(一般接種!E42+一般接種!H42+一般接種!K42+一般接種!N42+医療従事者等!D40)</f>
        <v>593542</v>
      </c>
      <c r="G43" s="10">
        <v>9805</v>
      </c>
      <c r="H43" s="29">
        <f t="shared" si="7"/>
        <v>0.80342794381178106</v>
      </c>
      <c r="I43" s="10">
        <f t="shared" si="10"/>
        <v>484026</v>
      </c>
      <c r="J43" s="10">
        <v>3</v>
      </c>
      <c r="K43" s="29">
        <f t="shared" si="8"/>
        <v>0.66618631960559238</v>
      </c>
      <c r="L43" s="25">
        <v>7956</v>
      </c>
      <c r="M43" s="25">
        <v>39914</v>
      </c>
      <c r="N43" s="25">
        <v>153339</v>
      </c>
      <c r="O43" s="25">
        <v>160775</v>
      </c>
      <c r="P43" s="25">
        <v>67437</v>
      </c>
      <c r="Q43" s="25">
        <v>29084</v>
      </c>
      <c r="R43" s="25">
        <v>11870</v>
      </c>
      <c r="S43" s="25">
        <v>7782</v>
      </c>
      <c r="T43" s="25">
        <v>5847</v>
      </c>
      <c r="U43" s="25">
        <v>22</v>
      </c>
      <c r="V43" s="25">
        <f t="shared" si="11"/>
        <v>167752</v>
      </c>
      <c r="W43" s="26">
        <f t="shared" si="9"/>
        <v>0.23088590312129245</v>
      </c>
      <c r="X43" s="25">
        <v>10</v>
      </c>
      <c r="Y43" s="25">
        <v>3509</v>
      </c>
      <c r="Z43" s="25">
        <v>74376</v>
      </c>
      <c r="AA43" s="25">
        <v>89027</v>
      </c>
      <c r="AB43" s="25">
        <v>830</v>
      </c>
      <c r="AD43" s="19">
        <v>726558</v>
      </c>
    </row>
    <row r="44" spans="1:30" x14ac:dyDescent="0.45">
      <c r="A44" s="35" t="s">
        <v>48</v>
      </c>
      <c r="B44" s="20">
        <f t="shared" si="12"/>
        <v>2383076</v>
      </c>
      <c r="C44" s="10">
        <f>SUM(一般接種!D43+一般接種!G43+一般接種!J43+一般接種!M43+医療従事者等!C41)</f>
        <v>782401</v>
      </c>
      <c r="D44" s="10">
        <v>11902</v>
      </c>
      <c r="E44" s="29">
        <f t="shared" si="0"/>
        <v>0.7985628958488149</v>
      </c>
      <c r="F44" s="10">
        <f>SUM(一般接種!E43+一般接種!H43+一般接種!K43+一般接種!N43+医療従事者等!D41)</f>
        <v>773945</v>
      </c>
      <c r="G44" s="10">
        <v>11190</v>
      </c>
      <c r="H44" s="29">
        <f t="shared" si="7"/>
        <v>0.7905368360285514</v>
      </c>
      <c r="I44" s="10">
        <f t="shared" si="10"/>
        <v>620026</v>
      </c>
      <c r="J44" s="10">
        <v>12</v>
      </c>
      <c r="K44" s="29">
        <f t="shared" si="8"/>
        <v>0.64259677858998798</v>
      </c>
      <c r="L44" s="25">
        <v>9453</v>
      </c>
      <c r="M44" s="25">
        <v>48524</v>
      </c>
      <c r="N44" s="25">
        <v>170768</v>
      </c>
      <c r="O44" s="25">
        <v>187200</v>
      </c>
      <c r="P44" s="25">
        <v>114086</v>
      </c>
      <c r="Q44" s="25">
        <v>52841</v>
      </c>
      <c r="R44" s="25">
        <v>16696</v>
      </c>
      <c r="S44" s="25">
        <v>10447</v>
      </c>
      <c r="T44" s="25">
        <v>9984</v>
      </c>
      <c r="U44" s="25">
        <v>27</v>
      </c>
      <c r="V44" s="25">
        <f t="shared" si="11"/>
        <v>206704</v>
      </c>
      <c r="W44" s="26">
        <f t="shared" si="9"/>
        <v>0.214232782681786</v>
      </c>
      <c r="X44" s="25">
        <v>150</v>
      </c>
      <c r="Y44" s="25">
        <v>7888</v>
      </c>
      <c r="Z44" s="25">
        <v>98049</v>
      </c>
      <c r="AA44" s="25">
        <v>100043</v>
      </c>
      <c r="AB44" s="25">
        <v>574</v>
      </c>
      <c r="AD44" s="19">
        <v>964857</v>
      </c>
    </row>
    <row r="45" spans="1:30" x14ac:dyDescent="0.45">
      <c r="A45" s="35" t="s">
        <v>49</v>
      </c>
      <c r="B45" s="20">
        <f t="shared" si="12"/>
        <v>3462755</v>
      </c>
      <c r="C45" s="10">
        <f>SUM(一般接種!D44+一般接種!G44+一般接種!J44+一般接種!M44+医療従事者等!C42)</f>
        <v>1118073</v>
      </c>
      <c r="D45" s="10">
        <v>20375</v>
      </c>
      <c r="E45" s="29">
        <f t="shared" si="0"/>
        <v>0.8182695769694377</v>
      </c>
      <c r="F45" s="10">
        <f>SUM(一般接種!E44+一般接種!H44+一般接種!K44+一般接種!N44+医療従事者等!D42)</f>
        <v>1106543</v>
      </c>
      <c r="G45" s="10">
        <v>19117</v>
      </c>
      <c r="H45" s="29">
        <f t="shared" si="7"/>
        <v>0.81061240250557776</v>
      </c>
      <c r="I45" s="10">
        <f t="shared" si="10"/>
        <v>895794</v>
      </c>
      <c r="J45" s="10">
        <v>37</v>
      </c>
      <c r="K45" s="29">
        <f t="shared" si="8"/>
        <v>0.66773438728813628</v>
      </c>
      <c r="L45" s="25">
        <v>12491</v>
      </c>
      <c r="M45" s="25">
        <v>59366</v>
      </c>
      <c r="N45" s="25">
        <v>280538</v>
      </c>
      <c r="O45" s="25">
        <v>272749</v>
      </c>
      <c r="P45" s="25">
        <v>142466</v>
      </c>
      <c r="Q45" s="25">
        <v>71807</v>
      </c>
      <c r="R45" s="25">
        <v>28044</v>
      </c>
      <c r="S45" s="25">
        <v>15451</v>
      </c>
      <c r="T45" s="25">
        <v>12821</v>
      </c>
      <c r="U45" s="25">
        <v>61</v>
      </c>
      <c r="V45" s="25">
        <f t="shared" si="11"/>
        <v>342345</v>
      </c>
      <c r="W45" s="26">
        <f t="shared" si="9"/>
        <v>0.25519814951617126</v>
      </c>
      <c r="X45" s="25">
        <v>212</v>
      </c>
      <c r="Y45" s="25">
        <v>5994</v>
      </c>
      <c r="Z45" s="25">
        <v>166718</v>
      </c>
      <c r="AA45" s="25">
        <v>168472</v>
      </c>
      <c r="AB45" s="25">
        <v>949</v>
      </c>
      <c r="AD45" s="19">
        <v>1341487</v>
      </c>
    </row>
    <row r="46" spans="1:30" x14ac:dyDescent="0.45">
      <c r="A46" s="35" t="s">
        <v>50</v>
      </c>
      <c r="B46" s="20">
        <f t="shared" si="12"/>
        <v>1742729</v>
      </c>
      <c r="C46" s="10">
        <f>SUM(一般接種!D45+一般接種!G45+一般接種!J45+一般接種!M45+医療従事者等!C43)</f>
        <v>567540</v>
      </c>
      <c r="D46" s="10">
        <v>8643</v>
      </c>
      <c r="E46" s="29">
        <f t="shared" si="0"/>
        <v>0.8065741412876104</v>
      </c>
      <c r="F46" s="10">
        <f>SUM(一般接種!E45+一般接種!H45+一般接種!K45+一般接種!N45+医療従事者等!D43)</f>
        <v>560079</v>
      </c>
      <c r="G46" s="10">
        <v>8133</v>
      </c>
      <c r="H46" s="29">
        <f t="shared" si="7"/>
        <v>0.79654278156284863</v>
      </c>
      <c r="I46" s="10">
        <f t="shared" si="10"/>
        <v>446111</v>
      </c>
      <c r="J46" s="10">
        <v>16</v>
      </c>
      <c r="K46" s="29">
        <f t="shared" si="8"/>
        <v>0.64378354429831719</v>
      </c>
      <c r="L46" s="25">
        <v>10605</v>
      </c>
      <c r="M46" s="25">
        <v>33565</v>
      </c>
      <c r="N46" s="25">
        <v>141038</v>
      </c>
      <c r="O46" s="25">
        <v>125472</v>
      </c>
      <c r="P46" s="25">
        <v>73415</v>
      </c>
      <c r="Q46" s="25">
        <v>36098</v>
      </c>
      <c r="R46" s="25">
        <v>13301</v>
      </c>
      <c r="S46" s="25">
        <v>6312</v>
      </c>
      <c r="T46" s="25">
        <v>6263</v>
      </c>
      <c r="U46" s="25">
        <v>42</v>
      </c>
      <c r="V46" s="25">
        <f t="shared" si="11"/>
        <v>168999</v>
      </c>
      <c r="W46" s="26">
        <f t="shared" si="9"/>
        <v>0.24389149217738665</v>
      </c>
      <c r="X46" s="25">
        <v>167</v>
      </c>
      <c r="Y46" s="25">
        <v>5520</v>
      </c>
      <c r="Z46" s="25">
        <v>74050</v>
      </c>
      <c r="AA46" s="25">
        <v>88423</v>
      </c>
      <c r="AB46" s="25">
        <v>839</v>
      </c>
      <c r="AD46" s="19">
        <v>692927</v>
      </c>
    </row>
    <row r="47" spans="1:30" x14ac:dyDescent="0.45">
      <c r="A47" s="35" t="s">
        <v>51</v>
      </c>
      <c r="B47" s="20">
        <f t="shared" si="12"/>
        <v>12423194</v>
      </c>
      <c r="C47" s="10">
        <f>SUM(一般接種!D46+一般接種!G46+一般接種!J46+一般接種!M46+医療従事者等!C44)</f>
        <v>4147830</v>
      </c>
      <c r="D47" s="10">
        <v>50430</v>
      </c>
      <c r="E47" s="29">
        <f t="shared" si="0"/>
        <v>0.80208847599274447</v>
      </c>
      <c r="F47" s="10">
        <f>SUM(一般接種!E46+一般接種!H46+一般接種!K46+一般接種!N46+医療従事者等!D44)</f>
        <v>4066273</v>
      </c>
      <c r="G47" s="10">
        <v>46845</v>
      </c>
      <c r="H47" s="29">
        <f t="shared" si="7"/>
        <v>0.78682503023443284</v>
      </c>
      <c r="I47" s="10">
        <f t="shared" si="10"/>
        <v>3134519</v>
      </c>
      <c r="J47" s="10">
        <v>375</v>
      </c>
      <c r="K47" s="29">
        <f t="shared" si="8"/>
        <v>0.61352584187577597</v>
      </c>
      <c r="L47" s="25">
        <v>44098</v>
      </c>
      <c r="M47" s="25">
        <v>231037</v>
      </c>
      <c r="N47" s="25">
        <v>930881</v>
      </c>
      <c r="O47" s="25">
        <v>1025319</v>
      </c>
      <c r="P47" s="25">
        <v>491587</v>
      </c>
      <c r="Q47" s="25">
        <v>193770</v>
      </c>
      <c r="R47" s="25">
        <v>85772</v>
      </c>
      <c r="S47" s="25">
        <v>72899</v>
      </c>
      <c r="T47" s="25">
        <v>58921</v>
      </c>
      <c r="U47" s="25">
        <v>235</v>
      </c>
      <c r="V47" s="25">
        <f t="shared" si="11"/>
        <v>1074572</v>
      </c>
      <c r="W47" s="26">
        <f t="shared" si="9"/>
        <v>0.21035335037449979</v>
      </c>
      <c r="X47" s="25">
        <v>94</v>
      </c>
      <c r="Y47" s="25">
        <v>39906</v>
      </c>
      <c r="Z47" s="25">
        <v>495261</v>
      </c>
      <c r="AA47" s="25">
        <v>536602</v>
      </c>
      <c r="AB47" s="25">
        <v>2709</v>
      </c>
      <c r="AD47" s="19">
        <v>5108414</v>
      </c>
    </row>
    <row r="48" spans="1:30" x14ac:dyDescent="0.45">
      <c r="A48" s="35" t="s">
        <v>52</v>
      </c>
      <c r="B48" s="20">
        <f t="shared" si="12"/>
        <v>2020844</v>
      </c>
      <c r="C48" s="10">
        <f>SUM(一般接種!D47+一般接種!G47+一般接種!J47+一般接種!M47+医療従事者等!C45)</f>
        <v>660285</v>
      </c>
      <c r="D48" s="10">
        <v>15751</v>
      </c>
      <c r="E48" s="29">
        <f t="shared" si="0"/>
        <v>0.7935968912835768</v>
      </c>
      <c r="F48" s="10">
        <f>SUM(一般接種!E47+一般接種!H47+一般接種!K47+一般接種!N47+医療従事者等!D45)</f>
        <v>652280</v>
      </c>
      <c r="G48" s="10">
        <v>14800</v>
      </c>
      <c r="H48" s="29">
        <f t="shared" si="7"/>
        <v>0.78491149614365496</v>
      </c>
      <c r="I48" s="10">
        <f t="shared" si="10"/>
        <v>509784</v>
      </c>
      <c r="J48" s="10">
        <v>144</v>
      </c>
      <c r="K48" s="29">
        <f t="shared" si="8"/>
        <v>0.62750563922735203</v>
      </c>
      <c r="L48" s="25">
        <v>8418</v>
      </c>
      <c r="M48" s="25">
        <v>56678</v>
      </c>
      <c r="N48" s="25">
        <v>165965</v>
      </c>
      <c r="O48" s="25">
        <v>147294</v>
      </c>
      <c r="P48" s="25">
        <v>63381</v>
      </c>
      <c r="Q48" s="25">
        <v>32431</v>
      </c>
      <c r="R48" s="25">
        <v>15375</v>
      </c>
      <c r="S48" s="25">
        <v>10213</v>
      </c>
      <c r="T48" s="25">
        <v>9914</v>
      </c>
      <c r="U48" s="25">
        <v>115</v>
      </c>
      <c r="V48" s="25">
        <f t="shared" si="11"/>
        <v>198495</v>
      </c>
      <c r="W48" s="26">
        <f t="shared" si="9"/>
        <v>0.24440140463549415</v>
      </c>
      <c r="X48" s="25">
        <v>42</v>
      </c>
      <c r="Y48" s="25">
        <v>6129</v>
      </c>
      <c r="Z48" s="25">
        <v>83699</v>
      </c>
      <c r="AA48" s="25">
        <v>106774</v>
      </c>
      <c r="AB48" s="25">
        <v>1851</v>
      </c>
      <c r="AD48" s="19">
        <v>812168</v>
      </c>
    </row>
    <row r="49" spans="1:30" x14ac:dyDescent="0.45">
      <c r="A49" s="35" t="s">
        <v>53</v>
      </c>
      <c r="B49" s="20">
        <f t="shared" si="12"/>
        <v>3412240</v>
      </c>
      <c r="C49" s="10">
        <f>SUM(一般接種!D48+一般接種!G48+一般接種!J48+一般接種!M48+医療従事者等!C46)</f>
        <v>1105138</v>
      </c>
      <c r="D49" s="10">
        <v>16623</v>
      </c>
      <c r="E49" s="29">
        <f t="shared" si="0"/>
        <v>0.82465444159504231</v>
      </c>
      <c r="F49" s="10">
        <f>SUM(一般接種!E48+一般接種!H48+一般接種!K48+一般接種!N48+医療従事者等!D46)</f>
        <v>1089160</v>
      </c>
      <c r="G49" s="10">
        <v>15455</v>
      </c>
      <c r="H49" s="29">
        <f t="shared" si="7"/>
        <v>0.81343444712549196</v>
      </c>
      <c r="I49" s="10">
        <f t="shared" si="10"/>
        <v>901777</v>
      </c>
      <c r="J49" s="10">
        <v>10</v>
      </c>
      <c r="K49" s="29">
        <f t="shared" si="8"/>
        <v>0.68317493266866924</v>
      </c>
      <c r="L49" s="25">
        <v>14904</v>
      </c>
      <c r="M49" s="25">
        <v>66011</v>
      </c>
      <c r="N49" s="25">
        <v>278227</v>
      </c>
      <c r="O49" s="25">
        <v>302622</v>
      </c>
      <c r="P49" s="25">
        <v>132861</v>
      </c>
      <c r="Q49" s="25">
        <v>52051</v>
      </c>
      <c r="R49" s="25">
        <v>25098</v>
      </c>
      <c r="S49" s="25">
        <v>16893</v>
      </c>
      <c r="T49" s="25">
        <v>12976</v>
      </c>
      <c r="U49" s="25">
        <v>134</v>
      </c>
      <c r="V49" s="25">
        <f t="shared" si="11"/>
        <v>316165</v>
      </c>
      <c r="W49" s="26">
        <f t="shared" si="9"/>
        <v>0.2395252904433072</v>
      </c>
      <c r="X49" s="25">
        <v>84</v>
      </c>
      <c r="Y49" s="25">
        <v>6970</v>
      </c>
      <c r="Z49" s="25">
        <v>145585</v>
      </c>
      <c r="AA49" s="25">
        <v>161421</v>
      </c>
      <c r="AB49" s="25">
        <v>2105</v>
      </c>
      <c r="AD49" s="19">
        <v>1319965</v>
      </c>
    </row>
    <row r="50" spans="1:30" x14ac:dyDescent="0.45">
      <c r="A50" s="35" t="s">
        <v>54</v>
      </c>
      <c r="B50" s="20">
        <f t="shared" si="12"/>
        <v>4501437</v>
      </c>
      <c r="C50" s="10">
        <f>SUM(一般接種!D49+一般接種!G49+一般接種!J49+一般接種!M49+医療従事者等!C47)</f>
        <v>1465597</v>
      </c>
      <c r="D50" s="10">
        <v>21039</v>
      </c>
      <c r="E50" s="29">
        <f t="shared" si="0"/>
        <v>0.82672920826615892</v>
      </c>
      <c r="F50" s="10">
        <f>SUM(一般接種!E49+一般接種!H49+一般接種!K49+一般接種!N49+医療従事者等!D47)</f>
        <v>1449087</v>
      </c>
      <c r="G50" s="10">
        <v>19735</v>
      </c>
      <c r="H50" s="29">
        <f t="shared" si="7"/>
        <v>0.81802672325628378</v>
      </c>
      <c r="I50" s="10">
        <f t="shared" si="10"/>
        <v>1168220</v>
      </c>
      <c r="J50" s="10">
        <v>49</v>
      </c>
      <c r="K50" s="29">
        <f t="shared" si="8"/>
        <v>0.66855127031900907</v>
      </c>
      <c r="L50" s="25">
        <v>21312</v>
      </c>
      <c r="M50" s="25">
        <v>78185</v>
      </c>
      <c r="N50" s="25">
        <v>344502</v>
      </c>
      <c r="O50" s="25">
        <v>429725</v>
      </c>
      <c r="P50" s="25">
        <v>176789</v>
      </c>
      <c r="Q50" s="25">
        <v>66104</v>
      </c>
      <c r="R50" s="25">
        <v>22368</v>
      </c>
      <c r="S50" s="25">
        <v>15329</v>
      </c>
      <c r="T50" s="25">
        <v>13816</v>
      </c>
      <c r="U50" s="25">
        <v>90</v>
      </c>
      <c r="V50" s="25">
        <f t="shared" si="11"/>
        <v>418533</v>
      </c>
      <c r="W50" s="26">
        <f t="shared" si="9"/>
        <v>0.2395289463789341</v>
      </c>
      <c r="X50" s="25">
        <v>151</v>
      </c>
      <c r="Y50" s="25">
        <v>11069</v>
      </c>
      <c r="Z50" s="25">
        <v>185219</v>
      </c>
      <c r="AA50" s="25">
        <v>220017</v>
      </c>
      <c r="AB50" s="25">
        <v>2077</v>
      </c>
      <c r="AD50" s="19">
        <v>1747317</v>
      </c>
    </row>
    <row r="51" spans="1:30" x14ac:dyDescent="0.45">
      <c r="A51" s="35" t="s">
        <v>55</v>
      </c>
      <c r="B51" s="20">
        <f t="shared" si="12"/>
        <v>2857039</v>
      </c>
      <c r="C51" s="10">
        <f>SUM(一般接種!D50+一般接種!G50+一般接種!J50+一般接種!M50+医療従事者等!C48)</f>
        <v>929251</v>
      </c>
      <c r="D51" s="10">
        <v>14731</v>
      </c>
      <c r="E51" s="29">
        <f t="shared" si="0"/>
        <v>0.80851838819703903</v>
      </c>
      <c r="F51" s="10">
        <f>SUM(一般接種!E50+一般接種!H50+一般接種!K50+一般接種!N50+医療従事者等!D48)</f>
        <v>913746</v>
      </c>
      <c r="G51" s="10">
        <v>13915</v>
      </c>
      <c r="H51" s="29">
        <f t="shared" si="7"/>
        <v>0.7955319837398086</v>
      </c>
      <c r="I51" s="10">
        <f t="shared" si="10"/>
        <v>741509</v>
      </c>
      <c r="J51" s="10">
        <v>111</v>
      </c>
      <c r="K51" s="29">
        <f t="shared" si="8"/>
        <v>0.65546288323110302</v>
      </c>
      <c r="L51" s="25">
        <v>19515</v>
      </c>
      <c r="M51" s="25">
        <v>50909</v>
      </c>
      <c r="N51" s="25">
        <v>216611</v>
      </c>
      <c r="O51" s="25">
        <v>219018</v>
      </c>
      <c r="P51" s="25">
        <v>116392</v>
      </c>
      <c r="Q51" s="25">
        <v>63450</v>
      </c>
      <c r="R51" s="25">
        <v>24950</v>
      </c>
      <c r="S51" s="25">
        <v>17672</v>
      </c>
      <c r="T51" s="25">
        <v>12907</v>
      </c>
      <c r="U51" s="25">
        <v>85</v>
      </c>
      <c r="V51" s="25">
        <f t="shared" si="11"/>
        <v>272533</v>
      </c>
      <c r="W51" s="26">
        <f t="shared" si="9"/>
        <v>0.24094381958896868</v>
      </c>
      <c r="X51" s="25">
        <v>244</v>
      </c>
      <c r="Y51" s="25">
        <v>8476</v>
      </c>
      <c r="Z51" s="25">
        <v>113248</v>
      </c>
      <c r="AA51" s="25">
        <v>149417</v>
      </c>
      <c r="AB51" s="25">
        <v>1148</v>
      </c>
      <c r="AD51" s="19">
        <v>1131106</v>
      </c>
    </row>
    <row r="52" spans="1:30" x14ac:dyDescent="0.45">
      <c r="A52" s="35" t="s">
        <v>56</v>
      </c>
      <c r="B52" s="20">
        <f t="shared" si="12"/>
        <v>2666161</v>
      </c>
      <c r="C52" s="10">
        <f>SUM(一般接種!D51+一般接種!G51+一般接種!J51+一般接種!M51+医療従事者等!C49)</f>
        <v>874779</v>
      </c>
      <c r="D52" s="10">
        <v>21133</v>
      </c>
      <c r="E52" s="29">
        <f t="shared" si="0"/>
        <v>0.79173986032146471</v>
      </c>
      <c r="F52" s="10">
        <f>SUM(一般接種!E51+一般接種!H51+一般接種!K51+一般接種!N51+医療従事者等!D49)</f>
        <v>862646</v>
      </c>
      <c r="G52" s="10">
        <v>20172</v>
      </c>
      <c r="H52" s="29">
        <f t="shared" si="7"/>
        <v>0.78137805025088347</v>
      </c>
      <c r="I52" s="10">
        <f t="shared" si="10"/>
        <v>689371</v>
      </c>
      <c r="J52" s="10">
        <v>120</v>
      </c>
      <c r="K52" s="29">
        <f t="shared" si="8"/>
        <v>0.63926673406356949</v>
      </c>
      <c r="L52" s="25">
        <v>10947</v>
      </c>
      <c r="M52" s="25">
        <v>46253</v>
      </c>
      <c r="N52" s="25">
        <v>186616</v>
      </c>
      <c r="O52" s="25">
        <v>215489</v>
      </c>
      <c r="P52" s="25">
        <v>122036</v>
      </c>
      <c r="Q52" s="25">
        <v>57001</v>
      </c>
      <c r="R52" s="25">
        <v>24105</v>
      </c>
      <c r="S52" s="25">
        <v>13758</v>
      </c>
      <c r="T52" s="25">
        <v>12983</v>
      </c>
      <c r="U52" s="25">
        <v>183</v>
      </c>
      <c r="V52" s="25">
        <f t="shared" si="11"/>
        <v>239365</v>
      </c>
      <c r="W52" s="26">
        <f t="shared" si="9"/>
        <v>0.22200632541574306</v>
      </c>
      <c r="X52" s="25">
        <v>156</v>
      </c>
      <c r="Y52" s="25">
        <v>5708</v>
      </c>
      <c r="Z52" s="25">
        <v>92782</v>
      </c>
      <c r="AA52" s="25">
        <v>137122</v>
      </c>
      <c r="AB52" s="25">
        <v>3597</v>
      </c>
      <c r="AD52" s="19">
        <v>1078190</v>
      </c>
    </row>
    <row r="53" spans="1:30" x14ac:dyDescent="0.45">
      <c r="A53" s="35" t="s">
        <v>57</v>
      </c>
      <c r="B53" s="20">
        <f t="shared" si="12"/>
        <v>4060383</v>
      </c>
      <c r="C53" s="10">
        <f>SUM(一般接種!D52+一般接種!G52+一般接種!J52+一般接種!M52+医療従事者等!C50)</f>
        <v>1326568</v>
      </c>
      <c r="D53" s="10">
        <v>19198</v>
      </c>
      <c r="E53" s="29">
        <f t="shared" si="0"/>
        <v>0.81452979045656204</v>
      </c>
      <c r="F53" s="10">
        <f>SUM(一般接種!E52+一般接種!H52+一般接種!K52+一般接種!N52+医療従事者等!D50)</f>
        <v>1303050</v>
      </c>
      <c r="G53" s="10">
        <v>18007</v>
      </c>
      <c r="H53" s="29">
        <f t="shared" si="7"/>
        <v>0.80061941571068018</v>
      </c>
      <c r="I53" s="10">
        <f t="shared" si="10"/>
        <v>1058213</v>
      </c>
      <c r="J53" s="10">
        <v>63</v>
      </c>
      <c r="K53" s="29">
        <f t="shared" si="8"/>
        <v>0.65925843316858357</v>
      </c>
      <c r="L53" s="25">
        <v>17325</v>
      </c>
      <c r="M53" s="25">
        <v>70748</v>
      </c>
      <c r="N53" s="25">
        <v>342508</v>
      </c>
      <c r="O53" s="25">
        <v>302165</v>
      </c>
      <c r="P53" s="25">
        <v>172195</v>
      </c>
      <c r="Q53" s="25">
        <v>82520</v>
      </c>
      <c r="R53" s="25">
        <v>34334</v>
      </c>
      <c r="S53" s="25">
        <v>19369</v>
      </c>
      <c r="T53" s="25">
        <v>16939</v>
      </c>
      <c r="U53" s="25">
        <v>110</v>
      </c>
      <c r="V53" s="25">
        <f t="shared" si="11"/>
        <v>372552</v>
      </c>
      <c r="W53" s="26">
        <f t="shared" si="9"/>
        <v>0.23211080451147961</v>
      </c>
      <c r="X53" s="25">
        <v>101</v>
      </c>
      <c r="Y53" s="25">
        <v>6515</v>
      </c>
      <c r="Z53" s="25">
        <v>169645</v>
      </c>
      <c r="AA53" s="25">
        <v>194203</v>
      </c>
      <c r="AB53" s="25">
        <v>2088</v>
      </c>
      <c r="AD53" s="19">
        <v>1605061</v>
      </c>
    </row>
    <row r="54" spans="1:30" x14ac:dyDescent="0.45">
      <c r="A54" s="35" t="s">
        <v>58</v>
      </c>
      <c r="B54" s="20">
        <f t="shared" si="12"/>
        <v>3023289</v>
      </c>
      <c r="C54" s="10">
        <f>SUM(一般接種!D53+一般接種!G53+一般接種!J53+一般接種!M53+医療従事者等!C51)</f>
        <v>1062305</v>
      </c>
      <c r="D54" s="10">
        <v>12292</v>
      </c>
      <c r="E54" s="29">
        <f t="shared" si="0"/>
        <v>0.70692903059012357</v>
      </c>
      <c r="F54" s="10">
        <f>SUM(一般接種!E53+一般接種!H53+一般接種!K53+一般接種!N53+医療従事者等!D51)</f>
        <v>1041201</v>
      </c>
      <c r="G54" s="10">
        <v>11426</v>
      </c>
      <c r="H54" s="29">
        <f t="shared" si="7"/>
        <v>0.69330364717002979</v>
      </c>
      <c r="I54" s="10">
        <f t="shared" si="10"/>
        <v>713005</v>
      </c>
      <c r="J54" s="10">
        <v>83</v>
      </c>
      <c r="K54" s="29">
        <f t="shared" si="8"/>
        <v>0.47998001772013499</v>
      </c>
      <c r="L54" s="25">
        <v>17348</v>
      </c>
      <c r="M54" s="25">
        <v>58932</v>
      </c>
      <c r="N54" s="25">
        <v>211418</v>
      </c>
      <c r="O54" s="25">
        <v>191503</v>
      </c>
      <c r="P54" s="25">
        <v>118232</v>
      </c>
      <c r="Q54" s="25">
        <v>58824</v>
      </c>
      <c r="R54" s="25">
        <v>25285</v>
      </c>
      <c r="S54" s="25">
        <v>16362</v>
      </c>
      <c r="T54" s="25">
        <v>15018</v>
      </c>
      <c r="U54" s="25">
        <v>83</v>
      </c>
      <c r="V54" s="25">
        <f t="shared" si="11"/>
        <v>206778</v>
      </c>
      <c r="W54" s="26">
        <f t="shared" si="9"/>
        <v>0.13921482028066756</v>
      </c>
      <c r="X54" s="25">
        <v>14</v>
      </c>
      <c r="Y54" s="25">
        <v>6863</v>
      </c>
      <c r="Z54" s="25">
        <v>100294</v>
      </c>
      <c r="AA54" s="25">
        <v>98894</v>
      </c>
      <c r="AB54" s="25">
        <v>713</v>
      </c>
      <c r="AD54" s="19">
        <v>1485316</v>
      </c>
    </row>
    <row r="55" spans="1:30" x14ac:dyDescent="0.45">
      <c r="A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</row>
    <row r="56" spans="1:30" x14ac:dyDescent="0.45">
      <c r="A56" s="64" t="s">
        <v>109</v>
      </c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28"/>
      <c r="N56" s="28"/>
      <c r="O56" s="28"/>
      <c r="P56" s="28"/>
      <c r="Q56" s="28"/>
      <c r="R56" s="28"/>
    </row>
    <row r="57" spans="1:30" x14ac:dyDescent="0.45">
      <c r="A57" s="28" t="s">
        <v>110</v>
      </c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</row>
    <row r="58" spans="1:30" x14ac:dyDescent="0.45">
      <c r="A58" s="28" t="s">
        <v>111</v>
      </c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</row>
    <row r="59" spans="1:30" x14ac:dyDescent="0.45">
      <c r="A59" s="27" t="s">
        <v>112</v>
      </c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</row>
    <row r="60" spans="1:30" x14ac:dyDescent="0.45">
      <c r="A60" s="64" t="s">
        <v>113</v>
      </c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30"/>
      <c r="P60" s="30"/>
      <c r="Q60" s="30"/>
      <c r="R60" s="30"/>
    </row>
    <row r="61" spans="1:30" x14ac:dyDescent="0.45">
      <c r="A61" s="30" t="s">
        <v>144</v>
      </c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1:30" x14ac:dyDescent="0.45">
      <c r="A62" s="27" t="s">
        <v>145</v>
      </c>
      <c r="B62" s="27"/>
      <c r="L62" s="28"/>
      <c r="M62" s="28"/>
      <c r="N62" s="28"/>
      <c r="O62" s="28"/>
      <c r="P62" s="28"/>
      <c r="Q62" s="28"/>
      <c r="R62" s="28"/>
    </row>
  </sheetData>
  <mergeCells count="12">
    <mergeCell ref="Y2:AB2"/>
    <mergeCell ref="A56:L56"/>
    <mergeCell ref="A60:N60"/>
    <mergeCell ref="A3:A6"/>
    <mergeCell ref="B4:B6"/>
    <mergeCell ref="C4:E5"/>
    <mergeCell ref="F4:H5"/>
    <mergeCell ref="I5:K5"/>
    <mergeCell ref="I4:U4"/>
    <mergeCell ref="L6:U6"/>
    <mergeCell ref="B3:AB3"/>
    <mergeCell ref="V4:AB4"/>
  </mergeCells>
  <phoneticPr fontId="2"/>
  <pageMargins left="0.7" right="0.7" top="0.75" bottom="0.75" header="0.3" footer="0.3"/>
  <pageSetup paperSize="9" scale="2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zoomScaleNormal="100" workbookViewId="0"/>
  </sheetViews>
  <sheetFormatPr defaultColWidth="9" defaultRowHeight="18" x14ac:dyDescent="0.45"/>
  <cols>
    <col min="1" max="1" width="13.59765625" style="6" customWidth="1"/>
    <col min="2" max="2" width="12.5" style="5" bestFit="1" customWidth="1"/>
    <col min="3" max="3" width="12.5" style="6" bestFit="1" customWidth="1"/>
    <col min="4" max="8" width="11.3984375" style="6" bestFit="1" customWidth="1"/>
    <col min="9" max="9" width="8.69921875" style="6" bestFit="1" customWidth="1"/>
    <col min="10" max="11" width="9" style="6" bestFit="1" customWidth="1"/>
    <col min="12" max="13" width="9" style="6" customWidth="1"/>
    <col min="14" max="14" width="8.59765625" style="6" bestFit="1" customWidth="1"/>
    <col min="15" max="15" width="1.69921875" style="6" customWidth="1"/>
    <col min="16" max="16" width="12.59765625" style="6" customWidth="1"/>
    <col min="17" max="17" width="9" style="6"/>
    <col min="18" max="18" width="12.19921875" style="6" customWidth="1"/>
    <col min="19" max="19" width="9.19921875" style="6" bestFit="1" customWidth="1"/>
    <col min="20" max="20" width="12.5" style="6" bestFit="1" customWidth="1"/>
    <col min="21" max="21" width="9" style="6"/>
    <col min="22" max="22" width="11.09765625" style="6" bestFit="1" customWidth="1"/>
    <col min="23" max="16384" width="9" style="6"/>
  </cols>
  <sheetData>
    <row r="1" spans="1:23" x14ac:dyDescent="0.45">
      <c r="A1" s="4" t="s">
        <v>114</v>
      </c>
    </row>
    <row r="2" spans="1:23" x14ac:dyDescent="0.45">
      <c r="B2" s="6"/>
      <c r="T2" s="96"/>
      <c r="U2" s="96"/>
      <c r="V2" s="111">
        <f>'進捗状況 (都道府県別)'!H3</f>
        <v>44806</v>
      </c>
      <c r="W2" s="111"/>
    </row>
    <row r="3" spans="1:23" ht="37.5" customHeight="1" x14ac:dyDescent="0.45">
      <c r="A3" s="97" t="s">
        <v>2</v>
      </c>
      <c r="B3" s="110" t="str">
        <f>_xlfn.CONCAT("接種回数
（",TEXT('進捗状況 (都道府県別)'!H3-1,"m月d日"),"まで）")</f>
        <v>接種回数
（9月1日まで）</v>
      </c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P3" s="93" t="str">
        <f>_xlfn.CONCAT("接種回数
（",TEXT('進捗状況 (都道府県別)'!H3-1,"m月d日"),"まで）","※4")</f>
        <v>接種回数
（9月1日まで）※4</v>
      </c>
      <c r="Q3" s="94"/>
      <c r="R3" s="94"/>
      <c r="S3" s="94"/>
      <c r="T3" s="94"/>
      <c r="U3" s="94"/>
      <c r="V3" s="94"/>
      <c r="W3" s="95"/>
    </row>
    <row r="4" spans="1:23" ht="18.75" customHeight="1" x14ac:dyDescent="0.45">
      <c r="A4" s="98"/>
      <c r="B4" s="100" t="s">
        <v>11</v>
      </c>
      <c r="C4" s="101" t="s">
        <v>152</v>
      </c>
      <c r="D4" s="101"/>
      <c r="E4" s="101"/>
      <c r="F4" s="102" t="s">
        <v>139</v>
      </c>
      <c r="G4" s="103"/>
      <c r="H4" s="104"/>
      <c r="I4" s="102" t="s">
        <v>115</v>
      </c>
      <c r="J4" s="103"/>
      <c r="K4" s="104"/>
      <c r="L4" s="107" t="s">
        <v>116</v>
      </c>
      <c r="M4" s="108"/>
      <c r="N4" s="109"/>
      <c r="P4" s="105" t="s">
        <v>117</v>
      </c>
      <c r="Q4" s="105"/>
      <c r="R4" s="106" t="s">
        <v>153</v>
      </c>
      <c r="S4" s="106"/>
      <c r="T4" s="105" t="s">
        <v>115</v>
      </c>
      <c r="U4" s="105"/>
      <c r="V4" s="92" t="s">
        <v>118</v>
      </c>
      <c r="W4" s="92"/>
    </row>
    <row r="5" spans="1:23" ht="36" x14ac:dyDescent="0.45">
      <c r="A5" s="99"/>
      <c r="B5" s="100"/>
      <c r="C5" s="40" t="s">
        <v>119</v>
      </c>
      <c r="D5" s="40" t="s">
        <v>91</v>
      </c>
      <c r="E5" s="40" t="s">
        <v>92</v>
      </c>
      <c r="F5" s="40" t="s">
        <v>119</v>
      </c>
      <c r="G5" s="40" t="s">
        <v>91</v>
      </c>
      <c r="H5" s="40" t="s">
        <v>92</v>
      </c>
      <c r="I5" s="40" t="s">
        <v>119</v>
      </c>
      <c r="J5" s="40" t="s">
        <v>91</v>
      </c>
      <c r="K5" s="40" t="s">
        <v>92</v>
      </c>
      <c r="L5" s="41" t="s">
        <v>119</v>
      </c>
      <c r="M5" s="41" t="s">
        <v>91</v>
      </c>
      <c r="N5" s="41" t="s">
        <v>92</v>
      </c>
      <c r="P5" s="42" t="s">
        <v>120</v>
      </c>
      <c r="Q5" s="42" t="s">
        <v>154</v>
      </c>
      <c r="R5" s="42" t="s">
        <v>155</v>
      </c>
      <c r="S5" s="42" t="s">
        <v>156</v>
      </c>
      <c r="T5" s="42" t="s">
        <v>155</v>
      </c>
      <c r="U5" s="42" t="s">
        <v>154</v>
      </c>
      <c r="V5" s="42" t="s">
        <v>121</v>
      </c>
      <c r="W5" s="42" t="s">
        <v>154</v>
      </c>
    </row>
    <row r="6" spans="1:23" x14ac:dyDescent="0.45">
      <c r="A6" s="7" t="s">
        <v>122</v>
      </c>
      <c r="B6" s="8">
        <f>SUM(B7:B53)</f>
        <v>194497252</v>
      </c>
      <c r="C6" s="8">
        <f>SUM(C7:C53)</f>
        <v>161965279</v>
      </c>
      <c r="D6" s="8">
        <f>SUM(D7:D53)</f>
        <v>81254995</v>
      </c>
      <c r="E6" s="43">
        <f>SUM(E7:E53)</f>
        <v>80710284</v>
      </c>
      <c r="F6" s="43">
        <f t="shared" ref="F6:T6" si="0">SUM(F7:F53)</f>
        <v>32368178</v>
      </c>
      <c r="G6" s="43">
        <f>SUM(G7:G53)</f>
        <v>16234696</v>
      </c>
      <c r="H6" s="43">
        <f t="shared" ref="H6:N6" si="1">SUM(H7:H53)</f>
        <v>16133482</v>
      </c>
      <c r="I6" s="43">
        <f>SUM(I7:I53)</f>
        <v>117741</v>
      </c>
      <c r="J6" s="43">
        <f t="shared" si="1"/>
        <v>58708</v>
      </c>
      <c r="K6" s="43">
        <f t="shared" si="1"/>
        <v>59033</v>
      </c>
      <c r="L6" s="44">
        <f>SUM(L7:L53)</f>
        <v>46054</v>
      </c>
      <c r="M6" s="44">
        <f t="shared" si="1"/>
        <v>27161</v>
      </c>
      <c r="N6" s="44">
        <f t="shared" si="1"/>
        <v>18893</v>
      </c>
      <c r="O6" s="45"/>
      <c r="P6" s="43">
        <f>SUM(P7:P53)</f>
        <v>177129690</v>
      </c>
      <c r="Q6" s="46">
        <f>C6/P6</f>
        <v>0.91438809044378722</v>
      </c>
      <c r="R6" s="43">
        <f t="shared" si="0"/>
        <v>34262000</v>
      </c>
      <c r="S6" s="47">
        <f>F6/R6</f>
        <v>0.94472529332788513</v>
      </c>
      <c r="T6" s="43">
        <f t="shared" si="0"/>
        <v>205240</v>
      </c>
      <c r="U6" s="47">
        <f>I6/T6</f>
        <v>0.57367472227635941</v>
      </c>
      <c r="V6" s="43">
        <f t="shared" ref="V6" si="2">SUM(V7:V53)</f>
        <v>516250</v>
      </c>
      <c r="W6" s="47">
        <f>L6/V6</f>
        <v>8.9208716707021796E-2</v>
      </c>
    </row>
    <row r="7" spans="1:23" x14ac:dyDescent="0.45">
      <c r="A7" s="9" t="s">
        <v>12</v>
      </c>
      <c r="B7" s="8">
        <v>7981309</v>
      </c>
      <c r="C7" s="8">
        <v>6479869</v>
      </c>
      <c r="D7" s="8">
        <v>3251291</v>
      </c>
      <c r="E7" s="43">
        <v>3228578</v>
      </c>
      <c r="F7" s="48">
        <v>1498649</v>
      </c>
      <c r="G7" s="43">
        <v>751340</v>
      </c>
      <c r="H7" s="43">
        <v>747309</v>
      </c>
      <c r="I7" s="43">
        <v>871</v>
      </c>
      <c r="J7" s="43">
        <v>428</v>
      </c>
      <c r="K7" s="43">
        <v>443</v>
      </c>
      <c r="L7" s="44">
        <v>1920</v>
      </c>
      <c r="M7" s="44">
        <v>1239</v>
      </c>
      <c r="N7" s="44">
        <v>681</v>
      </c>
      <c r="O7" s="45"/>
      <c r="P7" s="43">
        <v>7433760</v>
      </c>
      <c r="Q7" s="46">
        <v>0.87170000000000003</v>
      </c>
      <c r="R7" s="49">
        <v>1518500</v>
      </c>
      <c r="S7" s="46">
        <v>0.9869</v>
      </c>
      <c r="T7" s="43">
        <v>900</v>
      </c>
      <c r="U7" s="47">
        <v>0.96779999999999999</v>
      </c>
      <c r="V7" s="43">
        <v>15700</v>
      </c>
      <c r="W7" s="47">
        <v>0.12230000000000001</v>
      </c>
    </row>
    <row r="8" spans="1:23" x14ac:dyDescent="0.45">
      <c r="A8" s="9" t="s">
        <v>13</v>
      </c>
      <c r="B8" s="8">
        <v>2055183</v>
      </c>
      <c r="C8" s="8">
        <v>1863579</v>
      </c>
      <c r="D8" s="8">
        <v>934203</v>
      </c>
      <c r="E8" s="43">
        <v>929376</v>
      </c>
      <c r="F8" s="48">
        <v>188685</v>
      </c>
      <c r="G8" s="43">
        <v>94802</v>
      </c>
      <c r="H8" s="43">
        <v>93883</v>
      </c>
      <c r="I8" s="43">
        <v>2427</v>
      </c>
      <c r="J8" s="43">
        <v>1216</v>
      </c>
      <c r="K8" s="43">
        <v>1211</v>
      </c>
      <c r="L8" s="44">
        <v>492</v>
      </c>
      <c r="M8" s="44">
        <v>291</v>
      </c>
      <c r="N8" s="44">
        <v>201</v>
      </c>
      <c r="O8" s="45"/>
      <c r="P8" s="43">
        <v>1921955</v>
      </c>
      <c r="Q8" s="46">
        <v>0.96960000000000002</v>
      </c>
      <c r="R8" s="49">
        <v>186500</v>
      </c>
      <c r="S8" s="46">
        <v>1.0117</v>
      </c>
      <c r="T8" s="43">
        <v>3900</v>
      </c>
      <c r="U8" s="47">
        <v>0.62229999999999996</v>
      </c>
      <c r="V8" s="43">
        <v>1850</v>
      </c>
      <c r="W8" s="47">
        <v>0.26590000000000003</v>
      </c>
    </row>
    <row r="9" spans="1:23" x14ac:dyDescent="0.45">
      <c r="A9" s="9" t="s">
        <v>14</v>
      </c>
      <c r="B9" s="8">
        <v>1975133</v>
      </c>
      <c r="C9" s="8">
        <v>1730033</v>
      </c>
      <c r="D9" s="8">
        <v>867762</v>
      </c>
      <c r="E9" s="43">
        <v>862271</v>
      </c>
      <c r="F9" s="48">
        <v>244878</v>
      </c>
      <c r="G9" s="43">
        <v>122909</v>
      </c>
      <c r="H9" s="43">
        <v>121969</v>
      </c>
      <c r="I9" s="43">
        <v>99</v>
      </c>
      <c r="J9" s="43">
        <v>50</v>
      </c>
      <c r="K9" s="43">
        <v>49</v>
      </c>
      <c r="L9" s="44">
        <v>123</v>
      </c>
      <c r="M9" s="44">
        <v>85</v>
      </c>
      <c r="N9" s="44">
        <v>38</v>
      </c>
      <c r="O9" s="45"/>
      <c r="P9" s="43">
        <v>1879585</v>
      </c>
      <c r="Q9" s="46">
        <v>0.9204</v>
      </c>
      <c r="R9" s="49">
        <v>227500</v>
      </c>
      <c r="S9" s="46">
        <v>1.0764</v>
      </c>
      <c r="T9" s="43">
        <v>360</v>
      </c>
      <c r="U9" s="47">
        <v>0.27500000000000002</v>
      </c>
      <c r="V9" s="43">
        <v>1640</v>
      </c>
      <c r="W9" s="47">
        <v>7.4999999999999997E-2</v>
      </c>
    </row>
    <row r="10" spans="1:23" x14ac:dyDescent="0.45">
      <c r="A10" s="9" t="s">
        <v>15</v>
      </c>
      <c r="B10" s="8">
        <v>3570555</v>
      </c>
      <c r="C10" s="8">
        <v>2827912</v>
      </c>
      <c r="D10" s="8">
        <v>1418533</v>
      </c>
      <c r="E10" s="43">
        <v>1409379</v>
      </c>
      <c r="F10" s="48">
        <v>741842</v>
      </c>
      <c r="G10" s="43">
        <v>371818</v>
      </c>
      <c r="H10" s="43">
        <v>370024</v>
      </c>
      <c r="I10" s="43">
        <v>56</v>
      </c>
      <c r="J10" s="43">
        <v>20</v>
      </c>
      <c r="K10" s="43">
        <v>36</v>
      </c>
      <c r="L10" s="44">
        <v>745</v>
      </c>
      <c r="M10" s="44">
        <v>414</v>
      </c>
      <c r="N10" s="44">
        <v>331</v>
      </c>
      <c r="O10" s="45"/>
      <c r="P10" s="43">
        <v>3171035</v>
      </c>
      <c r="Q10" s="46">
        <v>0.89180000000000004</v>
      </c>
      <c r="R10" s="49">
        <v>854400</v>
      </c>
      <c r="S10" s="46">
        <v>0.86829999999999996</v>
      </c>
      <c r="T10" s="43">
        <v>340</v>
      </c>
      <c r="U10" s="47">
        <v>0.16470000000000001</v>
      </c>
      <c r="V10" s="43">
        <v>12820</v>
      </c>
      <c r="W10" s="47">
        <v>5.8099999999999999E-2</v>
      </c>
    </row>
    <row r="11" spans="1:23" x14ac:dyDescent="0.45">
      <c r="A11" s="9" t="s">
        <v>16</v>
      </c>
      <c r="B11" s="8">
        <v>1597731</v>
      </c>
      <c r="C11" s="8">
        <v>1501100</v>
      </c>
      <c r="D11" s="8">
        <v>752335</v>
      </c>
      <c r="E11" s="43">
        <v>748765</v>
      </c>
      <c r="F11" s="48">
        <v>96251</v>
      </c>
      <c r="G11" s="43">
        <v>48430</v>
      </c>
      <c r="H11" s="43">
        <v>47821</v>
      </c>
      <c r="I11" s="43">
        <v>67</v>
      </c>
      <c r="J11" s="43">
        <v>34</v>
      </c>
      <c r="K11" s="43">
        <v>33</v>
      </c>
      <c r="L11" s="44">
        <v>313</v>
      </c>
      <c r="M11" s="44">
        <v>175</v>
      </c>
      <c r="N11" s="44">
        <v>138</v>
      </c>
      <c r="O11" s="45"/>
      <c r="P11" s="43">
        <v>1523455</v>
      </c>
      <c r="Q11" s="46">
        <v>0.98529999999999995</v>
      </c>
      <c r="R11" s="49">
        <v>87900</v>
      </c>
      <c r="S11" s="46">
        <v>1.095</v>
      </c>
      <c r="T11" s="43">
        <v>140</v>
      </c>
      <c r="U11" s="47">
        <v>0.47860000000000003</v>
      </c>
      <c r="V11" s="43">
        <v>2500</v>
      </c>
      <c r="W11" s="47">
        <v>0.12520000000000001</v>
      </c>
    </row>
    <row r="12" spans="1:23" x14ac:dyDescent="0.45">
      <c r="A12" s="9" t="s">
        <v>17</v>
      </c>
      <c r="B12" s="8">
        <v>1748868</v>
      </c>
      <c r="C12" s="8">
        <v>1670436</v>
      </c>
      <c r="D12" s="8">
        <v>837448</v>
      </c>
      <c r="E12" s="43">
        <v>832988</v>
      </c>
      <c r="F12" s="48">
        <v>78061</v>
      </c>
      <c r="G12" s="43">
        <v>39088</v>
      </c>
      <c r="H12" s="43">
        <v>38973</v>
      </c>
      <c r="I12" s="43">
        <v>161</v>
      </c>
      <c r="J12" s="43">
        <v>80</v>
      </c>
      <c r="K12" s="43">
        <v>81</v>
      </c>
      <c r="L12" s="44">
        <v>210</v>
      </c>
      <c r="M12" s="44">
        <v>109</v>
      </c>
      <c r="N12" s="44">
        <v>101</v>
      </c>
      <c r="O12" s="45"/>
      <c r="P12" s="43">
        <v>1736595</v>
      </c>
      <c r="Q12" s="46">
        <v>0.96189999999999998</v>
      </c>
      <c r="R12" s="49">
        <v>61700</v>
      </c>
      <c r="S12" s="46">
        <v>1.2652000000000001</v>
      </c>
      <c r="T12" s="43">
        <v>340</v>
      </c>
      <c r="U12" s="47">
        <v>0.47349999999999998</v>
      </c>
      <c r="V12" s="43">
        <v>1370</v>
      </c>
      <c r="W12" s="47">
        <v>0.15329999999999999</v>
      </c>
    </row>
    <row r="13" spans="1:23" x14ac:dyDescent="0.45">
      <c r="A13" s="9" t="s">
        <v>18</v>
      </c>
      <c r="B13" s="8">
        <v>2983293</v>
      </c>
      <c r="C13" s="8">
        <v>2774112</v>
      </c>
      <c r="D13" s="8">
        <v>1392100</v>
      </c>
      <c r="E13" s="43">
        <v>1382012</v>
      </c>
      <c r="F13" s="48">
        <v>208255</v>
      </c>
      <c r="G13" s="43">
        <v>104614</v>
      </c>
      <c r="H13" s="43">
        <v>103641</v>
      </c>
      <c r="I13" s="43">
        <v>254</v>
      </c>
      <c r="J13" s="43">
        <v>126</v>
      </c>
      <c r="K13" s="43">
        <v>128</v>
      </c>
      <c r="L13" s="44">
        <v>672</v>
      </c>
      <c r="M13" s="44">
        <v>390</v>
      </c>
      <c r="N13" s="44">
        <v>282</v>
      </c>
      <c r="O13" s="45"/>
      <c r="P13" s="43">
        <v>2910040</v>
      </c>
      <c r="Q13" s="46">
        <v>0.95330000000000004</v>
      </c>
      <c r="R13" s="49">
        <v>178600</v>
      </c>
      <c r="S13" s="46">
        <v>1.1659999999999999</v>
      </c>
      <c r="T13" s="43">
        <v>660</v>
      </c>
      <c r="U13" s="47">
        <v>0.38479999999999998</v>
      </c>
      <c r="V13" s="43">
        <v>11240</v>
      </c>
      <c r="W13" s="47">
        <v>5.9799999999999999E-2</v>
      </c>
    </row>
    <row r="14" spans="1:23" x14ac:dyDescent="0.45">
      <c r="A14" s="9" t="s">
        <v>19</v>
      </c>
      <c r="B14" s="8">
        <v>4665512</v>
      </c>
      <c r="C14" s="8">
        <v>3792731</v>
      </c>
      <c r="D14" s="8">
        <v>1902393</v>
      </c>
      <c r="E14" s="43">
        <v>1890338</v>
      </c>
      <c r="F14" s="48">
        <v>871438</v>
      </c>
      <c r="G14" s="43">
        <v>437122</v>
      </c>
      <c r="H14" s="43">
        <v>434316</v>
      </c>
      <c r="I14" s="43">
        <v>370</v>
      </c>
      <c r="J14" s="43">
        <v>176</v>
      </c>
      <c r="K14" s="43">
        <v>194</v>
      </c>
      <c r="L14" s="44">
        <v>973</v>
      </c>
      <c r="M14" s="44">
        <v>521</v>
      </c>
      <c r="N14" s="44">
        <v>452</v>
      </c>
      <c r="O14" s="45"/>
      <c r="P14" s="43">
        <v>4064675</v>
      </c>
      <c r="Q14" s="46">
        <v>0.93310000000000004</v>
      </c>
      <c r="R14" s="49">
        <v>892500</v>
      </c>
      <c r="S14" s="46">
        <v>0.97640000000000005</v>
      </c>
      <c r="T14" s="43">
        <v>960</v>
      </c>
      <c r="U14" s="47">
        <v>0.38540000000000002</v>
      </c>
      <c r="V14" s="43">
        <v>6860</v>
      </c>
      <c r="W14" s="47">
        <v>0.14180000000000001</v>
      </c>
    </row>
    <row r="15" spans="1:23" x14ac:dyDescent="0.45">
      <c r="A15" s="11" t="s">
        <v>20</v>
      </c>
      <c r="B15" s="8">
        <v>3100905</v>
      </c>
      <c r="C15" s="8">
        <v>2716465</v>
      </c>
      <c r="D15" s="8">
        <v>1362481</v>
      </c>
      <c r="E15" s="43">
        <v>1353984</v>
      </c>
      <c r="F15" s="48">
        <v>382713</v>
      </c>
      <c r="G15" s="43">
        <v>192442</v>
      </c>
      <c r="H15" s="43">
        <v>190271</v>
      </c>
      <c r="I15" s="43">
        <v>831</v>
      </c>
      <c r="J15" s="43">
        <v>413</v>
      </c>
      <c r="K15" s="43">
        <v>418</v>
      </c>
      <c r="L15" s="44">
        <v>896</v>
      </c>
      <c r="M15" s="44">
        <v>557</v>
      </c>
      <c r="N15" s="44">
        <v>339</v>
      </c>
      <c r="O15" s="45"/>
      <c r="P15" s="43">
        <v>2869350</v>
      </c>
      <c r="Q15" s="46">
        <v>0.94669999999999999</v>
      </c>
      <c r="R15" s="49">
        <v>375900</v>
      </c>
      <c r="S15" s="46">
        <v>1.0181</v>
      </c>
      <c r="T15" s="43">
        <v>1320</v>
      </c>
      <c r="U15" s="47">
        <v>0.62949999999999995</v>
      </c>
      <c r="V15" s="43">
        <v>5910</v>
      </c>
      <c r="W15" s="47">
        <v>0.15160000000000001</v>
      </c>
    </row>
    <row r="16" spans="1:23" x14ac:dyDescent="0.45">
      <c r="A16" s="9" t="s">
        <v>21</v>
      </c>
      <c r="B16" s="8">
        <v>3018482</v>
      </c>
      <c r="C16" s="8">
        <v>2166566</v>
      </c>
      <c r="D16" s="8">
        <v>1087204</v>
      </c>
      <c r="E16" s="43">
        <v>1079362</v>
      </c>
      <c r="F16" s="48">
        <v>851291</v>
      </c>
      <c r="G16" s="43">
        <v>426887</v>
      </c>
      <c r="H16" s="43">
        <v>424404</v>
      </c>
      <c r="I16" s="43">
        <v>228</v>
      </c>
      <c r="J16" s="43">
        <v>95</v>
      </c>
      <c r="K16" s="43">
        <v>133</v>
      </c>
      <c r="L16" s="44">
        <v>397</v>
      </c>
      <c r="M16" s="44">
        <v>237</v>
      </c>
      <c r="N16" s="44">
        <v>160</v>
      </c>
      <c r="O16" s="45"/>
      <c r="P16" s="43">
        <v>2506095</v>
      </c>
      <c r="Q16" s="46">
        <v>0.86450000000000005</v>
      </c>
      <c r="R16" s="49">
        <v>887500</v>
      </c>
      <c r="S16" s="46">
        <v>0.95920000000000005</v>
      </c>
      <c r="T16" s="43">
        <v>440</v>
      </c>
      <c r="U16" s="47">
        <v>0.51819999999999999</v>
      </c>
      <c r="V16" s="43">
        <v>3040</v>
      </c>
      <c r="W16" s="47">
        <v>0.13059999999999999</v>
      </c>
    </row>
    <row r="17" spans="1:23" x14ac:dyDescent="0.45">
      <c r="A17" s="9" t="s">
        <v>22</v>
      </c>
      <c r="B17" s="8">
        <v>11632168</v>
      </c>
      <c r="C17" s="8">
        <v>9930741</v>
      </c>
      <c r="D17" s="8">
        <v>4987950</v>
      </c>
      <c r="E17" s="43">
        <v>4942791</v>
      </c>
      <c r="F17" s="48">
        <v>1680987</v>
      </c>
      <c r="G17" s="43">
        <v>841769</v>
      </c>
      <c r="H17" s="43">
        <v>839218</v>
      </c>
      <c r="I17" s="43">
        <v>18105</v>
      </c>
      <c r="J17" s="43">
        <v>9064</v>
      </c>
      <c r="K17" s="43">
        <v>9041</v>
      </c>
      <c r="L17" s="44">
        <v>2335</v>
      </c>
      <c r="M17" s="44">
        <v>1298</v>
      </c>
      <c r="N17" s="44">
        <v>1037</v>
      </c>
      <c r="O17" s="45"/>
      <c r="P17" s="43">
        <v>10836010</v>
      </c>
      <c r="Q17" s="46">
        <v>0.91649999999999998</v>
      </c>
      <c r="R17" s="49">
        <v>659400</v>
      </c>
      <c r="S17" s="46">
        <v>2.5493000000000001</v>
      </c>
      <c r="T17" s="43">
        <v>37920</v>
      </c>
      <c r="U17" s="47">
        <v>0.47749999999999998</v>
      </c>
      <c r="V17" s="43">
        <v>25670</v>
      </c>
      <c r="W17" s="47">
        <v>9.0999999999999998E-2</v>
      </c>
    </row>
    <row r="18" spans="1:23" x14ac:dyDescent="0.45">
      <c r="A18" s="9" t="s">
        <v>23</v>
      </c>
      <c r="B18" s="8">
        <v>9941307</v>
      </c>
      <c r="C18" s="8">
        <v>8230437</v>
      </c>
      <c r="D18" s="8">
        <v>4130421</v>
      </c>
      <c r="E18" s="43">
        <v>4100016</v>
      </c>
      <c r="F18" s="48">
        <v>1707997</v>
      </c>
      <c r="G18" s="43">
        <v>855842</v>
      </c>
      <c r="H18" s="43">
        <v>852155</v>
      </c>
      <c r="I18" s="43">
        <v>828</v>
      </c>
      <c r="J18" s="43">
        <v>373</v>
      </c>
      <c r="K18" s="43">
        <v>455</v>
      </c>
      <c r="L18" s="44">
        <v>2045</v>
      </c>
      <c r="M18" s="44">
        <v>1281</v>
      </c>
      <c r="N18" s="44">
        <v>764</v>
      </c>
      <c r="O18" s="45"/>
      <c r="P18" s="43">
        <v>8816645</v>
      </c>
      <c r="Q18" s="46">
        <v>0.9335</v>
      </c>
      <c r="R18" s="49">
        <v>643300</v>
      </c>
      <c r="S18" s="46">
        <v>2.6551</v>
      </c>
      <c r="T18" s="43">
        <v>4860</v>
      </c>
      <c r="U18" s="47">
        <v>0.1704</v>
      </c>
      <c r="V18" s="43">
        <v>17170</v>
      </c>
      <c r="W18" s="47">
        <v>0.1191</v>
      </c>
    </row>
    <row r="19" spans="1:23" x14ac:dyDescent="0.45">
      <c r="A19" s="9" t="s">
        <v>24</v>
      </c>
      <c r="B19" s="8">
        <v>21380725</v>
      </c>
      <c r="C19" s="8">
        <v>15989957</v>
      </c>
      <c r="D19" s="8">
        <v>8027700</v>
      </c>
      <c r="E19" s="43">
        <v>7962257</v>
      </c>
      <c r="F19" s="48">
        <v>5369976</v>
      </c>
      <c r="G19" s="43">
        <v>2693621</v>
      </c>
      <c r="H19" s="43">
        <v>2676355</v>
      </c>
      <c r="I19" s="43">
        <v>13686</v>
      </c>
      <c r="J19" s="43">
        <v>6797</v>
      </c>
      <c r="K19" s="43">
        <v>6889</v>
      </c>
      <c r="L19" s="44">
        <v>7106</v>
      </c>
      <c r="M19" s="44">
        <v>4140</v>
      </c>
      <c r="N19" s="44">
        <v>2966</v>
      </c>
      <c r="O19" s="45"/>
      <c r="P19" s="43">
        <v>17678890</v>
      </c>
      <c r="Q19" s="46">
        <v>0.90449999999999997</v>
      </c>
      <c r="R19" s="49">
        <v>10135750</v>
      </c>
      <c r="S19" s="46">
        <v>0.52980000000000005</v>
      </c>
      <c r="T19" s="43">
        <v>43840</v>
      </c>
      <c r="U19" s="47">
        <v>0.31219999999999998</v>
      </c>
      <c r="V19" s="43">
        <v>63080</v>
      </c>
      <c r="W19" s="47">
        <v>0.11269999999999999</v>
      </c>
    </row>
    <row r="20" spans="1:23" x14ac:dyDescent="0.45">
      <c r="A20" s="9" t="s">
        <v>25</v>
      </c>
      <c r="B20" s="8">
        <v>14446633</v>
      </c>
      <c r="C20" s="8">
        <v>11095535</v>
      </c>
      <c r="D20" s="8">
        <v>5566245</v>
      </c>
      <c r="E20" s="43">
        <v>5529290</v>
      </c>
      <c r="F20" s="48">
        <v>3341178</v>
      </c>
      <c r="G20" s="43">
        <v>1673835</v>
      </c>
      <c r="H20" s="43">
        <v>1667343</v>
      </c>
      <c r="I20" s="43">
        <v>6123</v>
      </c>
      <c r="J20" s="43">
        <v>3057</v>
      </c>
      <c r="K20" s="43">
        <v>3066</v>
      </c>
      <c r="L20" s="44">
        <v>3797</v>
      </c>
      <c r="M20" s="44">
        <v>2115</v>
      </c>
      <c r="N20" s="44">
        <v>1682</v>
      </c>
      <c r="O20" s="45"/>
      <c r="P20" s="43">
        <v>11882835</v>
      </c>
      <c r="Q20" s="46">
        <v>0.93369999999999997</v>
      </c>
      <c r="R20" s="49">
        <v>1939900</v>
      </c>
      <c r="S20" s="46">
        <v>1.7222999999999999</v>
      </c>
      <c r="T20" s="43">
        <v>11740</v>
      </c>
      <c r="U20" s="47">
        <v>0.52159999999999995</v>
      </c>
      <c r="V20" s="43">
        <v>30960</v>
      </c>
      <c r="W20" s="47">
        <v>0.1226</v>
      </c>
    </row>
    <row r="21" spans="1:23" x14ac:dyDescent="0.45">
      <c r="A21" s="9" t="s">
        <v>26</v>
      </c>
      <c r="B21" s="8">
        <v>3571691</v>
      </c>
      <c r="C21" s="8">
        <v>2998827</v>
      </c>
      <c r="D21" s="8">
        <v>1502977</v>
      </c>
      <c r="E21" s="43">
        <v>1495850</v>
      </c>
      <c r="F21" s="48">
        <v>571788</v>
      </c>
      <c r="G21" s="43">
        <v>286806</v>
      </c>
      <c r="H21" s="43">
        <v>284982</v>
      </c>
      <c r="I21" s="43">
        <v>77</v>
      </c>
      <c r="J21" s="43">
        <v>35</v>
      </c>
      <c r="K21" s="43">
        <v>42</v>
      </c>
      <c r="L21" s="44">
        <v>999</v>
      </c>
      <c r="M21" s="44">
        <v>566</v>
      </c>
      <c r="N21" s="44">
        <v>433</v>
      </c>
      <c r="O21" s="45"/>
      <c r="P21" s="43">
        <v>3293905</v>
      </c>
      <c r="Q21" s="46">
        <v>0.91039999999999999</v>
      </c>
      <c r="R21" s="49">
        <v>584800</v>
      </c>
      <c r="S21" s="46">
        <v>0.97770000000000001</v>
      </c>
      <c r="T21" s="43">
        <v>440</v>
      </c>
      <c r="U21" s="47">
        <v>0.17499999999999999</v>
      </c>
      <c r="V21" s="43">
        <v>6280</v>
      </c>
      <c r="W21" s="47">
        <v>0.15909999999999999</v>
      </c>
    </row>
    <row r="22" spans="1:23" x14ac:dyDescent="0.45">
      <c r="A22" s="9" t="s">
        <v>27</v>
      </c>
      <c r="B22" s="8">
        <v>1683368</v>
      </c>
      <c r="C22" s="8">
        <v>1496718</v>
      </c>
      <c r="D22" s="8">
        <v>750230</v>
      </c>
      <c r="E22" s="43">
        <v>746488</v>
      </c>
      <c r="F22" s="48">
        <v>186295</v>
      </c>
      <c r="G22" s="43">
        <v>93396</v>
      </c>
      <c r="H22" s="43">
        <v>92899</v>
      </c>
      <c r="I22" s="43">
        <v>215</v>
      </c>
      <c r="J22" s="43">
        <v>105</v>
      </c>
      <c r="K22" s="43">
        <v>110</v>
      </c>
      <c r="L22" s="44">
        <v>140</v>
      </c>
      <c r="M22" s="44">
        <v>92</v>
      </c>
      <c r="N22" s="44">
        <v>48</v>
      </c>
      <c r="O22" s="45"/>
      <c r="P22" s="43">
        <v>1611720</v>
      </c>
      <c r="Q22" s="46">
        <v>0.92859999999999998</v>
      </c>
      <c r="R22" s="49">
        <v>176600</v>
      </c>
      <c r="S22" s="46">
        <v>1.0548999999999999</v>
      </c>
      <c r="T22" s="43">
        <v>540</v>
      </c>
      <c r="U22" s="47">
        <v>0.39810000000000001</v>
      </c>
      <c r="V22" s="43">
        <v>1400</v>
      </c>
      <c r="W22" s="47">
        <v>0.1</v>
      </c>
    </row>
    <row r="23" spans="1:23" x14ac:dyDescent="0.45">
      <c r="A23" s="9" t="s">
        <v>28</v>
      </c>
      <c r="B23" s="8">
        <v>1743113</v>
      </c>
      <c r="C23" s="8">
        <v>1535708</v>
      </c>
      <c r="D23" s="8">
        <v>769880</v>
      </c>
      <c r="E23" s="43">
        <v>765828</v>
      </c>
      <c r="F23" s="48">
        <v>205877</v>
      </c>
      <c r="G23" s="43">
        <v>103307</v>
      </c>
      <c r="H23" s="43">
        <v>102570</v>
      </c>
      <c r="I23" s="43">
        <v>1011</v>
      </c>
      <c r="J23" s="43">
        <v>504</v>
      </c>
      <c r="K23" s="43">
        <v>507</v>
      </c>
      <c r="L23" s="44">
        <v>517</v>
      </c>
      <c r="M23" s="44">
        <v>337</v>
      </c>
      <c r="N23" s="44">
        <v>180</v>
      </c>
      <c r="O23" s="45"/>
      <c r="P23" s="43">
        <v>1620330</v>
      </c>
      <c r="Q23" s="46">
        <v>0.94779999999999998</v>
      </c>
      <c r="R23" s="49">
        <v>220900</v>
      </c>
      <c r="S23" s="46">
        <v>0.93200000000000005</v>
      </c>
      <c r="T23" s="43">
        <v>1280</v>
      </c>
      <c r="U23" s="47">
        <v>0.78979999999999995</v>
      </c>
      <c r="V23" s="43">
        <v>8470</v>
      </c>
      <c r="W23" s="47">
        <v>6.0999999999999999E-2</v>
      </c>
    </row>
    <row r="24" spans="1:23" x14ac:dyDescent="0.45">
      <c r="A24" s="9" t="s">
        <v>29</v>
      </c>
      <c r="B24" s="8">
        <v>1199411</v>
      </c>
      <c r="C24" s="8">
        <v>1055712</v>
      </c>
      <c r="D24" s="8">
        <v>529557</v>
      </c>
      <c r="E24" s="43">
        <v>526155</v>
      </c>
      <c r="F24" s="48">
        <v>143019</v>
      </c>
      <c r="G24" s="43">
        <v>71743</v>
      </c>
      <c r="H24" s="43">
        <v>71276</v>
      </c>
      <c r="I24" s="43">
        <v>67</v>
      </c>
      <c r="J24" s="43">
        <v>22</v>
      </c>
      <c r="K24" s="43">
        <v>45</v>
      </c>
      <c r="L24" s="44">
        <v>613</v>
      </c>
      <c r="M24" s="44">
        <v>352</v>
      </c>
      <c r="N24" s="44">
        <v>261</v>
      </c>
      <c r="O24" s="45"/>
      <c r="P24" s="43">
        <v>1125370</v>
      </c>
      <c r="Q24" s="46">
        <v>0.93810000000000004</v>
      </c>
      <c r="R24" s="49">
        <v>145200</v>
      </c>
      <c r="S24" s="46">
        <v>0.98499999999999999</v>
      </c>
      <c r="T24" s="43">
        <v>240</v>
      </c>
      <c r="U24" s="47">
        <v>0.2792</v>
      </c>
      <c r="V24" s="43">
        <v>8430</v>
      </c>
      <c r="W24" s="47">
        <v>7.2700000000000001E-2</v>
      </c>
    </row>
    <row r="25" spans="1:23" x14ac:dyDescent="0.45">
      <c r="A25" s="9" t="s">
        <v>30</v>
      </c>
      <c r="B25" s="8">
        <v>1279809</v>
      </c>
      <c r="C25" s="8">
        <v>1128906</v>
      </c>
      <c r="D25" s="8">
        <v>566068</v>
      </c>
      <c r="E25" s="43">
        <v>562838</v>
      </c>
      <c r="F25" s="48">
        <v>150434</v>
      </c>
      <c r="G25" s="43">
        <v>75503</v>
      </c>
      <c r="H25" s="43">
        <v>74931</v>
      </c>
      <c r="I25" s="43">
        <v>32</v>
      </c>
      <c r="J25" s="43">
        <v>12</v>
      </c>
      <c r="K25" s="43">
        <v>20</v>
      </c>
      <c r="L25" s="44">
        <v>437</v>
      </c>
      <c r="M25" s="44">
        <v>262</v>
      </c>
      <c r="N25" s="44">
        <v>175</v>
      </c>
      <c r="O25" s="45"/>
      <c r="P25" s="43">
        <v>1271190</v>
      </c>
      <c r="Q25" s="46">
        <v>0.8881</v>
      </c>
      <c r="R25" s="49">
        <v>139400</v>
      </c>
      <c r="S25" s="46">
        <v>1.0791999999999999</v>
      </c>
      <c r="T25" s="43">
        <v>480</v>
      </c>
      <c r="U25" s="47">
        <v>6.6699999999999995E-2</v>
      </c>
      <c r="V25" s="43">
        <v>5680</v>
      </c>
      <c r="W25" s="47">
        <v>7.6899999999999996E-2</v>
      </c>
    </row>
    <row r="26" spans="1:23" x14ac:dyDescent="0.45">
      <c r="A26" s="9" t="s">
        <v>31</v>
      </c>
      <c r="B26" s="8">
        <v>3257343</v>
      </c>
      <c r="C26" s="8">
        <v>2965095</v>
      </c>
      <c r="D26" s="8">
        <v>1486502</v>
      </c>
      <c r="E26" s="43">
        <v>1478593</v>
      </c>
      <c r="F26" s="48">
        <v>290729</v>
      </c>
      <c r="G26" s="43">
        <v>145889</v>
      </c>
      <c r="H26" s="43">
        <v>144840</v>
      </c>
      <c r="I26" s="43">
        <v>122</v>
      </c>
      <c r="J26" s="43">
        <v>55</v>
      </c>
      <c r="K26" s="43">
        <v>67</v>
      </c>
      <c r="L26" s="44">
        <v>1397</v>
      </c>
      <c r="M26" s="44">
        <v>803</v>
      </c>
      <c r="N26" s="44">
        <v>594</v>
      </c>
      <c r="O26" s="45"/>
      <c r="P26" s="43">
        <v>3174370</v>
      </c>
      <c r="Q26" s="46">
        <v>0.93410000000000004</v>
      </c>
      <c r="R26" s="49">
        <v>268100</v>
      </c>
      <c r="S26" s="46">
        <v>1.0844</v>
      </c>
      <c r="T26" s="43">
        <v>140</v>
      </c>
      <c r="U26" s="47">
        <v>0.87139999999999995</v>
      </c>
      <c r="V26" s="43">
        <v>16890</v>
      </c>
      <c r="W26" s="47">
        <v>8.2699999999999996E-2</v>
      </c>
    </row>
    <row r="27" spans="1:23" x14ac:dyDescent="0.45">
      <c r="A27" s="9" t="s">
        <v>32</v>
      </c>
      <c r="B27" s="8">
        <v>3130927</v>
      </c>
      <c r="C27" s="8">
        <v>2789263</v>
      </c>
      <c r="D27" s="8">
        <v>1397452</v>
      </c>
      <c r="E27" s="43">
        <v>1391811</v>
      </c>
      <c r="F27" s="48">
        <v>339136</v>
      </c>
      <c r="G27" s="43">
        <v>170705</v>
      </c>
      <c r="H27" s="43">
        <v>168431</v>
      </c>
      <c r="I27" s="43">
        <v>2139</v>
      </c>
      <c r="J27" s="43">
        <v>1065</v>
      </c>
      <c r="K27" s="43">
        <v>1074</v>
      </c>
      <c r="L27" s="44">
        <v>389</v>
      </c>
      <c r="M27" s="44">
        <v>238</v>
      </c>
      <c r="N27" s="44">
        <v>151</v>
      </c>
      <c r="O27" s="45"/>
      <c r="P27" s="43">
        <v>3040725</v>
      </c>
      <c r="Q27" s="46">
        <v>0.9173</v>
      </c>
      <c r="R27" s="49">
        <v>279600</v>
      </c>
      <c r="S27" s="46">
        <v>1.2129000000000001</v>
      </c>
      <c r="T27" s="43">
        <v>2780</v>
      </c>
      <c r="U27" s="47">
        <v>0.76939999999999997</v>
      </c>
      <c r="V27" s="43">
        <v>5030</v>
      </c>
      <c r="W27" s="47">
        <v>7.7299999999999994E-2</v>
      </c>
    </row>
    <row r="28" spans="1:23" x14ac:dyDescent="0.45">
      <c r="A28" s="9" t="s">
        <v>33</v>
      </c>
      <c r="B28" s="8">
        <v>5954832</v>
      </c>
      <c r="C28" s="8">
        <v>5169069</v>
      </c>
      <c r="D28" s="8">
        <v>2592470</v>
      </c>
      <c r="E28" s="43">
        <v>2576599</v>
      </c>
      <c r="F28" s="48">
        <v>783157</v>
      </c>
      <c r="G28" s="43">
        <v>392517</v>
      </c>
      <c r="H28" s="43">
        <v>390640</v>
      </c>
      <c r="I28" s="43">
        <v>205</v>
      </c>
      <c r="J28" s="43">
        <v>91</v>
      </c>
      <c r="K28" s="43">
        <v>114</v>
      </c>
      <c r="L28" s="44">
        <v>2401</v>
      </c>
      <c r="M28" s="44">
        <v>1368</v>
      </c>
      <c r="N28" s="44">
        <v>1033</v>
      </c>
      <c r="O28" s="45"/>
      <c r="P28" s="43">
        <v>5396620</v>
      </c>
      <c r="Q28" s="46">
        <v>0.95779999999999998</v>
      </c>
      <c r="R28" s="49">
        <v>752600</v>
      </c>
      <c r="S28" s="46">
        <v>1.0406</v>
      </c>
      <c r="T28" s="43">
        <v>1260</v>
      </c>
      <c r="U28" s="47">
        <v>0.16270000000000001</v>
      </c>
      <c r="V28" s="43">
        <v>59140</v>
      </c>
      <c r="W28" s="47">
        <v>4.0599999999999997E-2</v>
      </c>
    </row>
    <row r="29" spans="1:23" x14ac:dyDescent="0.45">
      <c r="A29" s="9" t="s">
        <v>34</v>
      </c>
      <c r="B29" s="8">
        <v>11276900</v>
      </c>
      <c r="C29" s="8">
        <v>8837680</v>
      </c>
      <c r="D29" s="8">
        <v>4431703</v>
      </c>
      <c r="E29" s="43">
        <v>4405977</v>
      </c>
      <c r="F29" s="48">
        <v>2436747</v>
      </c>
      <c r="G29" s="43">
        <v>1222035</v>
      </c>
      <c r="H29" s="43">
        <v>1214712</v>
      </c>
      <c r="I29" s="43">
        <v>751</v>
      </c>
      <c r="J29" s="43">
        <v>331</v>
      </c>
      <c r="K29" s="43">
        <v>420</v>
      </c>
      <c r="L29" s="44">
        <v>1722</v>
      </c>
      <c r="M29" s="44">
        <v>1056</v>
      </c>
      <c r="N29" s="44">
        <v>666</v>
      </c>
      <c r="O29" s="45"/>
      <c r="P29" s="43">
        <v>10122810</v>
      </c>
      <c r="Q29" s="46">
        <v>0.873</v>
      </c>
      <c r="R29" s="49">
        <v>2709900</v>
      </c>
      <c r="S29" s="46">
        <v>0.8992</v>
      </c>
      <c r="T29" s="43">
        <v>1740</v>
      </c>
      <c r="U29" s="47">
        <v>0.43159999999999998</v>
      </c>
      <c r="V29" s="43">
        <v>14590</v>
      </c>
      <c r="W29" s="47">
        <v>0.11799999999999999</v>
      </c>
    </row>
    <row r="30" spans="1:23" x14ac:dyDescent="0.45">
      <c r="A30" s="9" t="s">
        <v>35</v>
      </c>
      <c r="B30" s="8">
        <v>2782207</v>
      </c>
      <c r="C30" s="8">
        <v>2510043</v>
      </c>
      <c r="D30" s="8">
        <v>1258217</v>
      </c>
      <c r="E30" s="43">
        <v>1251826</v>
      </c>
      <c r="F30" s="48">
        <v>271198</v>
      </c>
      <c r="G30" s="43">
        <v>136207</v>
      </c>
      <c r="H30" s="43">
        <v>134991</v>
      </c>
      <c r="I30" s="43">
        <v>469</v>
      </c>
      <c r="J30" s="43">
        <v>233</v>
      </c>
      <c r="K30" s="43">
        <v>236</v>
      </c>
      <c r="L30" s="44">
        <v>497</v>
      </c>
      <c r="M30" s="44">
        <v>308</v>
      </c>
      <c r="N30" s="44">
        <v>189</v>
      </c>
      <c r="O30" s="45"/>
      <c r="P30" s="43">
        <v>2668985</v>
      </c>
      <c r="Q30" s="46">
        <v>0.94040000000000001</v>
      </c>
      <c r="R30" s="49">
        <v>239550</v>
      </c>
      <c r="S30" s="46">
        <v>1.1321000000000001</v>
      </c>
      <c r="T30" s="43">
        <v>980</v>
      </c>
      <c r="U30" s="47">
        <v>0.47860000000000003</v>
      </c>
      <c r="V30" s="43">
        <v>5190</v>
      </c>
      <c r="W30" s="47">
        <v>9.5799999999999996E-2</v>
      </c>
    </row>
    <row r="31" spans="1:23" x14ac:dyDescent="0.45">
      <c r="A31" s="9" t="s">
        <v>36</v>
      </c>
      <c r="B31" s="8">
        <v>2188817</v>
      </c>
      <c r="C31" s="8">
        <v>1819519</v>
      </c>
      <c r="D31" s="8">
        <v>912932</v>
      </c>
      <c r="E31" s="43">
        <v>906587</v>
      </c>
      <c r="F31" s="48">
        <v>368973</v>
      </c>
      <c r="G31" s="43">
        <v>184865</v>
      </c>
      <c r="H31" s="43">
        <v>184108</v>
      </c>
      <c r="I31" s="43">
        <v>94</v>
      </c>
      <c r="J31" s="43">
        <v>41</v>
      </c>
      <c r="K31" s="43">
        <v>53</v>
      </c>
      <c r="L31" s="44">
        <v>231</v>
      </c>
      <c r="M31" s="44">
        <v>114</v>
      </c>
      <c r="N31" s="44">
        <v>117</v>
      </c>
      <c r="O31" s="45"/>
      <c r="P31" s="43">
        <v>1916090</v>
      </c>
      <c r="Q31" s="46">
        <v>0.9496</v>
      </c>
      <c r="R31" s="49">
        <v>348300</v>
      </c>
      <c r="S31" s="46">
        <v>1.0593999999999999</v>
      </c>
      <c r="T31" s="43">
        <v>240</v>
      </c>
      <c r="U31" s="47">
        <v>0.39169999999999999</v>
      </c>
      <c r="V31" s="43">
        <v>2020</v>
      </c>
      <c r="W31" s="47">
        <v>0.1144</v>
      </c>
    </row>
    <row r="32" spans="1:23" x14ac:dyDescent="0.45">
      <c r="A32" s="9" t="s">
        <v>37</v>
      </c>
      <c r="B32" s="8">
        <v>3777566</v>
      </c>
      <c r="C32" s="8">
        <v>3122973</v>
      </c>
      <c r="D32" s="8">
        <v>1565717</v>
      </c>
      <c r="E32" s="43">
        <v>1557256</v>
      </c>
      <c r="F32" s="48">
        <v>653230</v>
      </c>
      <c r="G32" s="43">
        <v>327787</v>
      </c>
      <c r="H32" s="43">
        <v>325443</v>
      </c>
      <c r="I32" s="43">
        <v>499</v>
      </c>
      <c r="J32" s="43">
        <v>250</v>
      </c>
      <c r="K32" s="43">
        <v>249</v>
      </c>
      <c r="L32" s="44">
        <v>864</v>
      </c>
      <c r="M32" s="44">
        <v>514</v>
      </c>
      <c r="N32" s="44">
        <v>350</v>
      </c>
      <c r="O32" s="45"/>
      <c r="P32" s="43">
        <v>3409695</v>
      </c>
      <c r="Q32" s="46">
        <v>0.91590000000000005</v>
      </c>
      <c r="R32" s="49">
        <v>704200</v>
      </c>
      <c r="S32" s="46">
        <v>0.92759999999999998</v>
      </c>
      <c r="T32" s="43">
        <v>1060</v>
      </c>
      <c r="U32" s="47">
        <v>0.4708</v>
      </c>
      <c r="V32" s="43">
        <v>19420</v>
      </c>
      <c r="W32" s="47">
        <v>4.4499999999999998E-2</v>
      </c>
    </row>
    <row r="33" spans="1:23" x14ac:dyDescent="0.45">
      <c r="A33" s="9" t="s">
        <v>38</v>
      </c>
      <c r="B33" s="8">
        <v>12961106</v>
      </c>
      <c r="C33" s="8">
        <v>10016592</v>
      </c>
      <c r="D33" s="8">
        <v>5023923</v>
      </c>
      <c r="E33" s="43">
        <v>4992669</v>
      </c>
      <c r="F33" s="48">
        <v>2877703</v>
      </c>
      <c r="G33" s="43">
        <v>1442336</v>
      </c>
      <c r="H33" s="43">
        <v>1435367</v>
      </c>
      <c r="I33" s="43">
        <v>64022</v>
      </c>
      <c r="J33" s="43">
        <v>32163</v>
      </c>
      <c r="K33" s="43">
        <v>31859</v>
      </c>
      <c r="L33" s="44">
        <v>2789</v>
      </c>
      <c r="M33" s="44">
        <v>1626</v>
      </c>
      <c r="N33" s="44">
        <v>1163</v>
      </c>
      <c r="O33" s="45"/>
      <c r="P33" s="43">
        <v>11521165</v>
      </c>
      <c r="Q33" s="46">
        <v>0.86939999999999995</v>
      </c>
      <c r="R33" s="49">
        <v>3481600</v>
      </c>
      <c r="S33" s="46">
        <v>0.82650000000000001</v>
      </c>
      <c r="T33" s="43">
        <v>72920</v>
      </c>
      <c r="U33" s="47">
        <v>0.878</v>
      </c>
      <c r="V33" s="43">
        <v>45290</v>
      </c>
      <c r="W33" s="47">
        <v>6.1600000000000002E-2</v>
      </c>
    </row>
    <row r="34" spans="1:23" x14ac:dyDescent="0.45">
      <c r="A34" s="9" t="s">
        <v>39</v>
      </c>
      <c r="B34" s="8">
        <v>8333694</v>
      </c>
      <c r="C34" s="8">
        <v>6940388</v>
      </c>
      <c r="D34" s="8">
        <v>3479471</v>
      </c>
      <c r="E34" s="43">
        <v>3460917</v>
      </c>
      <c r="F34" s="48">
        <v>1390713</v>
      </c>
      <c r="G34" s="43">
        <v>698436</v>
      </c>
      <c r="H34" s="43">
        <v>692277</v>
      </c>
      <c r="I34" s="43">
        <v>1127</v>
      </c>
      <c r="J34" s="43">
        <v>548</v>
      </c>
      <c r="K34" s="43">
        <v>579</v>
      </c>
      <c r="L34" s="44">
        <v>1466</v>
      </c>
      <c r="M34" s="44">
        <v>815</v>
      </c>
      <c r="N34" s="44">
        <v>651</v>
      </c>
      <c r="O34" s="45"/>
      <c r="P34" s="43">
        <v>7612885</v>
      </c>
      <c r="Q34" s="46">
        <v>0.91169999999999995</v>
      </c>
      <c r="R34" s="49">
        <v>1135400</v>
      </c>
      <c r="S34" s="46">
        <v>1.2249000000000001</v>
      </c>
      <c r="T34" s="43">
        <v>2640</v>
      </c>
      <c r="U34" s="47">
        <v>0.4269</v>
      </c>
      <c r="V34" s="43">
        <v>7620</v>
      </c>
      <c r="W34" s="47">
        <v>0.19239999999999999</v>
      </c>
    </row>
    <row r="35" spans="1:23" x14ac:dyDescent="0.45">
      <c r="A35" s="9" t="s">
        <v>40</v>
      </c>
      <c r="B35" s="8">
        <v>2043952</v>
      </c>
      <c r="C35" s="8">
        <v>1820817</v>
      </c>
      <c r="D35" s="8">
        <v>912914</v>
      </c>
      <c r="E35" s="43">
        <v>907903</v>
      </c>
      <c r="F35" s="48">
        <v>222441</v>
      </c>
      <c r="G35" s="43">
        <v>111477</v>
      </c>
      <c r="H35" s="43">
        <v>110964</v>
      </c>
      <c r="I35" s="43">
        <v>213</v>
      </c>
      <c r="J35" s="43">
        <v>93</v>
      </c>
      <c r="K35" s="43">
        <v>120</v>
      </c>
      <c r="L35" s="44">
        <v>481</v>
      </c>
      <c r="M35" s="44">
        <v>270</v>
      </c>
      <c r="N35" s="44">
        <v>211</v>
      </c>
      <c r="O35" s="45"/>
      <c r="P35" s="43">
        <v>1964100</v>
      </c>
      <c r="Q35" s="46">
        <v>0.92700000000000005</v>
      </c>
      <c r="R35" s="49">
        <v>127300</v>
      </c>
      <c r="S35" s="46">
        <v>1.7474000000000001</v>
      </c>
      <c r="T35" s="43">
        <v>900</v>
      </c>
      <c r="U35" s="47">
        <v>0.23669999999999999</v>
      </c>
      <c r="V35" s="43">
        <v>4380</v>
      </c>
      <c r="W35" s="47">
        <v>0.10979999999999999</v>
      </c>
    </row>
    <row r="36" spans="1:23" x14ac:dyDescent="0.45">
      <c r="A36" s="9" t="s">
        <v>41</v>
      </c>
      <c r="B36" s="8">
        <v>1391804</v>
      </c>
      <c r="C36" s="8">
        <v>1328932</v>
      </c>
      <c r="D36" s="8">
        <v>666161</v>
      </c>
      <c r="E36" s="43">
        <v>662771</v>
      </c>
      <c r="F36" s="48">
        <v>62546</v>
      </c>
      <c r="G36" s="43">
        <v>31351</v>
      </c>
      <c r="H36" s="43">
        <v>31195</v>
      </c>
      <c r="I36" s="43">
        <v>75</v>
      </c>
      <c r="J36" s="43">
        <v>39</v>
      </c>
      <c r="K36" s="43">
        <v>36</v>
      </c>
      <c r="L36" s="44">
        <v>251</v>
      </c>
      <c r="M36" s="44">
        <v>144</v>
      </c>
      <c r="N36" s="44">
        <v>107</v>
      </c>
      <c r="O36" s="45"/>
      <c r="P36" s="43">
        <v>1398645</v>
      </c>
      <c r="Q36" s="46">
        <v>0.95020000000000004</v>
      </c>
      <c r="R36" s="49">
        <v>48100</v>
      </c>
      <c r="S36" s="46">
        <v>1.3003</v>
      </c>
      <c r="T36" s="43">
        <v>160</v>
      </c>
      <c r="U36" s="47">
        <v>0.46879999999999999</v>
      </c>
      <c r="V36" s="43">
        <v>5210</v>
      </c>
      <c r="W36" s="47">
        <v>4.82E-2</v>
      </c>
    </row>
    <row r="37" spans="1:23" x14ac:dyDescent="0.45">
      <c r="A37" s="9" t="s">
        <v>42</v>
      </c>
      <c r="B37" s="8">
        <v>821366</v>
      </c>
      <c r="C37" s="8">
        <v>720941</v>
      </c>
      <c r="D37" s="8">
        <v>361636</v>
      </c>
      <c r="E37" s="43">
        <v>359305</v>
      </c>
      <c r="F37" s="48">
        <v>100205</v>
      </c>
      <c r="G37" s="43">
        <v>50319</v>
      </c>
      <c r="H37" s="43">
        <v>49886</v>
      </c>
      <c r="I37" s="43">
        <v>63</v>
      </c>
      <c r="J37" s="43">
        <v>30</v>
      </c>
      <c r="K37" s="43">
        <v>33</v>
      </c>
      <c r="L37" s="44">
        <v>157</v>
      </c>
      <c r="M37" s="44">
        <v>89</v>
      </c>
      <c r="N37" s="44">
        <v>68</v>
      </c>
      <c r="O37" s="45"/>
      <c r="P37" s="43">
        <v>826860</v>
      </c>
      <c r="Q37" s="46">
        <v>0.87190000000000001</v>
      </c>
      <c r="R37" s="49">
        <v>110800</v>
      </c>
      <c r="S37" s="46">
        <v>0.90439999999999998</v>
      </c>
      <c r="T37" s="43">
        <v>540</v>
      </c>
      <c r="U37" s="47">
        <v>0.1167</v>
      </c>
      <c r="V37" s="43">
        <v>880</v>
      </c>
      <c r="W37" s="47">
        <v>0.1784</v>
      </c>
    </row>
    <row r="38" spans="1:23" x14ac:dyDescent="0.45">
      <c r="A38" s="9" t="s">
        <v>43</v>
      </c>
      <c r="B38" s="8">
        <v>1048980</v>
      </c>
      <c r="C38" s="8">
        <v>993253</v>
      </c>
      <c r="D38" s="8">
        <v>498011</v>
      </c>
      <c r="E38" s="43">
        <v>495242</v>
      </c>
      <c r="F38" s="48">
        <v>55484</v>
      </c>
      <c r="G38" s="43">
        <v>27822</v>
      </c>
      <c r="H38" s="43">
        <v>27662</v>
      </c>
      <c r="I38" s="43">
        <v>117</v>
      </c>
      <c r="J38" s="43">
        <v>54</v>
      </c>
      <c r="K38" s="43">
        <v>63</v>
      </c>
      <c r="L38" s="44">
        <v>126</v>
      </c>
      <c r="M38" s="44">
        <v>68</v>
      </c>
      <c r="N38" s="44">
        <v>58</v>
      </c>
      <c r="O38" s="45"/>
      <c r="P38" s="43">
        <v>1077500</v>
      </c>
      <c r="Q38" s="46">
        <v>0.92179999999999995</v>
      </c>
      <c r="R38" s="49">
        <v>47400</v>
      </c>
      <c r="S38" s="46">
        <v>1.1705000000000001</v>
      </c>
      <c r="T38" s="43">
        <v>880</v>
      </c>
      <c r="U38" s="47">
        <v>0.13300000000000001</v>
      </c>
      <c r="V38" s="43">
        <v>710</v>
      </c>
      <c r="W38" s="47">
        <v>0.17749999999999999</v>
      </c>
    </row>
    <row r="39" spans="1:23" x14ac:dyDescent="0.45">
      <c r="A39" s="9" t="s">
        <v>44</v>
      </c>
      <c r="B39" s="8">
        <v>2767204</v>
      </c>
      <c r="C39" s="8">
        <v>2432227</v>
      </c>
      <c r="D39" s="8">
        <v>1220249</v>
      </c>
      <c r="E39" s="43">
        <v>1211978</v>
      </c>
      <c r="F39" s="48">
        <v>333905</v>
      </c>
      <c r="G39" s="43">
        <v>167660</v>
      </c>
      <c r="H39" s="43">
        <v>166245</v>
      </c>
      <c r="I39" s="43">
        <v>310</v>
      </c>
      <c r="J39" s="43">
        <v>147</v>
      </c>
      <c r="K39" s="43">
        <v>163</v>
      </c>
      <c r="L39" s="44">
        <v>762</v>
      </c>
      <c r="M39" s="44">
        <v>478</v>
      </c>
      <c r="N39" s="44">
        <v>284</v>
      </c>
      <c r="O39" s="45"/>
      <c r="P39" s="43">
        <v>2837130</v>
      </c>
      <c r="Q39" s="46">
        <v>0.85729999999999995</v>
      </c>
      <c r="R39" s="49">
        <v>385900</v>
      </c>
      <c r="S39" s="46">
        <v>0.86529999999999996</v>
      </c>
      <c r="T39" s="43">
        <v>720</v>
      </c>
      <c r="U39" s="47">
        <v>0.43059999999999998</v>
      </c>
      <c r="V39" s="43">
        <v>7050</v>
      </c>
      <c r="W39" s="47">
        <v>0.1081</v>
      </c>
    </row>
    <row r="40" spans="1:23" x14ac:dyDescent="0.45">
      <c r="A40" s="9" t="s">
        <v>45</v>
      </c>
      <c r="B40" s="8">
        <v>4158981</v>
      </c>
      <c r="C40" s="8">
        <v>3561923</v>
      </c>
      <c r="D40" s="8">
        <v>1785861</v>
      </c>
      <c r="E40" s="43">
        <v>1776062</v>
      </c>
      <c r="F40" s="48">
        <v>595752</v>
      </c>
      <c r="G40" s="43">
        <v>298977</v>
      </c>
      <c r="H40" s="43">
        <v>296775</v>
      </c>
      <c r="I40" s="43">
        <v>126</v>
      </c>
      <c r="J40" s="43">
        <v>58</v>
      </c>
      <c r="K40" s="43">
        <v>68</v>
      </c>
      <c r="L40" s="44">
        <v>1180</v>
      </c>
      <c r="M40" s="44">
        <v>741</v>
      </c>
      <c r="N40" s="44">
        <v>439</v>
      </c>
      <c r="O40" s="45"/>
      <c r="P40" s="43">
        <v>3981430</v>
      </c>
      <c r="Q40" s="46">
        <v>0.89459999999999995</v>
      </c>
      <c r="R40" s="49">
        <v>616200</v>
      </c>
      <c r="S40" s="46">
        <v>0.96679999999999999</v>
      </c>
      <c r="T40" s="43">
        <v>1240</v>
      </c>
      <c r="U40" s="47">
        <v>0.1016</v>
      </c>
      <c r="V40" s="43">
        <v>10240</v>
      </c>
      <c r="W40" s="47">
        <v>0.1152</v>
      </c>
    </row>
    <row r="41" spans="1:23" x14ac:dyDescent="0.45">
      <c r="A41" s="9" t="s">
        <v>46</v>
      </c>
      <c r="B41" s="8">
        <v>2043741</v>
      </c>
      <c r="C41" s="8">
        <v>1829831</v>
      </c>
      <c r="D41" s="8">
        <v>917119</v>
      </c>
      <c r="E41" s="43">
        <v>912712</v>
      </c>
      <c r="F41" s="48">
        <v>213278</v>
      </c>
      <c r="G41" s="43">
        <v>107104</v>
      </c>
      <c r="H41" s="43">
        <v>106174</v>
      </c>
      <c r="I41" s="43">
        <v>55</v>
      </c>
      <c r="J41" s="43">
        <v>29</v>
      </c>
      <c r="K41" s="43">
        <v>26</v>
      </c>
      <c r="L41" s="44">
        <v>577</v>
      </c>
      <c r="M41" s="44">
        <v>368</v>
      </c>
      <c r="N41" s="44">
        <v>209</v>
      </c>
      <c r="O41" s="45"/>
      <c r="P41" s="43">
        <v>2024075</v>
      </c>
      <c r="Q41" s="46">
        <v>0.90400000000000003</v>
      </c>
      <c r="R41" s="49">
        <v>210200</v>
      </c>
      <c r="S41" s="46">
        <v>1.0145999999999999</v>
      </c>
      <c r="T41" s="43">
        <v>420</v>
      </c>
      <c r="U41" s="47">
        <v>0.13100000000000001</v>
      </c>
      <c r="V41" s="43">
        <v>7360</v>
      </c>
      <c r="W41" s="47">
        <v>7.8399999999999997E-2</v>
      </c>
    </row>
    <row r="42" spans="1:23" x14ac:dyDescent="0.45">
      <c r="A42" s="9" t="s">
        <v>47</v>
      </c>
      <c r="B42" s="8">
        <v>1096388</v>
      </c>
      <c r="C42" s="8">
        <v>943522</v>
      </c>
      <c r="D42" s="8">
        <v>473090</v>
      </c>
      <c r="E42" s="43">
        <v>470432</v>
      </c>
      <c r="F42" s="48">
        <v>152285</v>
      </c>
      <c r="G42" s="43">
        <v>76373</v>
      </c>
      <c r="H42" s="43">
        <v>75912</v>
      </c>
      <c r="I42" s="43">
        <v>167</v>
      </c>
      <c r="J42" s="43">
        <v>79</v>
      </c>
      <c r="K42" s="43">
        <v>88</v>
      </c>
      <c r="L42" s="44">
        <v>414</v>
      </c>
      <c r="M42" s="44">
        <v>230</v>
      </c>
      <c r="N42" s="44">
        <v>184</v>
      </c>
      <c r="O42" s="45"/>
      <c r="P42" s="43">
        <v>1026575</v>
      </c>
      <c r="Q42" s="46">
        <v>0.91910000000000003</v>
      </c>
      <c r="R42" s="49">
        <v>152900</v>
      </c>
      <c r="S42" s="46">
        <v>0.996</v>
      </c>
      <c r="T42" s="43">
        <v>860</v>
      </c>
      <c r="U42" s="47">
        <v>0.19420000000000001</v>
      </c>
      <c r="V42" s="43">
        <v>8000</v>
      </c>
      <c r="W42" s="47">
        <v>5.1799999999999999E-2</v>
      </c>
    </row>
    <row r="43" spans="1:23" x14ac:dyDescent="0.45">
      <c r="A43" s="9" t="s">
        <v>48</v>
      </c>
      <c r="B43" s="8">
        <v>1451509</v>
      </c>
      <c r="C43" s="8">
        <v>1338730</v>
      </c>
      <c r="D43" s="8">
        <v>671180</v>
      </c>
      <c r="E43" s="43">
        <v>667550</v>
      </c>
      <c r="F43" s="48">
        <v>112325</v>
      </c>
      <c r="G43" s="43">
        <v>56273</v>
      </c>
      <c r="H43" s="43">
        <v>56052</v>
      </c>
      <c r="I43" s="43">
        <v>174</v>
      </c>
      <c r="J43" s="43">
        <v>85</v>
      </c>
      <c r="K43" s="43">
        <v>89</v>
      </c>
      <c r="L43" s="44">
        <v>280</v>
      </c>
      <c r="M43" s="44">
        <v>168</v>
      </c>
      <c r="N43" s="44">
        <v>112</v>
      </c>
      <c r="O43" s="45"/>
      <c r="P43" s="43">
        <v>1441310</v>
      </c>
      <c r="Q43" s="46">
        <v>0.92879999999999996</v>
      </c>
      <c r="R43" s="49">
        <v>102300</v>
      </c>
      <c r="S43" s="46">
        <v>1.0980000000000001</v>
      </c>
      <c r="T43" s="43">
        <v>200</v>
      </c>
      <c r="U43" s="47">
        <v>0.87</v>
      </c>
      <c r="V43" s="43">
        <v>2460</v>
      </c>
      <c r="W43" s="47">
        <v>0.1138</v>
      </c>
    </row>
    <row r="44" spans="1:23" x14ac:dyDescent="0.45">
      <c r="A44" s="9" t="s">
        <v>49</v>
      </c>
      <c r="B44" s="8">
        <v>2065811</v>
      </c>
      <c r="C44" s="8">
        <v>1931717</v>
      </c>
      <c r="D44" s="8">
        <v>968742</v>
      </c>
      <c r="E44" s="43">
        <v>962975</v>
      </c>
      <c r="F44" s="48">
        <v>133051</v>
      </c>
      <c r="G44" s="43">
        <v>66797</v>
      </c>
      <c r="H44" s="43">
        <v>66254</v>
      </c>
      <c r="I44" s="43">
        <v>56</v>
      </c>
      <c r="J44" s="43">
        <v>26</v>
      </c>
      <c r="K44" s="43">
        <v>30</v>
      </c>
      <c r="L44" s="44">
        <v>987</v>
      </c>
      <c r="M44" s="44">
        <v>628</v>
      </c>
      <c r="N44" s="44">
        <v>359</v>
      </c>
      <c r="O44" s="45"/>
      <c r="P44" s="43">
        <v>2095550</v>
      </c>
      <c r="Q44" s="46">
        <v>0.92179999999999995</v>
      </c>
      <c r="R44" s="49">
        <v>128400</v>
      </c>
      <c r="S44" s="46">
        <v>1.0362</v>
      </c>
      <c r="T44" s="43">
        <v>100</v>
      </c>
      <c r="U44" s="47">
        <v>0.56000000000000005</v>
      </c>
      <c r="V44" s="43">
        <v>21810</v>
      </c>
      <c r="W44" s="47">
        <v>4.53E-2</v>
      </c>
    </row>
    <row r="45" spans="1:23" x14ac:dyDescent="0.45">
      <c r="A45" s="9" t="s">
        <v>50</v>
      </c>
      <c r="B45" s="8">
        <v>1041539</v>
      </c>
      <c r="C45" s="8">
        <v>981744</v>
      </c>
      <c r="D45" s="8">
        <v>493097</v>
      </c>
      <c r="E45" s="43">
        <v>488647</v>
      </c>
      <c r="F45" s="48">
        <v>59109</v>
      </c>
      <c r="G45" s="43">
        <v>29756</v>
      </c>
      <c r="H45" s="43">
        <v>29353</v>
      </c>
      <c r="I45" s="43">
        <v>74</v>
      </c>
      <c r="J45" s="43">
        <v>33</v>
      </c>
      <c r="K45" s="43">
        <v>41</v>
      </c>
      <c r="L45" s="44">
        <v>612</v>
      </c>
      <c r="M45" s="44">
        <v>361</v>
      </c>
      <c r="N45" s="44">
        <v>251</v>
      </c>
      <c r="O45" s="45"/>
      <c r="P45" s="43">
        <v>1048795</v>
      </c>
      <c r="Q45" s="46">
        <v>0.93610000000000004</v>
      </c>
      <c r="R45" s="49">
        <v>55600</v>
      </c>
      <c r="S45" s="46">
        <v>1.0630999999999999</v>
      </c>
      <c r="T45" s="43">
        <v>140</v>
      </c>
      <c r="U45" s="47">
        <v>0.52859999999999996</v>
      </c>
      <c r="V45" s="43">
        <v>11480</v>
      </c>
      <c r="W45" s="47">
        <v>5.33E-2</v>
      </c>
    </row>
    <row r="46" spans="1:23" x14ac:dyDescent="0.45">
      <c r="A46" s="9" t="s">
        <v>51</v>
      </c>
      <c r="B46" s="8">
        <v>7689169</v>
      </c>
      <c r="C46" s="8">
        <v>6707078</v>
      </c>
      <c r="D46" s="8">
        <v>3368663</v>
      </c>
      <c r="E46" s="43">
        <v>3338415</v>
      </c>
      <c r="F46" s="48">
        <v>981172</v>
      </c>
      <c r="G46" s="43">
        <v>494192</v>
      </c>
      <c r="H46" s="43">
        <v>486980</v>
      </c>
      <c r="I46" s="43">
        <v>211</v>
      </c>
      <c r="J46" s="43">
        <v>92</v>
      </c>
      <c r="K46" s="43">
        <v>119</v>
      </c>
      <c r="L46" s="44">
        <v>708</v>
      </c>
      <c r="M46" s="44">
        <v>527</v>
      </c>
      <c r="N46" s="44">
        <v>181</v>
      </c>
      <c r="O46" s="45"/>
      <c r="P46" s="43">
        <v>7070230</v>
      </c>
      <c r="Q46" s="46">
        <v>0.9486</v>
      </c>
      <c r="R46" s="49">
        <v>1044500</v>
      </c>
      <c r="S46" s="46">
        <v>0.93940000000000001</v>
      </c>
      <c r="T46" s="43">
        <v>920</v>
      </c>
      <c r="U46" s="47">
        <v>0.2293</v>
      </c>
      <c r="V46" s="43">
        <v>5150</v>
      </c>
      <c r="W46" s="47">
        <v>0.13750000000000001</v>
      </c>
    </row>
    <row r="47" spans="1:23" x14ac:dyDescent="0.45">
      <c r="A47" s="9" t="s">
        <v>52</v>
      </c>
      <c r="B47" s="8">
        <v>1196519</v>
      </c>
      <c r="C47" s="8">
        <v>1112549</v>
      </c>
      <c r="D47" s="8">
        <v>557889</v>
      </c>
      <c r="E47" s="43">
        <v>554660</v>
      </c>
      <c r="F47" s="48">
        <v>83708</v>
      </c>
      <c r="G47" s="43">
        <v>42179</v>
      </c>
      <c r="H47" s="43">
        <v>41529</v>
      </c>
      <c r="I47" s="43">
        <v>16</v>
      </c>
      <c r="J47" s="43">
        <v>5</v>
      </c>
      <c r="K47" s="43">
        <v>11</v>
      </c>
      <c r="L47" s="44">
        <v>246</v>
      </c>
      <c r="M47" s="44">
        <v>127</v>
      </c>
      <c r="N47" s="44">
        <v>119</v>
      </c>
      <c r="O47" s="45"/>
      <c r="P47" s="43">
        <v>1212205</v>
      </c>
      <c r="Q47" s="46">
        <v>0.91779999999999995</v>
      </c>
      <c r="R47" s="49">
        <v>74400</v>
      </c>
      <c r="S47" s="46">
        <v>1.1251</v>
      </c>
      <c r="T47" s="43">
        <v>140</v>
      </c>
      <c r="U47" s="47">
        <v>0.1143</v>
      </c>
      <c r="V47" s="43">
        <v>1120</v>
      </c>
      <c r="W47" s="47">
        <v>0.21959999999999999</v>
      </c>
    </row>
    <row r="48" spans="1:23" x14ac:dyDescent="0.45">
      <c r="A48" s="9" t="s">
        <v>53</v>
      </c>
      <c r="B48" s="8">
        <v>2043119</v>
      </c>
      <c r="C48" s="8">
        <v>1757762</v>
      </c>
      <c r="D48" s="8">
        <v>882123</v>
      </c>
      <c r="E48" s="43">
        <v>875639</v>
      </c>
      <c r="F48" s="48">
        <v>285044</v>
      </c>
      <c r="G48" s="43">
        <v>142832</v>
      </c>
      <c r="H48" s="43">
        <v>142212</v>
      </c>
      <c r="I48" s="43">
        <v>32</v>
      </c>
      <c r="J48" s="43">
        <v>13</v>
      </c>
      <c r="K48" s="43">
        <v>19</v>
      </c>
      <c r="L48" s="44">
        <v>281</v>
      </c>
      <c r="M48" s="44">
        <v>166</v>
      </c>
      <c r="N48" s="44">
        <v>115</v>
      </c>
      <c r="O48" s="45"/>
      <c r="P48" s="43">
        <v>1909420</v>
      </c>
      <c r="Q48" s="46">
        <v>0.92059999999999997</v>
      </c>
      <c r="R48" s="49">
        <v>288800</v>
      </c>
      <c r="S48" s="46">
        <v>0.98699999999999999</v>
      </c>
      <c r="T48" s="43">
        <v>300</v>
      </c>
      <c r="U48" s="47">
        <v>0.1067</v>
      </c>
      <c r="V48" s="43">
        <v>3380</v>
      </c>
      <c r="W48" s="47">
        <v>8.3099999999999993E-2</v>
      </c>
    </row>
    <row r="49" spans="1:23" x14ac:dyDescent="0.45">
      <c r="A49" s="9" t="s">
        <v>54</v>
      </c>
      <c r="B49" s="8">
        <v>2680487</v>
      </c>
      <c r="C49" s="8">
        <v>2311346</v>
      </c>
      <c r="D49" s="8">
        <v>1159328</v>
      </c>
      <c r="E49" s="43">
        <v>1152018</v>
      </c>
      <c r="F49" s="48">
        <v>368397</v>
      </c>
      <c r="G49" s="43">
        <v>184836</v>
      </c>
      <c r="H49" s="43">
        <v>183561</v>
      </c>
      <c r="I49" s="43">
        <v>264</v>
      </c>
      <c r="J49" s="43">
        <v>132</v>
      </c>
      <c r="K49" s="43">
        <v>132</v>
      </c>
      <c r="L49" s="44">
        <v>480</v>
      </c>
      <c r="M49" s="44">
        <v>269</v>
      </c>
      <c r="N49" s="44">
        <v>211</v>
      </c>
      <c r="O49" s="45"/>
      <c r="P49" s="43">
        <v>2537755</v>
      </c>
      <c r="Q49" s="46">
        <v>0.91080000000000005</v>
      </c>
      <c r="R49" s="49">
        <v>350000</v>
      </c>
      <c r="S49" s="46">
        <v>1.0526</v>
      </c>
      <c r="T49" s="43">
        <v>720</v>
      </c>
      <c r="U49" s="47">
        <v>0.36670000000000003</v>
      </c>
      <c r="V49" s="43">
        <v>3480</v>
      </c>
      <c r="W49" s="47">
        <v>0.13789999999999999</v>
      </c>
    </row>
    <row r="50" spans="1:23" x14ac:dyDescent="0.45">
      <c r="A50" s="9" t="s">
        <v>55</v>
      </c>
      <c r="B50" s="8">
        <v>1703872</v>
      </c>
      <c r="C50" s="8">
        <v>1567346</v>
      </c>
      <c r="D50" s="8">
        <v>786808</v>
      </c>
      <c r="E50" s="43">
        <v>780538</v>
      </c>
      <c r="F50" s="48">
        <v>135928</v>
      </c>
      <c r="G50" s="43">
        <v>68202</v>
      </c>
      <c r="H50" s="43">
        <v>67726</v>
      </c>
      <c r="I50" s="43">
        <v>102</v>
      </c>
      <c r="J50" s="43">
        <v>42</v>
      </c>
      <c r="K50" s="43">
        <v>60</v>
      </c>
      <c r="L50" s="44">
        <v>496</v>
      </c>
      <c r="M50" s="44">
        <v>285</v>
      </c>
      <c r="N50" s="44">
        <v>211</v>
      </c>
      <c r="O50" s="45"/>
      <c r="P50" s="43">
        <v>1676195</v>
      </c>
      <c r="Q50" s="46">
        <v>0.93510000000000004</v>
      </c>
      <c r="R50" s="49">
        <v>125500</v>
      </c>
      <c r="S50" s="46">
        <v>1.0831</v>
      </c>
      <c r="T50" s="43">
        <v>540</v>
      </c>
      <c r="U50" s="47">
        <v>0.18890000000000001</v>
      </c>
      <c r="V50" s="43">
        <v>1650</v>
      </c>
      <c r="W50" s="47">
        <v>0.30059999999999998</v>
      </c>
    </row>
    <row r="51" spans="1:23" x14ac:dyDescent="0.45">
      <c r="A51" s="9" t="s">
        <v>56</v>
      </c>
      <c r="B51" s="8">
        <v>1619623</v>
      </c>
      <c r="C51" s="8">
        <v>1555734</v>
      </c>
      <c r="D51" s="8">
        <v>780780</v>
      </c>
      <c r="E51" s="43">
        <v>774954</v>
      </c>
      <c r="F51" s="48">
        <v>63223</v>
      </c>
      <c r="G51" s="43">
        <v>31733</v>
      </c>
      <c r="H51" s="43">
        <v>31490</v>
      </c>
      <c r="I51" s="43">
        <v>27</v>
      </c>
      <c r="J51" s="43">
        <v>10</v>
      </c>
      <c r="K51" s="43">
        <v>17</v>
      </c>
      <c r="L51" s="44">
        <v>639</v>
      </c>
      <c r="M51" s="44">
        <v>370</v>
      </c>
      <c r="N51" s="44">
        <v>269</v>
      </c>
      <c r="O51" s="45"/>
      <c r="P51" s="43">
        <v>1622295</v>
      </c>
      <c r="Q51" s="46">
        <v>0.95899999999999996</v>
      </c>
      <c r="R51" s="49">
        <v>55600</v>
      </c>
      <c r="S51" s="46">
        <v>1.1371</v>
      </c>
      <c r="T51" s="43">
        <v>300</v>
      </c>
      <c r="U51" s="47">
        <v>0.09</v>
      </c>
      <c r="V51" s="43">
        <v>4160</v>
      </c>
      <c r="W51" s="47">
        <v>0.15359999999999999</v>
      </c>
    </row>
    <row r="52" spans="1:23" x14ac:dyDescent="0.45">
      <c r="A52" s="9" t="s">
        <v>57</v>
      </c>
      <c r="B52" s="8">
        <v>2424747</v>
      </c>
      <c r="C52" s="8">
        <v>2224293</v>
      </c>
      <c r="D52" s="8">
        <v>1116721</v>
      </c>
      <c r="E52" s="43">
        <v>1107572</v>
      </c>
      <c r="F52" s="48">
        <v>199825</v>
      </c>
      <c r="G52" s="43">
        <v>100353</v>
      </c>
      <c r="H52" s="43">
        <v>99472</v>
      </c>
      <c r="I52" s="43">
        <v>233</v>
      </c>
      <c r="J52" s="43">
        <v>115</v>
      </c>
      <c r="K52" s="43">
        <v>118</v>
      </c>
      <c r="L52" s="44">
        <v>396</v>
      </c>
      <c r="M52" s="44">
        <v>246</v>
      </c>
      <c r="N52" s="44">
        <v>150</v>
      </c>
      <c r="O52" s="45"/>
      <c r="P52" s="43">
        <v>2407410</v>
      </c>
      <c r="Q52" s="46">
        <v>0.92390000000000005</v>
      </c>
      <c r="R52" s="49">
        <v>197100</v>
      </c>
      <c r="S52" s="46">
        <v>1.0138</v>
      </c>
      <c r="T52" s="43">
        <v>340</v>
      </c>
      <c r="U52" s="47">
        <v>0.68530000000000002</v>
      </c>
      <c r="V52" s="43">
        <v>6230</v>
      </c>
      <c r="W52" s="47">
        <v>6.3600000000000004E-2</v>
      </c>
    </row>
    <row r="53" spans="1:23" x14ac:dyDescent="0.45">
      <c r="A53" s="9" t="s">
        <v>58</v>
      </c>
      <c r="B53" s="8">
        <v>1969853</v>
      </c>
      <c r="C53" s="8">
        <v>1689568</v>
      </c>
      <c r="D53" s="8">
        <v>849458</v>
      </c>
      <c r="E53" s="43">
        <v>840110</v>
      </c>
      <c r="F53" s="48">
        <v>279300</v>
      </c>
      <c r="G53" s="43">
        <v>140409</v>
      </c>
      <c r="H53" s="43">
        <v>138891</v>
      </c>
      <c r="I53" s="43">
        <v>490</v>
      </c>
      <c r="J53" s="43">
        <v>242</v>
      </c>
      <c r="K53" s="43">
        <v>248</v>
      </c>
      <c r="L53" s="44">
        <v>495</v>
      </c>
      <c r="M53" s="44">
        <v>323</v>
      </c>
      <c r="N53" s="44">
        <v>172</v>
      </c>
      <c r="O53" s="45"/>
      <c r="P53" s="43">
        <v>1955425</v>
      </c>
      <c r="Q53" s="46">
        <v>0.86399999999999999</v>
      </c>
      <c r="R53" s="49">
        <v>305500</v>
      </c>
      <c r="S53" s="46">
        <v>0.91420000000000001</v>
      </c>
      <c r="T53" s="43">
        <v>1360</v>
      </c>
      <c r="U53" s="47">
        <v>0.36030000000000001</v>
      </c>
      <c r="V53" s="43">
        <v>6240</v>
      </c>
      <c r="W53" s="47">
        <v>7.9299999999999995E-2</v>
      </c>
    </row>
    <row r="55" spans="1:23" x14ac:dyDescent="0.45">
      <c r="A55" s="90" t="s">
        <v>123</v>
      </c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</row>
    <row r="56" spans="1:23" x14ac:dyDescent="0.45">
      <c r="A56" s="91" t="s">
        <v>159</v>
      </c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</row>
    <row r="57" spans="1:23" x14ac:dyDescent="0.45">
      <c r="A57" s="91" t="s">
        <v>124</v>
      </c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</row>
    <row r="58" spans="1:23" x14ac:dyDescent="0.45">
      <c r="A58" s="91" t="s">
        <v>125</v>
      </c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</row>
    <row r="59" spans="1:23" ht="18" customHeight="1" x14ac:dyDescent="0.45">
      <c r="A59" s="90" t="s">
        <v>126</v>
      </c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</row>
    <row r="60" spans="1:23" x14ac:dyDescent="0.45">
      <c r="A60" s="4" t="s">
        <v>127</v>
      </c>
    </row>
    <row r="61" spans="1:23" x14ac:dyDescent="0.45">
      <c r="A61" s="4" t="s">
        <v>128</v>
      </c>
    </row>
  </sheetData>
  <mergeCells count="19"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V2:W2"/>
    <mergeCell ref="A59:S59"/>
    <mergeCell ref="A55:S55"/>
    <mergeCell ref="A56:S56"/>
    <mergeCell ref="A57:S57"/>
    <mergeCell ref="A58:S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F18" sqref="F18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129</v>
      </c>
    </row>
    <row r="2" spans="1:6" x14ac:dyDescent="0.45">
      <c r="D2" s="15" t="s">
        <v>130</v>
      </c>
    </row>
    <row r="3" spans="1:6" ht="36" x14ac:dyDescent="0.45">
      <c r="A3" s="13" t="s">
        <v>2</v>
      </c>
      <c r="B3" s="12" t="s">
        <v>131</v>
      </c>
      <c r="C3" s="16" t="s">
        <v>91</v>
      </c>
      <c r="D3" s="16" t="s">
        <v>92</v>
      </c>
      <c r="E3" s="6"/>
    </row>
    <row r="4" spans="1:6" x14ac:dyDescent="0.45">
      <c r="A4" s="7" t="s">
        <v>11</v>
      </c>
      <c r="B4" s="17">
        <f>SUM(B5:B51)</f>
        <v>12294115</v>
      </c>
      <c r="C4" s="17">
        <f t="shared" ref="C4:D4" si="0">SUM(C5:C51)</f>
        <v>6532164</v>
      </c>
      <c r="D4" s="17">
        <f t="shared" si="0"/>
        <v>5761951</v>
      </c>
      <c r="E4" s="18"/>
    </row>
    <row r="5" spans="1:6" x14ac:dyDescent="0.45">
      <c r="A5" s="13" t="s">
        <v>12</v>
      </c>
      <c r="B5" s="17">
        <f>SUM(C5:D5)</f>
        <v>622010</v>
      </c>
      <c r="C5" s="17">
        <v>329121</v>
      </c>
      <c r="D5" s="17">
        <v>292889</v>
      </c>
      <c r="E5" s="18"/>
    </row>
    <row r="6" spans="1:6" x14ac:dyDescent="0.45">
      <c r="A6" s="13" t="s">
        <v>13</v>
      </c>
      <c r="B6" s="17">
        <f t="shared" ref="B6:B51" si="1">SUM(C6:D6)</f>
        <v>127635</v>
      </c>
      <c r="C6" s="17">
        <v>67672</v>
      </c>
      <c r="D6" s="17">
        <v>59963</v>
      </c>
      <c r="E6" s="18"/>
    </row>
    <row r="7" spans="1:6" x14ac:dyDescent="0.45">
      <c r="A7" s="13" t="s">
        <v>14</v>
      </c>
      <c r="B7" s="17">
        <f t="shared" si="1"/>
        <v>136340</v>
      </c>
      <c r="C7" s="17">
        <v>72438</v>
      </c>
      <c r="D7" s="17">
        <v>63902</v>
      </c>
      <c r="E7" s="18"/>
    </row>
    <row r="8" spans="1:6" x14ac:dyDescent="0.45">
      <c r="A8" s="13" t="s">
        <v>15</v>
      </c>
      <c r="B8" s="17">
        <f t="shared" si="1"/>
        <v>279258</v>
      </c>
      <c r="C8" s="17">
        <v>151012</v>
      </c>
      <c r="D8" s="17">
        <v>128246</v>
      </c>
      <c r="E8" s="18"/>
    </row>
    <row r="9" spans="1:6" x14ac:dyDescent="0.45">
      <c r="A9" s="13" t="s">
        <v>16</v>
      </c>
      <c r="B9" s="17">
        <f t="shared" si="1"/>
        <v>109968</v>
      </c>
      <c r="C9" s="17">
        <v>57783</v>
      </c>
      <c r="D9" s="17">
        <v>52185</v>
      </c>
      <c r="E9" s="18"/>
    </row>
    <row r="10" spans="1:6" x14ac:dyDescent="0.45">
      <c r="A10" s="13" t="s">
        <v>17</v>
      </c>
      <c r="B10" s="17">
        <f t="shared" si="1"/>
        <v>114558</v>
      </c>
      <c r="C10" s="17">
        <v>59511</v>
      </c>
      <c r="D10" s="17">
        <v>55047</v>
      </c>
      <c r="E10" s="18"/>
    </row>
    <row r="11" spans="1:6" x14ac:dyDescent="0.45">
      <c r="A11" s="13" t="s">
        <v>18</v>
      </c>
      <c r="B11" s="17">
        <f t="shared" si="1"/>
        <v>202123</v>
      </c>
      <c r="C11" s="17">
        <v>105214</v>
      </c>
      <c r="D11" s="17">
        <v>96909</v>
      </c>
      <c r="E11" s="18"/>
    </row>
    <row r="12" spans="1:6" x14ac:dyDescent="0.45">
      <c r="A12" s="13" t="s">
        <v>19</v>
      </c>
      <c r="B12" s="17">
        <f t="shared" si="1"/>
        <v>272373</v>
      </c>
      <c r="C12" s="17">
        <v>145190</v>
      </c>
      <c r="D12" s="17">
        <v>127183</v>
      </c>
      <c r="E12" s="18"/>
      <c r="F12" s="1"/>
    </row>
    <row r="13" spans="1:6" x14ac:dyDescent="0.45">
      <c r="A13" s="14" t="s">
        <v>20</v>
      </c>
      <c r="B13" s="17">
        <f t="shared" si="1"/>
        <v>160736</v>
      </c>
      <c r="C13" s="17">
        <v>85170</v>
      </c>
      <c r="D13" s="17">
        <v>75566</v>
      </c>
      <c r="E13" s="6"/>
    </row>
    <row r="14" spans="1:6" x14ac:dyDescent="0.45">
      <c r="A14" s="13" t="s">
        <v>21</v>
      </c>
      <c r="B14" s="17">
        <f t="shared" si="1"/>
        <v>193603</v>
      </c>
      <c r="C14" s="17">
        <v>104105</v>
      </c>
      <c r="D14" s="17">
        <v>89498</v>
      </c>
    </row>
    <row r="15" spans="1:6" x14ac:dyDescent="0.45">
      <c r="A15" s="13" t="s">
        <v>22</v>
      </c>
      <c r="B15" s="17">
        <f t="shared" si="1"/>
        <v>594185</v>
      </c>
      <c r="C15" s="17">
        <v>316629</v>
      </c>
      <c r="D15" s="17">
        <v>277556</v>
      </c>
    </row>
    <row r="16" spans="1:6" x14ac:dyDescent="0.45">
      <c r="A16" s="13" t="s">
        <v>23</v>
      </c>
      <c r="B16" s="17">
        <f t="shared" si="1"/>
        <v>510380</v>
      </c>
      <c r="C16" s="17">
        <v>270761</v>
      </c>
      <c r="D16" s="17">
        <v>239619</v>
      </c>
    </row>
    <row r="17" spans="1:4" x14ac:dyDescent="0.45">
      <c r="A17" s="13" t="s">
        <v>24</v>
      </c>
      <c r="B17" s="17">
        <f t="shared" si="1"/>
        <v>1156429</v>
      </c>
      <c r="C17" s="17">
        <v>610484</v>
      </c>
      <c r="D17" s="17">
        <v>545945</v>
      </c>
    </row>
    <row r="18" spans="1:4" x14ac:dyDescent="0.45">
      <c r="A18" s="13" t="s">
        <v>25</v>
      </c>
      <c r="B18" s="17">
        <f t="shared" si="1"/>
        <v>744461</v>
      </c>
      <c r="C18" s="17">
        <v>396406</v>
      </c>
      <c r="D18" s="17">
        <v>348055</v>
      </c>
    </row>
    <row r="19" spans="1:4" x14ac:dyDescent="0.45">
      <c r="A19" s="13" t="s">
        <v>26</v>
      </c>
      <c r="B19" s="17">
        <f t="shared" si="1"/>
        <v>219377</v>
      </c>
      <c r="C19" s="17">
        <v>120665</v>
      </c>
      <c r="D19" s="17">
        <v>98712</v>
      </c>
    </row>
    <row r="20" spans="1:4" x14ac:dyDescent="0.45">
      <c r="A20" s="13" t="s">
        <v>27</v>
      </c>
      <c r="B20" s="17">
        <f t="shared" si="1"/>
        <v>108367</v>
      </c>
      <c r="C20" s="17">
        <v>56053</v>
      </c>
      <c r="D20" s="17">
        <v>52314</v>
      </c>
    </row>
    <row r="21" spans="1:4" x14ac:dyDescent="0.45">
      <c r="A21" s="13" t="s">
        <v>28</v>
      </c>
      <c r="B21" s="17">
        <f t="shared" si="1"/>
        <v>127843</v>
      </c>
      <c r="C21" s="17">
        <v>66996</v>
      </c>
      <c r="D21" s="17">
        <v>60847</v>
      </c>
    </row>
    <row r="22" spans="1:4" x14ac:dyDescent="0.45">
      <c r="A22" s="13" t="s">
        <v>29</v>
      </c>
      <c r="B22" s="17">
        <f t="shared" si="1"/>
        <v>94396</v>
      </c>
      <c r="C22" s="17">
        <v>48565</v>
      </c>
      <c r="D22" s="17">
        <v>45831</v>
      </c>
    </row>
    <row r="23" spans="1:4" x14ac:dyDescent="0.45">
      <c r="A23" s="13" t="s">
        <v>30</v>
      </c>
      <c r="B23" s="17">
        <f t="shared" si="1"/>
        <v>80670</v>
      </c>
      <c r="C23" s="17">
        <v>42589</v>
      </c>
      <c r="D23" s="17">
        <v>38081</v>
      </c>
    </row>
    <row r="24" spans="1:4" x14ac:dyDescent="0.45">
      <c r="A24" s="13" t="s">
        <v>31</v>
      </c>
      <c r="B24" s="17">
        <f t="shared" si="1"/>
        <v>196409</v>
      </c>
      <c r="C24" s="17">
        <v>104803</v>
      </c>
      <c r="D24" s="17">
        <v>91606</v>
      </c>
    </row>
    <row r="25" spans="1:4" x14ac:dyDescent="0.45">
      <c r="A25" s="13" t="s">
        <v>32</v>
      </c>
      <c r="B25" s="17">
        <f t="shared" si="1"/>
        <v>202127</v>
      </c>
      <c r="C25" s="17">
        <v>104076</v>
      </c>
      <c r="D25" s="17">
        <v>98051</v>
      </c>
    </row>
    <row r="26" spans="1:4" x14ac:dyDescent="0.45">
      <c r="A26" s="13" t="s">
        <v>33</v>
      </c>
      <c r="B26" s="17">
        <f t="shared" si="1"/>
        <v>311028</v>
      </c>
      <c r="C26" s="17">
        <v>163684</v>
      </c>
      <c r="D26" s="17">
        <v>147344</v>
      </c>
    </row>
    <row r="27" spans="1:4" x14ac:dyDescent="0.45">
      <c r="A27" s="13" t="s">
        <v>34</v>
      </c>
      <c r="B27" s="17">
        <f t="shared" si="1"/>
        <v>683602</v>
      </c>
      <c r="C27" s="17">
        <v>377735</v>
      </c>
      <c r="D27" s="17">
        <v>305867</v>
      </c>
    </row>
    <row r="28" spans="1:4" x14ac:dyDescent="0.45">
      <c r="A28" s="13" t="s">
        <v>35</v>
      </c>
      <c r="B28" s="17">
        <f t="shared" si="1"/>
        <v>170728</v>
      </c>
      <c r="C28" s="17">
        <v>89383</v>
      </c>
      <c r="D28" s="17">
        <v>81345</v>
      </c>
    </row>
    <row r="29" spans="1:4" x14ac:dyDescent="0.45">
      <c r="A29" s="13" t="s">
        <v>36</v>
      </c>
      <c r="B29" s="17">
        <f t="shared" si="1"/>
        <v>121154</v>
      </c>
      <c r="C29" s="17">
        <v>63126</v>
      </c>
      <c r="D29" s="17">
        <v>58028</v>
      </c>
    </row>
    <row r="30" spans="1:4" x14ac:dyDescent="0.45">
      <c r="A30" s="13" t="s">
        <v>37</v>
      </c>
      <c r="B30" s="17">
        <f t="shared" si="1"/>
        <v>262814</v>
      </c>
      <c r="C30" s="17">
        <v>141663</v>
      </c>
      <c r="D30" s="17">
        <v>121151</v>
      </c>
    </row>
    <row r="31" spans="1:4" x14ac:dyDescent="0.45">
      <c r="A31" s="13" t="s">
        <v>38</v>
      </c>
      <c r="B31" s="17">
        <f t="shared" si="1"/>
        <v>788849</v>
      </c>
      <c r="C31" s="17">
        <v>419978</v>
      </c>
      <c r="D31" s="17">
        <v>368871</v>
      </c>
    </row>
    <row r="32" spans="1:4" x14ac:dyDescent="0.45">
      <c r="A32" s="13" t="s">
        <v>39</v>
      </c>
      <c r="B32" s="17">
        <f t="shared" si="1"/>
        <v>503825</v>
      </c>
      <c r="C32" s="17">
        <v>265713</v>
      </c>
      <c r="D32" s="17">
        <v>238112</v>
      </c>
    </row>
    <row r="33" spans="1:4" x14ac:dyDescent="0.45">
      <c r="A33" s="13" t="s">
        <v>40</v>
      </c>
      <c r="B33" s="17">
        <f t="shared" si="1"/>
        <v>138127</v>
      </c>
      <c r="C33" s="17">
        <v>71939</v>
      </c>
      <c r="D33" s="17">
        <v>66188</v>
      </c>
    </row>
    <row r="34" spans="1:4" x14ac:dyDescent="0.45">
      <c r="A34" s="13" t="s">
        <v>41</v>
      </c>
      <c r="B34" s="17">
        <f t="shared" si="1"/>
        <v>101989</v>
      </c>
      <c r="C34" s="17">
        <v>53764</v>
      </c>
      <c r="D34" s="17">
        <v>48225</v>
      </c>
    </row>
    <row r="35" spans="1:4" x14ac:dyDescent="0.45">
      <c r="A35" s="13" t="s">
        <v>42</v>
      </c>
      <c r="B35" s="17">
        <f t="shared" si="1"/>
        <v>64807</v>
      </c>
      <c r="C35" s="17">
        <v>33734</v>
      </c>
      <c r="D35" s="17">
        <v>31073</v>
      </c>
    </row>
    <row r="36" spans="1:4" x14ac:dyDescent="0.45">
      <c r="A36" s="13" t="s">
        <v>43</v>
      </c>
      <c r="B36" s="17">
        <f t="shared" si="1"/>
        <v>75967</v>
      </c>
      <c r="C36" s="17">
        <v>40916</v>
      </c>
      <c r="D36" s="17">
        <v>35051</v>
      </c>
    </row>
    <row r="37" spans="1:4" x14ac:dyDescent="0.45">
      <c r="A37" s="13" t="s">
        <v>44</v>
      </c>
      <c r="B37" s="17">
        <f t="shared" si="1"/>
        <v>245459</v>
      </c>
      <c r="C37" s="17">
        <v>132914</v>
      </c>
      <c r="D37" s="17">
        <v>112545</v>
      </c>
    </row>
    <row r="38" spans="1:4" x14ac:dyDescent="0.45">
      <c r="A38" s="13" t="s">
        <v>45</v>
      </c>
      <c r="B38" s="17">
        <f t="shared" si="1"/>
        <v>317115</v>
      </c>
      <c r="C38" s="17">
        <v>166219</v>
      </c>
      <c r="D38" s="17">
        <v>150896</v>
      </c>
    </row>
    <row r="39" spans="1:4" x14ac:dyDescent="0.45">
      <c r="A39" s="13" t="s">
        <v>46</v>
      </c>
      <c r="B39" s="17">
        <f t="shared" si="1"/>
        <v>185631</v>
      </c>
      <c r="C39" s="17">
        <v>101685</v>
      </c>
      <c r="D39" s="17">
        <v>83946</v>
      </c>
    </row>
    <row r="40" spans="1:4" x14ac:dyDescent="0.45">
      <c r="A40" s="13" t="s">
        <v>47</v>
      </c>
      <c r="B40" s="17">
        <f t="shared" si="1"/>
        <v>98243</v>
      </c>
      <c r="C40" s="17">
        <v>51317</v>
      </c>
      <c r="D40" s="17">
        <v>46926</v>
      </c>
    </row>
    <row r="41" spans="1:4" x14ac:dyDescent="0.45">
      <c r="A41" s="13" t="s">
        <v>48</v>
      </c>
      <c r="B41" s="17">
        <f t="shared" si="1"/>
        <v>104837</v>
      </c>
      <c r="C41" s="17">
        <v>54695</v>
      </c>
      <c r="D41" s="17">
        <v>50142</v>
      </c>
    </row>
    <row r="42" spans="1:4" x14ac:dyDescent="0.45">
      <c r="A42" s="13" t="s">
        <v>49</v>
      </c>
      <c r="B42" s="17">
        <f t="shared" si="1"/>
        <v>158805</v>
      </c>
      <c r="C42" s="17">
        <v>81880</v>
      </c>
      <c r="D42" s="17">
        <v>76925</v>
      </c>
    </row>
    <row r="43" spans="1:4" x14ac:dyDescent="0.45">
      <c r="A43" s="13" t="s">
        <v>50</v>
      </c>
      <c r="B43" s="17">
        <f t="shared" si="1"/>
        <v>86080</v>
      </c>
      <c r="C43" s="17">
        <v>44293</v>
      </c>
      <c r="D43" s="17">
        <v>41787</v>
      </c>
    </row>
    <row r="44" spans="1:4" x14ac:dyDescent="0.45">
      <c r="A44" s="13" t="s">
        <v>51</v>
      </c>
      <c r="B44" s="17">
        <f t="shared" si="1"/>
        <v>524934</v>
      </c>
      <c r="C44" s="17">
        <v>284356</v>
      </c>
      <c r="D44" s="17">
        <v>240578</v>
      </c>
    </row>
    <row r="45" spans="1:4" x14ac:dyDescent="0.45">
      <c r="A45" s="13" t="s">
        <v>52</v>
      </c>
      <c r="B45" s="17">
        <f t="shared" si="1"/>
        <v>116046</v>
      </c>
      <c r="C45" s="17">
        <v>60085</v>
      </c>
      <c r="D45" s="17">
        <v>55961</v>
      </c>
    </row>
    <row r="46" spans="1:4" x14ac:dyDescent="0.45">
      <c r="A46" s="13" t="s">
        <v>53</v>
      </c>
      <c r="B46" s="17">
        <f t="shared" si="1"/>
        <v>151179</v>
      </c>
      <c r="C46" s="17">
        <v>80004</v>
      </c>
      <c r="D46" s="17">
        <v>71175</v>
      </c>
    </row>
    <row r="47" spans="1:4" x14ac:dyDescent="0.45">
      <c r="A47" s="13" t="s">
        <v>54</v>
      </c>
      <c r="B47" s="17">
        <f t="shared" si="1"/>
        <v>234197</v>
      </c>
      <c r="C47" s="17">
        <v>121032</v>
      </c>
      <c r="D47" s="17">
        <v>113165</v>
      </c>
    </row>
    <row r="48" spans="1:4" x14ac:dyDescent="0.45">
      <c r="A48" s="13" t="s">
        <v>55</v>
      </c>
      <c r="B48" s="17">
        <f t="shared" si="1"/>
        <v>139125</v>
      </c>
      <c r="C48" s="17">
        <v>73914</v>
      </c>
      <c r="D48" s="17">
        <v>65211</v>
      </c>
    </row>
    <row r="49" spans="1:4" x14ac:dyDescent="0.45">
      <c r="A49" s="13" t="s">
        <v>56</v>
      </c>
      <c r="B49" s="17">
        <f t="shared" si="1"/>
        <v>117802</v>
      </c>
      <c r="C49" s="17">
        <v>61886</v>
      </c>
      <c r="D49" s="17">
        <v>55916</v>
      </c>
    </row>
    <row r="50" spans="1:4" x14ac:dyDescent="0.45">
      <c r="A50" s="13" t="s">
        <v>57</v>
      </c>
      <c r="B50" s="17">
        <f t="shared" si="1"/>
        <v>204871</v>
      </c>
      <c r="C50" s="17">
        <v>109133</v>
      </c>
      <c r="D50" s="17">
        <v>95738</v>
      </c>
    </row>
    <row r="51" spans="1:4" x14ac:dyDescent="0.45">
      <c r="A51" s="13" t="s">
        <v>58</v>
      </c>
      <c r="B51" s="17">
        <f t="shared" si="1"/>
        <v>133653</v>
      </c>
      <c r="C51" s="17">
        <v>71873</v>
      </c>
      <c r="D51" s="17">
        <v>61780</v>
      </c>
    </row>
    <row r="53" spans="1:4" x14ac:dyDescent="0.45">
      <c r="A53" s="6" t="s">
        <v>132</v>
      </c>
    </row>
    <row r="54" spans="1:4" x14ac:dyDescent="0.45">
      <c r="A54" t="s">
        <v>133</v>
      </c>
    </row>
    <row r="55" spans="1:4" x14ac:dyDescent="0.45">
      <c r="A55" t="s">
        <v>134</v>
      </c>
    </row>
    <row r="56" spans="1:4" x14ac:dyDescent="0.45">
      <c r="A56" t="s">
        <v>135</v>
      </c>
    </row>
    <row r="57" spans="1:4" x14ac:dyDescent="0.45">
      <c r="A57" s="4" t="s">
        <v>136</v>
      </c>
    </row>
    <row r="58" spans="1:4" x14ac:dyDescent="0.45">
      <c r="A58" t="s">
        <v>137</v>
      </c>
    </row>
    <row r="59" spans="1:4" x14ac:dyDescent="0.45">
      <c r="A59" t="s">
        <v>138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DIGI-808455956-4055455</_dlc_DocId>
    <_dlc_DocIdUrl xmlns="89559dea-130d-4237-8e78-1ce7f44b9a24">
      <Url>https://digitalgojp.sharepoint.com/sites/digi_portal/_layouts/15/DocIdRedir.aspx?ID=DIGI-808455956-4055455</Url>
      <Description>DIGI-808455956-4055455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87C83325-4966-4FAE-970B-8DC26DD6B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2022-09-02T12:42:49Z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b5e76382-deb8-4446-a890-1a454025a14a</vt:lpwstr>
  </property>
  <property fmtid="{D5CDD505-2E9C-101B-9397-08002B2CF9AE}" pid="4" name="MediaServiceImageTags">
    <vt:lpwstr/>
  </property>
</Properties>
</file>