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116" yWindow="4416" windowWidth="28776" windowHeight="1557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総接種回数!$A$1:$U$61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12" l="1"/>
  <c r="P3" i="12" l="1"/>
  <c r="B3" i="12"/>
  <c r="B3" i="11"/>
  <c r="Q8" i="11" l="1"/>
  <c r="T7" i="11" l="1"/>
  <c r="I7" i="11"/>
  <c r="G8" i="11"/>
  <c r="O7" i="11"/>
  <c r="C8" i="11" l="1"/>
  <c r="D8" i="11" s="1"/>
  <c r="E8" i="11"/>
  <c r="F8" i="11" s="1"/>
  <c r="H8" i="11"/>
  <c r="C9" i="11"/>
  <c r="D9" i="11" s="1"/>
  <c r="E9" i="11"/>
  <c r="F9" i="11" s="1"/>
  <c r="G9" i="11"/>
  <c r="H9" i="11" s="1"/>
  <c r="C10" i="11"/>
  <c r="D10" i="11"/>
  <c r="E10" i="11"/>
  <c r="F10" i="11" s="1"/>
  <c r="G10" i="11"/>
  <c r="H10" i="11" s="1"/>
  <c r="C11" i="11"/>
  <c r="D11" i="11" s="1"/>
  <c r="E11" i="11"/>
  <c r="F11" i="11" s="1"/>
  <c r="G11" i="11"/>
  <c r="H11" i="11" s="1"/>
  <c r="C12" i="11"/>
  <c r="D12" i="11" s="1"/>
  <c r="E12" i="11"/>
  <c r="F12" i="11" s="1"/>
  <c r="G12" i="11"/>
  <c r="H12" i="11" s="1"/>
  <c r="C13" i="11"/>
  <c r="D13" i="11" s="1"/>
  <c r="E13" i="11"/>
  <c r="F13" i="11" s="1"/>
  <c r="G13" i="11"/>
  <c r="H13" i="11" s="1"/>
  <c r="C14" i="11"/>
  <c r="D14" i="11" s="1"/>
  <c r="E14" i="11"/>
  <c r="F14" i="11" s="1"/>
  <c r="G14" i="11"/>
  <c r="H14" i="11" s="1"/>
  <c r="C15" i="11"/>
  <c r="D15" i="11" s="1"/>
  <c r="E15" i="11"/>
  <c r="F15" i="11" s="1"/>
  <c r="G15" i="11"/>
  <c r="H15" i="11" s="1"/>
  <c r="C16" i="11"/>
  <c r="D16" i="11" s="1"/>
  <c r="E16" i="11"/>
  <c r="F16" i="11" s="1"/>
  <c r="G16" i="11"/>
  <c r="H16" i="11" s="1"/>
  <c r="C17" i="11"/>
  <c r="D17" i="11" s="1"/>
  <c r="E17" i="11"/>
  <c r="F17" i="11" s="1"/>
  <c r="G17" i="11"/>
  <c r="H17" i="11" s="1"/>
  <c r="C18" i="11"/>
  <c r="D18" i="11" s="1"/>
  <c r="E18" i="11"/>
  <c r="F18" i="11" s="1"/>
  <c r="G18" i="11"/>
  <c r="H18" i="11" s="1"/>
  <c r="C19" i="11"/>
  <c r="D19" i="11" s="1"/>
  <c r="E19" i="11"/>
  <c r="F19" i="11" s="1"/>
  <c r="G19" i="11"/>
  <c r="H19" i="11" s="1"/>
  <c r="C20" i="11"/>
  <c r="D20" i="11" s="1"/>
  <c r="E20" i="11"/>
  <c r="F20" i="11" s="1"/>
  <c r="G20" i="11"/>
  <c r="H20" i="11" s="1"/>
  <c r="C21" i="11"/>
  <c r="D21" i="11" s="1"/>
  <c r="E21" i="11"/>
  <c r="F21" i="11" s="1"/>
  <c r="G21" i="11"/>
  <c r="H21" i="11" s="1"/>
  <c r="C22" i="11"/>
  <c r="D22" i="11" s="1"/>
  <c r="E22" i="11"/>
  <c r="F22" i="11" s="1"/>
  <c r="G22" i="11"/>
  <c r="H22" i="11" s="1"/>
  <c r="C23" i="11"/>
  <c r="D23" i="11" s="1"/>
  <c r="E23" i="11"/>
  <c r="F23" i="11" s="1"/>
  <c r="G23" i="11"/>
  <c r="H23" i="11" s="1"/>
  <c r="C24" i="11"/>
  <c r="D24" i="11" s="1"/>
  <c r="E24" i="11"/>
  <c r="F24" i="11" s="1"/>
  <c r="G24" i="11"/>
  <c r="H24" i="11" s="1"/>
  <c r="C25" i="11"/>
  <c r="D25" i="11" s="1"/>
  <c r="E25" i="11"/>
  <c r="F25" i="11" s="1"/>
  <c r="G25" i="11"/>
  <c r="H25" i="11" s="1"/>
  <c r="C26" i="11"/>
  <c r="D26" i="11" s="1"/>
  <c r="E26" i="11"/>
  <c r="F26" i="11" s="1"/>
  <c r="G26" i="11"/>
  <c r="H26" i="11" s="1"/>
  <c r="C27" i="11"/>
  <c r="D27" i="11" s="1"/>
  <c r="E27" i="11"/>
  <c r="F27" i="11" s="1"/>
  <c r="G27" i="11"/>
  <c r="H27" i="11" s="1"/>
  <c r="C28" i="11"/>
  <c r="D28" i="11" s="1"/>
  <c r="E28" i="11"/>
  <c r="F28" i="11" s="1"/>
  <c r="G28" i="11"/>
  <c r="H28" i="11" s="1"/>
  <c r="C29" i="11"/>
  <c r="D29" i="11" s="1"/>
  <c r="E29" i="11"/>
  <c r="F29" i="11" s="1"/>
  <c r="G29" i="11"/>
  <c r="H29" i="11" s="1"/>
  <c r="C30" i="11"/>
  <c r="D30" i="11" s="1"/>
  <c r="E30" i="11"/>
  <c r="F30" i="11" s="1"/>
  <c r="G30" i="11"/>
  <c r="H30" i="11" s="1"/>
  <c r="C31" i="11"/>
  <c r="D31" i="11" s="1"/>
  <c r="E31" i="11"/>
  <c r="F31" i="11" s="1"/>
  <c r="G31" i="11"/>
  <c r="H31" i="11" s="1"/>
  <c r="C32" i="11"/>
  <c r="D32" i="11" s="1"/>
  <c r="E32" i="11"/>
  <c r="F32" i="11" s="1"/>
  <c r="G32" i="11"/>
  <c r="H32" i="11" s="1"/>
  <c r="C33" i="11"/>
  <c r="D33" i="11" s="1"/>
  <c r="E33" i="11"/>
  <c r="F33" i="11" s="1"/>
  <c r="G33" i="11"/>
  <c r="H33" i="11" s="1"/>
  <c r="C34" i="11"/>
  <c r="D34" i="11" s="1"/>
  <c r="E34" i="11"/>
  <c r="F34" i="11" s="1"/>
  <c r="G34" i="11"/>
  <c r="H34" i="11" s="1"/>
  <c r="C35" i="11"/>
  <c r="D35" i="11" s="1"/>
  <c r="E35" i="11"/>
  <c r="F35" i="11" s="1"/>
  <c r="G35" i="11"/>
  <c r="H35" i="11" s="1"/>
  <c r="C36" i="11"/>
  <c r="D36" i="11" s="1"/>
  <c r="E36" i="11"/>
  <c r="F36" i="11" s="1"/>
  <c r="G36" i="11"/>
  <c r="H36" i="11" s="1"/>
  <c r="C37" i="11"/>
  <c r="D37" i="11" s="1"/>
  <c r="E37" i="11"/>
  <c r="F37" i="11" s="1"/>
  <c r="G37" i="11"/>
  <c r="H37" i="11" s="1"/>
  <c r="C38" i="11"/>
  <c r="D38" i="11" s="1"/>
  <c r="E38" i="11"/>
  <c r="F38" i="11" s="1"/>
  <c r="G38" i="11"/>
  <c r="H38" i="11" s="1"/>
  <c r="C39" i="11"/>
  <c r="D39" i="11" s="1"/>
  <c r="E39" i="11"/>
  <c r="F39" i="11" s="1"/>
  <c r="G39" i="11"/>
  <c r="H39" i="11" s="1"/>
  <c r="C40" i="11"/>
  <c r="D40" i="11" s="1"/>
  <c r="E40" i="11"/>
  <c r="F40" i="11" s="1"/>
  <c r="G40" i="11"/>
  <c r="H40" i="11" s="1"/>
  <c r="C41" i="11"/>
  <c r="D41" i="11" s="1"/>
  <c r="E41" i="11"/>
  <c r="F41" i="11" s="1"/>
  <c r="G41" i="11"/>
  <c r="H41" i="11" s="1"/>
  <c r="C42" i="11"/>
  <c r="D42" i="11" s="1"/>
  <c r="E42" i="11"/>
  <c r="F42" i="11" s="1"/>
  <c r="G42" i="11"/>
  <c r="H42" i="11" s="1"/>
  <c r="C43" i="11"/>
  <c r="D43" i="11" s="1"/>
  <c r="E43" i="11"/>
  <c r="F43" i="11" s="1"/>
  <c r="G43" i="11"/>
  <c r="H43" i="11" s="1"/>
  <c r="C44" i="11"/>
  <c r="D44" i="11" s="1"/>
  <c r="E44" i="11"/>
  <c r="F44" i="11" s="1"/>
  <c r="G44" i="11"/>
  <c r="H44" i="11" s="1"/>
  <c r="C45" i="11"/>
  <c r="D45" i="11" s="1"/>
  <c r="E45" i="11"/>
  <c r="F45" i="11" s="1"/>
  <c r="G45" i="11"/>
  <c r="H45" i="11" s="1"/>
  <c r="C46" i="11"/>
  <c r="D46" i="11" s="1"/>
  <c r="E46" i="11"/>
  <c r="F46" i="11" s="1"/>
  <c r="G46" i="11"/>
  <c r="H46" i="11" s="1"/>
  <c r="C47" i="11"/>
  <c r="D47" i="11" s="1"/>
  <c r="E47" i="11"/>
  <c r="F47" i="11" s="1"/>
  <c r="G47" i="11"/>
  <c r="H47" i="11" s="1"/>
  <c r="C48" i="11"/>
  <c r="D48" i="11" s="1"/>
  <c r="E48" i="11"/>
  <c r="F48" i="11" s="1"/>
  <c r="G48" i="11"/>
  <c r="H48" i="11" s="1"/>
  <c r="C49" i="11"/>
  <c r="D49" i="11" s="1"/>
  <c r="E49" i="11"/>
  <c r="F49" i="11" s="1"/>
  <c r="G49" i="11"/>
  <c r="H49" i="11" s="1"/>
  <c r="C50" i="11"/>
  <c r="D50" i="11" s="1"/>
  <c r="E50" i="11"/>
  <c r="F50" i="11" s="1"/>
  <c r="G50" i="11"/>
  <c r="H50" i="11" s="1"/>
  <c r="C51" i="11"/>
  <c r="D51" i="11" s="1"/>
  <c r="E51" i="11"/>
  <c r="F51" i="11" s="1"/>
  <c r="G51" i="11"/>
  <c r="H51" i="11" s="1"/>
  <c r="C52" i="11"/>
  <c r="D52" i="11" s="1"/>
  <c r="E52" i="11"/>
  <c r="F52" i="11" s="1"/>
  <c r="G52" i="11"/>
  <c r="H52" i="11" s="1"/>
  <c r="C53" i="11"/>
  <c r="D53" i="11" s="1"/>
  <c r="E53" i="11"/>
  <c r="F53" i="11" s="1"/>
  <c r="G53" i="11"/>
  <c r="H53" i="11" s="1"/>
  <c r="C54" i="11"/>
  <c r="D54" i="11" s="1"/>
  <c r="E54" i="11"/>
  <c r="F54" i="11" s="1"/>
  <c r="G54" i="11"/>
  <c r="H54" i="11" s="1"/>
  <c r="N7" i="11"/>
  <c r="V2" i="12"/>
  <c r="Q54" i="11"/>
  <c r="Q53" i="11"/>
  <c r="Q52" i="11"/>
  <c r="Q51" i="11"/>
  <c r="Q50" i="11"/>
  <c r="Q49" i="11"/>
  <c r="Q48" i="11"/>
  <c r="Q47" i="11"/>
  <c r="Q46" i="11"/>
  <c r="Q45" i="11"/>
  <c r="Q44" i="11"/>
  <c r="Q43" i="11"/>
  <c r="Q42" i="11"/>
  <c r="Q41" i="11"/>
  <c r="Q40" i="11"/>
  <c r="Q39" i="11"/>
  <c r="Q38" i="11"/>
  <c r="Q37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Q21" i="11"/>
  <c r="Q20" i="11"/>
  <c r="Q19" i="11"/>
  <c r="Q18" i="11"/>
  <c r="Q17" i="11"/>
  <c r="Q16" i="11"/>
  <c r="Q15" i="11"/>
  <c r="Q14" i="11"/>
  <c r="Q13" i="11"/>
  <c r="Q12" i="11"/>
  <c r="Q11" i="11"/>
  <c r="Q10" i="11"/>
  <c r="Q9" i="11"/>
  <c r="S7" i="11"/>
  <c r="B54" i="11" l="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V6" i="12"/>
  <c r="C6" i="12"/>
  <c r="E7" i="11"/>
  <c r="B6" i="12"/>
  <c r="C7" i="11" l="1"/>
  <c r="R54" i="11"/>
  <c r="R53" i="11"/>
  <c r="R52" i="11"/>
  <c r="R51" i="11"/>
  <c r="R50" i="11"/>
  <c r="R49" i="11"/>
  <c r="R48" i="11"/>
  <c r="R47" i="11"/>
  <c r="R46" i="11"/>
  <c r="R45" i="11"/>
  <c r="R44" i="11"/>
  <c r="R43" i="11"/>
  <c r="R42" i="11"/>
  <c r="R41" i="11"/>
  <c r="R40" i="11"/>
  <c r="R39" i="11"/>
  <c r="R38" i="11"/>
  <c r="R3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R17" i="11"/>
  <c r="R16" i="11"/>
  <c r="R15" i="11"/>
  <c r="R14" i="11"/>
  <c r="R13" i="11"/>
  <c r="R12" i="11"/>
  <c r="R11" i="11"/>
  <c r="R10" i="11"/>
  <c r="R9" i="11"/>
  <c r="N6" i="12"/>
  <c r="M6" i="12"/>
  <c r="L6" i="12"/>
  <c r="I6" i="12"/>
  <c r="R8" i="11" l="1"/>
  <c r="Q7" i="11"/>
  <c r="R7" i="11" s="1"/>
  <c r="U7" i="11" l="1"/>
  <c r="T2" i="11"/>
  <c r="M7" i="11" l="1"/>
  <c r="L7" i="11"/>
  <c r="G5" i="10"/>
  <c r="G7" i="11" l="1"/>
  <c r="B7" i="11" s="1"/>
  <c r="P7" i="11"/>
  <c r="H7" i="11" l="1"/>
  <c r="J7" i="11"/>
  <c r="K7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B4" i="13" l="1"/>
  <c r="R6" i="12"/>
  <c r="T6" i="12"/>
  <c r="U6" i="12" s="1"/>
  <c r="G6" i="12"/>
  <c r="H6" i="12"/>
  <c r="J6" i="12"/>
  <c r="K6" i="12"/>
  <c r="D6" i="12"/>
  <c r="P6" i="12"/>
  <c r="E6" i="12"/>
  <c r="D7" i="11" l="1"/>
  <c r="F7" i="11"/>
  <c r="Q6" i="12"/>
  <c r="F6" i="12"/>
  <c r="S6" i="12" s="1"/>
  <c r="H39" i="10" l="1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G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<sst xmlns="http://schemas.openxmlformats.org/spreadsheetml/2006/main" count="350" uniqueCount="150">
  <si>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</si>
  <si>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</si>
  <si>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</si>
  <si>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</si>
  <si>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</si>
  <si>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</si>
  <si>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</si>
  <si>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</si>
  <si>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</si>
  <si>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</si>
  <si>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</si>
  <si>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</si>
  <si>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</si>
  <si>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</si>
  <si>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</si>
  <si>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</si>
  <si>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</si>
  <si>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</si>
  <si>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</si>
  <si>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</si>
  <si>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</si>
  <si>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</si>
  <si>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</si>
  <si>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</si>
  <si>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</si>
  <si>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</si>
  <si>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</si>
  <si>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</si>
  <si>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</si>
  <si>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</si>
  <si>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</si>
  <si>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</si>
  <si>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</si>
  <si>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</si>
  <si>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</si>
  <si>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</si>
  <si>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</si>
  <si>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</si>
  <si>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</si>
  <si>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</si>
  <si>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</si>
  <si>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</si>
  <si>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</si>
  <si>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</si>
  <si>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</si>
  <si>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</si>
  <si>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</si>
  <si>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</si>
  <si>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</si>
  <si>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</si>
  <si>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</si>
  <si>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</si>
  <si>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</si>
  <si>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</si>
  <si>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</si>
  <si>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</si>
  <si>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</si>
  <si>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</si>
  <si>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</si>
  <si>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</si>
  <si>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</si>
  <si>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</si>
  <si>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</si>
  <si>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</si>
  <si>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</si>
  <si>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</si>
  <si>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</si>
  <si>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</si>
  <si>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</si>
  <si>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</si>
  <si>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</si>
  <si>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</si>
  <si>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</si>
  <si>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</si>
  <si>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</si>
  <si>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</si>
  <si>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</si>
  <si>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</si>
  <si>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</si>
  <si>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</si>
  <si>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</si>
  <si>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</si>
  <si>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</si>
  <si>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</si>
  <si>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</si>
  <si>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</si>
  <si>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</si>
  <si>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</si>
  <si>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</si>
  <si>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</si>
  <si>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</si>
  <si>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</si>
  <si>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</si>
  <si>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</si>
  <si>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</si>
  <si>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</si>
  <si>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</si>
  <si>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内４回目</t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</si>
  <si>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</si>
  <si>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</si>
  <si>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</si>
  <si>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</si>
  <si>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内4月分</t>
  </si>
  <si>
    <t>内5月分</t>
    <phoneticPr fontId="2"/>
  </si>
  <si>
    <t>内6月分</t>
  </si>
  <si>
    <t>内7月分</t>
    <phoneticPr fontId="2"/>
  </si>
  <si>
    <t>内5月分</t>
    <rPh sb="0" eb="1">
      <t>ウチ</t>
    </rPh>
    <rPh sb="2" eb="3">
      <t>ガツ</t>
    </rPh>
    <rPh sb="3" eb="4">
      <t>ブン</t>
    </rPh>
    <phoneticPr fontId="2"/>
  </si>
  <si>
    <t>内6月分</t>
    <rPh sb="0" eb="1">
      <t>ウチ</t>
    </rPh>
    <rPh sb="2" eb="3">
      <t>ガツ</t>
    </rPh>
    <rPh sb="3" eb="4">
      <t>ブン</t>
    </rPh>
    <phoneticPr fontId="2"/>
  </si>
  <si>
    <t>内7月分</t>
    <rPh sb="0" eb="1">
      <t>ウチ</t>
    </rPh>
    <rPh sb="2" eb="3">
      <t>ガツ</t>
    </rPh>
    <rPh sb="3" eb="4">
      <t>ブン</t>
    </rPh>
    <phoneticPr fontId="2"/>
  </si>
  <si>
    <t>接種率</t>
    <rPh sb="0" eb="2">
      <t>セッシュ</t>
    </rPh>
    <rPh sb="2" eb="3">
      <t>リツ</t>
    </rPh>
    <phoneticPr fontId="2"/>
  </si>
  <si>
    <t>接種回数</t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</si>
  <si>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</si>
  <si>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</si>
  <si>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</si>
  <si>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</si>
  <si>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</si>
  <si>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</si>
  <si>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</si>
  <si>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</si>
  <si>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</si>
  <si>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</si>
  <si>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</si>
  <si>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t>武田社（ノババックス）</t>
    <rPh sb="0" eb="2">
      <t>タケダ</t>
    </rPh>
    <rPh sb="2" eb="3">
      <t>シャ</t>
    </rPh>
    <phoneticPr fontId="2"/>
  </si>
  <si>
    <t xml:space="preserve"> ファイザー社※5※6 </t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</si>
  <si>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</si>
  <si>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武田社（ノババックス）</t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</si>
  <si>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</si>
  <si>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</si>
  <si>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</si>
  <si>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</si>
  <si>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</si>
  <si>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ワクチン
累積供給量</t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</si>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</sst>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  <numFmt numFmtId="181" formatCode="\(m&quot;月&quot;d&quot;日&quot;&quot;公&quot;&quot;表&quot;&quot;時&quot;&quot;点&quot;\)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left"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80" fontId="3" fillId="0" borderId="6" xfId="1" applyNumberFormat="1" applyFont="1" applyFill="1" applyBorder="1">
      <alignment vertical="center"/>
    </xf>
    <xf numFmtId="10" fontId="3" fillId="0" borderId="1" xfId="1" applyNumberFormat="1" applyFont="1" applyFill="1" applyBorder="1">
      <alignment vertical="center"/>
    </xf>
    <xf numFmtId="10" fontId="3" fillId="0" borderId="1" xfId="0" applyNumberFormat="1" applyFont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/>
    <xf numFmtId="180" fontId="0" fillId="2" borderId="1" xfId="0" applyNumberFormat="1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10" fillId="0" borderId="2" xfId="0" applyNumberFormat="1" applyFont="1" applyBorder="1" applyAlignment="1">
      <alignment horizontal="center" vertical="center" wrapText="1"/>
    </xf>
    <xf numFmtId="56" fontId="10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181" fontId="3" fillId="0" borderId="16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1" fontId="3" fillId="0" borderId="17" xfId="0" applyNumberFormat="1" applyFont="1" applyBorder="1" applyAlignment="1">
      <alignment horizontal="righ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sqref="A1:H1"/>
    </sheetView>
  </sheetViews>
  <sheetFormatPr defaultRowHeight="18" x14ac:dyDescent="0.45"/>
  <cols>
    <col min="1" max="1" width="13.59765625" customWidth="1"/>
    <col min="2" max="3" width="13.59765625" style="1" customWidth="1"/>
    <col min="4" max="7" width="13.59765625" customWidth="1"/>
    <col min="8" max="8" width="15.19921875" customWidth="1"/>
    <col min="9" max="9" width="5.8984375" customWidth="1"/>
    <col min="10" max="10" width="10.5" bestFit="1" customWidth="1"/>
  </cols>
  <sheetData>
    <row r="1" spans="1:8" x14ac:dyDescent="0.45">
      <c r="A1" s="73" t="s">
        <v>0</v>
      </c>
      <c r="B1" s="73"/>
      <c r="C1" s="73"/>
      <c r="D1" s="73"/>
      <c r="E1" s="73"/>
      <c r="F1" s="73"/>
      <c r="G1" s="73"/>
      <c r="H1" s="73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88">
        <v>44750</v>
      </c>
      <c r="H3" s="88"/>
    </row>
    <row r="4" spans="1:8" x14ac:dyDescent="0.45">
      <c r="A4" s="4"/>
      <c r="B4" s="5"/>
      <c r="C4" s="5"/>
      <c r="D4" s="4"/>
      <c r="E4" s="6"/>
      <c r="F4" s="6"/>
      <c r="G4" s="6"/>
      <c r="H4" s="7" t="s">
        <v>1</v>
      </c>
    </row>
    <row r="5" spans="1:8" ht="19.5" customHeight="1" x14ac:dyDescent="0.45">
      <c r="A5" s="69" t="s">
        <v>2</v>
      </c>
      <c r="B5" s="74" t="s">
        <v>3</v>
      </c>
      <c r="C5" s="70" t="s">
        <v>4</v>
      </c>
      <c r="D5" s="75"/>
      <c r="E5" s="78" t="s">
        <v>5</v>
      </c>
      <c r="F5" s="79"/>
      <c r="G5" s="80">
        <v>44749</v>
      </c>
      <c r="H5" s="81"/>
    </row>
    <row r="6" spans="1:8" ht="21.75" customHeight="1" x14ac:dyDescent="0.45">
      <c r="A6" s="69"/>
      <c r="B6" s="74"/>
      <c r="C6" s="76"/>
      <c r="D6" s="77"/>
      <c r="E6" s="82" t="s">
        <v>6</v>
      </c>
      <c r="F6" s="83"/>
      <c r="G6" s="84" t="s">
        <v>7</v>
      </c>
      <c r="H6" s="85"/>
    </row>
    <row r="7" spans="1:8" ht="18.75" customHeight="1" x14ac:dyDescent="0.45">
      <c r="A7" s="69"/>
      <c r="B7" s="74"/>
      <c r="C7" s="86" t="s">
        <v>8</v>
      </c>
      <c r="D7" s="8"/>
      <c r="E7" s="68" t="s">
        <v>9</v>
      </c>
      <c r="F7" s="8"/>
      <c r="G7" s="68" t="s">
        <v>9</v>
      </c>
      <c r="H7" s="9"/>
    </row>
    <row r="8" spans="1:8" ht="18.75" customHeight="1" x14ac:dyDescent="0.45">
      <c r="A8" s="69"/>
      <c r="B8" s="74"/>
      <c r="C8" s="87"/>
      <c r="D8" s="70" t="s">
        <v>10</v>
      </c>
      <c r="E8" s="69"/>
      <c r="F8" s="70" t="s">
        <v>11</v>
      </c>
      <c r="G8" s="69"/>
      <c r="H8" s="72" t="s">
        <v>11</v>
      </c>
    </row>
    <row r="9" spans="1:8" ht="35.1" customHeight="1" x14ac:dyDescent="0.45">
      <c r="A9" s="69"/>
      <c r="B9" s="74"/>
      <c r="C9" s="87"/>
      <c r="D9" s="71"/>
      <c r="E9" s="69"/>
      <c r="F9" s="71"/>
      <c r="G9" s="69"/>
      <c r="H9" s="71"/>
    </row>
    <row r="10" spans="1:8" x14ac:dyDescent="0.45">
      <c r="A10" s="10" t="s">
        <v>12</v>
      </c>
      <c r="B10" s="20">
        <v>126645025.00000003</v>
      </c>
      <c r="C10" s="21">
        <f>SUM(C11:C57)</f>
        <v>78246784</v>
      </c>
      <c r="D10" s="11">
        <f>C10/$B10</f>
        <v>0.61784333020582516</v>
      </c>
      <c r="E10" s="21">
        <f>SUM(E11:E57)</f>
        <v>414657</v>
      </c>
      <c r="F10" s="11">
        <f>E10/$B10</f>
        <v>3.2741673034530957E-3</v>
      </c>
      <c r="G10" s="21">
        <f>SUM(G11:G57)</f>
        <v>47474</v>
      </c>
      <c r="H10" s="11">
        <f>G10/$B10</f>
        <v>3.7485878343819658E-4</v>
      </c>
    </row>
    <row r="11" spans="1:8" x14ac:dyDescent="0.45">
      <c r="A11" s="12" t="s">
        <v>13</v>
      </c>
      <c r="B11" s="20">
        <v>5226603</v>
      </c>
      <c r="C11" s="21">
        <v>3356977</v>
      </c>
      <c r="D11" s="11">
        <f t="shared" ref="D11:D57" si="0">C11/$B11</f>
        <v>0.64228658652665982</v>
      </c>
      <c r="E11" s="21">
        <v>16973</v>
      </c>
      <c r="F11" s="11">
        <f t="shared" ref="F11:F57" si="1">E11/$B11</f>
        <v>3.2474247613602947E-3</v>
      </c>
      <c r="G11" s="21">
        <v>3053</v>
      </c>
      <c r="H11" s="11">
        <f t="shared" ref="H11:H57" si="2">G11/$B11</f>
        <v>5.8412701328185818E-4</v>
      </c>
    </row>
    <row r="12" spans="1:8" x14ac:dyDescent="0.45">
      <c r="A12" s="12" t="s">
        <v>14</v>
      </c>
      <c r="B12" s="20">
        <v>1259615</v>
      </c>
      <c r="C12" s="21">
        <v>863502</v>
      </c>
      <c r="D12" s="11">
        <f t="shared" si="0"/>
        <v>0.68552851466519527</v>
      </c>
      <c r="E12" s="21">
        <v>5202</v>
      </c>
      <c r="F12" s="11">
        <f t="shared" si="1"/>
        <v>4.1298333220865105E-3</v>
      </c>
      <c r="G12" s="21">
        <v>465</v>
      </c>
      <c r="H12" s="11">
        <f t="shared" si="2"/>
        <v>3.6916041806424977E-4</v>
      </c>
    </row>
    <row r="13" spans="1:8" x14ac:dyDescent="0.45">
      <c r="A13" s="12" t="s">
        <v>15</v>
      </c>
      <c r="B13" s="20">
        <v>1220823</v>
      </c>
      <c r="C13" s="21">
        <v>851622</v>
      </c>
      <c r="D13" s="11">
        <f t="shared" si="0"/>
        <v>0.69758023890441123</v>
      </c>
      <c r="E13" s="21">
        <v>8933</v>
      </c>
      <c r="F13" s="11">
        <f t="shared" si="1"/>
        <v>7.3171950397395852E-3</v>
      </c>
      <c r="G13" s="21">
        <v>951</v>
      </c>
      <c r="H13" s="11">
        <f t="shared" si="2"/>
        <v>7.789827026522272E-4</v>
      </c>
    </row>
    <row r="14" spans="1:8" x14ac:dyDescent="0.45">
      <c r="A14" s="12" t="s">
        <v>16</v>
      </c>
      <c r="B14" s="20">
        <v>2281989</v>
      </c>
      <c r="C14" s="21">
        <v>1482749</v>
      </c>
      <c r="D14" s="11">
        <f t="shared" si="0"/>
        <v>0.64976167720352729</v>
      </c>
      <c r="E14" s="21">
        <v>9607</v>
      </c>
      <c r="F14" s="11">
        <f t="shared" si="1"/>
        <v>4.2099238865743877E-3</v>
      </c>
      <c r="G14" s="21">
        <v>1071</v>
      </c>
      <c r="H14" s="11">
        <f t="shared" si="2"/>
        <v>4.6932741568868211E-4</v>
      </c>
    </row>
    <row r="15" spans="1:8" x14ac:dyDescent="0.45">
      <c r="A15" s="12" t="s">
        <v>17</v>
      </c>
      <c r="B15" s="20">
        <v>971288</v>
      </c>
      <c r="C15" s="21">
        <v>703580</v>
      </c>
      <c r="D15" s="11">
        <f t="shared" si="0"/>
        <v>0.72437835122023542</v>
      </c>
      <c r="E15" s="21">
        <v>3066</v>
      </c>
      <c r="F15" s="11">
        <f t="shared" si="1"/>
        <v>3.1566332539885184E-3</v>
      </c>
      <c r="G15" s="21">
        <v>539</v>
      </c>
      <c r="H15" s="11">
        <f t="shared" si="2"/>
        <v>5.5493324328108654E-4</v>
      </c>
    </row>
    <row r="16" spans="1:8" x14ac:dyDescent="0.45">
      <c r="A16" s="12" t="s">
        <v>18</v>
      </c>
      <c r="B16" s="20">
        <v>1069562</v>
      </c>
      <c r="C16" s="21">
        <v>755270</v>
      </c>
      <c r="D16" s="11">
        <f t="shared" si="0"/>
        <v>0.70614887215514388</v>
      </c>
      <c r="E16" s="21">
        <v>2850</v>
      </c>
      <c r="F16" s="11">
        <f t="shared" si="1"/>
        <v>2.6646421619317068E-3</v>
      </c>
      <c r="G16" s="21">
        <v>258</v>
      </c>
      <c r="H16" s="11">
        <f t="shared" si="2"/>
        <v>2.4122023781697556E-4</v>
      </c>
    </row>
    <row r="17" spans="1:8" x14ac:dyDescent="0.45">
      <c r="A17" s="12" t="s">
        <v>19</v>
      </c>
      <c r="B17" s="20">
        <v>1862059.0000000002</v>
      </c>
      <c r="C17" s="21">
        <v>1277158</v>
      </c>
      <c r="D17" s="11">
        <f t="shared" si="0"/>
        <v>0.6858848189020863</v>
      </c>
      <c r="E17" s="21">
        <v>6647</v>
      </c>
      <c r="F17" s="11">
        <f t="shared" si="1"/>
        <v>3.5697042897136983E-3</v>
      </c>
      <c r="G17" s="21">
        <v>667</v>
      </c>
      <c r="H17" s="11">
        <f t="shared" si="2"/>
        <v>3.5820562076711848E-4</v>
      </c>
    </row>
    <row r="18" spans="1:8" x14ac:dyDescent="0.45">
      <c r="A18" s="12" t="s">
        <v>20</v>
      </c>
      <c r="B18" s="20">
        <v>2907675</v>
      </c>
      <c r="C18" s="21">
        <v>1917426</v>
      </c>
      <c r="D18" s="11">
        <f t="shared" si="0"/>
        <v>0.65943614743738554</v>
      </c>
      <c r="E18" s="21">
        <v>11082</v>
      </c>
      <c r="F18" s="11">
        <f t="shared" si="1"/>
        <v>3.811292527534886E-3</v>
      </c>
      <c r="G18" s="21">
        <v>925</v>
      </c>
      <c r="H18" s="11">
        <f t="shared" si="2"/>
        <v>3.1812358671447119E-4</v>
      </c>
    </row>
    <row r="19" spans="1:8" x14ac:dyDescent="0.45">
      <c r="A19" s="12" t="s">
        <v>21</v>
      </c>
      <c r="B19" s="20">
        <v>1955401</v>
      </c>
      <c r="C19" s="21">
        <v>1272062</v>
      </c>
      <c r="D19" s="11">
        <f t="shared" si="0"/>
        <v>0.65053766465292795</v>
      </c>
      <c r="E19" s="21">
        <v>7434</v>
      </c>
      <c r="F19" s="11">
        <f t="shared" si="1"/>
        <v>3.8017777427750113E-3</v>
      </c>
      <c r="G19" s="21">
        <v>707</v>
      </c>
      <c r="H19" s="11">
        <f t="shared" si="2"/>
        <v>3.6156266668575907E-4</v>
      </c>
    </row>
    <row r="20" spans="1:8" x14ac:dyDescent="0.45">
      <c r="A20" s="12" t="s">
        <v>22</v>
      </c>
      <c r="B20" s="20">
        <v>1958101</v>
      </c>
      <c r="C20" s="21">
        <v>1263236</v>
      </c>
      <c r="D20" s="11">
        <f t="shared" si="0"/>
        <v>0.64513321835799076</v>
      </c>
      <c r="E20" s="21">
        <v>3705</v>
      </c>
      <c r="F20" s="11">
        <f t="shared" si="1"/>
        <v>1.8921393738116675E-3</v>
      </c>
      <c r="G20" s="21">
        <v>446</v>
      </c>
      <c r="H20" s="11">
        <f t="shared" si="2"/>
        <v>2.2777170329824661E-4</v>
      </c>
    </row>
    <row r="21" spans="1:8" x14ac:dyDescent="0.45">
      <c r="A21" s="12" t="s">
        <v>23</v>
      </c>
      <c r="B21" s="20">
        <v>7393799</v>
      </c>
      <c r="C21" s="21">
        <v>4584770</v>
      </c>
      <c r="D21" s="11">
        <f t="shared" si="0"/>
        <v>0.62008312641444541</v>
      </c>
      <c r="E21" s="21">
        <v>28376</v>
      </c>
      <c r="F21" s="11">
        <f t="shared" si="1"/>
        <v>3.8378105761327835E-3</v>
      </c>
      <c r="G21" s="21">
        <v>2819</v>
      </c>
      <c r="H21" s="11">
        <f t="shared" si="2"/>
        <v>3.8126543607690716E-4</v>
      </c>
    </row>
    <row r="22" spans="1:8" x14ac:dyDescent="0.45">
      <c r="A22" s="12" t="s">
        <v>24</v>
      </c>
      <c r="B22" s="20">
        <v>6322892.0000000009</v>
      </c>
      <c r="C22" s="21">
        <v>4003181</v>
      </c>
      <c r="D22" s="11">
        <f t="shared" si="0"/>
        <v>0.63312500039538855</v>
      </c>
      <c r="E22" s="21">
        <v>25363</v>
      </c>
      <c r="F22" s="11">
        <f t="shared" si="1"/>
        <v>4.0112973620299057E-3</v>
      </c>
      <c r="G22" s="21">
        <v>2364</v>
      </c>
      <c r="H22" s="11">
        <f t="shared" si="2"/>
        <v>3.738795475235066E-4</v>
      </c>
    </row>
    <row r="23" spans="1:8" x14ac:dyDescent="0.45">
      <c r="A23" s="12" t="s">
        <v>25</v>
      </c>
      <c r="B23" s="20">
        <v>13843329.000000002</v>
      </c>
      <c r="C23" s="21">
        <v>8332799</v>
      </c>
      <c r="D23" s="11">
        <f t="shared" si="0"/>
        <v>0.60193606610086337</v>
      </c>
      <c r="E23" s="21">
        <v>42767</v>
      </c>
      <c r="F23" s="11">
        <f t="shared" si="1"/>
        <v>3.0893580583109736E-3</v>
      </c>
      <c r="G23" s="21">
        <v>5067</v>
      </c>
      <c r="H23" s="11">
        <f t="shared" si="2"/>
        <v>3.6602467513413854E-4</v>
      </c>
    </row>
    <row r="24" spans="1:8" x14ac:dyDescent="0.45">
      <c r="A24" s="12" t="s">
        <v>26</v>
      </c>
      <c r="B24" s="20">
        <v>9220206</v>
      </c>
      <c r="C24" s="21">
        <v>5655027</v>
      </c>
      <c r="D24" s="11">
        <f t="shared" si="0"/>
        <v>0.61332978894397805</v>
      </c>
      <c r="E24" s="21">
        <v>30192</v>
      </c>
      <c r="F24" s="11">
        <f t="shared" si="1"/>
        <v>3.2745472281204995E-3</v>
      </c>
      <c r="G24" s="21">
        <v>3459</v>
      </c>
      <c r="H24" s="11">
        <f t="shared" si="2"/>
        <v>3.7515430783216774E-4</v>
      </c>
    </row>
    <row r="25" spans="1:8" x14ac:dyDescent="0.45">
      <c r="A25" s="12" t="s">
        <v>27</v>
      </c>
      <c r="B25" s="20">
        <v>2213174</v>
      </c>
      <c r="C25" s="21">
        <v>1554421</v>
      </c>
      <c r="D25" s="11">
        <f t="shared" si="0"/>
        <v>0.70234920525905331</v>
      </c>
      <c r="E25" s="21">
        <v>5590</v>
      </c>
      <c r="F25" s="11">
        <f t="shared" si="1"/>
        <v>2.5257842356723871E-3</v>
      </c>
      <c r="G25" s="21">
        <v>823</v>
      </c>
      <c r="H25" s="11">
        <f t="shared" si="2"/>
        <v>3.7186411913387742E-4</v>
      </c>
    </row>
    <row r="26" spans="1:8" x14ac:dyDescent="0.45">
      <c r="A26" s="12" t="s">
        <v>28</v>
      </c>
      <c r="B26" s="20">
        <v>1047674</v>
      </c>
      <c r="C26" s="21">
        <v>694514</v>
      </c>
      <c r="D26" s="11">
        <f t="shared" si="0"/>
        <v>0.66291040915399257</v>
      </c>
      <c r="E26" s="21">
        <v>2541</v>
      </c>
      <c r="F26" s="11">
        <f t="shared" si="1"/>
        <v>2.4253727781733633E-3</v>
      </c>
      <c r="G26" s="21">
        <v>201</v>
      </c>
      <c r="H26" s="11">
        <f t="shared" si="2"/>
        <v>1.9185357277168281E-4</v>
      </c>
    </row>
    <row r="27" spans="1:8" x14ac:dyDescent="0.45">
      <c r="A27" s="12" t="s">
        <v>29</v>
      </c>
      <c r="B27" s="20">
        <v>1132656</v>
      </c>
      <c r="C27" s="21">
        <v>712873</v>
      </c>
      <c r="D27" s="11">
        <f t="shared" si="0"/>
        <v>0.62938173637891826</v>
      </c>
      <c r="E27" s="21">
        <v>3466</v>
      </c>
      <c r="F27" s="11">
        <f t="shared" si="1"/>
        <v>3.0600641324462149E-3</v>
      </c>
      <c r="G27" s="21">
        <v>255</v>
      </c>
      <c r="H27" s="11">
        <f t="shared" si="2"/>
        <v>2.2513455100224604E-4</v>
      </c>
    </row>
    <row r="28" spans="1:8" x14ac:dyDescent="0.45">
      <c r="A28" s="12" t="s">
        <v>30</v>
      </c>
      <c r="B28" s="20">
        <v>774582.99999999988</v>
      </c>
      <c r="C28" s="21">
        <v>499653</v>
      </c>
      <c r="D28" s="11">
        <f t="shared" si="0"/>
        <v>0.64506063262426372</v>
      </c>
      <c r="E28" s="21">
        <v>2303</v>
      </c>
      <c r="F28" s="11">
        <f t="shared" si="1"/>
        <v>2.9732126834696869E-3</v>
      </c>
      <c r="G28" s="21">
        <v>279</v>
      </c>
      <c r="H28" s="11">
        <f t="shared" si="2"/>
        <v>3.6019380750674883E-4</v>
      </c>
    </row>
    <row r="29" spans="1:8" x14ac:dyDescent="0.45">
      <c r="A29" s="12" t="s">
        <v>31</v>
      </c>
      <c r="B29" s="20">
        <v>820997</v>
      </c>
      <c r="C29" s="21">
        <v>522852</v>
      </c>
      <c r="D29" s="11">
        <f t="shared" si="0"/>
        <v>0.63685007375179203</v>
      </c>
      <c r="E29" s="21">
        <v>2097</v>
      </c>
      <c r="F29" s="11">
        <f t="shared" si="1"/>
        <v>2.5542115257424815E-3</v>
      </c>
      <c r="G29" s="21">
        <v>140</v>
      </c>
      <c r="H29" s="11">
        <f t="shared" si="2"/>
        <v>1.7052437463230681E-4</v>
      </c>
    </row>
    <row r="30" spans="1:8" x14ac:dyDescent="0.45">
      <c r="A30" s="12" t="s">
        <v>32</v>
      </c>
      <c r="B30" s="20">
        <v>2071737</v>
      </c>
      <c r="C30" s="21">
        <v>1385107</v>
      </c>
      <c r="D30" s="11">
        <f t="shared" si="0"/>
        <v>0.66857279664358937</v>
      </c>
      <c r="E30" s="21">
        <v>6632</v>
      </c>
      <c r="F30" s="11">
        <f t="shared" si="1"/>
        <v>3.2011785279695251E-3</v>
      </c>
      <c r="G30" s="21">
        <v>1541</v>
      </c>
      <c r="H30" s="11">
        <f t="shared" si="2"/>
        <v>7.4382028220763548E-4</v>
      </c>
    </row>
    <row r="31" spans="1:8" x14ac:dyDescent="0.45">
      <c r="A31" s="12" t="s">
        <v>33</v>
      </c>
      <c r="B31" s="20">
        <v>2016791</v>
      </c>
      <c r="C31" s="21">
        <v>1302052</v>
      </c>
      <c r="D31" s="11">
        <f t="shared" si="0"/>
        <v>0.64560581636867675</v>
      </c>
      <c r="E31" s="21">
        <v>4310</v>
      </c>
      <c r="F31" s="11">
        <f t="shared" si="1"/>
        <v>2.1370583268172059E-3</v>
      </c>
      <c r="G31" s="21">
        <v>292</v>
      </c>
      <c r="H31" s="11">
        <f t="shared" si="2"/>
        <v>1.4478446204886872E-4</v>
      </c>
    </row>
    <row r="32" spans="1:8" x14ac:dyDescent="0.45">
      <c r="A32" s="12" t="s">
        <v>34</v>
      </c>
      <c r="B32" s="20">
        <v>3686259.9999999995</v>
      </c>
      <c r="C32" s="21">
        <v>2353181</v>
      </c>
      <c r="D32" s="11">
        <f t="shared" si="0"/>
        <v>0.63836544356610769</v>
      </c>
      <c r="E32" s="21">
        <v>12406</v>
      </c>
      <c r="F32" s="11">
        <f t="shared" si="1"/>
        <v>3.3654706938740083E-3</v>
      </c>
      <c r="G32" s="21">
        <v>1018</v>
      </c>
      <c r="H32" s="11">
        <f t="shared" si="2"/>
        <v>2.7616066148345483E-4</v>
      </c>
    </row>
    <row r="33" spans="1:8" x14ac:dyDescent="0.45">
      <c r="A33" s="12" t="s">
        <v>35</v>
      </c>
      <c r="B33" s="20">
        <v>7558801.9999999991</v>
      </c>
      <c r="C33" s="21">
        <v>4429485</v>
      </c>
      <c r="D33" s="11">
        <f t="shared" si="0"/>
        <v>0.58600357569890049</v>
      </c>
      <c r="E33" s="21">
        <v>19577</v>
      </c>
      <c r="F33" s="11">
        <f t="shared" si="1"/>
        <v>2.5899606842459959E-3</v>
      </c>
      <c r="G33" s="21">
        <v>2164</v>
      </c>
      <c r="H33" s="11">
        <f t="shared" si="2"/>
        <v>2.8628875316485339E-4</v>
      </c>
    </row>
    <row r="34" spans="1:8" x14ac:dyDescent="0.45">
      <c r="A34" s="12" t="s">
        <v>36</v>
      </c>
      <c r="B34" s="20">
        <v>1800557</v>
      </c>
      <c r="C34" s="21">
        <v>1124063</v>
      </c>
      <c r="D34" s="11">
        <f t="shared" si="0"/>
        <v>0.62428626252876196</v>
      </c>
      <c r="E34" s="21">
        <v>6696</v>
      </c>
      <c r="F34" s="11">
        <f t="shared" si="1"/>
        <v>3.718849222768288E-3</v>
      </c>
      <c r="G34" s="21">
        <v>902</v>
      </c>
      <c r="H34" s="11">
        <f t="shared" si="2"/>
        <v>5.0095609303121196E-4</v>
      </c>
    </row>
    <row r="35" spans="1:8" x14ac:dyDescent="0.45">
      <c r="A35" s="12" t="s">
        <v>37</v>
      </c>
      <c r="B35" s="20">
        <v>1418843</v>
      </c>
      <c r="C35" s="21">
        <v>858013</v>
      </c>
      <c r="D35" s="11">
        <f t="shared" si="0"/>
        <v>0.60472723197704048</v>
      </c>
      <c r="E35" s="21">
        <v>3930</v>
      </c>
      <c r="F35" s="11">
        <f t="shared" si="1"/>
        <v>2.7698624865471373E-3</v>
      </c>
      <c r="G35" s="21">
        <v>410</v>
      </c>
      <c r="H35" s="11">
        <f t="shared" si="2"/>
        <v>2.8896784210797108E-4</v>
      </c>
    </row>
    <row r="36" spans="1:8" x14ac:dyDescent="0.45">
      <c r="A36" s="12" t="s">
        <v>38</v>
      </c>
      <c r="B36" s="20">
        <v>2530542</v>
      </c>
      <c r="C36" s="21">
        <v>1480024</v>
      </c>
      <c r="D36" s="11">
        <f t="shared" si="0"/>
        <v>0.58486442825291973</v>
      </c>
      <c r="E36" s="21">
        <v>9432</v>
      </c>
      <c r="F36" s="11">
        <f t="shared" si="1"/>
        <v>3.7272647519780346E-3</v>
      </c>
      <c r="G36" s="21">
        <v>1306</v>
      </c>
      <c r="H36" s="11">
        <f t="shared" si="2"/>
        <v>5.1609497095879062E-4</v>
      </c>
    </row>
    <row r="37" spans="1:8" x14ac:dyDescent="0.45">
      <c r="A37" s="12" t="s">
        <v>39</v>
      </c>
      <c r="B37" s="20">
        <v>8839511</v>
      </c>
      <c r="C37" s="21">
        <v>4873984</v>
      </c>
      <c r="D37" s="11">
        <f t="shared" si="0"/>
        <v>0.55138615699443105</v>
      </c>
      <c r="E37" s="21">
        <v>37236</v>
      </c>
      <c r="F37" s="11">
        <f t="shared" si="1"/>
        <v>4.2124502135921322E-3</v>
      </c>
      <c r="G37" s="21">
        <v>4259</v>
      </c>
      <c r="H37" s="11">
        <f t="shared" si="2"/>
        <v>4.8181398269655417E-4</v>
      </c>
    </row>
    <row r="38" spans="1:8" x14ac:dyDescent="0.45">
      <c r="A38" s="12" t="s">
        <v>40</v>
      </c>
      <c r="B38" s="20">
        <v>5523625</v>
      </c>
      <c r="C38" s="21">
        <v>3257796</v>
      </c>
      <c r="D38" s="11">
        <f t="shared" si="0"/>
        <v>0.58979311593382966</v>
      </c>
      <c r="E38" s="21">
        <v>17810</v>
      </c>
      <c r="F38" s="11">
        <f t="shared" si="1"/>
        <v>3.2243318472923127E-3</v>
      </c>
      <c r="G38" s="21">
        <v>2433</v>
      </c>
      <c r="H38" s="11">
        <f t="shared" si="2"/>
        <v>4.40471610581819E-4</v>
      </c>
    </row>
    <row r="39" spans="1:8" x14ac:dyDescent="0.45">
      <c r="A39" s="12" t="s">
        <v>41</v>
      </c>
      <c r="B39" s="20">
        <v>1344738.9999999998</v>
      </c>
      <c r="C39" s="21">
        <v>830897</v>
      </c>
      <c r="D39" s="11">
        <f t="shared" si="0"/>
        <v>0.61788718851762325</v>
      </c>
      <c r="E39" s="21">
        <v>4414</v>
      </c>
      <c r="F39" s="11">
        <f t="shared" si="1"/>
        <v>3.2824213471907937E-3</v>
      </c>
      <c r="G39" s="21">
        <v>502</v>
      </c>
      <c r="H39" s="11">
        <f t="shared" si="2"/>
        <v>3.733066416605751E-4</v>
      </c>
    </row>
    <row r="40" spans="1:8" x14ac:dyDescent="0.45">
      <c r="A40" s="12" t="s">
        <v>42</v>
      </c>
      <c r="B40" s="20">
        <v>944432</v>
      </c>
      <c r="C40" s="21">
        <v>586622</v>
      </c>
      <c r="D40" s="11">
        <f t="shared" si="0"/>
        <v>0.62113736086875493</v>
      </c>
      <c r="E40" s="21">
        <v>2598</v>
      </c>
      <c r="F40" s="11">
        <f t="shared" si="1"/>
        <v>2.7508597760346962E-3</v>
      </c>
      <c r="G40" s="21">
        <v>205</v>
      </c>
      <c r="H40" s="11">
        <f t="shared" si="2"/>
        <v>2.1706168363630203E-4</v>
      </c>
    </row>
    <row r="41" spans="1:8" x14ac:dyDescent="0.45">
      <c r="A41" s="12" t="s">
        <v>43</v>
      </c>
      <c r="B41" s="20">
        <v>556788</v>
      </c>
      <c r="C41" s="21">
        <v>342334</v>
      </c>
      <c r="D41" s="11">
        <f t="shared" si="0"/>
        <v>0.61483724505556869</v>
      </c>
      <c r="E41" s="21">
        <v>1469</v>
      </c>
      <c r="F41" s="11">
        <f t="shared" si="1"/>
        <v>2.638347090813739E-3</v>
      </c>
      <c r="G41" s="21">
        <v>173</v>
      </c>
      <c r="H41" s="11">
        <f t="shared" si="2"/>
        <v>3.1071071934021566E-4</v>
      </c>
    </row>
    <row r="42" spans="1:8" x14ac:dyDescent="0.45">
      <c r="A42" s="12" t="s">
        <v>44</v>
      </c>
      <c r="B42" s="20">
        <v>672814.99999999988</v>
      </c>
      <c r="C42" s="21">
        <v>440493</v>
      </c>
      <c r="D42" s="11">
        <f t="shared" si="0"/>
        <v>0.65470151527537301</v>
      </c>
      <c r="E42" s="21">
        <v>2850</v>
      </c>
      <c r="F42" s="11">
        <f t="shared" si="1"/>
        <v>4.235934097783195E-3</v>
      </c>
      <c r="G42" s="21">
        <v>260</v>
      </c>
      <c r="H42" s="11">
        <f t="shared" si="2"/>
        <v>3.8643609313109852E-4</v>
      </c>
    </row>
    <row r="43" spans="1:8" x14ac:dyDescent="0.45">
      <c r="A43" s="12" t="s">
        <v>45</v>
      </c>
      <c r="B43" s="20">
        <v>1893791</v>
      </c>
      <c r="C43" s="21">
        <v>1151667</v>
      </c>
      <c r="D43" s="11">
        <f t="shared" si="0"/>
        <v>0.60812782403126853</v>
      </c>
      <c r="E43" s="21">
        <v>7643</v>
      </c>
      <c r="F43" s="11">
        <f t="shared" si="1"/>
        <v>4.0358202145854534E-3</v>
      </c>
      <c r="G43" s="21">
        <v>691</v>
      </c>
      <c r="H43" s="11">
        <f t="shared" si="2"/>
        <v>3.6487658881048646E-4</v>
      </c>
    </row>
    <row r="44" spans="1:8" x14ac:dyDescent="0.45">
      <c r="A44" s="12" t="s">
        <v>46</v>
      </c>
      <c r="B44" s="20">
        <v>2812432.9999999995</v>
      </c>
      <c r="C44" s="21">
        <v>1681132</v>
      </c>
      <c r="D44" s="11">
        <f t="shared" si="0"/>
        <v>0.59775006195703162</v>
      </c>
      <c r="E44" s="21">
        <v>6306</v>
      </c>
      <c r="F44" s="11">
        <f t="shared" si="1"/>
        <v>2.2421867472042895E-3</v>
      </c>
      <c r="G44" s="21">
        <v>714</v>
      </c>
      <c r="H44" s="11">
        <f t="shared" si="2"/>
        <v>2.5387271447888717E-4</v>
      </c>
    </row>
    <row r="45" spans="1:8" x14ac:dyDescent="0.45">
      <c r="A45" s="12" t="s">
        <v>47</v>
      </c>
      <c r="B45" s="20">
        <v>1356110</v>
      </c>
      <c r="C45" s="21">
        <v>885697</v>
      </c>
      <c r="D45" s="11">
        <f t="shared" si="0"/>
        <v>0.653115897677917</v>
      </c>
      <c r="E45" s="21">
        <v>3347</v>
      </c>
      <c r="F45" s="11">
        <f t="shared" si="1"/>
        <v>2.4680888718466793E-3</v>
      </c>
      <c r="G45" s="21">
        <v>198</v>
      </c>
      <c r="H45" s="11">
        <f t="shared" si="2"/>
        <v>1.4600585498226546E-4</v>
      </c>
    </row>
    <row r="46" spans="1:8" x14ac:dyDescent="0.45">
      <c r="A46" s="12" t="s">
        <v>48</v>
      </c>
      <c r="B46" s="20">
        <v>734949</v>
      </c>
      <c r="C46" s="21">
        <v>470692</v>
      </c>
      <c r="D46" s="11">
        <f t="shared" si="0"/>
        <v>0.64044171772463121</v>
      </c>
      <c r="E46" s="21">
        <v>2420</v>
      </c>
      <c r="F46" s="11">
        <f t="shared" si="1"/>
        <v>3.2927454830199102E-3</v>
      </c>
      <c r="G46" s="21">
        <v>124</v>
      </c>
      <c r="H46" s="11">
        <f t="shared" si="2"/>
        <v>1.6871919003903673E-4</v>
      </c>
    </row>
    <row r="47" spans="1:8" x14ac:dyDescent="0.45">
      <c r="A47" s="12" t="s">
        <v>49</v>
      </c>
      <c r="B47" s="20">
        <v>973896</v>
      </c>
      <c r="C47" s="21">
        <v>600243</v>
      </c>
      <c r="D47" s="11">
        <f t="shared" si="0"/>
        <v>0.61633172330515784</v>
      </c>
      <c r="E47" s="21">
        <v>2471</v>
      </c>
      <c r="F47" s="11">
        <f t="shared" si="1"/>
        <v>2.5372319015582773E-3</v>
      </c>
      <c r="G47" s="21">
        <v>106</v>
      </c>
      <c r="H47" s="11">
        <f t="shared" si="2"/>
        <v>1.0884119043511833E-4</v>
      </c>
    </row>
    <row r="48" spans="1:8" x14ac:dyDescent="0.45">
      <c r="A48" s="12" t="s">
        <v>50</v>
      </c>
      <c r="B48" s="20">
        <v>1356219</v>
      </c>
      <c r="C48" s="21">
        <v>867751</v>
      </c>
      <c r="D48" s="11">
        <f t="shared" si="0"/>
        <v>0.6398310302392165</v>
      </c>
      <c r="E48" s="21">
        <v>3787</v>
      </c>
      <c r="F48" s="11">
        <f t="shared" si="1"/>
        <v>2.7923218890164494E-3</v>
      </c>
      <c r="G48" s="21">
        <v>261</v>
      </c>
      <c r="H48" s="11">
        <f t="shared" si="2"/>
        <v>1.9244679509725199E-4</v>
      </c>
    </row>
    <row r="49" spans="1:8" x14ac:dyDescent="0.45">
      <c r="A49" s="12" t="s">
        <v>51</v>
      </c>
      <c r="B49" s="20">
        <v>701167</v>
      </c>
      <c r="C49" s="21">
        <v>434125</v>
      </c>
      <c r="D49" s="11">
        <f t="shared" si="0"/>
        <v>0.61914636598699024</v>
      </c>
      <c r="E49" s="21">
        <v>1844</v>
      </c>
      <c r="F49" s="11">
        <f t="shared" si="1"/>
        <v>2.6299012931298819E-3</v>
      </c>
      <c r="G49" s="21">
        <v>216</v>
      </c>
      <c r="H49" s="11">
        <f t="shared" si="2"/>
        <v>3.080578521236738E-4</v>
      </c>
    </row>
    <row r="50" spans="1:8" x14ac:dyDescent="0.45">
      <c r="A50" s="12" t="s">
        <v>52</v>
      </c>
      <c r="B50" s="20">
        <v>5124170</v>
      </c>
      <c r="C50" s="21">
        <v>3004947</v>
      </c>
      <c r="D50" s="11">
        <f t="shared" si="0"/>
        <v>0.58642609437235693</v>
      </c>
      <c r="E50" s="21">
        <v>12860</v>
      </c>
      <c r="F50" s="11">
        <f t="shared" si="1"/>
        <v>2.5096747375672546E-3</v>
      </c>
      <c r="G50" s="21">
        <v>1199</v>
      </c>
      <c r="H50" s="11">
        <f t="shared" si="2"/>
        <v>2.3398911433461419E-4</v>
      </c>
    </row>
    <row r="51" spans="1:8" x14ac:dyDescent="0.45">
      <c r="A51" s="12" t="s">
        <v>53</v>
      </c>
      <c r="B51" s="20">
        <v>818222</v>
      </c>
      <c r="C51" s="21">
        <v>490267</v>
      </c>
      <c r="D51" s="11">
        <f t="shared" si="0"/>
        <v>0.59918579554204121</v>
      </c>
      <c r="E51" s="21">
        <v>2181</v>
      </c>
      <c r="F51" s="11">
        <f t="shared" si="1"/>
        <v>2.6655357592438238E-3</v>
      </c>
      <c r="G51" s="21">
        <v>214</v>
      </c>
      <c r="H51" s="11">
        <f t="shared" si="2"/>
        <v>2.6154271090242013E-4</v>
      </c>
    </row>
    <row r="52" spans="1:8" x14ac:dyDescent="0.45">
      <c r="A52" s="12" t="s">
        <v>54</v>
      </c>
      <c r="B52" s="20">
        <v>1335937.9999999998</v>
      </c>
      <c r="C52" s="21">
        <v>872434</v>
      </c>
      <c r="D52" s="11">
        <f t="shared" si="0"/>
        <v>0.65304976727961939</v>
      </c>
      <c r="E52" s="21">
        <v>4331</v>
      </c>
      <c r="F52" s="11">
        <f t="shared" si="1"/>
        <v>3.2419169153059505E-3</v>
      </c>
      <c r="G52" s="21">
        <v>1103</v>
      </c>
      <c r="H52" s="11">
        <f t="shared" si="2"/>
        <v>8.2563711789020167E-4</v>
      </c>
    </row>
    <row r="53" spans="1:8" x14ac:dyDescent="0.45">
      <c r="A53" s="12" t="s">
        <v>55</v>
      </c>
      <c r="B53" s="20">
        <v>1758645</v>
      </c>
      <c r="C53" s="21">
        <v>1138866</v>
      </c>
      <c r="D53" s="11">
        <f t="shared" si="0"/>
        <v>0.64758151872606462</v>
      </c>
      <c r="E53" s="21">
        <v>3677</v>
      </c>
      <c r="F53" s="11">
        <f t="shared" si="1"/>
        <v>2.0908142348228325E-3</v>
      </c>
      <c r="G53" s="21">
        <v>456</v>
      </c>
      <c r="H53" s="11">
        <f t="shared" si="2"/>
        <v>2.5929053333674507E-4</v>
      </c>
    </row>
    <row r="54" spans="1:8" x14ac:dyDescent="0.45">
      <c r="A54" s="12" t="s">
        <v>56</v>
      </c>
      <c r="B54" s="20">
        <v>1141741</v>
      </c>
      <c r="C54" s="21">
        <v>712615</v>
      </c>
      <c r="D54" s="11">
        <f t="shared" si="0"/>
        <v>0.62414768323113556</v>
      </c>
      <c r="E54" s="21">
        <v>3662</v>
      </c>
      <c r="F54" s="11">
        <f t="shared" si="1"/>
        <v>3.207382409846016E-3</v>
      </c>
      <c r="G54" s="21">
        <v>380</v>
      </c>
      <c r="H54" s="11">
        <f t="shared" si="2"/>
        <v>3.3282504525982689E-4</v>
      </c>
    </row>
    <row r="55" spans="1:8" x14ac:dyDescent="0.45">
      <c r="A55" s="12" t="s">
        <v>57</v>
      </c>
      <c r="B55" s="20">
        <v>1087241</v>
      </c>
      <c r="C55" s="21">
        <v>664638</v>
      </c>
      <c r="D55" s="11">
        <f t="shared" si="0"/>
        <v>0.61130696874014134</v>
      </c>
      <c r="E55" s="21">
        <v>3181</v>
      </c>
      <c r="F55" s="11">
        <f t="shared" si="1"/>
        <v>2.9257542715920388E-3</v>
      </c>
      <c r="G55" s="21">
        <v>464</v>
      </c>
      <c r="H55" s="11">
        <f t="shared" si="2"/>
        <v>4.2676830619890163E-4</v>
      </c>
    </row>
    <row r="56" spans="1:8" x14ac:dyDescent="0.45">
      <c r="A56" s="12" t="s">
        <v>58</v>
      </c>
      <c r="B56" s="20">
        <v>1617517</v>
      </c>
      <c r="C56" s="21">
        <v>1022464</v>
      </c>
      <c r="D56" s="11">
        <f t="shared" si="0"/>
        <v>0.63211947695140147</v>
      </c>
      <c r="E56" s="21">
        <v>5570</v>
      </c>
      <c r="F56" s="11">
        <f t="shared" si="1"/>
        <v>3.4435495886596555E-3</v>
      </c>
      <c r="G56" s="21">
        <v>732</v>
      </c>
      <c r="H56" s="11">
        <f t="shared" si="2"/>
        <v>4.5254547556532637E-4</v>
      </c>
    </row>
    <row r="57" spans="1:8" x14ac:dyDescent="0.45">
      <c r="A57" s="12" t="s">
        <v>59</v>
      </c>
      <c r="B57" s="20">
        <v>1485118</v>
      </c>
      <c r="C57" s="21">
        <v>681523</v>
      </c>
      <c r="D57" s="11">
        <f t="shared" si="0"/>
        <v>0.45890158223117622</v>
      </c>
      <c r="E57" s="21">
        <v>3823</v>
      </c>
      <c r="F57" s="11">
        <f t="shared" si="1"/>
        <v>2.5742062246905634E-3</v>
      </c>
      <c r="G57" s="21">
        <v>662</v>
      </c>
      <c r="H57" s="11">
        <f t="shared" si="2"/>
        <v>4.4575582546302719E-4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60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61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62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63</v>
      </c>
    </row>
    <row r="63" spans="1:8" x14ac:dyDescent="0.45">
      <c r="A63" s="53" t="s">
        <v>64</v>
      </c>
      <c r="B63" s="55"/>
      <c r="C63" s="55"/>
      <c r="D63" s="24"/>
      <c r="E63" s="24"/>
      <c r="F63" s="24"/>
      <c r="G63" s="24"/>
      <c r="H63" s="24"/>
    </row>
  </sheetData>
  <mergeCells count="15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3:H3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A2" sqref="A2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5.69921875" customWidth="1"/>
    <col min="10" max="10" width="9.5" bestFit="1" customWidth="1"/>
  </cols>
  <sheetData>
    <row r="1" spans="1:8" x14ac:dyDescent="0.45">
      <c r="A1" s="73" t="s">
        <v>65</v>
      </c>
      <c r="B1" s="73"/>
      <c r="C1" s="73"/>
      <c r="D1" s="73"/>
      <c r="E1" s="73"/>
      <c r="F1" s="73"/>
      <c r="G1" s="73"/>
      <c r="H1" s="73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88">
        <f>'進捗状況 (都道府県別)'!G3</f>
        <v>44750</v>
      </c>
      <c r="H3" s="88"/>
    </row>
    <row r="4" spans="1:8" x14ac:dyDescent="0.45">
      <c r="A4" s="2" t="s">
        <v>66</v>
      </c>
      <c r="B4" s="5"/>
      <c r="C4" s="5"/>
      <c r="D4" s="4"/>
      <c r="E4" s="19"/>
      <c r="F4" s="6"/>
      <c r="G4" s="19"/>
      <c r="H4" s="7" t="s">
        <v>1</v>
      </c>
    </row>
    <row r="5" spans="1:8" ht="24" customHeight="1" x14ac:dyDescent="0.45">
      <c r="A5" s="89" t="s">
        <v>67</v>
      </c>
      <c r="B5" s="74" t="s">
        <v>3</v>
      </c>
      <c r="C5" s="70" t="s">
        <v>4</v>
      </c>
      <c r="D5" s="75"/>
      <c r="E5" s="90" t="str">
        <f>'進捗状況 (都道府県別)'!E5</f>
        <v>直近1週間</v>
      </c>
      <c r="F5" s="91"/>
      <c r="G5" s="92">
        <f>'進捗状況 (都道府県別)'!G5:H5</f>
        <v>44749</v>
      </c>
      <c r="H5" s="93"/>
    </row>
    <row r="6" spans="1:8" ht="23.25" customHeight="1" x14ac:dyDescent="0.45">
      <c r="A6" s="89"/>
      <c r="B6" s="74"/>
      <c r="C6" s="76"/>
      <c r="D6" s="77"/>
      <c r="E6" s="82" t="s">
        <v>6</v>
      </c>
      <c r="F6" s="83"/>
      <c r="G6" s="84" t="s">
        <v>7</v>
      </c>
      <c r="H6" s="85"/>
    </row>
    <row r="7" spans="1:8" ht="18.75" customHeight="1" x14ac:dyDescent="0.45">
      <c r="A7" s="69"/>
      <c r="B7" s="74"/>
      <c r="C7" s="86" t="s">
        <v>8</v>
      </c>
      <c r="D7" s="8"/>
      <c r="E7" s="86" t="s">
        <v>9</v>
      </c>
      <c r="F7" s="8"/>
      <c r="G7" s="86" t="s">
        <v>9</v>
      </c>
      <c r="H7" s="9"/>
    </row>
    <row r="8" spans="1:8" ht="18.75" customHeight="1" x14ac:dyDescent="0.45">
      <c r="A8" s="69"/>
      <c r="B8" s="74"/>
      <c r="C8" s="87"/>
      <c r="D8" s="72" t="s">
        <v>10</v>
      </c>
      <c r="E8" s="87"/>
      <c r="F8" s="70" t="s">
        <v>11</v>
      </c>
      <c r="G8" s="87"/>
      <c r="H8" s="72" t="s">
        <v>11</v>
      </c>
    </row>
    <row r="9" spans="1:8" ht="35.1" customHeight="1" x14ac:dyDescent="0.45">
      <c r="A9" s="69"/>
      <c r="B9" s="74"/>
      <c r="C9" s="87"/>
      <c r="D9" s="71"/>
      <c r="E9" s="87"/>
      <c r="F9" s="71"/>
      <c r="G9" s="87"/>
      <c r="H9" s="71"/>
    </row>
    <row r="10" spans="1:8" x14ac:dyDescent="0.45">
      <c r="A10" s="10" t="s">
        <v>68</v>
      </c>
      <c r="B10" s="20">
        <v>27549031.999999996</v>
      </c>
      <c r="C10" s="21">
        <f>SUM(C11:C30)</f>
        <v>16205411</v>
      </c>
      <c r="D10" s="11">
        <f>C10/$B10</f>
        <v>0.58823885354665106</v>
      </c>
      <c r="E10" s="21">
        <f>SUM(E11:E30)</f>
        <v>89935</v>
      </c>
      <c r="F10" s="11">
        <f>E10/$B10</f>
        <v>3.2645430155222883E-3</v>
      </c>
      <c r="G10" s="21">
        <f>SUM(G11:G30)</f>
        <v>11830</v>
      </c>
      <c r="H10" s="11">
        <f>G10/$B10</f>
        <v>4.2941617694589057E-4</v>
      </c>
    </row>
    <row r="11" spans="1:8" x14ac:dyDescent="0.45">
      <c r="A11" s="12" t="s">
        <v>69</v>
      </c>
      <c r="B11" s="20">
        <v>1961575</v>
      </c>
      <c r="C11" s="21">
        <v>1171476</v>
      </c>
      <c r="D11" s="11">
        <f t="shared" ref="D11:D30" si="0">C11/$B11</f>
        <v>0.59721193428749852</v>
      </c>
      <c r="E11" s="21">
        <v>5200</v>
      </c>
      <c r="F11" s="11">
        <f t="shared" ref="F11:F30" si="1">E11/$B11</f>
        <v>2.6509310120693829E-3</v>
      </c>
      <c r="G11" s="21">
        <v>1097</v>
      </c>
      <c r="H11" s="11">
        <f t="shared" ref="H11:H30" si="2">G11/$B11</f>
        <v>5.5924448466156021E-4</v>
      </c>
    </row>
    <row r="12" spans="1:8" x14ac:dyDescent="0.45">
      <c r="A12" s="12" t="s">
        <v>70</v>
      </c>
      <c r="B12" s="20">
        <v>1065932</v>
      </c>
      <c r="C12" s="21">
        <v>650413</v>
      </c>
      <c r="D12" s="11">
        <f t="shared" si="0"/>
        <v>0.61018245066289412</v>
      </c>
      <c r="E12" s="21">
        <v>5550</v>
      </c>
      <c r="F12" s="11">
        <f t="shared" si="1"/>
        <v>5.2067111222854744E-3</v>
      </c>
      <c r="G12" s="21">
        <v>597</v>
      </c>
      <c r="H12" s="11">
        <f t="shared" si="2"/>
        <v>5.600732504512483E-4</v>
      </c>
    </row>
    <row r="13" spans="1:8" x14ac:dyDescent="0.45">
      <c r="A13" s="12" t="s">
        <v>71</v>
      </c>
      <c r="B13" s="20">
        <v>1324589</v>
      </c>
      <c r="C13" s="21">
        <v>807317</v>
      </c>
      <c r="D13" s="11">
        <f t="shared" si="0"/>
        <v>0.60948490437411151</v>
      </c>
      <c r="E13" s="21">
        <v>4861</v>
      </c>
      <c r="F13" s="11">
        <f t="shared" si="1"/>
        <v>3.6698175811515875E-3</v>
      </c>
      <c r="G13" s="21">
        <v>434</v>
      </c>
      <c r="H13" s="11">
        <f t="shared" si="2"/>
        <v>3.2764880276070539E-4</v>
      </c>
    </row>
    <row r="14" spans="1:8" x14ac:dyDescent="0.45">
      <c r="A14" s="12" t="s">
        <v>72</v>
      </c>
      <c r="B14" s="20">
        <v>974726</v>
      </c>
      <c r="C14" s="21">
        <v>613634</v>
      </c>
      <c r="D14" s="11">
        <f t="shared" si="0"/>
        <v>0.62954512345007729</v>
      </c>
      <c r="E14" s="21">
        <v>3871</v>
      </c>
      <c r="F14" s="11">
        <f t="shared" si="1"/>
        <v>3.9713724677499116E-3</v>
      </c>
      <c r="G14" s="21">
        <v>339</v>
      </c>
      <c r="H14" s="11">
        <f t="shared" si="2"/>
        <v>3.4779004561281837E-4</v>
      </c>
    </row>
    <row r="15" spans="1:8" x14ac:dyDescent="0.45">
      <c r="A15" s="12" t="s">
        <v>73</v>
      </c>
      <c r="B15" s="20">
        <v>3759920</v>
      </c>
      <c r="C15" s="21">
        <v>2313236</v>
      </c>
      <c r="D15" s="11">
        <f t="shared" si="0"/>
        <v>0.61523543054107532</v>
      </c>
      <c r="E15" s="21">
        <v>12010</v>
      </c>
      <c r="F15" s="11">
        <f t="shared" si="1"/>
        <v>3.1942168982318775E-3</v>
      </c>
      <c r="G15" s="21">
        <v>1584</v>
      </c>
      <c r="H15" s="11">
        <f t="shared" si="2"/>
        <v>4.2128555926721845E-4</v>
      </c>
    </row>
    <row r="16" spans="1:8" x14ac:dyDescent="0.45">
      <c r="A16" s="12" t="s">
        <v>74</v>
      </c>
      <c r="B16" s="20">
        <v>1521562.0000000002</v>
      </c>
      <c r="C16" s="21">
        <v>893062</v>
      </c>
      <c r="D16" s="11">
        <f t="shared" si="0"/>
        <v>0.5869376338262916</v>
      </c>
      <c r="E16" s="21">
        <v>4952</v>
      </c>
      <c r="F16" s="11">
        <f t="shared" si="1"/>
        <v>3.2545502582214851E-3</v>
      </c>
      <c r="G16" s="21">
        <v>536</v>
      </c>
      <c r="H16" s="11">
        <f t="shared" si="2"/>
        <v>3.5226957560717206E-4</v>
      </c>
    </row>
    <row r="17" spans="1:8" x14ac:dyDescent="0.45">
      <c r="A17" s="12" t="s">
        <v>75</v>
      </c>
      <c r="B17" s="20">
        <v>718601</v>
      </c>
      <c r="C17" s="21">
        <v>447027</v>
      </c>
      <c r="D17" s="11">
        <f t="shared" si="0"/>
        <v>0.62207956849489499</v>
      </c>
      <c r="E17" s="21">
        <v>2082</v>
      </c>
      <c r="F17" s="11">
        <f t="shared" si="1"/>
        <v>2.8972962742885135E-3</v>
      </c>
      <c r="G17" s="21">
        <v>354</v>
      </c>
      <c r="H17" s="11">
        <f t="shared" si="2"/>
        <v>4.9262386219891153E-4</v>
      </c>
    </row>
    <row r="18" spans="1:8" x14ac:dyDescent="0.45">
      <c r="A18" s="12" t="s">
        <v>76</v>
      </c>
      <c r="B18" s="20">
        <v>784774</v>
      </c>
      <c r="C18" s="21">
        <v>524497</v>
      </c>
      <c r="D18" s="11">
        <f t="shared" si="0"/>
        <v>0.66834145881489448</v>
      </c>
      <c r="E18" s="21">
        <v>1957</v>
      </c>
      <c r="F18" s="11">
        <f t="shared" si="1"/>
        <v>2.4937115653678637E-3</v>
      </c>
      <c r="G18" s="21">
        <v>412</v>
      </c>
      <c r="H18" s="11">
        <f t="shared" si="2"/>
        <v>5.2499190849849761E-4</v>
      </c>
    </row>
    <row r="19" spans="1:8" x14ac:dyDescent="0.45">
      <c r="A19" s="12" t="s">
        <v>77</v>
      </c>
      <c r="B19" s="20">
        <v>694295.99999999988</v>
      </c>
      <c r="C19" s="21">
        <v>442106</v>
      </c>
      <c r="D19" s="11">
        <f t="shared" si="0"/>
        <v>0.6367687556892162</v>
      </c>
      <c r="E19" s="21">
        <v>2049</v>
      </c>
      <c r="F19" s="11">
        <f t="shared" si="1"/>
        <v>2.9511908465553603E-3</v>
      </c>
      <c r="G19" s="21">
        <v>148</v>
      </c>
      <c r="H19" s="11">
        <f t="shared" si="2"/>
        <v>2.1316556627144621E-4</v>
      </c>
    </row>
    <row r="20" spans="1:8" x14ac:dyDescent="0.45">
      <c r="A20" s="12" t="s">
        <v>78</v>
      </c>
      <c r="B20" s="20">
        <v>799966</v>
      </c>
      <c r="C20" s="21">
        <v>502056</v>
      </c>
      <c r="D20" s="11">
        <f t="shared" si="0"/>
        <v>0.62759667285859644</v>
      </c>
      <c r="E20" s="21">
        <v>2685</v>
      </c>
      <c r="F20" s="11">
        <f t="shared" si="1"/>
        <v>3.3563926466874841E-3</v>
      </c>
      <c r="G20" s="21">
        <v>236</v>
      </c>
      <c r="H20" s="11">
        <f t="shared" si="2"/>
        <v>2.950125380328664E-4</v>
      </c>
    </row>
    <row r="21" spans="1:8" x14ac:dyDescent="0.45">
      <c r="A21" s="12" t="s">
        <v>79</v>
      </c>
      <c r="B21" s="20">
        <v>2300944</v>
      </c>
      <c r="C21" s="21">
        <v>1313692</v>
      </c>
      <c r="D21" s="11">
        <f t="shared" si="0"/>
        <v>0.57093610274739415</v>
      </c>
      <c r="E21" s="21">
        <v>6769</v>
      </c>
      <c r="F21" s="11">
        <f t="shared" si="1"/>
        <v>2.9418360464226858E-3</v>
      </c>
      <c r="G21" s="21">
        <v>829</v>
      </c>
      <c r="H21" s="11">
        <f t="shared" si="2"/>
        <v>3.6028690832979856E-4</v>
      </c>
    </row>
    <row r="22" spans="1:8" x14ac:dyDescent="0.45">
      <c r="A22" s="12" t="s">
        <v>80</v>
      </c>
      <c r="B22" s="20">
        <v>1400720</v>
      </c>
      <c r="C22" s="21">
        <v>792516</v>
      </c>
      <c r="D22" s="11">
        <f t="shared" si="0"/>
        <v>0.565791878462505</v>
      </c>
      <c r="E22" s="21">
        <v>4946</v>
      </c>
      <c r="F22" s="11">
        <f t="shared" si="1"/>
        <v>3.5310411788223198E-3</v>
      </c>
      <c r="G22" s="21">
        <v>506</v>
      </c>
      <c r="H22" s="11">
        <f t="shared" si="2"/>
        <v>3.6124278942258265E-4</v>
      </c>
    </row>
    <row r="23" spans="1:8" x14ac:dyDescent="0.45">
      <c r="A23" s="12" t="s">
        <v>81</v>
      </c>
      <c r="B23" s="20">
        <v>2739963</v>
      </c>
      <c r="C23" s="21">
        <v>1415807</v>
      </c>
      <c r="D23" s="11">
        <f t="shared" si="0"/>
        <v>0.51672486088315794</v>
      </c>
      <c r="E23" s="21">
        <v>10489</v>
      </c>
      <c r="F23" s="11">
        <f t="shared" si="1"/>
        <v>3.8281538838298183E-3</v>
      </c>
      <c r="G23" s="21">
        <v>1962</v>
      </c>
      <c r="H23" s="11">
        <f t="shared" si="2"/>
        <v>7.1606806369283089E-4</v>
      </c>
    </row>
    <row r="24" spans="1:8" x14ac:dyDescent="0.45">
      <c r="A24" s="12" t="s">
        <v>82</v>
      </c>
      <c r="B24" s="20">
        <v>831479.00000000012</v>
      </c>
      <c r="C24" s="21">
        <v>469467</v>
      </c>
      <c r="D24" s="11">
        <f t="shared" si="0"/>
        <v>0.56461678527058401</v>
      </c>
      <c r="E24" s="21">
        <v>3237</v>
      </c>
      <c r="F24" s="11">
        <f t="shared" si="1"/>
        <v>3.8930628434392205E-3</v>
      </c>
      <c r="G24" s="21">
        <v>928</v>
      </c>
      <c r="H24" s="11">
        <f t="shared" si="2"/>
        <v>1.1160835090242808E-3</v>
      </c>
    </row>
    <row r="25" spans="1:8" x14ac:dyDescent="0.45">
      <c r="A25" s="12" t="s">
        <v>83</v>
      </c>
      <c r="B25" s="20">
        <v>1526835</v>
      </c>
      <c r="C25" s="21">
        <v>860846</v>
      </c>
      <c r="D25" s="11">
        <f t="shared" si="0"/>
        <v>0.56381075885737486</v>
      </c>
      <c r="E25" s="21">
        <v>5075</v>
      </c>
      <c r="F25" s="11">
        <f t="shared" si="1"/>
        <v>3.3238693113532241E-3</v>
      </c>
      <c r="G25" s="21">
        <v>417</v>
      </c>
      <c r="H25" s="11">
        <f t="shared" si="2"/>
        <v>2.7311399070626492E-4</v>
      </c>
    </row>
    <row r="26" spans="1:8" x14ac:dyDescent="0.45">
      <c r="A26" s="12" t="s">
        <v>84</v>
      </c>
      <c r="B26" s="20">
        <v>708155</v>
      </c>
      <c r="C26" s="21">
        <v>407668</v>
      </c>
      <c r="D26" s="11">
        <f t="shared" si="0"/>
        <v>0.5756762290741434</v>
      </c>
      <c r="E26" s="21">
        <v>2912</v>
      </c>
      <c r="F26" s="11">
        <f t="shared" si="1"/>
        <v>4.1120941036919883E-3</v>
      </c>
      <c r="G26" s="21">
        <v>229</v>
      </c>
      <c r="H26" s="11">
        <f t="shared" si="2"/>
        <v>3.2337553219281091E-4</v>
      </c>
    </row>
    <row r="27" spans="1:8" x14ac:dyDescent="0.45">
      <c r="A27" s="12" t="s">
        <v>85</v>
      </c>
      <c r="B27" s="20">
        <v>1194817</v>
      </c>
      <c r="C27" s="21">
        <v>680686</v>
      </c>
      <c r="D27" s="11">
        <f t="shared" si="0"/>
        <v>0.56969895808312065</v>
      </c>
      <c r="E27" s="21">
        <v>3393</v>
      </c>
      <c r="F27" s="11">
        <f t="shared" si="1"/>
        <v>2.8397654201438379E-3</v>
      </c>
      <c r="G27" s="21">
        <v>321</v>
      </c>
      <c r="H27" s="11">
        <f t="shared" si="2"/>
        <v>2.6866038899680872E-4</v>
      </c>
    </row>
    <row r="28" spans="1:8" x14ac:dyDescent="0.45">
      <c r="A28" s="12" t="s">
        <v>86</v>
      </c>
      <c r="B28" s="20">
        <v>944709</v>
      </c>
      <c r="C28" s="21">
        <v>574105</v>
      </c>
      <c r="D28" s="11">
        <f t="shared" si="0"/>
        <v>0.6077056532752414</v>
      </c>
      <c r="E28" s="21">
        <v>2641</v>
      </c>
      <c r="F28" s="11">
        <f t="shared" si="1"/>
        <v>2.7955698527271362E-3</v>
      </c>
      <c r="G28" s="21">
        <v>276</v>
      </c>
      <c r="H28" s="11">
        <f t="shared" si="2"/>
        <v>2.9215345677875411E-4</v>
      </c>
    </row>
    <row r="29" spans="1:8" x14ac:dyDescent="0.45">
      <c r="A29" s="12" t="s">
        <v>87</v>
      </c>
      <c r="B29" s="20">
        <v>1562767</v>
      </c>
      <c r="C29" s="21">
        <v>874641</v>
      </c>
      <c r="D29" s="11">
        <f t="shared" si="0"/>
        <v>0.55967460280387282</v>
      </c>
      <c r="E29" s="21">
        <v>3568</v>
      </c>
      <c r="F29" s="11">
        <f t="shared" si="1"/>
        <v>2.2831298587697333E-3</v>
      </c>
      <c r="G29" s="21">
        <v>417</v>
      </c>
      <c r="H29" s="11">
        <f t="shared" si="2"/>
        <v>2.6683440333715775E-4</v>
      </c>
    </row>
    <row r="30" spans="1:8" x14ac:dyDescent="0.45">
      <c r="A30" s="12" t="s">
        <v>88</v>
      </c>
      <c r="B30" s="20">
        <v>732702</v>
      </c>
      <c r="C30" s="21">
        <v>451159</v>
      </c>
      <c r="D30" s="11">
        <f t="shared" si="0"/>
        <v>0.61574692030320644</v>
      </c>
      <c r="E30" s="21">
        <v>1688</v>
      </c>
      <c r="F30" s="11">
        <f t="shared" si="1"/>
        <v>2.3038015455123639E-3</v>
      </c>
      <c r="G30" s="21">
        <v>208</v>
      </c>
      <c r="H30" s="11">
        <f t="shared" si="2"/>
        <v>2.8388075916266093E-4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89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9"/>
      <c r="B34" s="74" t="s">
        <v>3</v>
      </c>
      <c r="C34" s="70" t="s">
        <v>4</v>
      </c>
      <c r="D34" s="75"/>
      <c r="E34" s="90" t="str">
        <f>E5</f>
        <v>直近1週間</v>
      </c>
      <c r="F34" s="91"/>
      <c r="G34" s="90">
        <f>'進捗状況 (都道府県別)'!G5:H5</f>
        <v>44749</v>
      </c>
      <c r="H34" s="91"/>
    </row>
    <row r="35" spans="1:8" ht="24" customHeight="1" x14ac:dyDescent="0.45">
      <c r="A35" s="89"/>
      <c r="B35" s="74"/>
      <c r="C35" s="76"/>
      <c r="D35" s="77"/>
      <c r="E35" s="82" t="s">
        <v>6</v>
      </c>
      <c r="F35" s="83"/>
      <c r="G35" s="84" t="s">
        <v>7</v>
      </c>
      <c r="H35" s="85"/>
    </row>
    <row r="36" spans="1:8" ht="18.75" customHeight="1" x14ac:dyDescent="0.45">
      <c r="A36" s="69"/>
      <c r="B36" s="74"/>
      <c r="C36" s="86" t="s">
        <v>8</v>
      </c>
      <c r="D36" s="8"/>
      <c r="E36" s="86" t="s">
        <v>9</v>
      </c>
      <c r="F36" s="8"/>
      <c r="G36" s="86" t="s">
        <v>9</v>
      </c>
      <c r="H36" s="9"/>
    </row>
    <row r="37" spans="1:8" ht="18.75" customHeight="1" x14ac:dyDescent="0.45">
      <c r="A37" s="69"/>
      <c r="B37" s="74"/>
      <c r="C37" s="87"/>
      <c r="D37" s="72" t="s">
        <v>10</v>
      </c>
      <c r="E37" s="87"/>
      <c r="F37" s="70" t="s">
        <v>11</v>
      </c>
      <c r="G37" s="87"/>
      <c r="H37" s="72" t="s">
        <v>11</v>
      </c>
    </row>
    <row r="38" spans="1:8" ht="35.1" customHeight="1" x14ac:dyDescent="0.45">
      <c r="A38" s="69"/>
      <c r="B38" s="74"/>
      <c r="C38" s="87"/>
      <c r="D38" s="71"/>
      <c r="E38" s="87"/>
      <c r="F38" s="71"/>
      <c r="G38" s="87"/>
      <c r="H38" s="71"/>
    </row>
    <row r="39" spans="1:8" x14ac:dyDescent="0.45">
      <c r="A39" s="10" t="s">
        <v>68</v>
      </c>
      <c r="B39" s="20">
        <v>9572763</v>
      </c>
      <c r="C39" s="21">
        <v>5675076</v>
      </c>
      <c r="D39" s="11">
        <f>C39/$B39</f>
        <v>0.59283573614013008</v>
      </c>
      <c r="E39" s="21">
        <v>29137</v>
      </c>
      <c r="F39" s="11">
        <f>E39/$B39</f>
        <v>3.0437398272578145E-3</v>
      </c>
      <c r="G39" s="21">
        <v>3248</v>
      </c>
      <c r="H39" s="11">
        <f>G39/$B39</f>
        <v>3.3929597964558404E-4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90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91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62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92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3" t="s">
        <v>64</v>
      </c>
      <c r="B45" s="54"/>
      <c r="C45" s="54"/>
      <c r="E45" s="54"/>
      <c r="G45" s="54"/>
    </row>
  </sheetData>
  <mergeCells count="28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G3:H3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"/>
  <sheetViews>
    <sheetView view="pageBreakPreview" zoomScale="99" zoomScaleNormal="100" zoomScaleSheetLayoutView="99" workbookViewId="0">
      <selection activeCell="D17" sqref="D17"/>
    </sheetView>
  </sheetViews>
  <sheetFormatPr defaultRowHeight="18" x14ac:dyDescent="0.45"/>
  <cols>
    <col min="1" max="1" width="12.69921875" customWidth="1"/>
    <col min="2" max="2" width="14.09765625" style="27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21" width="13.09765625" customWidth="1"/>
    <col min="23" max="23" width="11.59765625" bestFit="1" customWidth="1"/>
  </cols>
  <sheetData>
    <row r="1" spans="1:23" x14ac:dyDescent="0.45">
      <c r="A1" s="22" t="s">
        <v>93</v>
      </c>
      <c r="B1" s="23"/>
      <c r="C1" s="24"/>
      <c r="D1" s="24"/>
      <c r="E1" s="24"/>
      <c r="F1" s="24"/>
      <c r="J1" s="25"/>
    </row>
    <row r="2" spans="1:23" x14ac:dyDescent="0.45">
      <c r="A2" s="22"/>
      <c r="B2" s="22"/>
      <c r="C2" s="22"/>
      <c r="D2" s="22"/>
      <c r="E2" s="22"/>
      <c r="F2" s="22"/>
      <c r="G2" s="22"/>
      <c r="H2" s="22"/>
      <c r="I2" s="22"/>
      <c r="P2" s="26"/>
      <c r="Q2" s="26"/>
      <c r="R2" s="26"/>
      <c r="S2" s="26"/>
      <c r="T2" s="94">
        <f>'進捗状況 (都道府県別)'!G3</f>
        <v>44750</v>
      </c>
      <c r="U2" s="94"/>
    </row>
    <row r="3" spans="1:23" x14ac:dyDescent="0.45">
      <c r="A3" s="96" t="s">
        <v>2</v>
      </c>
      <c r="B3" s="111" t="str">
        <f>_xlfn.CONCAT("接種回数（",TEXT('進捗状況 (都道府県別)'!G3-1,"m月d日"),"まで）")</f>
        <v>接種回数（7月7日まで）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3"/>
    </row>
    <row r="4" spans="1:23" x14ac:dyDescent="0.45">
      <c r="A4" s="97"/>
      <c r="B4" s="97"/>
      <c r="C4" s="99" t="s">
        <v>94</v>
      </c>
      <c r="D4" s="100"/>
      <c r="E4" s="99" t="s">
        <v>95</v>
      </c>
      <c r="F4" s="100"/>
      <c r="G4" s="105" t="s">
        <v>96</v>
      </c>
      <c r="H4" s="106"/>
      <c r="I4" s="106"/>
      <c r="J4" s="106"/>
      <c r="K4" s="106"/>
      <c r="L4" s="106"/>
      <c r="M4" s="106"/>
      <c r="N4" s="106"/>
      <c r="O4" s="106"/>
      <c r="P4" s="107"/>
      <c r="Q4" s="105" t="s">
        <v>97</v>
      </c>
      <c r="R4" s="106"/>
      <c r="S4" s="106"/>
      <c r="T4" s="106"/>
      <c r="U4" s="107"/>
    </row>
    <row r="5" spans="1:23" x14ac:dyDescent="0.45">
      <c r="A5" s="97"/>
      <c r="B5" s="97"/>
      <c r="C5" s="101"/>
      <c r="D5" s="102"/>
      <c r="E5" s="101"/>
      <c r="F5" s="102"/>
      <c r="G5" s="103"/>
      <c r="H5" s="104"/>
      <c r="I5" s="57" t="s">
        <v>98</v>
      </c>
      <c r="J5" s="57" t="s">
        <v>99</v>
      </c>
      <c r="K5" s="58" t="s">
        <v>100</v>
      </c>
      <c r="L5" s="59" t="s">
        <v>101</v>
      </c>
      <c r="M5" s="59" t="s">
        <v>102</v>
      </c>
      <c r="N5" s="59" t="s">
        <v>103</v>
      </c>
      <c r="O5" s="59" t="s">
        <v>104</v>
      </c>
      <c r="P5" s="59" t="s">
        <v>105</v>
      </c>
      <c r="Q5" s="64"/>
      <c r="R5" s="65"/>
      <c r="S5" s="57" t="s">
        <v>106</v>
      </c>
      <c r="T5" s="57" t="s">
        <v>107</v>
      </c>
      <c r="U5" s="57" t="s">
        <v>108</v>
      </c>
    </row>
    <row r="6" spans="1:23" x14ac:dyDescent="0.45">
      <c r="A6" s="98"/>
      <c r="B6" s="98"/>
      <c r="C6" s="56" t="s">
        <v>8</v>
      </c>
      <c r="D6" s="56" t="s">
        <v>109</v>
      </c>
      <c r="E6" s="56" t="s">
        <v>8</v>
      </c>
      <c r="F6" s="56" t="s">
        <v>109</v>
      </c>
      <c r="G6" s="56" t="s">
        <v>8</v>
      </c>
      <c r="H6" s="56" t="s">
        <v>109</v>
      </c>
      <c r="I6" s="108" t="s">
        <v>8</v>
      </c>
      <c r="J6" s="109"/>
      <c r="K6" s="109"/>
      <c r="L6" s="109"/>
      <c r="M6" s="109"/>
      <c r="N6" s="109"/>
      <c r="O6" s="109"/>
      <c r="P6" s="110"/>
      <c r="Q6" s="56" t="s">
        <v>8</v>
      </c>
      <c r="R6" s="56" t="s">
        <v>109</v>
      </c>
      <c r="S6" s="60" t="s">
        <v>110</v>
      </c>
      <c r="T6" s="60" t="s">
        <v>110</v>
      </c>
      <c r="U6" s="60" t="s">
        <v>110</v>
      </c>
      <c r="W6" s="27" t="s">
        <v>111</v>
      </c>
    </row>
    <row r="7" spans="1:23" x14ac:dyDescent="0.45">
      <c r="A7" s="28" t="s">
        <v>12</v>
      </c>
      <c r="B7" s="32">
        <f>C7+E7+G7+Q7</f>
        <v>286049812</v>
      </c>
      <c r="C7" s="32">
        <f>SUM(C8:C54)</f>
        <v>103759607</v>
      </c>
      <c r="D7" s="31">
        <f t="shared" ref="D7:D54" si="0">C7/W7</f>
        <v>0.81929477292929587</v>
      </c>
      <c r="E7" s="32">
        <f>SUM(E8:E54)</f>
        <v>102348630</v>
      </c>
      <c r="F7" s="31">
        <f t="shared" ref="F7:F54" si="1">E7/W7</f>
        <v>0.80815357729212023</v>
      </c>
      <c r="G7" s="32">
        <f>SUM(G8:G54)</f>
        <v>78246784</v>
      </c>
      <c r="H7" s="31">
        <f>G7/W7</f>
        <v>0.61784333020582527</v>
      </c>
      <c r="I7" s="32">
        <f>SUM(I8:I54)</f>
        <v>1032451</v>
      </c>
      <c r="J7" s="32">
        <f t="shared" ref="J7" si="2">SUM(J8:J54)</f>
        <v>5279029</v>
      </c>
      <c r="K7" s="32">
        <f t="shared" ref="K7:Q7" si="3">SUM(K8:K54)</f>
        <v>23257341</v>
      </c>
      <c r="L7" s="32">
        <f t="shared" si="3"/>
        <v>25455654</v>
      </c>
      <c r="M7" s="32">
        <f t="shared" si="3"/>
        <v>13723747</v>
      </c>
      <c r="N7" s="32">
        <f t="shared" si="3"/>
        <v>6538470</v>
      </c>
      <c r="O7" s="32">
        <f t="shared" si="3"/>
        <v>2686285</v>
      </c>
      <c r="P7" s="32">
        <f t="shared" si="3"/>
        <v>273807</v>
      </c>
      <c r="Q7" s="61">
        <f t="shared" si="3"/>
        <v>1694791</v>
      </c>
      <c r="R7" s="62">
        <f>Q7/W7</f>
        <v>1.3382215369296978E-2</v>
      </c>
      <c r="S7" s="61">
        <f t="shared" ref="S7:U7" si="4">SUM(S8:S54)</f>
        <v>6435</v>
      </c>
      <c r="T7" s="61">
        <f t="shared" ref="T7" si="5">SUM(T8:T54)</f>
        <v>705906</v>
      </c>
      <c r="U7" s="61">
        <f t="shared" si="4"/>
        <v>982450</v>
      </c>
      <c r="W7" s="1">
        <v>126645025</v>
      </c>
    </row>
    <row r="8" spans="1:23" x14ac:dyDescent="0.45">
      <c r="A8" s="33" t="s">
        <v>13</v>
      </c>
      <c r="B8" s="32">
        <f>C8+E8+G8+Q8</f>
        <v>11989298</v>
      </c>
      <c r="C8" s="34">
        <f>SUM(一般接種!D7+一般接種!G7+一般接種!J7+一般接種!M7+医療従事者等!C5)</f>
        <v>4321120</v>
      </c>
      <c r="D8" s="30">
        <f t="shared" si="0"/>
        <v>0.8267549687626935</v>
      </c>
      <c r="E8" s="34">
        <f>SUM(一般接種!E7+一般接種!H7+一般接種!K7+一般接種!N7+医療従事者等!D5)</f>
        <v>4257123</v>
      </c>
      <c r="F8" s="31">
        <f t="shared" si="1"/>
        <v>0.8145104956316751</v>
      </c>
      <c r="G8" s="29">
        <f>SUM(I8:P8)</f>
        <v>3356977</v>
      </c>
      <c r="H8" s="31">
        <f t="shared" ref="H8:H54" si="6">G8/W8</f>
        <v>0.64228658652665982</v>
      </c>
      <c r="I8" s="35">
        <v>42020</v>
      </c>
      <c r="J8" s="35">
        <v>230955</v>
      </c>
      <c r="K8" s="35">
        <v>922620</v>
      </c>
      <c r="L8" s="35">
        <v>1074746</v>
      </c>
      <c r="M8" s="35">
        <v>654498</v>
      </c>
      <c r="N8" s="35">
        <v>304860</v>
      </c>
      <c r="O8" s="35">
        <v>118672</v>
      </c>
      <c r="P8" s="35">
        <v>8606</v>
      </c>
      <c r="Q8" s="35">
        <f>SUM(S8:U8)</f>
        <v>54078</v>
      </c>
      <c r="R8" s="63">
        <f t="shared" ref="R8:R54" si="7">Q8/W8</f>
        <v>1.0346682156651271E-2</v>
      </c>
      <c r="S8" s="35">
        <v>128</v>
      </c>
      <c r="T8" s="35">
        <v>24234</v>
      </c>
      <c r="U8" s="35">
        <v>29716</v>
      </c>
      <c r="W8" s="1">
        <v>5226603</v>
      </c>
    </row>
    <row r="9" spans="1:23" x14ac:dyDescent="0.45">
      <c r="A9" s="33" t="s">
        <v>14</v>
      </c>
      <c r="B9" s="32">
        <f>C9+E9+G9+Q9</f>
        <v>3050758</v>
      </c>
      <c r="C9" s="34">
        <f>SUM(一般接種!D8+一般接種!G8+一般接種!J8+一般接種!M8+医療従事者等!C6)</f>
        <v>1094657</v>
      </c>
      <c r="D9" s="30">
        <f t="shared" si="0"/>
        <v>0.86904093711173658</v>
      </c>
      <c r="E9" s="34">
        <f>SUM(一般接種!E8+一般接種!H8+一般接種!K8+一般接種!N8+医療従事者等!D6)</f>
        <v>1079726</v>
      </c>
      <c r="F9" s="31">
        <f t="shared" si="1"/>
        <v>0.85718731517169933</v>
      </c>
      <c r="G9" s="29">
        <f t="shared" ref="G9:G54" si="8">SUM(I9:P9)</f>
        <v>863502</v>
      </c>
      <c r="H9" s="31">
        <f t="shared" si="6"/>
        <v>0.68552851466519527</v>
      </c>
      <c r="I9" s="35">
        <v>10705</v>
      </c>
      <c r="J9" s="35">
        <v>43901</v>
      </c>
      <c r="K9" s="35">
        <v>228179</v>
      </c>
      <c r="L9" s="35">
        <v>263709</v>
      </c>
      <c r="M9" s="35">
        <v>181498</v>
      </c>
      <c r="N9" s="35">
        <v>91999</v>
      </c>
      <c r="O9" s="35">
        <v>40477</v>
      </c>
      <c r="P9" s="35">
        <v>3034</v>
      </c>
      <c r="Q9" s="35">
        <f t="shared" ref="Q9:Q54" si="9">SUM(S9:U9)</f>
        <v>12873</v>
      </c>
      <c r="R9" s="63">
        <f t="shared" si="7"/>
        <v>1.021978938008836E-2</v>
      </c>
      <c r="S9" s="35">
        <v>68</v>
      </c>
      <c r="T9" s="35">
        <v>5470</v>
      </c>
      <c r="U9" s="35">
        <v>7335</v>
      </c>
      <c r="W9" s="1">
        <v>1259615</v>
      </c>
    </row>
    <row r="10" spans="1:23" x14ac:dyDescent="0.45">
      <c r="A10" s="33" t="s">
        <v>15</v>
      </c>
      <c r="B10" s="32">
        <f t="shared" ref="B10:B54" si="10">C10+E10+G10+Q10</f>
        <v>2971042</v>
      </c>
      <c r="C10" s="34">
        <f>SUM(一般接種!D9+一般接種!G9+一般接種!J9+一般接種!M9+医療従事者等!C7)</f>
        <v>1059819</v>
      </c>
      <c r="D10" s="30">
        <f t="shared" si="0"/>
        <v>0.86811847417684629</v>
      </c>
      <c r="E10" s="34">
        <f>SUM(一般接種!E9+一般接種!H9+一般接種!K9+一般接種!N9+医療従事者等!D7)</f>
        <v>1044486</v>
      </c>
      <c r="F10" s="31">
        <f t="shared" si="1"/>
        <v>0.85555891394575623</v>
      </c>
      <c r="G10" s="29">
        <f t="shared" si="8"/>
        <v>851622</v>
      </c>
      <c r="H10" s="31">
        <f t="shared" si="6"/>
        <v>0.69758023890441123</v>
      </c>
      <c r="I10" s="35">
        <v>10377</v>
      </c>
      <c r="J10" s="35">
        <v>47627</v>
      </c>
      <c r="K10" s="35">
        <v>221390</v>
      </c>
      <c r="L10" s="35">
        <v>256534</v>
      </c>
      <c r="M10" s="35">
        <v>168489</v>
      </c>
      <c r="N10" s="35">
        <v>106687</v>
      </c>
      <c r="O10" s="35">
        <v>38103</v>
      </c>
      <c r="P10" s="35">
        <v>2415</v>
      </c>
      <c r="Q10" s="35">
        <f t="shared" si="9"/>
        <v>15115</v>
      </c>
      <c r="R10" s="63">
        <f t="shared" si="7"/>
        <v>1.2380992166759636E-2</v>
      </c>
      <c r="S10" s="35">
        <v>6</v>
      </c>
      <c r="T10" s="35">
        <v>4757</v>
      </c>
      <c r="U10" s="35">
        <v>10352</v>
      </c>
      <c r="W10" s="1">
        <v>1220823</v>
      </c>
    </row>
    <row r="11" spans="1:23" x14ac:dyDescent="0.45">
      <c r="A11" s="33" t="s">
        <v>16</v>
      </c>
      <c r="B11" s="32">
        <f t="shared" si="10"/>
        <v>5362649</v>
      </c>
      <c r="C11" s="34">
        <f>SUM(一般接種!D10+一般接種!G10+一般接種!J10+一般接種!M10+医療従事者等!C8)</f>
        <v>1935429</v>
      </c>
      <c r="D11" s="30">
        <f t="shared" si="0"/>
        <v>0.84813248442477152</v>
      </c>
      <c r="E11" s="34">
        <f>SUM(一般接種!E10+一般接種!H10+一般接種!K10+一般接種!N10+医療従事者等!D8)</f>
        <v>1901305</v>
      </c>
      <c r="F11" s="31">
        <f t="shared" si="1"/>
        <v>0.83317886282536857</v>
      </c>
      <c r="G11" s="29">
        <f t="shared" si="8"/>
        <v>1482749</v>
      </c>
      <c r="H11" s="31">
        <f t="shared" si="6"/>
        <v>0.64976167720352729</v>
      </c>
      <c r="I11" s="35">
        <v>18825</v>
      </c>
      <c r="J11" s="35">
        <v>125040</v>
      </c>
      <c r="K11" s="35">
        <v>459911</v>
      </c>
      <c r="L11" s="35">
        <v>393708</v>
      </c>
      <c r="M11" s="35">
        <v>269570</v>
      </c>
      <c r="N11" s="35">
        <v>150892</v>
      </c>
      <c r="O11" s="35">
        <v>59327</v>
      </c>
      <c r="P11" s="35">
        <v>5476</v>
      </c>
      <c r="Q11" s="35">
        <f t="shared" si="9"/>
        <v>43166</v>
      </c>
      <c r="R11" s="63">
        <f t="shared" si="7"/>
        <v>1.8915954459026753E-2</v>
      </c>
      <c r="S11" s="35">
        <v>20</v>
      </c>
      <c r="T11" s="35">
        <v>23401</v>
      </c>
      <c r="U11" s="35">
        <v>19745</v>
      </c>
      <c r="W11" s="1">
        <v>2281989</v>
      </c>
    </row>
    <row r="12" spans="1:23" x14ac:dyDescent="0.45">
      <c r="A12" s="33" t="s">
        <v>17</v>
      </c>
      <c r="B12" s="32">
        <f t="shared" si="10"/>
        <v>2408603</v>
      </c>
      <c r="C12" s="34">
        <f>SUM(一般接種!D11+一般接種!G11+一般接種!J11+一般接種!M11+医療従事者等!C9)</f>
        <v>855732</v>
      </c>
      <c r="D12" s="30">
        <f t="shared" si="0"/>
        <v>0.88102807818072493</v>
      </c>
      <c r="E12" s="34">
        <f>SUM(一般接種!E11+一般接種!H11+一般接種!K11+一般接種!N11+医療従事者等!D9)</f>
        <v>845318</v>
      </c>
      <c r="F12" s="31">
        <f t="shared" si="1"/>
        <v>0.87030623254894535</v>
      </c>
      <c r="G12" s="29">
        <f t="shared" si="8"/>
        <v>703580</v>
      </c>
      <c r="H12" s="31">
        <f t="shared" si="6"/>
        <v>0.72437835122023542</v>
      </c>
      <c r="I12" s="35">
        <v>4879</v>
      </c>
      <c r="J12" s="35">
        <v>29637</v>
      </c>
      <c r="K12" s="35">
        <v>127356</v>
      </c>
      <c r="L12" s="35">
        <v>229217</v>
      </c>
      <c r="M12" s="35">
        <v>189209</v>
      </c>
      <c r="N12" s="35">
        <v>89793</v>
      </c>
      <c r="O12" s="35">
        <v>30715</v>
      </c>
      <c r="P12" s="35">
        <v>2774</v>
      </c>
      <c r="Q12" s="35">
        <f t="shared" si="9"/>
        <v>3973</v>
      </c>
      <c r="R12" s="63">
        <f t="shared" si="7"/>
        <v>4.0904448526080835E-3</v>
      </c>
      <c r="S12" s="35">
        <v>3</v>
      </c>
      <c r="T12" s="35">
        <v>1364</v>
      </c>
      <c r="U12" s="35">
        <v>2606</v>
      </c>
      <c r="W12" s="1">
        <v>971288</v>
      </c>
    </row>
    <row r="13" spans="1:23" x14ac:dyDescent="0.45">
      <c r="A13" s="33" t="s">
        <v>18</v>
      </c>
      <c r="B13" s="32">
        <f t="shared" si="10"/>
        <v>2622590</v>
      </c>
      <c r="C13" s="34">
        <f>SUM(一般接種!D12+一般接種!G12+一般接種!J12+一般接種!M12+医療従事者等!C10)</f>
        <v>933915</v>
      </c>
      <c r="D13" s="30">
        <f t="shared" si="0"/>
        <v>0.87317518760015778</v>
      </c>
      <c r="E13" s="34">
        <f>SUM(一般接種!E12+一般接種!H12+一般接種!K12+一般接種!N12+医療従事者等!D10)</f>
        <v>924469</v>
      </c>
      <c r="F13" s="31">
        <f t="shared" si="1"/>
        <v>0.8643435350171379</v>
      </c>
      <c r="G13" s="29">
        <f t="shared" si="8"/>
        <v>755270</v>
      </c>
      <c r="H13" s="31">
        <f t="shared" si="6"/>
        <v>0.70614887215514388</v>
      </c>
      <c r="I13" s="35">
        <v>9650</v>
      </c>
      <c r="J13" s="35">
        <v>34699</v>
      </c>
      <c r="K13" s="35">
        <v>192776</v>
      </c>
      <c r="L13" s="35">
        <v>270800</v>
      </c>
      <c r="M13" s="35">
        <v>142430</v>
      </c>
      <c r="N13" s="35">
        <v>77090</v>
      </c>
      <c r="O13" s="35">
        <v>25556</v>
      </c>
      <c r="P13" s="35">
        <v>2269</v>
      </c>
      <c r="Q13" s="35">
        <f t="shared" si="9"/>
        <v>8936</v>
      </c>
      <c r="R13" s="63">
        <f t="shared" si="7"/>
        <v>8.3548218803585015E-3</v>
      </c>
      <c r="S13" s="35">
        <v>2</v>
      </c>
      <c r="T13" s="35">
        <v>3253</v>
      </c>
      <c r="U13" s="35">
        <v>5681</v>
      </c>
      <c r="W13" s="1">
        <v>1069562</v>
      </c>
    </row>
    <row r="14" spans="1:23" x14ac:dyDescent="0.45">
      <c r="A14" s="33" t="s">
        <v>19</v>
      </c>
      <c r="B14" s="32">
        <f t="shared" si="10"/>
        <v>4480089</v>
      </c>
      <c r="C14" s="34">
        <f>SUM(一般接種!D13+一般接種!G13+一般接種!J13+一般接種!M13+医療従事者等!C11)</f>
        <v>1596692</v>
      </c>
      <c r="D14" s="30">
        <f t="shared" si="0"/>
        <v>0.85748732988589516</v>
      </c>
      <c r="E14" s="34">
        <f>SUM(一般接種!E13+一般接種!H13+一般接種!K13+一般接種!N13+医療従事者等!D11)</f>
        <v>1576610</v>
      </c>
      <c r="F14" s="31">
        <f t="shared" si="1"/>
        <v>0.84670249438927547</v>
      </c>
      <c r="G14" s="29">
        <f t="shared" si="8"/>
        <v>1277158</v>
      </c>
      <c r="H14" s="31">
        <f t="shared" si="6"/>
        <v>0.6858848189020863</v>
      </c>
      <c r="I14" s="35">
        <v>19046</v>
      </c>
      <c r="J14" s="35">
        <v>75408</v>
      </c>
      <c r="K14" s="35">
        <v>345774</v>
      </c>
      <c r="L14" s="35">
        <v>418860</v>
      </c>
      <c r="M14" s="35">
        <v>236619</v>
      </c>
      <c r="N14" s="35">
        <v>128692</v>
      </c>
      <c r="O14" s="35">
        <v>48400</v>
      </c>
      <c r="P14" s="35">
        <v>4359</v>
      </c>
      <c r="Q14" s="35">
        <f t="shared" si="9"/>
        <v>29629</v>
      </c>
      <c r="R14" s="63">
        <f t="shared" si="7"/>
        <v>1.5911955528799034E-2</v>
      </c>
      <c r="S14" s="35">
        <v>119</v>
      </c>
      <c r="T14" s="35">
        <v>12727</v>
      </c>
      <c r="U14" s="35">
        <v>16783</v>
      </c>
      <c r="W14" s="1">
        <v>1862059</v>
      </c>
    </row>
    <row r="15" spans="1:23" x14ac:dyDescent="0.45">
      <c r="A15" s="33" t="s">
        <v>20</v>
      </c>
      <c r="B15" s="32">
        <f t="shared" si="10"/>
        <v>6897862</v>
      </c>
      <c r="C15" s="34">
        <f>SUM(一般接種!D14+一般接種!G14+一般接種!J14+一般接種!M14+医療従事者等!C12)</f>
        <v>2475130</v>
      </c>
      <c r="D15" s="30">
        <f t="shared" si="0"/>
        <v>0.8512402520914476</v>
      </c>
      <c r="E15" s="34">
        <f>SUM(一般接種!E14+一般接種!H14+一般接種!K14+一般接種!N14+医療従事者等!D12)</f>
        <v>2442072</v>
      </c>
      <c r="F15" s="31">
        <f t="shared" si="1"/>
        <v>0.83987103097835902</v>
      </c>
      <c r="G15" s="29">
        <f t="shared" si="8"/>
        <v>1917426</v>
      </c>
      <c r="H15" s="31">
        <f t="shared" si="6"/>
        <v>0.65943614743738554</v>
      </c>
      <c r="I15" s="35">
        <v>21239</v>
      </c>
      <c r="J15" s="35">
        <v>141823</v>
      </c>
      <c r="K15" s="35">
        <v>555180</v>
      </c>
      <c r="L15" s="35">
        <v>592844</v>
      </c>
      <c r="M15" s="35">
        <v>346840</v>
      </c>
      <c r="N15" s="35">
        <v>181215</v>
      </c>
      <c r="O15" s="35">
        <v>70983</v>
      </c>
      <c r="P15" s="35">
        <v>7302</v>
      </c>
      <c r="Q15" s="35">
        <f t="shared" si="9"/>
        <v>63234</v>
      </c>
      <c r="R15" s="63">
        <f t="shared" si="7"/>
        <v>2.1747272305192293E-2</v>
      </c>
      <c r="S15" s="35">
        <v>87</v>
      </c>
      <c r="T15" s="35">
        <v>26165</v>
      </c>
      <c r="U15" s="35">
        <v>36982</v>
      </c>
      <c r="W15" s="1">
        <v>2907675</v>
      </c>
    </row>
    <row r="16" spans="1:23" x14ac:dyDescent="0.45">
      <c r="A16" s="36" t="s">
        <v>21</v>
      </c>
      <c r="B16" s="32">
        <f t="shared" si="10"/>
        <v>4546072</v>
      </c>
      <c r="C16" s="34">
        <f>SUM(一般接種!D15+一般接種!G15+一般接種!J15+一般接種!M15+医療従事者等!C13)</f>
        <v>1633110</v>
      </c>
      <c r="D16" s="30">
        <f t="shared" si="0"/>
        <v>0.8351790758008204</v>
      </c>
      <c r="E16" s="34">
        <f>SUM(一般接種!E15+一般接種!H15+一般接種!K15+一般接種!N15+医療従事者等!D13)</f>
        <v>1612747</v>
      </c>
      <c r="F16" s="31">
        <f t="shared" si="1"/>
        <v>0.82476535503459392</v>
      </c>
      <c r="G16" s="29">
        <f t="shared" si="8"/>
        <v>1272062</v>
      </c>
      <c r="H16" s="31">
        <f t="shared" si="6"/>
        <v>0.65053766465292795</v>
      </c>
      <c r="I16" s="35">
        <v>14818</v>
      </c>
      <c r="J16" s="35">
        <v>72245</v>
      </c>
      <c r="K16" s="35">
        <v>367002</v>
      </c>
      <c r="L16" s="35">
        <v>347724</v>
      </c>
      <c r="M16" s="35">
        <v>253691</v>
      </c>
      <c r="N16" s="35">
        <v>147763</v>
      </c>
      <c r="O16" s="35">
        <v>62820</v>
      </c>
      <c r="P16" s="35">
        <v>5999</v>
      </c>
      <c r="Q16" s="35">
        <f t="shared" si="9"/>
        <v>28153</v>
      </c>
      <c r="R16" s="63">
        <f t="shared" si="7"/>
        <v>1.4397558352481153E-2</v>
      </c>
      <c r="S16" s="35">
        <v>228</v>
      </c>
      <c r="T16" s="35">
        <v>8750</v>
      </c>
      <c r="U16" s="35">
        <v>19175</v>
      </c>
      <c r="W16" s="1">
        <v>1955401</v>
      </c>
    </row>
    <row r="17" spans="1:23" x14ac:dyDescent="0.45">
      <c r="A17" s="33" t="s">
        <v>22</v>
      </c>
      <c r="B17" s="32">
        <f t="shared" si="10"/>
        <v>4492348</v>
      </c>
      <c r="C17" s="34">
        <f>SUM(一般接種!D16+一般接種!G16+一般接種!J16+一般接種!M16+医療従事者等!C14)</f>
        <v>1613446</v>
      </c>
      <c r="D17" s="30">
        <f t="shared" si="0"/>
        <v>0.82398507533574616</v>
      </c>
      <c r="E17" s="34">
        <f>SUM(一般接種!E16+一般接種!H16+一般接種!K16+一般接種!N16+医療従事者等!D14)</f>
        <v>1588693</v>
      </c>
      <c r="F17" s="31">
        <f t="shared" si="1"/>
        <v>0.81134374580269353</v>
      </c>
      <c r="G17" s="29">
        <f t="shared" si="8"/>
        <v>1263236</v>
      </c>
      <c r="H17" s="31">
        <f t="shared" si="6"/>
        <v>0.64513321835799076</v>
      </c>
      <c r="I17" s="35">
        <v>16327</v>
      </c>
      <c r="J17" s="35">
        <v>72053</v>
      </c>
      <c r="K17" s="35">
        <v>402411</v>
      </c>
      <c r="L17" s="35">
        <v>435505</v>
      </c>
      <c r="M17" s="35">
        <v>217559</v>
      </c>
      <c r="N17" s="35">
        <v>78337</v>
      </c>
      <c r="O17" s="35">
        <v>37957</v>
      </c>
      <c r="P17" s="35">
        <v>3087</v>
      </c>
      <c r="Q17" s="35">
        <f t="shared" si="9"/>
        <v>26973</v>
      </c>
      <c r="R17" s="63">
        <f t="shared" si="7"/>
        <v>1.3775081060680731E-2</v>
      </c>
      <c r="S17" s="35">
        <v>51</v>
      </c>
      <c r="T17" s="35">
        <v>6569</v>
      </c>
      <c r="U17" s="35">
        <v>20353</v>
      </c>
      <c r="W17" s="1">
        <v>1958101</v>
      </c>
    </row>
    <row r="18" spans="1:23" x14ac:dyDescent="0.45">
      <c r="A18" s="33" t="s">
        <v>23</v>
      </c>
      <c r="B18" s="32">
        <f t="shared" si="10"/>
        <v>16858496</v>
      </c>
      <c r="C18" s="34">
        <f>SUM(一般接種!D17+一般接種!G17+一般接種!J17+一般接種!M17+医療従事者等!C15)</f>
        <v>6131162</v>
      </c>
      <c r="D18" s="30">
        <f t="shared" si="0"/>
        <v>0.82923027796671234</v>
      </c>
      <c r="E18" s="34">
        <f>SUM(一般接種!E17+一般接種!H17+一般接種!K17+一般接種!N17+医療従事者等!D15)</f>
        <v>6044582</v>
      </c>
      <c r="F18" s="31">
        <f t="shared" si="1"/>
        <v>0.81752046546031343</v>
      </c>
      <c r="G18" s="29">
        <f t="shared" si="8"/>
        <v>4584770</v>
      </c>
      <c r="H18" s="31">
        <f t="shared" si="6"/>
        <v>0.62008312641444541</v>
      </c>
      <c r="I18" s="35">
        <v>49567</v>
      </c>
      <c r="J18" s="35">
        <v>270143</v>
      </c>
      <c r="K18" s="35">
        <v>1315505</v>
      </c>
      <c r="L18" s="35">
        <v>1415832</v>
      </c>
      <c r="M18" s="35">
        <v>837104</v>
      </c>
      <c r="N18" s="35">
        <v>477382</v>
      </c>
      <c r="O18" s="35">
        <v>200307</v>
      </c>
      <c r="P18" s="35">
        <v>18930</v>
      </c>
      <c r="Q18" s="35">
        <f t="shared" si="9"/>
        <v>97982</v>
      </c>
      <c r="R18" s="63">
        <f t="shared" si="7"/>
        <v>1.3251915557888442E-2</v>
      </c>
      <c r="S18" s="35">
        <v>218</v>
      </c>
      <c r="T18" s="35">
        <v>42251</v>
      </c>
      <c r="U18" s="35">
        <v>55513</v>
      </c>
      <c r="W18" s="1">
        <v>7393799</v>
      </c>
    </row>
    <row r="19" spans="1:23" x14ac:dyDescent="0.45">
      <c r="A19" s="33" t="s">
        <v>24</v>
      </c>
      <c r="B19" s="32">
        <f t="shared" si="10"/>
        <v>14498743</v>
      </c>
      <c r="C19" s="34">
        <f>SUM(一般接種!D18+一般接種!G18+一般接種!J18+一般接種!M18+医療従事者等!C16)</f>
        <v>5233062</v>
      </c>
      <c r="D19" s="30">
        <f t="shared" si="0"/>
        <v>0.82763741654926259</v>
      </c>
      <c r="E19" s="34">
        <f>SUM(一般接種!E18+一般接種!H18+一般接種!K18+一般接種!N18+医療従事者等!D16)</f>
        <v>5168458</v>
      </c>
      <c r="F19" s="31">
        <f t="shared" si="1"/>
        <v>0.81741994011601016</v>
      </c>
      <c r="G19" s="29">
        <f t="shared" si="8"/>
        <v>4003181</v>
      </c>
      <c r="H19" s="31">
        <f t="shared" si="6"/>
        <v>0.63312500039538866</v>
      </c>
      <c r="I19" s="35">
        <v>43116</v>
      </c>
      <c r="J19" s="35">
        <v>213700</v>
      </c>
      <c r="K19" s="35">
        <v>1088663</v>
      </c>
      <c r="L19" s="35">
        <v>1323037</v>
      </c>
      <c r="M19" s="35">
        <v>754318</v>
      </c>
      <c r="N19" s="35">
        <v>393715</v>
      </c>
      <c r="O19" s="35">
        <v>167744</v>
      </c>
      <c r="P19" s="35">
        <v>18888</v>
      </c>
      <c r="Q19" s="35">
        <f t="shared" si="9"/>
        <v>94042</v>
      </c>
      <c r="R19" s="63">
        <f t="shared" si="7"/>
        <v>1.4873257363877162E-2</v>
      </c>
      <c r="S19" s="35">
        <v>247</v>
      </c>
      <c r="T19" s="35">
        <v>34365</v>
      </c>
      <c r="U19" s="35">
        <v>59430</v>
      </c>
      <c r="W19" s="1">
        <v>6322892</v>
      </c>
    </row>
    <row r="20" spans="1:23" x14ac:dyDescent="0.45">
      <c r="A20" s="33" t="s">
        <v>25</v>
      </c>
      <c r="B20" s="32">
        <f t="shared" si="10"/>
        <v>31099203</v>
      </c>
      <c r="C20" s="34">
        <f>SUM(一般接種!D19+一般接種!G19+一般接種!J19+一般接種!M19+医療従事者等!C17)</f>
        <v>11302686</v>
      </c>
      <c r="D20" s="30">
        <f t="shared" si="0"/>
        <v>0.8164716738293224</v>
      </c>
      <c r="E20" s="34">
        <f>SUM(一般接種!E19+一般接種!H19+一般接種!K19+一般接種!N19+医療従事者等!D17)</f>
        <v>11158833</v>
      </c>
      <c r="F20" s="31">
        <f t="shared" si="1"/>
        <v>0.80608017045610925</v>
      </c>
      <c r="G20" s="29">
        <f t="shared" si="8"/>
        <v>8332799</v>
      </c>
      <c r="H20" s="31">
        <f t="shared" si="6"/>
        <v>0.60193606610086348</v>
      </c>
      <c r="I20" s="35">
        <v>103478</v>
      </c>
      <c r="J20" s="35">
        <v>610684</v>
      </c>
      <c r="K20" s="35">
        <v>2637236</v>
      </c>
      <c r="L20" s="35">
        <v>2936701</v>
      </c>
      <c r="M20" s="35">
        <v>1266370</v>
      </c>
      <c r="N20" s="35">
        <v>517222</v>
      </c>
      <c r="O20" s="35">
        <v>232088</v>
      </c>
      <c r="P20" s="35">
        <v>29020</v>
      </c>
      <c r="Q20" s="35">
        <f t="shared" si="9"/>
        <v>304885</v>
      </c>
      <c r="R20" s="63">
        <f t="shared" si="7"/>
        <v>2.2023965478245876E-2</v>
      </c>
      <c r="S20" s="35">
        <v>1326</v>
      </c>
      <c r="T20" s="35">
        <v>134928</v>
      </c>
      <c r="U20" s="35">
        <v>168631</v>
      </c>
      <c r="W20" s="1">
        <v>13843329</v>
      </c>
    </row>
    <row r="21" spans="1:23" x14ac:dyDescent="0.45">
      <c r="A21" s="33" t="s">
        <v>26</v>
      </c>
      <c r="B21" s="32">
        <f t="shared" si="10"/>
        <v>20896076</v>
      </c>
      <c r="C21" s="34">
        <f>SUM(一般接種!D20+一般接種!G20+一般接種!J20+一般接種!M20+医療従事者等!C18)</f>
        <v>7611276</v>
      </c>
      <c r="D21" s="30">
        <f t="shared" si="0"/>
        <v>0.82549956042196893</v>
      </c>
      <c r="E21" s="34">
        <f>SUM(一般接種!E20+一般接種!H20+一般接種!K20+一般接種!N20+医療従事者等!D18)</f>
        <v>7520910</v>
      </c>
      <c r="F21" s="31">
        <f t="shared" si="1"/>
        <v>0.81569869480139601</v>
      </c>
      <c r="G21" s="29">
        <f t="shared" si="8"/>
        <v>5655027</v>
      </c>
      <c r="H21" s="31">
        <f t="shared" si="6"/>
        <v>0.61332978894397805</v>
      </c>
      <c r="I21" s="35">
        <v>51364</v>
      </c>
      <c r="J21" s="35">
        <v>305310</v>
      </c>
      <c r="K21" s="35">
        <v>1456460</v>
      </c>
      <c r="L21" s="35">
        <v>2053867</v>
      </c>
      <c r="M21" s="35">
        <v>1099909</v>
      </c>
      <c r="N21" s="35">
        <v>476244</v>
      </c>
      <c r="O21" s="35">
        <v>188619</v>
      </c>
      <c r="P21" s="35">
        <v>23254</v>
      </c>
      <c r="Q21" s="35">
        <f t="shared" si="9"/>
        <v>108863</v>
      </c>
      <c r="R21" s="63">
        <f t="shared" si="7"/>
        <v>1.1807003010561803E-2</v>
      </c>
      <c r="S21" s="35">
        <v>642</v>
      </c>
      <c r="T21" s="35">
        <v>44879</v>
      </c>
      <c r="U21" s="35">
        <v>63342</v>
      </c>
      <c r="W21" s="1">
        <v>9220206</v>
      </c>
    </row>
    <row r="22" spans="1:23" x14ac:dyDescent="0.45">
      <c r="A22" s="33" t="s">
        <v>27</v>
      </c>
      <c r="B22" s="32">
        <f t="shared" si="10"/>
        <v>5344850</v>
      </c>
      <c r="C22" s="34">
        <f>SUM(一般接種!D21+一般接種!G21+一般接種!J21+一般接種!M21+医療従事者等!C19)</f>
        <v>1903056</v>
      </c>
      <c r="D22" s="30">
        <f t="shared" si="0"/>
        <v>0.85987635856918621</v>
      </c>
      <c r="E22" s="34">
        <f>SUM(一般接種!E21+一般接種!H21+一般接種!K21+一般接種!N21+医療従事者等!D19)</f>
        <v>1871411</v>
      </c>
      <c r="F22" s="31">
        <f t="shared" si="1"/>
        <v>0.84557788949264723</v>
      </c>
      <c r="G22" s="29">
        <f t="shared" si="8"/>
        <v>1554421</v>
      </c>
      <c r="H22" s="31">
        <f t="shared" si="6"/>
        <v>0.70234920525905331</v>
      </c>
      <c r="I22" s="35">
        <v>16813</v>
      </c>
      <c r="J22" s="35">
        <v>65013</v>
      </c>
      <c r="K22" s="35">
        <v>344100</v>
      </c>
      <c r="L22" s="35">
        <v>568022</v>
      </c>
      <c r="M22" s="35">
        <v>356543</v>
      </c>
      <c r="N22" s="35">
        <v>150009</v>
      </c>
      <c r="O22" s="35">
        <v>49980</v>
      </c>
      <c r="P22" s="35">
        <v>3941</v>
      </c>
      <c r="Q22" s="35">
        <f t="shared" si="9"/>
        <v>15962</v>
      </c>
      <c r="R22" s="63">
        <f t="shared" si="7"/>
        <v>7.2122661842222982E-3</v>
      </c>
      <c r="S22" s="35">
        <v>9</v>
      </c>
      <c r="T22" s="35">
        <v>6030</v>
      </c>
      <c r="U22" s="35">
        <v>9923</v>
      </c>
      <c r="W22" s="1">
        <v>2213174</v>
      </c>
    </row>
    <row r="23" spans="1:23" x14ac:dyDescent="0.45">
      <c r="A23" s="33" t="s">
        <v>28</v>
      </c>
      <c r="B23" s="32">
        <f t="shared" si="10"/>
        <v>2498016</v>
      </c>
      <c r="C23" s="34">
        <f>SUM(一般接種!D22+一般接種!G22+一般接種!J22+一般接種!M22+医療従事者等!C20)</f>
        <v>897271</v>
      </c>
      <c r="D23" s="30">
        <f t="shared" si="0"/>
        <v>0.85644103032050045</v>
      </c>
      <c r="E23" s="34">
        <f>SUM(一般接種!E22+一般接種!H22+一般接種!K22+一般接種!N22+医療従事者等!D20)</f>
        <v>889574</v>
      </c>
      <c r="F23" s="31">
        <f t="shared" si="1"/>
        <v>0.84909427932734804</v>
      </c>
      <c r="G23" s="29">
        <f t="shared" si="8"/>
        <v>694514</v>
      </c>
      <c r="H23" s="31">
        <f t="shared" si="6"/>
        <v>0.66291040915399257</v>
      </c>
      <c r="I23" s="35">
        <v>10203</v>
      </c>
      <c r="J23" s="35">
        <v>39167</v>
      </c>
      <c r="K23" s="35">
        <v>212899</v>
      </c>
      <c r="L23" s="35">
        <v>219624</v>
      </c>
      <c r="M23" s="35">
        <v>127736</v>
      </c>
      <c r="N23" s="35">
        <v>63037</v>
      </c>
      <c r="O23" s="35">
        <v>19788</v>
      </c>
      <c r="P23" s="35">
        <v>2060</v>
      </c>
      <c r="Q23" s="35">
        <f t="shared" si="9"/>
        <v>16657</v>
      </c>
      <c r="R23" s="63">
        <f t="shared" si="7"/>
        <v>1.5899029659989652E-2</v>
      </c>
      <c r="S23" s="35">
        <v>91</v>
      </c>
      <c r="T23" s="35">
        <v>3461</v>
      </c>
      <c r="U23" s="35">
        <v>13105</v>
      </c>
      <c r="W23" s="1">
        <v>1047674</v>
      </c>
    </row>
    <row r="24" spans="1:23" x14ac:dyDescent="0.45">
      <c r="A24" s="33" t="s">
        <v>29</v>
      </c>
      <c r="B24" s="32">
        <f t="shared" si="10"/>
        <v>2594315</v>
      </c>
      <c r="C24" s="34">
        <f>SUM(一般接種!D23+一般接種!G23+一般接種!J23+一般接種!M23+医療従事者等!C21)</f>
        <v>938263</v>
      </c>
      <c r="D24" s="30">
        <f t="shared" si="0"/>
        <v>0.82837419304713877</v>
      </c>
      <c r="E24" s="34">
        <f>SUM(一般接種!E23+一般接種!H23+一般接種!K23+一般接種!N23+医療従事者等!D21)</f>
        <v>927181</v>
      </c>
      <c r="F24" s="31">
        <f t="shared" si="1"/>
        <v>0.81859011032475881</v>
      </c>
      <c r="G24" s="29">
        <f t="shared" si="8"/>
        <v>712873</v>
      </c>
      <c r="H24" s="31">
        <f t="shared" si="6"/>
        <v>0.62938173637891826</v>
      </c>
      <c r="I24" s="35">
        <v>9292</v>
      </c>
      <c r="J24" s="35">
        <v>55412</v>
      </c>
      <c r="K24" s="35">
        <v>204664</v>
      </c>
      <c r="L24" s="35">
        <v>215494</v>
      </c>
      <c r="M24" s="35">
        <v>130674</v>
      </c>
      <c r="N24" s="35">
        <v>67677</v>
      </c>
      <c r="O24" s="35">
        <v>26705</v>
      </c>
      <c r="P24" s="35">
        <v>2955</v>
      </c>
      <c r="Q24" s="35">
        <f t="shared" si="9"/>
        <v>15998</v>
      </c>
      <c r="R24" s="63">
        <f t="shared" si="7"/>
        <v>1.4124323713466402E-2</v>
      </c>
      <c r="S24" s="35">
        <v>38</v>
      </c>
      <c r="T24" s="35">
        <v>6525</v>
      </c>
      <c r="U24" s="35">
        <v>9435</v>
      </c>
      <c r="W24" s="1">
        <v>1132656</v>
      </c>
    </row>
    <row r="25" spans="1:23" x14ac:dyDescent="0.45">
      <c r="A25" s="33" t="s">
        <v>30</v>
      </c>
      <c r="B25" s="32">
        <f t="shared" si="10"/>
        <v>1797003</v>
      </c>
      <c r="C25" s="34">
        <f>SUM(一般接種!D24+一般接種!G24+一般接種!J24+一般接種!M24+医療従事者等!C22)</f>
        <v>648218</v>
      </c>
      <c r="D25" s="30">
        <f t="shared" si="0"/>
        <v>0.83686060757852931</v>
      </c>
      <c r="E25" s="34">
        <f>SUM(一般接種!E24+一般接種!H24+一般接種!K24+一般接種!N24+医療従事者等!D22)</f>
        <v>641637</v>
      </c>
      <c r="F25" s="31">
        <f t="shared" si="1"/>
        <v>0.82836442317995618</v>
      </c>
      <c r="G25" s="29">
        <f t="shared" si="8"/>
        <v>499653</v>
      </c>
      <c r="H25" s="31">
        <f t="shared" si="6"/>
        <v>0.64506063262426361</v>
      </c>
      <c r="I25" s="35">
        <v>7671</v>
      </c>
      <c r="J25" s="35">
        <v>32372</v>
      </c>
      <c r="K25" s="35">
        <v>143751</v>
      </c>
      <c r="L25" s="35">
        <v>172132</v>
      </c>
      <c r="M25" s="35">
        <v>92031</v>
      </c>
      <c r="N25" s="35">
        <v>34546</v>
      </c>
      <c r="O25" s="35">
        <v>15717</v>
      </c>
      <c r="P25" s="35">
        <v>1433</v>
      </c>
      <c r="Q25" s="35">
        <f t="shared" si="9"/>
        <v>7495</v>
      </c>
      <c r="R25" s="63">
        <f t="shared" si="7"/>
        <v>9.6761741478963523E-3</v>
      </c>
      <c r="S25" s="35">
        <v>145</v>
      </c>
      <c r="T25" s="35">
        <v>3599</v>
      </c>
      <c r="U25" s="35">
        <v>3751</v>
      </c>
      <c r="W25" s="1">
        <v>774583</v>
      </c>
    </row>
    <row r="26" spans="1:23" x14ac:dyDescent="0.45">
      <c r="A26" s="33" t="s">
        <v>31</v>
      </c>
      <c r="B26" s="32">
        <f t="shared" si="10"/>
        <v>1891209</v>
      </c>
      <c r="C26" s="34">
        <f>SUM(一般接種!D25+一般接種!G25+一般接種!J25+一般接種!M25+医療従事者等!C23)</f>
        <v>682080</v>
      </c>
      <c r="D26" s="30">
        <f t="shared" si="0"/>
        <v>0.83079475320859886</v>
      </c>
      <c r="E26" s="34">
        <f>SUM(一般接種!E25+一般接種!H25+一般接種!K25+一般接種!N25+医療従事者等!D23)</f>
        <v>673985</v>
      </c>
      <c r="F26" s="31">
        <f t="shared" si="1"/>
        <v>0.82093479026110938</v>
      </c>
      <c r="G26" s="29">
        <f t="shared" si="8"/>
        <v>522852</v>
      </c>
      <c r="H26" s="31">
        <f t="shared" si="6"/>
        <v>0.63685007375179203</v>
      </c>
      <c r="I26" s="35">
        <v>6306</v>
      </c>
      <c r="J26" s="35">
        <v>37906</v>
      </c>
      <c r="K26" s="35">
        <v>168921</v>
      </c>
      <c r="L26" s="35">
        <v>164991</v>
      </c>
      <c r="M26" s="35">
        <v>96326</v>
      </c>
      <c r="N26" s="35">
        <v>34617</v>
      </c>
      <c r="O26" s="35">
        <v>12266</v>
      </c>
      <c r="P26" s="35">
        <v>1519</v>
      </c>
      <c r="Q26" s="35">
        <f t="shared" si="9"/>
        <v>12292</v>
      </c>
      <c r="R26" s="63">
        <f t="shared" si="7"/>
        <v>1.4972040092716538E-2</v>
      </c>
      <c r="S26" s="35">
        <v>117</v>
      </c>
      <c r="T26" s="35">
        <v>6292</v>
      </c>
      <c r="U26" s="35">
        <v>5883</v>
      </c>
      <c r="W26" s="1">
        <v>820997</v>
      </c>
    </row>
    <row r="27" spans="1:23" x14ac:dyDescent="0.45">
      <c r="A27" s="33" t="s">
        <v>32</v>
      </c>
      <c r="B27" s="32">
        <f t="shared" si="10"/>
        <v>4844852</v>
      </c>
      <c r="C27" s="34">
        <f>SUM(一般接種!D26+一般接種!G26+一般接種!J26+一般接種!M26+医療従事者等!C24)</f>
        <v>1731945</v>
      </c>
      <c r="D27" s="30">
        <f t="shared" si="0"/>
        <v>0.83598690374309093</v>
      </c>
      <c r="E27" s="34">
        <f>SUM(一般接種!E26+一般接種!H26+一般接種!K26+一般接種!N26+医療従事者等!D24)</f>
        <v>1709006</v>
      </c>
      <c r="F27" s="31">
        <f t="shared" si="1"/>
        <v>0.82491455237802869</v>
      </c>
      <c r="G27" s="29">
        <f t="shared" si="8"/>
        <v>1385107</v>
      </c>
      <c r="H27" s="31">
        <f t="shared" si="6"/>
        <v>0.66857279664358937</v>
      </c>
      <c r="I27" s="35">
        <v>14334</v>
      </c>
      <c r="J27" s="35">
        <v>69319</v>
      </c>
      <c r="K27" s="35">
        <v>457434</v>
      </c>
      <c r="L27" s="35">
        <v>432767</v>
      </c>
      <c r="M27" s="35">
        <v>235439</v>
      </c>
      <c r="N27" s="35">
        <v>123118</v>
      </c>
      <c r="O27" s="35">
        <v>47693</v>
      </c>
      <c r="P27" s="35">
        <v>5003</v>
      </c>
      <c r="Q27" s="35">
        <f t="shared" si="9"/>
        <v>18794</v>
      </c>
      <c r="R27" s="63">
        <f t="shared" si="7"/>
        <v>9.0716147850813111E-3</v>
      </c>
      <c r="S27" s="35">
        <v>12</v>
      </c>
      <c r="T27" s="35">
        <v>5835</v>
      </c>
      <c r="U27" s="35">
        <v>12947</v>
      </c>
      <c r="W27" s="1">
        <v>2071737</v>
      </c>
    </row>
    <row r="28" spans="1:23" x14ac:dyDescent="0.45">
      <c r="A28" s="33" t="s">
        <v>33</v>
      </c>
      <c r="B28" s="32">
        <f t="shared" si="10"/>
        <v>4651717</v>
      </c>
      <c r="C28" s="34">
        <f>SUM(一般接種!D27+一般接種!G27+一般接種!J27+一般接種!M27+医療従事者等!C25)</f>
        <v>1669643</v>
      </c>
      <c r="D28" s="30">
        <f t="shared" si="0"/>
        <v>0.82787110811184694</v>
      </c>
      <c r="E28" s="34">
        <f>SUM(一般接種!E27+一般接種!H27+一般接種!K27+一般接種!N27+医療従事者等!D25)</f>
        <v>1656193</v>
      </c>
      <c r="F28" s="31">
        <f t="shared" si="1"/>
        <v>0.82120209778802067</v>
      </c>
      <c r="G28" s="29">
        <f t="shared" si="8"/>
        <v>1302052</v>
      </c>
      <c r="H28" s="31">
        <f t="shared" si="6"/>
        <v>0.64560581636867675</v>
      </c>
      <c r="I28" s="35">
        <v>15489</v>
      </c>
      <c r="J28" s="35">
        <v>85220</v>
      </c>
      <c r="K28" s="35">
        <v>466752</v>
      </c>
      <c r="L28" s="35">
        <v>403398</v>
      </c>
      <c r="M28" s="35">
        <v>192111</v>
      </c>
      <c r="N28" s="35">
        <v>97728</v>
      </c>
      <c r="O28" s="35">
        <v>37837</v>
      </c>
      <c r="P28" s="35">
        <v>3517</v>
      </c>
      <c r="Q28" s="35">
        <f t="shared" si="9"/>
        <v>23829</v>
      </c>
      <c r="R28" s="63">
        <f t="shared" si="7"/>
        <v>1.1815304610145523E-2</v>
      </c>
      <c r="S28" s="35">
        <v>42</v>
      </c>
      <c r="T28" s="35">
        <v>9223</v>
      </c>
      <c r="U28" s="35">
        <v>14564</v>
      </c>
      <c r="W28" s="1">
        <v>2016791</v>
      </c>
    </row>
    <row r="29" spans="1:23" x14ac:dyDescent="0.45">
      <c r="A29" s="33" t="s">
        <v>34</v>
      </c>
      <c r="B29" s="32">
        <f t="shared" si="10"/>
        <v>8638602</v>
      </c>
      <c r="C29" s="34">
        <f>SUM(一般接種!D28+一般接種!G28+一般接種!J28+一般接種!M28+医療従事者等!C26)</f>
        <v>3139317</v>
      </c>
      <c r="D29" s="30">
        <f t="shared" si="0"/>
        <v>0.85162658087058429</v>
      </c>
      <c r="E29" s="34">
        <f>SUM(一般接種!E28+一般接種!H28+一般接種!K28+一般接種!N28+医療従事者等!D26)</f>
        <v>3105055</v>
      </c>
      <c r="F29" s="31">
        <f t="shared" si="1"/>
        <v>0.84233206556238571</v>
      </c>
      <c r="G29" s="29">
        <f t="shared" si="8"/>
        <v>2353181</v>
      </c>
      <c r="H29" s="31">
        <f t="shared" si="6"/>
        <v>0.63836544356610769</v>
      </c>
      <c r="I29" s="35">
        <v>23565</v>
      </c>
      <c r="J29" s="35">
        <v>115794</v>
      </c>
      <c r="K29" s="35">
        <v>656768</v>
      </c>
      <c r="L29" s="35">
        <v>755871</v>
      </c>
      <c r="M29" s="35">
        <v>453330</v>
      </c>
      <c r="N29" s="35">
        <v>251440</v>
      </c>
      <c r="O29" s="35">
        <v>87164</v>
      </c>
      <c r="P29" s="35">
        <v>9249</v>
      </c>
      <c r="Q29" s="35">
        <f t="shared" si="9"/>
        <v>41049</v>
      </c>
      <c r="R29" s="63">
        <f t="shared" si="7"/>
        <v>1.1135676810642765E-2</v>
      </c>
      <c r="S29" s="35">
        <v>24</v>
      </c>
      <c r="T29" s="35">
        <v>11788</v>
      </c>
      <c r="U29" s="35">
        <v>29237</v>
      </c>
      <c r="W29" s="1">
        <v>3686260</v>
      </c>
    </row>
    <row r="30" spans="1:23" x14ac:dyDescent="0.45">
      <c r="A30" s="33" t="s">
        <v>35</v>
      </c>
      <c r="B30" s="32">
        <f t="shared" si="10"/>
        <v>16459085</v>
      </c>
      <c r="C30" s="34">
        <f>SUM(一般接種!D29+一般接種!G29+一般接種!J29+一般接種!M29+医療従事者等!C27)</f>
        <v>6013338</v>
      </c>
      <c r="D30" s="30">
        <f t="shared" si="0"/>
        <v>0.79554114527672504</v>
      </c>
      <c r="E30" s="34">
        <f>SUM(一般接種!E29+一般接種!H29+一般接種!K29+一般接種!N29+医療従事者等!D27)</f>
        <v>5908893</v>
      </c>
      <c r="F30" s="31">
        <f t="shared" si="1"/>
        <v>0.78172347946142784</v>
      </c>
      <c r="G30" s="29">
        <f t="shared" si="8"/>
        <v>4429485</v>
      </c>
      <c r="H30" s="31">
        <f t="shared" si="6"/>
        <v>0.58600357569890038</v>
      </c>
      <c r="I30" s="35">
        <v>43148</v>
      </c>
      <c r="J30" s="35">
        <v>374889</v>
      </c>
      <c r="K30" s="35">
        <v>1355103</v>
      </c>
      <c r="L30" s="35">
        <v>1360808</v>
      </c>
      <c r="M30" s="35">
        <v>760162</v>
      </c>
      <c r="N30" s="35">
        <v>369616</v>
      </c>
      <c r="O30" s="35">
        <v>149519</v>
      </c>
      <c r="P30" s="35">
        <v>16240</v>
      </c>
      <c r="Q30" s="35">
        <f t="shared" si="9"/>
        <v>107369</v>
      </c>
      <c r="R30" s="63">
        <f t="shared" si="7"/>
        <v>1.4204499601921045E-2</v>
      </c>
      <c r="S30" s="35">
        <v>65</v>
      </c>
      <c r="T30" s="35">
        <v>42959</v>
      </c>
      <c r="U30" s="35">
        <v>64345</v>
      </c>
      <c r="W30" s="1">
        <v>7558802</v>
      </c>
    </row>
    <row r="31" spans="1:23" x14ac:dyDescent="0.45">
      <c r="A31" s="33" t="s">
        <v>36</v>
      </c>
      <c r="B31" s="32">
        <f t="shared" si="10"/>
        <v>4084142</v>
      </c>
      <c r="C31" s="34">
        <f>SUM(一般接種!D30+一般接種!G30+一般接種!J30+一般接種!M30+医療従事者等!C28)</f>
        <v>1481402</v>
      </c>
      <c r="D31" s="30">
        <f t="shared" si="0"/>
        <v>0.82274651677230992</v>
      </c>
      <c r="E31" s="34">
        <f>SUM(一般接種!E30+一般接種!H30+一般接種!K30+一般接種!N30+医療従事者等!D28)</f>
        <v>1465687</v>
      </c>
      <c r="F31" s="31">
        <f t="shared" si="1"/>
        <v>0.81401866200292461</v>
      </c>
      <c r="G31" s="29">
        <f t="shared" si="8"/>
        <v>1124063</v>
      </c>
      <c r="H31" s="31">
        <f t="shared" si="6"/>
        <v>0.62428626252876196</v>
      </c>
      <c r="I31" s="35">
        <v>16828</v>
      </c>
      <c r="J31" s="35">
        <v>67477</v>
      </c>
      <c r="K31" s="35">
        <v>347147</v>
      </c>
      <c r="L31" s="35">
        <v>353796</v>
      </c>
      <c r="M31" s="35">
        <v>196892</v>
      </c>
      <c r="N31" s="35">
        <v>98574</v>
      </c>
      <c r="O31" s="35">
        <v>40408</v>
      </c>
      <c r="P31" s="35">
        <v>2941</v>
      </c>
      <c r="Q31" s="35">
        <f t="shared" si="9"/>
        <v>12990</v>
      </c>
      <c r="R31" s="63">
        <f t="shared" si="7"/>
        <v>7.2144342000836411E-3</v>
      </c>
      <c r="S31" s="35">
        <v>79</v>
      </c>
      <c r="T31" s="35">
        <v>5152</v>
      </c>
      <c r="U31" s="35">
        <v>7759</v>
      </c>
      <c r="W31" s="1">
        <v>1800557</v>
      </c>
    </row>
    <row r="32" spans="1:23" x14ac:dyDescent="0.45">
      <c r="A32" s="33" t="s">
        <v>37</v>
      </c>
      <c r="B32" s="32">
        <f t="shared" si="10"/>
        <v>3180702</v>
      </c>
      <c r="C32" s="34">
        <f>SUM(一般接種!D31+一般接種!G31+一般接種!J31+一般接種!M31+医療従事者等!C29)</f>
        <v>1158005</v>
      </c>
      <c r="D32" s="30">
        <f t="shared" si="0"/>
        <v>0.81616147804936834</v>
      </c>
      <c r="E32" s="34">
        <f>SUM(一般接種!E31+一般接種!H31+一般接種!K31+一般接種!N31+医療従事者等!D29)</f>
        <v>1146002</v>
      </c>
      <c r="F32" s="31">
        <f t="shared" si="1"/>
        <v>0.80770176827175377</v>
      </c>
      <c r="G32" s="29">
        <f t="shared" si="8"/>
        <v>858013</v>
      </c>
      <c r="H32" s="31">
        <f t="shared" si="6"/>
        <v>0.60472723197704048</v>
      </c>
      <c r="I32" s="35">
        <v>8744</v>
      </c>
      <c r="J32" s="35">
        <v>52945</v>
      </c>
      <c r="K32" s="35">
        <v>238731</v>
      </c>
      <c r="L32" s="35">
        <v>286044</v>
      </c>
      <c r="M32" s="35">
        <v>161157</v>
      </c>
      <c r="N32" s="35">
        <v>83166</v>
      </c>
      <c r="O32" s="35">
        <v>24377</v>
      </c>
      <c r="P32" s="35">
        <v>2849</v>
      </c>
      <c r="Q32" s="35">
        <f t="shared" si="9"/>
        <v>18682</v>
      </c>
      <c r="R32" s="63">
        <f t="shared" si="7"/>
        <v>1.3167066405514917E-2</v>
      </c>
      <c r="S32" s="35">
        <v>9</v>
      </c>
      <c r="T32" s="35">
        <v>6576</v>
      </c>
      <c r="U32" s="35">
        <v>12097</v>
      </c>
      <c r="W32" s="1">
        <v>1418843</v>
      </c>
    </row>
    <row r="33" spans="1:23" x14ac:dyDescent="0.45">
      <c r="A33" s="33" t="s">
        <v>38</v>
      </c>
      <c r="B33" s="32">
        <f t="shared" si="10"/>
        <v>5531745</v>
      </c>
      <c r="C33" s="34">
        <f>SUM(一般接種!D32+一般接種!G32+一般接種!J32+一般接種!M32+医療従事者等!C30)</f>
        <v>2030258</v>
      </c>
      <c r="D33" s="30">
        <f t="shared" si="0"/>
        <v>0.80230164130846282</v>
      </c>
      <c r="E33" s="34">
        <f>SUM(一般接種!E32+一般接種!H32+一般接種!K32+一般接種!N32+医療従事者等!D30)</f>
        <v>1998741</v>
      </c>
      <c r="F33" s="31">
        <f t="shared" si="1"/>
        <v>0.78984699720455143</v>
      </c>
      <c r="G33" s="29">
        <f t="shared" si="8"/>
        <v>1480024</v>
      </c>
      <c r="H33" s="31">
        <f t="shared" si="6"/>
        <v>0.58486442825291973</v>
      </c>
      <c r="I33" s="35">
        <v>26006</v>
      </c>
      <c r="J33" s="35">
        <v>96698</v>
      </c>
      <c r="K33" s="35">
        <v>450902</v>
      </c>
      <c r="L33" s="35">
        <v>475229</v>
      </c>
      <c r="M33" s="35">
        <v>252041</v>
      </c>
      <c r="N33" s="35">
        <v>124992</v>
      </c>
      <c r="O33" s="35">
        <v>49163</v>
      </c>
      <c r="P33" s="35">
        <v>4993</v>
      </c>
      <c r="Q33" s="35">
        <f t="shared" si="9"/>
        <v>22722</v>
      </c>
      <c r="R33" s="63">
        <f t="shared" si="7"/>
        <v>8.9791040812600628E-3</v>
      </c>
      <c r="S33" s="35">
        <v>11</v>
      </c>
      <c r="T33" s="35">
        <v>7290</v>
      </c>
      <c r="U33" s="35">
        <v>15421</v>
      </c>
      <c r="W33" s="1">
        <v>2530542</v>
      </c>
    </row>
    <row r="34" spans="1:23" x14ac:dyDescent="0.45">
      <c r="A34" s="33" t="s">
        <v>39</v>
      </c>
      <c r="B34" s="32">
        <f t="shared" si="10"/>
        <v>18688273</v>
      </c>
      <c r="C34" s="34">
        <f>SUM(一般接種!D33+一般接種!G33+一般接種!J33+一般接種!M33+医療従事者等!C31)</f>
        <v>6904577</v>
      </c>
      <c r="D34" s="30">
        <f t="shared" si="0"/>
        <v>0.78110395473233762</v>
      </c>
      <c r="E34" s="34">
        <f>SUM(一般接種!E33+一般接種!H33+一般接種!K33+一般接種!N33+医療従事者等!D31)</f>
        <v>6815958</v>
      </c>
      <c r="F34" s="31">
        <f t="shared" si="1"/>
        <v>0.77107862640818026</v>
      </c>
      <c r="G34" s="29">
        <f t="shared" si="8"/>
        <v>4873984</v>
      </c>
      <c r="H34" s="31">
        <f t="shared" si="6"/>
        <v>0.55138615699443105</v>
      </c>
      <c r="I34" s="35">
        <v>65376</v>
      </c>
      <c r="J34" s="35">
        <v>373955</v>
      </c>
      <c r="K34" s="35">
        <v>1526511</v>
      </c>
      <c r="L34" s="35">
        <v>1557878</v>
      </c>
      <c r="M34" s="35">
        <v>771550</v>
      </c>
      <c r="N34" s="35">
        <v>367929</v>
      </c>
      <c r="O34" s="35">
        <v>192065</v>
      </c>
      <c r="P34" s="35">
        <v>18720</v>
      </c>
      <c r="Q34" s="35">
        <f t="shared" si="9"/>
        <v>93754</v>
      </c>
      <c r="R34" s="63">
        <f t="shared" si="7"/>
        <v>1.0606242811395336E-2</v>
      </c>
      <c r="S34" s="35">
        <v>341</v>
      </c>
      <c r="T34" s="35">
        <v>43172</v>
      </c>
      <c r="U34" s="35">
        <v>50241</v>
      </c>
      <c r="W34" s="1">
        <v>8839511</v>
      </c>
    </row>
    <row r="35" spans="1:23" x14ac:dyDescent="0.45">
      <c r="A35" s="33" t="s">
        <v>40</v>
      </c>
      <c r="B35" s="32">
        <f t="shared" si="10"/>
        <v>12133589</v>
      </c>
      <c r="C35" s="34">
        <f>SUM(一般接種!D34+一般接種!G34+一般接種!J34+一般接種!M34+医療従事者等!C32)</f>
        <v>4434638</v>
      </c>
      <c r="D35" s="30">
        <f t="shared" si="0"/>
        <v>0.80284921586820246</v>
      </c>
      <c r="E35" s="34">
        <f>SUM(一般接種!E34+一般接種!H34+一般接種!K34+一般接種!N34+医療従事者等!D32)</f>
        <v>4383640</v>
      </c>
      <c r="F35" s="31">
        <f t="shared" si="1"/>
        <v>0.79361651089637697</v>
      </c>
      <c r="G35" s="29">
        <f t="shared" si="8"/>
        <v>3257796</v>
      </c>
      <c r="H35" s="31">
        <f t="shared" si="6"/>
        <v>0.58979311593382966</v>
      </c>
      <c r="I35" s="35">
        <v>45464</v>
      </c>
      <c r="J35" s="35">
        <v>243064</v>
      </c>
      <c r="K35" s="35">
        <v>1009316</v>
      </c>
      <c r="L35" s="35">
        <v>1036982</v>
      </c>
      <c r="M35" s="35">
        <v>544189</v>
      </c>
      <c r="N35" s="35">
        <v>252857</v>
      </c>
      <c r="O35" s="35">
        <v>114527</v>
      </c>
      <c r="P35" s="35">
        <v>11397</v>
      </c>
      <c r="Q35" s="35">
        <f t="shared" si="9"/>
        <v>57515</v>
      </c>
      <c r="R35" s="63">
        <f t="shared" si="7"/>
        <v>1.0412546108760098E-2</v>
      </c>
      <c r="S35" s="35">
        <v>100</v>
      </c>
      <c r="T35" s="35">
        <v>25068</v>
      </c>
      <c r="U35" s="35">
        <v>32347</v>
      </c>
      <c r="W35" s="1">
        <v>5523625</v>
      </c>
    </row>
    <row r="36" spans="1:23" x14ac:dyDescent="0.45">
      <c r="A36" s="33" t="s">
        <v>41</v>
      </c>
      <c r="B36" s="32">
        <f t="shared" si="10"/>
        <v>3023250</v>
      </c>
      <c r="C36" s="34">
        <f>SUM(一般接種!D35+一般接種!G35+一般接種!J35+一般接種!M35+医療従事者等!C33)</f>
        <v>1094480</v>
      </c>
      <c r="D36" s="30">
        <f t="shared" si="0"/>
        <v>0.81389771546746248</v>
      </c>
      <c r="E36" s="34">
        <f>SUM(一般接種!E35+一般接種!H35+一般接種!K35+一般接種!N35+医療従事者等!D33)</f>
        <v>1083362</v>
      </c>
      <c r="F36" s="31">
        <f t="shared" si="1"/>
        <v>0.80562994008502764</v>
      </c>
      <c r="G36" s="29">
        <f t="shared" si="8"/>
        <v>830897</v>
      </c>
      <c r="H36" s="31">
        <f t="shared" si="6"/>
        <v>0.61788718851762314</v>
      </c>
      <c r="I36" s="35">
        <v>7551</v>
      </c>
      <c r="J36" s="35">
        <v>54420</v>
      </c>
      <c r="K36" s="35">
        <v>307679</v>
      </c>
      <c r="L36" s="35">
        <v>254167</v>
      </c>
      <c r="M36" s="35">
        <v>131621</v>
      </c>
      <c r="N36" s="35">
        <v>53596</v>
      </c>
      <c r="O36" s="35">
        <v>19841</v>
      </c>
      <c r="P36" s="35">
        <v>2022</v>
      </c>
      <c r="Q36" s="35">
        <f t="shared" si="9"/>
        <v>14511</v>
      </c>
      <c r="R36" s="63">
        <f t="shared" si="7"/>
        <v>1.0790941587921522E-2</v>
      </c>
      <c r="S36" s="35">
        <v>64</v>
      </c>
      <c r="T36" s="35">
        <v>5149</v>
      </c>
      <c r="U36" s="35">
        <v>9298</v>
      </c>
      <c r="W36" s="1">
        <v>1344739</v>
      </c>
    </row>
    <row r="37" spans="1:23" x14ac:dyDescent="0.45">
      <c r="A37" s="33" t="s">
        <v>42</v>
      </c>
      <c r="B37" s="32">
        <f t="shared" si="10"/>
        <v>2085181</v>
      </c>
      <c r="C37" s="34">
        <f>SUM(一般接種!D36+一般接種!G36+一般接種!J36+一般接種!M36+医療従事者等!C34)</f>
        <v>750088</v>
      </c>
      <c r="D37" s="30">
        <f t="shared" si="0"/>
        <v>0.79422128856286112</v>
      </c>
      <c r="E37" s="34">
        <f>SUM(一般接種!E36+一般接種!H36+一般接種!K36+一般接種!N36+医療従事者等!D34)</f>
        <v>741087</v>
      </c>
      <c r="F37" s="31">
        <f t="shared" si="1"/>
        <v>0.78469069239500566</v>
      </c>
      <c r="G37" s="29">
        <f t="shared" si="8"/>
        <v>586622</v>
      </c>
      <c r="H37" s="31">
        <f t="shared" si="6"/>
        <v>0.62113736086875493</v>
      </c>
      <c r="I37" s="35">
        <v>7683</v>
      </c>
      <c r="J37" s="35">
        <v>44793</v>
      </c>
      <c r="K37" s="35">
        <v>212492</v>
      </c>
      <c r="L37" s="35">
        <v>196753</v>
      </c>
      <c r="M37" s="35">
        <v>83421</v>
      </c>
      <c r="N37" s="35">
        <v>29822</v>
      </c>
      <c r="O37" s="35">
        <v>10530</v>
      </c>
      <c r="P37" s="35">
        <v>1128</v>
      </c>
      <c r="Q37" s="35">
        <f t="shared" si="9"/>
        <v>7384</v>
      </c>
      <c r="R37" s="63">
        <f t="shared" si="7"/>
        <v>7.818455960831484E-3</v>
      </c>
      <c r="S37" s="35">
        <v>2</v>
      </c>
      <c r="T37" s="35">
        <v>2935</v>
      </c>
      <c r="U37" s="35">
        <v>4447</v>
      </c>
      <c r="W37" s="1">
        <v>944432</v>
      </c>
    </row>
    <row r="38" spans="1:23" x14ac:dyDescent="0.45">
      <c r="A38" s="33" t="s">
        <v>43</v>
      </c>
      <c r="B38" s="32">
        <f t="shared" si="10"/>
        <v>1232076</v>
      </c>
      <c r="C38" s="34">
        <f>SUM(一般接種!D37+一般接種!G37+一般接種!J37+一般接種!M37+医療従事者等!C35)</f>
        <v>444028</v>
      </c>
      <c r="D38" s="30">
        <f t="shared" si="0"/>
        <v>0.79748126755605364</v>
      </c>
      <c r="E38" s="34">
        <f>SUM(一般接種!E37+一般接種!H37+一般接種!K37+一般接種!N37+医療従事者等!D35)</f>
        <v>438756</v>
      </c>
      <c r="F38" s="31">
        <f t="shared" si="1"/>
        <v>0.78801267268691133</v>
      </c>
      <c r="G38" s="29">
        <f t="shared" si="8"/>
        <v>342334</v>
      </c>
      <c r="H38" s="31">
        <f t="shared" si="6"/>
        <v>0.61483724505556869</v>
      </c>
      <c r="I38" s="35">
        <v>4916</v>
      </c>
      <c r="J38" s="35">
        <v>23215</v>
      </c>
      <c r="K38" s="35">
        <v>108388</v>
      </c>
      <c r="L38" s="35">
        <v>110536</v>
      </c>
      <c r="M38" s="35">
        <v>59662</v>
      </c>
      <c r="N38" s="35">
        <v>25026</v>
      </c>
      <c r="O38" s="35">
        <v>9405</v>
      </c>
      <c r="P38" s="35">
        <v>1186</v>
      </c>
      <c r="Q38" s="35">
        <f t="shared" si="9"/>
        <v>6958</v>
      </c>
      <c r="R38" s="63">
        <f t="shared" si="7"/>
        <v>1.2496677370920349E-2</v>
      </c>
      <c r="S38" s="35">
        <v>17</v>
      </c>
      <c r="T38" s="35">
        <v>2690</v>
      </c>
      <c r="U38" s="35">
        <v>4251</v>
      </c>
      <c r="W38" s="1">
        <v>556788</v>
      </c>
    </row>
    <row r="39" spans="1:23" x14ac:dyDescent="0.45">
      <c r="A39" s="33" t="s">
        <v>44</v>
      </c>
      <c r="B39" s="32">
        <f t="shared" si="10"/>
        <v>1566909</v>
      </c>
      <c r="C39" s="34">
        <f>SUM(一般接種!D38+一般接種!G38+一般接種!J38+一般接種!M38+医療従事者等!C36)</f>
        <v>564871</v>
      </c>
      <c r="D39" s="30">
        <f t="shared" si="0"/>
        <v>0.83956362447329502</v>
      </c>
      <c r="E39" s="34">
        <f>SUM(一般接種!E38+一般接種!H38+一般接種!K38+一般接種!N38+医療従事者等!D36)</f>
        <v>555848</v>
      </c>
      <c r="F39" s="31">
        <f t="shared" si="1"/>
        <v>0.82615280574897998</v>
      </c>
      <c r="G39" s="29">
        <f t="shared" si="8"/>
        <v>440493</v>
      </c>
      <c r="H39" s="31">
        <f t="shared" si="6"/>
        <v>0.6547015152753729</v>
      </c>
      <c r="I39" s="35">
        <v>4900</v>
      </c>
      <c r="J39" s="35">
        <v>30261</v>
      </c>
      <c r="K39" s="35">
        <v>111392</v>
      </c>
      <c r="L39" s="35">
        <v>142635</v>
      </c>
      <c r="M39" s="35">
        <v>82610</v>
      </c>
      <c r="N39" s="35">
        <v>45529</v>
      </c>
      <c r="O39" s="35">
        <v>20768</v>
      </c>
      <c r="P39" s="35">
        <v>2398</v>
      </c>
      <c r="Q39" s="35">
        <f t="shared" si="9"/>
        <v>5697</v>
      </c>
      <c r="R39" s="63">
        <f t="shared" si="7"/>
        <v>8.4674093175687217E-3</v>
      </c>
      <c r="S39" s="35">
        <v>25</v>
      </c>
      <c r="T39" s="35">
        <v>2092</v>
      </c>
      <c r="U39" s="35">
        <v>3580</v>
      </c>
      <c r="W39" s="1">
        <v>672815</v>
      </c>
    </row>
    <row r="40" spans="1:23" x14ac:dyDescent="0.45">
      <c r="A40" s="33" t="s">
        <v>45</v>
      </c>
      <c r="B40" s="32">
        <f t="shared" si="10"/>
        <v>4170083</v>
      </c>
      <c r="C40" s="34">
        <f>SUM(一般接種!D39+一般接種!G39+一般接種!J39+一般接種!M39+医療従事者等!C37)</f>
        <v>1515588</v>
      </c>
      <c r="D40" s="30">
        <f t="shared" si="0"/>
        <v>0.80029316857034383</v>
      </c>
      <c r="E40" s="34">
        <f>SUM(一般接種!E39+一般接種!H39+一般接種!K39+一般接種!N39+医療従事者等!D37)</f>
        <v>1486248</v>
      </c>
      <c r="F40" s="31">
        <f t="shared" si="1"/>
        <v>0.78480043468365834</v>
      </c>
      <c r="G40" s="29">
        <f t="shared" si="8"/>
        <v>1151667</v>
      </c>
      <c r="H40" s="31">
        <f t="shared" si="6"/>
        <v>0.60812782403126853</v>
      </c>
      <c r="I40" s="35">
        <v>21846</v>
      </c>
      <c r="J40" s="35">
        <v>137999</v>
      </c>
      <c r="K40" s="35">
        <v>362810</v>
      </c>
      <c r="L40" s="35">
        <v>318192</v>
      </c>
      <c r="M40" s="35">
        <v>163507</v>
      </c>
      <c r="N40" s="35">
        <v>92057</v>
      </c>
      <c r="O40" s="35">
        <v>50786</v>
      </c>
      <c r="P40" s="35">
        <v>4470</v>
      </c>
      <c r="Q40" s="35">
        <f t="shared" si="9"/>
        <v>16580</v>
      </c>
      <c r="R40" s="63">
        <f t="shared" si="7"/>
        <v>8.754925965959285E-3</v>
      </c>
      <c r="S40" s="35">
        <v>249</v>
      </c>
      <c r="T40" s="35">
        <v>6920</v>
      </c>
      <c r="U40" s="35">
        <v>9411</v>
      </c>
      <c r="W40" s="1">
        <v>1893791</v>
      </c>
    </row>
    <row r="41" spans="1:23" x14ac:dyDescent="0.45">
      <c r="A41" s="33" t="s">
        <v>46</v>
      </c>
      <c r="B41" s="32">
        <f t="shared" si="10"/>
        <v>6180141</v>
      </c>
      <c r="C41" s="34">
        <f>SUM(一般接種!D40+一般接種!G40+一般接種!J40+一般接種!M40+医療従事者等!C38)</f>
        <v>2244724</v>
      </c>
      <c r="D41" s="30">
        <f t="shared" si="0"/>
        <v>0.79814310243124009</v>
      </c>
      <c r="E41" s="34">
        <f>SUM(一般接種!E40+一般接種!H40+一般接種!K40+一般接種!N40+医療従事者等!D38)</f>
        <v>2217693</v>
      </c>
      <c r="F41" s="31">
        <f t="shared" si="1"/>
        <v>0.78853185124765635</v>
      </c>
      <c r="G41" s="29">
        <f t="shared" si="8"/>
        <v>1681132</v>
      </c>
      <c r="H41" s="31">
        <f t="shared" si="6"/>
        <v>0.59775006195703151</v>
      </c>
      <c r="I41" s="35">
        <v>22406</v>
      </c>
      <c r="J41" s="35">
        <v>121483</v>
      </c>
      <c r="K41" s="35">
        <v>545207</v>
      </c>
      <c r="L41" s="35">
        <v>532207</v>
      </c>
      <c r="M41" s="35">
        <v>292553</v>
      </c>
      <c r="N41" s="35">
        <v>116523</v>
      </c>
      <c r="O41" s="35">
        <v>45693</v>
      </c>
      <c r="P41" s="35">
        <v>5060</v>
      </c>
      <c r="Q41" s="35">
        <f t="shared" si="9"/>
        <v>36592</v>
      </c>
      <c r="R41" s="63">
        <f t="shared" si="7"/>
        <v>1.3010798835030025E-2</v>
      </c>
      <c r="S41" s="35">
        <v>55</v>
      </c>
      <c r="T41" s="35">
        <v>15427</v>
      </c>
      <c r="U41" s="35">
        <v>21110</v>
      </c>
      <c r="W41" s="1">
        <v>2812433</v>
      </c>
    </row>
    <row r="42" spans="1:23" x14ac:dyDescent="0.45">
      <c r="A42" s="33" t="s">
        <v>47</v>
      </c>
      <c r="B42" s="32">
        <f t="shared" si="10"/>
        <v>3125350</v>
      </c>
      <c r="C42" s="34">
        <f>SUM(一般接種!D41+一般接種!G41+一般接種!J41+一般接種!M41+医療従事者等!C39)</f>
        <v>1122154</v>
      </c>
      <c r="D42" s="30">
        <f t="shared" si="0"/>
        <v>0.82748007167560156</v>
      </c>
      <c r="E42" s="34">
        <f>SUM(一般接種!E41+一般接種!H41+一般接種!K41+一般接種!N41+医療従事者等!D39)</f>
        <v>1099021</v>
      </c>
      <c r="F42" s="31">
        <f t="shared" si="1"/>
        <v>0.81042172095184017</v>
      </c>
      <c r="G42" s="29">
        <f t="shared" si="8"/>
        <v>885697</v>
      </c>
      <c r="H42" s="31">
        <f t="shared" si="6"/>
        <v>0.653115897677917</v>
      </c>
      <c r="I42" s="35">
        <v>44776</v>
      </c>
      <c r="J42" s="35">
        <v>46757</v>
      </c>
      <c r="K42" s="35">
        <v>287082</v>
      </c>
      <c r="L42" s="35">
        <v>309818</v>
      </c>
      <c r="M42" s="35">
        <v>133767</v>
      </c>
      <c r="N42" s="35">
        <v>41894</v>
      </c>
      <c r="O42" s="35">
        <v>18829</v>
      </c>
      <c r="P42" s="35">
        <v>2774</v>
      </c>
      <c r="Q42" s="35">
        <f t="shared" si="9"/>
        <v>18478</v>
      </c>
      <c r="R42" s="63">
        <f t="shared" si="7"/>
        <v>1.3625738325062127E-2</v>
      </c>
      <c r="S42" s="35">
        <v>396</v>
      </c>
      <c r="T42" s="35">
        <v>9053</v>
      </c>
      <c r="U42" s="35">
        <v>9029</v>
      </c>
      <c r="W42" s="1">
        <v>1356110</v>
      </c>
    </row>
    <row r="43" spans="1:23" x14ac:dyDescent="0.45">
      <c r="A43" s="33" t="s">
        <v>48</v>
      </c>
      <c r="B43" s="32">
        <f t="shared" si="10"/>
        <v>1669437</v>
      </c>
      <c r="C43" s="34">
        <f>SUM(一般接種!D42+一般接種!G42+一般接種!J42+一般接種!M42+医療従事者等!C40)</f>
        <v>599590</v>
      </c>
      <c r="D43" s="30">
        <f t="shared" si="0"/>
        <v>0.81582531577020989</v>
      </c>
      <c r="E43" s="34">
        <f>SUM(一般接種!E42+一般接種!H42+一般接種!K42+一般接種!N42+医療従事者等!D40)</f>
        <v>592251</v>
      </c>
      <c r="F43" s="31">
        <f t="shared" si="1"/>
        <v>0.80583958886943174</v>
      </c>
      <c r="G43" s="29">
        <f t="shared" si="8"/>
        <v>470692</v>
      </c>
      <c r="H43" s="31">
        <f t="shared" si="6"/>
        <v>0.64044171772463121</v>
      </c>
      <c r="I43" s="35">
        <v>7928</v>
      </c>
      <c r="J43" s="35">
        <v>39815</v>
      </c>
      <c r="K43" s="35">
        <v>153080</v>
      </c>
      <c r="L43" s="35">
        <v>160611</v>
      </c>
      <c r="M43" s="35">
        <v>67359</v>
      </c>
      <c r="N43" s="35">
        <v>29034</v>
      </c>
      <c r="O43" s="35">
        <v>11678</v>
      </c>
      <c r="P43" s="35">
        <v>1187</v>
      </c>
      <c r="Q43" s="35">
        <f t="shared" si="9"/>
        <v>6904</v>
      </c>
      <c r="R43" s="63">
        <f t="shared" si="7"/>
        <v>9.3938490970121736E-3</v>
      </c>
      <c r="S43" s="35">
        <v>10</v>
      </c>
      <c r="T43" s="35">
        <v>3131</v>
      </c>
      <c r="U43" s="35">
        <v>3763</v>
      </c>
      <c r="W43" s="1">
        <v>734949</v>
      </c>
    </row>
    <row r="44" spans="1:23" x14ac:dyDescent="0.45">
      <c r="A44" s="33" t="s">
        <v>49</v>
      </c>
      <c r="B44" s="32">
        <f t="shared" si="10"/>
        <v>2165507</v>
      </c>
      <c r="C44" s="34">
        <f>SUM(一般接種!D43+一般接種!G43+一般接種!J43+一般接種!M43+医療従事者等!C41)</f>
        <v>780158</v>
      </c>
      <c r="D44" s="30">
        <f t="shared" si="0"/>
        <v>0.80106910799510422</v>
      </c>
      <c r="E44" s="34">
        <f>SUM(一般接種!E43+一般接種!H43+一般接種!K43+一般接種!N43+医療従事者等!D41)</f>
        <v>771860</v>
      </c>
      <c r="F44" s="31">
        <f t="shared" si="1"/>
        <v>0.7925486910306645</v>
      </c>
      <c r="G44" s="29">
        <f t="shared" si="8"/>
        <v>600243</v>
      </c>
      <c r="H44" s="31">
        <f t="shared" si="6"/>
        <v>0.61633172330515784</v>
      </c>
      <c r="I44" s="35">
        <v>9393</v>
      </c>
      <c r="J44" s="35">
        <v>48481</v>
      </c>
      <c r="K44" s="35">
        <v>170711</v>
      </c>
      <c r="L44" s="35">
        <v>187067</v>
      </c>
      <c r="M44" s="35">
        <v>113973</v>
      </c>
      <c r="N44" s="35">
        <v>52773</v>
      </c>
      <c r="O44" s="35">
        <v>16563</v>
      </c>
      <c r="P44" s="35">
        <v>1282</v>
      </c>
      <c r="Q44" s="35">
        <f t="shared" si="9"/>
        <v>13246</v>
      </c>
      <c r="R44" s="63">
        <f t="shared" si="7"/>
        <v>1.3601041589656391E-2</v>
      </c>
      <c r="S44" s="35">
        <v>148</v>
      </c>
      <c r="T44" s="35">
        <v>7407</v>
      </c>
      <c r="U44" s="35">
        <v>5691</v>
      </c>
      <c r="W44" s="1">
        <v>973896</v>
      </c>
    </row>
    <row r="45" spans="1:23" x14ac:dyDescent="0.45">
      <c r="A45" s="33" t="s">
        <v>50</v>
      </c>
      <c r="B45" s="32">
        <f t="shared" si="10"/>
        <v>3101114</v>
      </c>
      <c r="C45" s="34">
        <f>SUM(一般接種!D44+一般接種!G44+一般接種!J44+一般接種!M44+医療従事者等!C42)</f>
        <v>1114273</v>
      </c>
      <c r="D45" s="30">
        <f t="shared" si="0"/>
        <v>0.82160255828888995</v>
      </c>
      <c r="E45" s="34">
        <f>SUM(一般接種!E44+一般接種!H44+一般接種!K44+一般接種!N44+医療従事者等!D42)</f>
        <v>1103148</v>
      </c>
      <c r="F45" s="31">
        <f t="shared" si="1"/>
        <v>0.81339960581587489</v>
      </c>
      <c r="G45" s="29">
        <f t="shared" si="8"/>
        <v>867751</v>
      </c>
      <c r="H45" s="31">
        <f t="shared" si="6"/>
        <v>0.6398310302392165</v>
      </c>
      <c r="I45" s="35">
        <v>12481</v>
      </c>
      <c r="J45" s="35">
        <v>59196</v>
      </c>
      <c r="K45" s="35">
        <v>279941</v>
      </c>
      <c r="L45" s="35">
        <v>271698</v>
      </c>
      <c r="M45" s="35">
        <v>142422</v>
      </c>
      <c r="N45" s="35">
        <v>71654</v>
      </c>
      <c r="O45" s="35">
        <v>27651</v>
      </c>
      <c r="P45" s="35">
        <v>2708</v>
      </c>
      <c r="Q45" s="35">
        <f t="shared" si="9"/>
        <v>15942</v>
      </c>
      <c r="R45" s="63">
        <f t="shared" si="7"/>
        <v>1.1754738725825255E-2</v>
      </c>
      <c r="S45" s="35">
        <v>211</v>
      </c>
      <c r="T45" s="35">
        <v>4932</v>
      </c>
      <c r="U45" s="35">
        <v>10799</v>
      </c>
      <c r="W45" s="1">
        <v>1356219</v>
      </c>
    </row>
    <row r="46" spans="1:23" x14ac:dyDescent="0.45">
      <c r="A46" s="33" t="s">
        <v>51</v>
      </c>
      <c r="B46" s="32">
        <f t="shared" si="10"/>
        <v>1570656</v>
      </c>
      <c r="C46" s="34">
        <f>SUM(一般接種!D45+一般接種!G45+一般接種!J45+一般接種!M45+医療従事者等!C43)</f>
        <v>566069</v>
      </c>
      <c r="D46" s="30">
        <f t="shared" si="0"/>
        <v>0.80732407543424034</v>
      </c>
      <c r="E46" s="34">
        <f>SUM(一般接種!E45+一般接種!H45+一般接種!K45+一般接種!N45+医療従事者等!D43)</f>
        <v>558684</v>
      </c>
      <c r="F46" s="31">
        <f t="shared" si="1"/>
        <v>0.79679163451788237</v>
      </c>
      <c r="G46" s="29">
        <f t="shared" si="8"/>
        <v>434125</v>
      </c>
      <c r="H46" s="31">
        <f t="shared" si="6"/>
        <v>0.61914636598699024</v>
      </c>
      <c r="I46" s="35">
        <v>10599</v>
      </c>
      <c r="J46" s="35">
        <v>33515</v>
      </c>
      <c r="K46" s="35">
        <v>140997</v>
      </c>
      <c r="L46" s="35">
        <v>125427</v>
      </c>
      <c r="M46" s="35">
        <v>73342</v>
      </c>
      <c r="N46" s="35">
        <v>36044</v>
      </c>
      <c r="O46" s="35">
        <v>13259</v>
      </c>
      <c r="P46" s="35">
        <v>942</v>
      </c>
      <c r="Q46" s="35">
        <f t="shared" si="9"/>
        <v>11778</v>
      </c>
      <c r="R46" s="63">
        <f t="shared" si="7"/>
        <v>1.6797710103299213E-2</v>
      </c>
      <c r="S46" s="35">
        <v>167</v>
      </c>
      <c r="T46" s="35">
        <v>5392</v>
      </c>
      <c r="U46" s="35">
        <v>6219</v>
      </c>
      <c r="W46" s="1">
        <v>701167</v>
      </c>
    </row>
    <row r="47" spans="1:23" x14ac:dyDescent="0.45">
      <c r="A47" s="33" t="s">
        <v>52</v>
      </c>
      <c r="B47" s="32">
        <f t="shared" si="10"/>
        <v>11268639</v>
      </c>
      <c r="C47" s="34">
        <f>SUM(一般接種!D46+一般接種!G46+一般接種!J46+一般接種!M46+医療従事者等!C44)</f>
        <v>4134973</v>
      </c>
      <c r="D47" s="30">
        <f t="shared" si="0"/>
        <v>0.80695468729569864</v>
      </c>
      <c r="E47" s="34">
        <f>SUM(一般接種!E46+一般接種!H46+一般接種!K46+一般接種!N46+医療従事者等!D44)</f>
        <v>4054340</v>
      </c>
      <c r="F47" s="31">
        <f t="shared" si="1"/>
        <v>0.79121887056830664</v>
      </c>
      <c r="G47" s="29">
        <f t="shared" si="8"/>
        <v>3004947</v>
      </c>
      <c r="H47" s="31">
        <f t="shared" si="6"/>
        <v>0.58642609437235693</v>
      </c>
      <c r="I47" s="35">
        <v>43828</v>
      </c>
      <c r="J47" s="35">
        <v>229872</v>
      </c>
      <c r="K47" s="35">
        <v>929482</v>
      </c>
      <c r="L47" s="35">
        <v>1024115</v>
      </c>
      <c r="M47" s="35">
        <v>490591</v>
      </c>
      <c r="N47" s="35">
        <v>192463</v>
      </c>
      <c r="O47" s="35">
        <v>84449</v>
      </c>
      <c r="P47" s="35">
        <v>10147</v>
      </c>
      <c r="Q47" s="35">
        <f t="shared" si="9"/>
        <v>74379</v>
      </c>
      <c r="R47" s="63">
        <f t="shared" si="7"/>
        <v>1.4515326384565696E-2</v>
      </c>
      <c r="S47" s="35">
        <v>77</v>
      </c>
      <c r="T47" s="35">
        <v>37406</v>
      </c>
      <c r="U47" s="35">
        <v>36896</v>
      </c>
      <c r="W47" s="1">
        <v>5124170</v>
      </c>
    </row>
    <row r="48" spans="1:23" x14ac:dyDescent="0.45">
      <c r="A48" s="33" t="s">
        <v>53</v>
      </c>
      <c r="B48" s="32">
        <f t="shared" si="10"/>
        <v>1812545</v>
      </c>
      <c r="C48" s="34">
        <f>SUM(一般接種!D47+一般接種!G47+一般接種!J47+一般接種!M47+医療従事者等!C45)</f>
        <v>658233</v>
      </c>
      <c r="D48" s="30">
        <f t="shared" si="0"/>
        <v>0.80446749170762943</v>
      </c>
      <c r="E48" s="34">
        <f>SUM(一般接種!E47+一般接種!H47+一般接種!K47+一般接種!N47+医療従事者等!D45)</f>
        <v>650283</v>
      </c>
      <c r="F48" s="31">
        <f t="shared" si="1"/>
        <v>0.79475130221382462</v>
      </c>
      <c r="G48" s="29">
        <f t="shared" si="8"/>
        <v>490267</v>
      </c>
      <c r="H48" s="31">
        <f t="shared" si="6"/>
        <v>0.59918579554204121</v>
      </c>
      <c r="I48" s="35">
        <v>8406</v>
      </c>
      <c r="J48" s="35">
        <v>56488</v>
      </c>
      <c r="K48" s="35">
        <v>165928</v>
      </c>
      <c r="L48" s="35">
        <v>147167</v>
      </c>
      <c r="M48" s="35">
        <v>63237</v>
      </c>
      <c r="N48" s="35">
        <v>32302</v>
      </c>
      <c r="O48" s="35">
        <v>15271</v>
      </c>
      <c r="P48" s="35">
        <v>1468</v>
      </c>
      <c r="Q48" s="35">
        <f t="shared" si="9"/>
        <v>13762</v>
      </c>
      <c r="R48" s="63">
        <f t="shared" si="7"/>
        <v>1.6819396202986475E-2</v>
      </c>
      <c r="S48" s="35">
        <v>41</v>
      </c>
      <c r="T48" s="35">
        <v>6060</v>
      </c>
      <c r="U48" s="35">
        <v>7661</v>
      </c>
      <c r="W48" s="1">
        <v>818222</v>
      </c>
    </row>
    <row r="49" spans="1:23" x14ac:dyDescent="0.45">
      <c r="A49" s="33" t="s">
        <v>54</v>
      </c>
      <c r="B49" s="32">
        <f t="shared" si="10"/>
        <v>3071371</v>
      </c>
      <c r="C49" s="34">
        <f>SUM(一般接種!D48+一般接種!G48+一般接種!J48+一般接種!M48+医療従事者等!C46)</f>
        <v>1101422</v>
      </c>
      <c r="D49" s="30">
        <f t="shared" si="0"/>
        <v>0.82445592534982914</v>
      </c>
      <c r="E49" s="34">
        <f>SUM(一般接種!E48+一般接種!H48+一般接種!K48+一般接種!N48+医療従事者等!D46)</f>
        <v>1085240</v>
      </c>
      <c r="F49" s="31">
        <f t="shared" si="1"/>
        <v>0.81234308777802566</v>
      </c>
      <c r="G49" s="29">
        <f t="shared" si="8"/>
        <v>872434</v>
      </c>
      <c r="H49" s="31">
        <f t="shared" si="6"/>
        <v>0.65304976727961928</v>
      </c>
      <c r="I49" s="35">
        <v>14889</v>
      </c>
      <c r="J49" s="35">
        <v>65891</v>
      </c>
      <c r="K49" s="35">
        <v>277909</v>
      </c>
      <c r="L49" s="35">
        <v>302303</v>
      </c>
      <c r="M49" s="35">
        <v>132614</v>
      </c>
      <c r="N49" s="35">
        <v>51855</v>
      </c>
      <c r="O49" s="35">
        <v>24628</v>
      </c>
      <c r="P49" s="35">
        <v>2345</v>
      </c>
      <c r="Q49" s="35">
        <f t="shared" si="9"/>
        <v>12275</v>
      </c>
      <c r="R49" s="63">
        <f t="shared" si="7"/>
        <v>9.1883006546711003E-3</v>
      </c>
      <c r="S49" s="35">
        <v>81</v>
      </c>
      <c r="T49" s="35">
        <v>5559</v>
      </c>
      <c r="U49" s="35">
        <v>6635</v>
      </c>
      <c r="W49" s="1">
        <v>1335938</v>
      </c>
    </row>
    <row r="50" spans="1:23" x14ac:dyDescent="0.45">
      <c r="A50" s="33" t="s">
        <v>55</v>
      </c>
      <c r="B50" s="32">
        <f t="shared" si="10"/>
        <v>4067965</v>
      </c>
      <c r="C50" s="34">
        <f>SUM(一般接種!D49+一般接種!G49+一般接種!J49+一般接種!M49+医療従事者等!C47)</f>
        <v>1461278</v>
      </c>
      <c r="D50" s="30">
        <f t="shared" si="0"/>
        <v>0.83091129818695642</v>
      </c>
      <c r="E50" s="34">
        <f>SUM(一般接種!E49+一般接種!H49+一般接種!K49+一般接種!N49+医療従事者等!D47)</f>
        <v>1444960</v>
      </c>
      <c r="F50" s="31">
        <f t="shared" si="1"/>
        <v>0.82163256370671733</v>
      </c>
      <c r="G50" s="29">
        <f t="shared" si="8"/>
        <v>1138866</v>
      </c>
      <c r="H50" s="31">
        <f t="shared" si="6"/>
        <v>0.64758151872606462</v>
      </c>
      <c r="I50" s="35">
        <v>21256</v>
      </c>
      <c r="J50" s="35">
        <v>78064</v>
      </c>
      <c r="K50" s="35">
        <v>344214</v>
      </c>
      <c r="L50" s="35">
        <v>429496</v>
      </c>
      <c r="M50" s="35">
        <v>176602</v>
      </c>
      <c r="N50" s="35">
        <v>65881</v>
      </c>
      <c r="O50" s="35">
        <v>21348</v>
      </c>
      <c r="P50" s="35">
        <v>2005</v>
      </c>
      <c r="Q50" s="35">
        <f t="shared" si="9"/>
        <v>22861</v>
      </c>
      <c r="R50" s="63">
        <f t="shared" si="7"/>
        <v>1.2999212461866949E-2</v>
      </c>
      <c r="S50" s="35">
        <v>149</v>
      </c>
      <c r="T50" s="35">
        <v>9865</v>
      </c>
      <c r="U50" s="35">
        <v>12847</v>
      </c>
      <c r="W50" s="1">
        <v>1758645</v>
      </c>
    </row>
    <row r="51" spans="1:23" x14ac:dyDescent="0.45">
      <c r="A51" s="33" t="s">
        <v>56</v>
      </c>
      <c r="B51" s="32">
        <f t="shared" si="10"/>
        <v>2564538</v>
      </c>
      <c r="C51" s="34">
        <f>SUM(一般接種!D50+一般接種!G50+一般接種!J50+一般接種!M50+医療従事者等!C48)</f>
        <v>926198</v>
      </c>
      <c r="D51" s="30">
        <f t="shared" si="0"/>
        <v>0.81121550334095038</v>
      </c>
      <c r="E51" s="34">
        <f>SUM(一般接種!E50+一般接種!H50+一般接種!K50+一般接種!N50+医療従事者等!D48)</f>
        <v>911022</v>
      </c>
      <c r="F51" s="31">
        <f t="shared" si="1"/>
        <v>0.7979235220597316</v>
      </c>
      <c r="G51" s="29">
        <f t="shared" si="8"/>
        <v>712615</v>
      </c>
      <c r="H51" s="31">
        <f t="shared" si="6"/>
        <v>0.62414768323113556</v>
      </c>
      <c r="I51" s="35">
        <v>19405</v>
      </c>
      <c r="J51" s="35">
        <v>50865</v>
      </c>
      <c r="K51" s="35">
        <v>216542</v>
      </c>
      <c r="L51" s="35">
        <v>218826</v>
      </c>
      <c r="M51" s="35">
        <v>116325</v>
      </c>
      <c r="N51" s="35">
        <v>63326</v>
      </c>
      <c r="O51" s="35">
        <v>24628</v>
      </c>
      <c r="P51" s="35">
        <v>2698</v>
      </c>
      <c r="Q51" s="35">
        <f t="shared" si="9"/>
        <v>14703</v>
      </c>
      <c r="R51" s="63">
        <f t="shared" si="7"/>
        <v>1.2877701685408511E-2</v>
      </c>
      <c r="S51" s="35">
        <v>244</v>
      </c>
      <c r="T51" s="35">
        <v>7723</v>
      </c>
      <c r="U51" s="35">
        <v>6736</v>
      </c>
      <c r="W51" s="1">
        <v>1141741</v>
      </c>
    </row>
    <row r="52" spans="1:23" x14ac:dyDescent="0.45">
      <c r="A52" s="33" t="s">
        <v>57</v>
      </c>
      <c r="B52" s="32">
        <f t="shared" si="10"/>
        <v>2410055</v>
      </c>
      <c r="C52" s="34">
        <f>SUM(一般接種!D51+一般接種!G51+一般接種!J51+一般接種!M51+医療従事者等!C49)</f>
        <v>871173</v>
      </c>
      <c r="D52" s="30">
        <f t="shared" si="0"/>
        <v>0.80126945175908559</v>
      </c>
      <c r="E52" s="34">
        <f>SUM(一般接種!E51+一般接種!H51+一般接種!K51+一般接種!N51+医療従事者等!D49)</f>
        <v>859495</v>
      </c>
      <c r="F52" s="31">
        <f t="shared" si="1"/>
        <v>0.79052850288022614</v>
      </c>
      <c r="G52" s="29">
        <f t="shared" si="8"/>
        <v>664638</v>
      </c>
      <c r="H52" s="31">
        <f t="shared" si="6"/>
        <v>0.61130696874014134</v>
      </c>
      <c r="I52" s="35">
        <v>10939</v>
      </c>
      <c r="J52" s="35">
        <v>46232</v>
      </c>
      <c r="K52" s="35">
        <v>186590</v>
      </c>
      <c r="L52" s="35">
        <v>215434</v>
      </c>
      <c r="M52" s="35">
        <v>121971</v>
      </c>
      <c r="N52" s="35">
        <v>56879</v>
      </c>
      <c r="O52" s="35">
        <v>23935</v>
      </c>
      <c r="P52" s="35">
        <v>2658</v>
      </c>
      <c r="Q52" s="35">
        <f t="shared" si="9"/>
        <v>14749</v>
      </c>
      <c r="R52" s="63">
        <f t="shared" si="7"/>
        <v>1.3565529629585345E-2</v>
      </c>
      <c r="S52" s="35">
        <v>156</v>
      </c>
      <c r="T52" s="35">
        <v>5569</v>
      </c>
      <c r="U52" s="35">
        <v>9024</v>
      </c>
      <c r="W52" s="1">
        <v>1087241</v>
      </c>
    </row>
    <row r="53" spans="1:23" x14ac:dyDescent="0.45">
      <c r="A53" s="33" t="s">
        <v>58</v>
      </c>
      <c r="B53" s="32">
        <f t="shared" si="10"/>
        <v>3658900</v>
      </c>
      <c r="C53" s="34">
        <f>SUM(一般接種!D52+一般接種!G52+一般接種!J52+一般接種!M52+医療従事者等!C50)</f>
        <v>1321526</v>
      </c>
      <c r="D53" s="30">
        <f t="shared" si="0"/>
        <v>0.81700903298079708</v>
      </c>
      <c r="E53" s="34">
        <f>SUM(一般接種!E52+一般接種!H52+一般接種!K52+一般接種!N52+医療従事者等!D50)</f>
        <v>1298591</v>
      </c>
      <c r="F53" s="31">
        <f t="shared" si="1"/>
        <v>0.80282989297794083</v>
      </c>
      <c r="G53" s="29">
        <f t="shared" si="8"/>
        <v>1022464</v>
      </c>
      <c r="H53" s="31">
        <f t="shared" si="6"/>
        <v>0.63211947695140147</v>
      </c>
      <c r="I53" s="35">
        <v>17307</v>
      </c>
      <c r="J53" s="35">
        <v>70640</v>
      </c>
      <c r="K53" s="35">
        <v>342242</v>
      </c>
      <c r="L53" s="35">
        <v>301939</v>
      </c>
      <c r="M53" s="35">
        <v>172046</v>
      </c>
      <c r="N53" s="35">
        <v>82316</v>
      </c>
      <c r="O53" s="35">
        <v>33102</v>
      </c>
      <c r="P53" s="35">
        <v>2872</v>
      </c>
      <c r="Q53" s="35">
        <f t="shared" si="9"/>
        <v>16319</v>
      </c>
      <c r="R53" s="63">
        <f t="shared" si="7"/>
        <v>1.0088920240096395E-2</v>
      </c>
      <c r="S53" s="35">
        <v>101</v>
      </c>
      <c r="T53" s="35">
        <v>5900</v>
      </c>
      <c r="U53" s="35">
        <v>10318</v>
      </c>
      <c r="W53" s="1">
        <v>1617517</v>
      </c>
    </row>
    <row r="54" spans="1:23" x14ac:dyDescent="0.45">
      <c r="A54" s="33" t="s">
        <v>59</v>
      </c>
      <c r="B54" s="32">
        <f t="shared" si="10"/>
        <v>2794166</v>
      </c>
      <c r="C54" s="34">
        <f>SUM(一般接種!D53+一般接種!G53+一般接種!J53+一般接種!M53+医療従事者等!C51)</f>
        <v>1059534</v>
      </c>
      <c r="D54" s="37">
        <f t="shared" si="0"/>
        <v>0.71343421869508017</v>
      </c>
      <c r="E54" s="34">
        <f>SUM(一般接種!E53+一般接種!H53+一般接種!K53+一般接種!N53+医療従事者等!D51)</f>
        <v>1038446</v>
      </c>
      <c r="F54" s="31">
        <f t="shared" si="1"/>
        <v>0.69923467360842706</v>
      </c>
      <c r="G54" s="29">
        <f t="shared" si="8"/>
        <v>681523</v>
      </c>
      <c r="H54" s="31">
        <f t="shared" si="6"/>
        <v>0.45890158223117622</v>
      </c>
      <c r="I54" s="35">
        <v>17292</v>
      </c>
      <c r="J54" s="35">
        <v>58586</v>
      </c>
      <c r="K54" s="35">
        <v>211193</v>
      </c>
      <c r="L54" s="35">
        <v>191143</v>
      </c>
      <c r="M54" s="35">
        <v>117839</v>
      </c>
      <c r="N54" s="35">
        <v>58299</v>
      </c>
      <c r="O54" s="35">
        <v>24944</v>
      </c>
      <c r="P54" s="35">
        <v>2227</v>
      </c>
      <c r="Q54" s="35">
        <f t="shared" si="9"/>
        <v>14663</v>
      </c>
      <c r="R54" s="63">
        <f t="shared" si="7"/>
        <v>9.87328952985554E-3</v>
      </c>
      <c r="S54" s="35">
        <v>14</v>
      </c>
      <c r="T54" s="35">
        <v>6613</v>
      </c>
      <c r="U54" s="35">
        <v>8036</v>
      </c>
      <c r="W54" s="1">
        <v>1485118</v>
      </c>
    </row>
    <row r="55" spans="1:23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1:23" x14ac:dyDescent="0.45">
      <c r="A56" s="95" t="s">
        <v>112</v>
      </c>
      <c r="B56" s="95"/>
      <c r="C56" s="95"/>
      <c r="D56" s="95"/>
      <c r="E56" s="95"/>
      <c r="F56" s="95"/>
      <c r="G56" s="95"/>
      <c r="H56" s="95"/>
      <c r="I56" s="95"/>
      <c r="J56" s="22"/>
      <c r="K56" s="22"/>
      <c r="L56" s="22"/>
      <c r="M56" s="22"/>
      <c r="N56" s="22"/>
      <c r="O56" s="22"/>
    </row>
    <row r="57" spans="1:23" x14ac:dyDescent="0.45">
      <c r="A57" s="22" t="s">
        <v>113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1:23" x14ac:dyDescent="0.45">
      <c r="A58" s="22" t="s">
        <v>114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1:23" x14ac:dyDescent="0.45">
      <c r="A59" s="24" t="s">
        <v>115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</row>
    <row r="60" spans="1:23" x14ac:dyDescent="0.45">
      <c r="A60" s="95" t="s">
        <v>116</v>
      </c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53"/>
      <c r="M60" s="53"/>
      <c r="N60" s="53"/>
      <c r="O60" s="53"/>
    </row>
    <row r="61" spans="1:23" x14ac:dyDescent="0.45">
      <c r="A61" s="24" t="s">
        <v>117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  <c r="L61" s="22"/>
      <c r="M61" s="22"/>
      <c r="N61" s="22"/>
      <c r="O61" s="22"/>
    </row>
  </sheetData>
  <mergeCells count="12">
    <mergeCell ref="T2:U2"/>
    <mergeCell ref="A56:I56"/>
    <mergeCell ref="A60:K60"/>
    <mergeCell ref="A3:A6"/>
    <mergeCell ref="B4:B6"/>
    <mergeCell ref="C4:D5"/>
    <mergeCell ref="E4:F5"/>
    <mergeCell ref="G5:H5"/>
    <mergeCell ref="G4:P4"/>
    <mergeCell ref="I6:P6"/>
    <mergeCell ref="B3:U3"/>
    <mergeCell ref="Q4:U4"/>
  </mergeCells>
  <phoneticPr fontId="2"/>
  <pageMargins left="0.7" right="0.7" top="0.75" bottom="0.75" header="0.3" footer="0.3"/>
  <pageSetup paperSize="9"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"/>
  <sheetViews>
    <sheetView workbookViewId="0">
      <selection activeCell="W7" sqref="W7"/>
    </sheetView>
  </sheetViews>
  <sheetFormatPr defaultRowHeight="18" x14ac:dyDescent="0.45"/>
  <cols>
    <col min="1" max="1" width="13.59765625" customWidth="1"/>
    <col min="2" max="2" width="12.5" style="27" bestFit="1" customWidth="1"/>
    <col min="3" max="3" width="12.5" bestFit="1" customWidth="1"/>
    <col min="4" max="8" width="11.3984375" bestFit="1" customWidth="1"/>
    <col min="9" max="9" width="8.69921875" bestFit="1" customWidth="1"/>
    <col min="10" max="11" width="9" bestFit="1" customWidth="1"/>
    <col min="12" max="13" width="9" customWidth="1"/>
    <col min="14" max="14" width="8.59765625" bestFit="1" customWidth="1"/>
    <col min="15" max="15" width="1.69921875" customWidth="1"/>
    <col min="16" max="16" width="12.59765625" customWidth="1"/>
    <col min="18" max="18" width="12.19921875" customWidth="1"/>
    <col min="19" max="19" width="9.19921875" bestFit="1" customWidth="1"/>
    <col min="20" max="20" width="12.5" bestFit="1" customWidth="1"/>
    <col min="22" max="22" width="11.09765625" bestFit="1" customWidth="1"/>
  </cols>
  <sheetData>
    <row r="1" spans="1:23" x14ac:dyDescent="0.45">
      <c r="A1" s="22" t="s">
        <v>118</v>
      </c>
      <c r="B1" s="23"/>
      <c r="C1" s="24"/>
      <c r="D1" s="24"/>
    </row>
    <row r="2" spans="1:23" x14ac:dyDescent="0.45">
      <c r="B2"/>
      <c r="T2" s="120"/>
      <c r="U2" s="120"/>
      <c r="V2" s="135">
        <f>'進捗状況 (都道府県別)'!G3</f>
        <v>44750</v>
      </c>
      <c r="W2" s="135"/>
    </row>
    <row r="3" spans="1:23" ht="37.5" customHeight="1" x14ac:dyDescent="0.45">
      <c r="A3" s="121" t="s">
        <v>2</v>
      </c>
      <c r="B3" s="134" t="str">
        <f>_xlfn.CONCAT("接種回数
（",TEXT('進捗状況 (都道府県別)'!G3-1,"m月d日"),"まで）")</f>
        <v>接種回数
（7月7日まで）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P3" s="117" t="str">
        <f>_xlfn.CONCAT("接種回数
（",TEXT('進捗状況 (都道府県別)'!G3-1,"m月d日"),"まで）","※4")</f>
        <v>接種回数
（7月7日まで）※4</v>
      </c>
      <c r="Q3" s="118"/>
      <c r="R3" s="118"/>
      <c r="S3" s="118"/>
      <c r="T3" s="118"/>
      <c r="U3" s="118"/>
      <c r="V3" s="118"/>
      <c r="W3" s="119"/>
    </row>
    <row r="4" spans="1:23" ht="18.75" customHeight="1" x14ac:dyDescent="0.45">
      <c r="A4" s="122"/>
      <c r="B4" s="124" t="s">
        <v>12</v>
      </c>
      <c r="C4" s="125" t="s">
        <v>119</v>
      </c>
      <c r="D4" s="125"/>
      <c r="E4" s="125"/>
      <c r="F4" s="126" t="s">
        <v>120</v>
      </c>
      <c r="G4" s="127"/>
      <c r="H4" s="128"/>
      <c r="I4" s="126" t="s">
        <v>121</v>
      </c>
      <c r="J4" s="127"/>
      <c r="K4" s="128"/>
      <c r="L4" s="131" t="s">
        <v>122</v>
      </c>
      <c r="M4" s="132"/>
      <c r="N4" s="133"/>
      <c r="P4" s="98" t="s">
        <v>123</v>
      </c>
      <c r="Q4" s="98"/>
      <c r="R4" s="129" t="s">
        <v>124</v>
      </c>
      <c r="S4" s="129"/>
      <c r="T4" s="130" t="s">
        <v>121</v>
      </c>
      <c r="U4" s="130"/>
      <c r="V4" s="116" t="s">
        <v>125</v>
      </c>
      <c r="W4" s="116"/>
    </row>
    <row r="5" spans="1:23" ht="36" x14ac:dyDescent="0.45">
      <c r="A5" s="123"/>
      <c r="B5" s="124"/>
      <c r="C5" s="38" t="s">
        <v>126</v>
      </c>
      <c r="D5" s="38" t="s">
        <v>94</v>
      </c>
      <c r="E5" s="38" t="s">
        <v>95</v>
      </c>
      <c r="F5" s="38" t="s">
        <v>126</v>
      </c>
      <c r="G5" s="38" t="s">
        <v>94</v>
      </c>
      <c r="H5" s="38" t="s">
        <v>95</v>
      </c>
      <c r="I5" s="38" t="s">
        <v>126</v>
      </c>
      <c r="J5" s="38" t="s">
        <v>94</v>
      </c>
      <c r="K5" s="38" t="s">
        <v>95</v>
      </c>
      <c r="L5" s="66" t="s">
        <v>126</v>
      </c>
      <c r="M5" s="66" t="s">
        <v>94</v>
      </c>
      <c r="N5" s="66" t="s">
        <v>95</v>
      </c>
      <c r="P5" s="39" t="s">
        <v>127</v>
      </c>
      <c r="Q5" s="39" t="s">
        <v>128</v>
      </c>
      <c r="R5" s="39" t="s">
        <v>129</v>
      </c>
      <c r="S5" s="39" t="s">
        <v>130</v>
      </c>
      <c r="T5" s="39" t="s">
        <v>129</v>
      </c>
      <c r="U5" s="39" t="s">
        <v>128</v>
      </c>
      <c r="V5" s="39" t="s">
        <v>131</v>
      </c>
      <c r="W5" s="39" t="s">
        <v>128</v>
      </c>
    </row>
    <row r="6" spans="1:23" x14ac:dyDescent="0.45">
      <c r="A6" s="28" t="s">
        <v>132</v>
      </c>
      <c r="B6" s="40">
        <f>SUM(B7:B53)</f>
        <v>193814122</v>
      </c>
      <c r="C6" s="40">
        <f>SUM(C7:C53)</f>
        <v>161350775</v>
      </c>
      <c r="D6" s="40">
        <f>SUM(D7:D53)</f>
        <v>80943506</v>
      </c>
      <c r="E6" s="41">
        <f>SUM(E7:E53)</f>
        <v>80407269</v>
      </c>
      <c r="F6" s="41">
        <f t="shared" ref="F6:T6" si="0">SUM(F7:F53)</f>
        <v>32334074</v>
      </c>
      <c r="G6" s="41">
        <f>SUM(G7:G53)</f>
        <v>16217044</v>
      </c>
      <c r="H6" s="41">
        <f t="shared" ref="H6:N6" si="1">SUM(H7:H53)</f>
        <v>16117030</v>
      </c>
      <c r="I6" s="41">
        <f>SUM(I7:I53)</f>
        <v>117556</v>
      </c>
      <c r="J6" s="41">
        <f t="shared" si="1"/>
        <v>58712</v>
      </c>
      <c r="K6" s="41">
        <f t="shared" si="1"/>
        <v>58844</v>
      </c>
      <c r="L6" s="67">
        <f>SUM(L7:L53)</f>
        <v>11717</v>
      </c>
      <c r="M6" s="67">
        <f t="shared" si="1"/>
        <v>8181</v>
      </c>
      <c r="N6" s="67">
        <f t="shared" si="1"/>
        <v>3536</v>
      </c>
      <c r="O6" s="42"/>
      <c r="P6" s="41">
        <f>SUM(P7:P53)</f>
        <v>177125010</v>
      </c>
      <c r="Q6" s="43">
        <f>C6/P6</f>
        <v>0.9109429266934127</v>
      </c>
      <c r="R6" s="41">
        <f t="shared" si="0"/>
        <v>34262000</v>
      </c>
      <c r="S6" s="44">
        <f>F6/R6</f>
        <v>0.94372990485085517</v>
      </c>
      <c r="T6" s="41">
        <f t="shared" si="0"/>
        <v>202140</v>
      </c>
      <c r="U6" s="44">
        <f>I6/T6</f>
        <v>0.58155733649945585</v>
      </c>
      <c r="V6" s="41">
        <f t="shared" ref="V6" si="2">SUM(V7:V53)</f>
        <v>225410</v>
      </c>
      <c r="W6" s="44">
        <f>L6/V6</f>
        <v>5.198083492302915E-2</v>
      </c>
    </row>
    <row r="7" spans="1:23" x14ac:dyDescent="0.45">
      <c r="A7" s="45" t="s">
        <v>13</v>
      </c>
      <c r="B7" s="40">
        <v>7956233</v>
      </c>
      <c r="C7" s="40">
        <v>6457505</v>
      </c>
      <c r="D7" s="40">
        <v>3240539</v>
      </c>
      <c r="E7" s="41">
        <v>3216966</v>
      </c>
      <c r="F7" s="46">
        <v>1497541</v>
      </c>
      <c r="G7" s="41">
        <v>750820</v>
      </c>
      <c r="H7" s="41">
        <v>746721</v>
      </c>
      <c r="I7" s="41">
        <v>871</v>
      </c>
      <c r="J7" s="41">
        <v>428</v>
      </c>
      <c r="K7" s="41">
        <v>443</v>
      </c>
      <c r="L7" s="67">
        <v>316</v>
      </c>
      <c r="M7" s="67">
        <v>212</v>
      </c>
      <c r="N7" s="67">
        <v>104</v>
      </c>
      <c r="O7" s="42"/>
      <c r="P7" s="41">
        <v>7433760</v>
      </c>
      <c r="Q7" s="43">
        <v>0.86867278470114717</v>
      </c>
      <c r="R7" s="47">
        <v>1518500</v>
      </c>
      <c r="S7" s="43">
        <v>0.98619756338491937</v>
      </c>
      <c r="T7" s="41">
        <v>900</v>
      </c>
      <c r="U7" s="44">
        <v>0.96777777777777774</v>
      </c>
      <c r="V7" s="41">
        <v>2190</v>
      </c>
      <c r="W7" s="44">
        <v>0.14429223744292238</v>
      </c>
    </row>
    <row r="8" spans="1:23" x14ac:dyDescent="0.45">
      <c r="A8" s="45" t="s">
        <v>14</v>
      </c>
      <c r="B8" s="40">
        <v>2046748</v>
      </c>
      <c r="C8" s="40">
        <v>1855803</v>
      </c>
      <c r="D8" s="40">
        <v>931033</v>
      </c>
      <c r="E8" s="41">
        <v>924770</v>
      </c>
      <c r="F8" s="46">
        <v>188457</v>
      </c>
      <c r="G8" s="41">
        <v>94672</v>
      </c>
      <c r="H8" s="41">
        <v>93785</v>
      </c>
      <c r="I8" s="41">
        <v>2418</v>
      </c>
      <c r="J8" s="41">
        <v>1214</v>
      </c>
      <c r="K8" s="41">
        <v>1204</v>
      </c>
      <c r="L8" s="67">
        <v>70</v>
      </c>
      <c r="M8" s="67">
        <v>66</v>
      </c>
      <c r="N8" s="67">
        <v>4</v>
      </c>
      <c r="O8" s="42"/>
      <c r="P8" s="41">
        <v>1921955</v>
      </c>
      <c r="Q8" s="43">
        <v>0.96558087988532515</v>
      </c>
      <c r="R8" s="47">
        <v>186500</v>
      </c>
      <c r="S8" s="43">
        <v>1.0104932975871315</v>
      </c>
      <c r="T8" s="41">
        <v>3800</v>
      </c>
      <c r="U8" s="44">
        <v>0.63631578947368417</v>
      </c>
      <c r="V8" s="41">
        <v>800</v>
      </c>
      <c r="W8" s="44">
        <v>8.7499999999999994E-2</v>
      </c>
    </row>
    <row r="9" spans="1:23" x14ac:dyDescent="0.45">
      <c r="A9" s="45" t="s">
        <v>15</v>
      </c>
      <c r="B9" s="40">
        <v>1967965</v>
      </c>
      <c r="C9" s="40">
        <v>1723294</v>
      </c>
      <c r="D9" s="40">
        <v>864577</v>
      </c>
      <c r="E9" s="41">
        <v>858717</v>
      </c>
      <c r="F9" s="46">
        <v>244572</v>
      </c>
      <c r="G9" s="41">
        <v>122753</v>
      </c>
      <c r="H9" s="41">
        <v>121819</v>
      </c>
      <c r="I9" s="41">
        <v>98</v>
      </c>
      <c r="J9" s="41">
        <v>50</v>
      </c>
      <c r="K9" s="41">
        <v>48</v>
      </c>
      <c r="L9" s="67">
        <v>1</v>
      </c>
      <c r="M9" s="67">
        <v>1</v>
      </c>
      <c r="N9" s="67">
        <v>0</v>
      </c>
      <c r="O9" s="42"/>
      <c r="P9" s="41">
        <v>1879585</v>
      </c>
      <c r="Q9" s="43">
        <v>0.91684813402958631</v>
      </c>
      <c r="R9" s="47">
        <v>227500</v>
      </c>
      <c r="S9" s="43">
        <v>1.0750417582417582</v>
      </c>
      <c r="T9" s="41">
        <v>260</v>
      </c>
      <c r="U9" s="44">
        <v>0.37692307692307692</v>
      </c>
      <c r="V9" s="41">
        <v>500</v>
      </c>
      <c r="W9" s="44">
        <v>2E-3</v>
      </c>
    </row>
    <row r="10" spans="1:23" x14ac:dyDescent="0.45">
      <c r="A10" s="45" t="s">
        <v>16</v>
      </c>
      <c r="B10" s="40">
        <v>3557476</v>
      </c>
      <c r="C10" s="40">
        <v>2815537</v>
      </c>
      <c r="D10" s="40">
        <v>1412494</v>
      </c>
      <c r="E10" s="41">
        <v>1403043</v>
      </c>
      <c r="F10" s="46">
        <v>741759</v>
      </c>
      <c r="G10" s="41">
        <v>371782</v>
      </c>
      <c r="H10" s="41">
        <v>369977</v>
      </c>
      <c r="I10" s="41">
        <v>54</v>
      </c>
      <c r="J10" s="41">
        <v>21</v>
      </c>
      <c r="K10" s="41">
        <v>33</v>
      </c>
      <c r="L10" s="67">
        <v>126</v>
      </c>
      <c r="M10" s="67">
        <v>120</v>
      </c>
      <c r="N10" s="67">
        <v>6</v>
      </c>
      <c r="O10" s="42"/>
      <c r="P10" s="41">
        <v>3171035</v>
      </c>
      <c r="Q10" s="43">
        <v>0.88789212354956659</v>
      </c>
      <c r="R10" s="47">
        <v>854400</v>
      </c>
      <c r="S10" s="43">
        <v>0.86816362359550558</v>
      </c>
      <c r="T10" s="41">
        <v>240</v>
      </c>
      <c r="U10" s="44">
        <v>0.22500000000000001</v>
      </c>
      <c r="V10" s="41">
        <v>3800</v>
      </c>
      <c r="W10" s="44">
        <v>3.3157894736842108E-2</v>
      </c>
    </row>
    <row r="11" spans="1:23" x14ac:dyDescent="0.45">
      <c r="A11" s="45" t="s">
        <v>17</v>
      </c>
      <c r="B11" s="40">
        <v>1591082</v>
      </c>
      <c r="C11" s="40">
        <v>1494879</v>
      </c>
      <c r="D11" s="40">
        <v>749544</v>
      </c>
      <c r="E11" s="41">
        <v>745335</v>
      </c>
      <c r="F11" s="46">
        <v>96127</v>
      </c>
      <c r="G11" s="41">
        <v>48362</v>
      </c>
      <c r="H11" s="41">
        <v>47765</v>
      </c>
      <c r="I11" s="41">
        <v>67</v>
      </c>
      <c r="J11" s="41">
        <v>34</v>
      </c>
      <c r="K11" s="41">
        <v>33</v>
      </c>
      <c r="L11" s="67">
        <v>9</v>
      </c>
      <c r="M11" s="67">
        <v>9</v>
      </c>
      <c r="N11" s="67">
        <v>0</v>
      </c>
      <c r="O11" s="42"/>
      <c r="P11" s="41">
        <v>1523455</v>
      </c>
      <c r="Q11" s="43">
        <v>0.98124263598202766</v>
      </c>
      <c r="R11" s="47">
        <v>87900</v>
      </c>
      <c r="S11" s="43">
        <v>1.0935949943117178</v>
      </c>
      <c r="T11" s="41">
        <v>140</v>
      </c>
      <c r="U11" s="44">
        <v>0.47857142857142859</v>
      </c>
      <c r="V11" s="41">
        <v>200</v>
      </c>
      <c r="W11" s="44">
        <v>4.4999999999999998E-2</v>
      </c>
    </row>
    <row r="12" spans="1:23" x14ac:dyDescent="0.45">
      <c r="A12" s="45" t="s">
        <v>18</v>
      </c>
      <c r="B12" s="40">
        <v>1743826</v>
      </c>
      <c r="C12" s="40">
        <v>1665595</v>
      </c>
      <c r="D12" s="40">
        <v>835216</v>
      </c>
      <c r="E12" s="41">
        <v>830379</v>
      </c>
      <c r="F12" s="46">
        <v>77891</v>
      </c>
      <c r="G12" s="41">
        <v>39021</v>
      </c>
      <c r="H12" s="41">
        <v>38870</v>
      </c>
      <c r="I12" s="41">
        <v>161</v>
      </c>
      <c r="J12" s="41">
        <v>80</v>
      </c>
      <c r="K12" s="41">
        <v>81</v>
      </c>
      <c r="L12" s="67">
        <v>179</v>
      </c>
      <c r="M12" s="67">
        <v>87</v>
      </c>
      <c r="N12" s="67">
        <v>92</v>
      </c>
      <c r="O12" s="42"/>
      <c r="P12" s="41">
        <v>1736595</v>
      </c>
      <c r="Q12" s="43">
        <v>0.95911539535700607</v>
      </c>
      <c r="R12" s="47">
        <v>61700</v>
      </c>
      <c r="S12" s="43">
        <v>1.262414910858995</v>
      </c>
      <c r="T12" s="41">
        <v>340</v>
      </c>
      <c r="U12" s="44">
        <v>0.47352941176470587</v>
      </c>
      <c r="V12" s="41">
        <v>330</v>
      </c>
      <c r="W12" s="44">
        <v>0.54242424242424248</v>
      </c>
    </row>
    <row r="13" spans="1:23" x14ac:dyDescent="0.45">
      <c r="A13" s="45" t="s">
        <v>19</v>
      </c>
      <c r="B13" s="40">
        <v>2971179</v>
      </c>
      <c r="C13" s="40">
        <v>2762833</v>
      </c>
      <c r="D13" s="40">
        <v>1386809</v>
      </c>
      <c r="E13" s="41">
        <v>1376024</v>
      </c>
      <c r="F13" s="46">
        <v>208016</v>
      </c>
      <c r="G13" s="41">
        <v>104488</v>
      </c>
      <c r="H13" s="41">
        <v>103528</v>
      </c>
      <c r="I13" s="41">
        <v>253</v>
      </c>
      <c r="J13" s="41">
        <v>126</v>
      </c>
      <c r="K13" s="41">
        <v>127</v>
      </c>
      <c r="L13" s="67">
        <v>77</v>
      </c>
      <c r="M13" s="67">
        <v>55</v>
      </c>
      <c r="N13" s="67">
        <v>22</v>
      </c>
      <c r="O13" s="42"/>
      <c r="P13" s="41">
        <v>2910040</v>
      </c>
      <c r="Q13" s="43">
        <v>0.94941409740072302</v>
      </c>
      <c r="R13" s="47">
        <v>178600</v>
      </c>
      <c r="S13" s="43">
        <v>1.1647032474804031</v>
      </c>
      <c r="T13" s="41">
        <v>560</v>
      </c>
      <c r="U13" s="44">
        <v>0.45178571428571429</v>
      </c>
      <c r="V13" s="41">
        <v>11240</v>
      </c>
      <c r="W13" s="44">
        <v>6.8505338078291818E-3</v>
      </c>
    </row>
    <row r="14" spans="1:23" x14ac:dyDescent="0.45">
      <c r="A14" s="45" t="s">
        <v>20</v>
      </c>
      <c r="B14" s="40">
        <v>4644829</v>
      </c>
      <c r="C14" s="40">
        <v>3773045</v>
      </c>
      <c r="D14" s="40">
        <v>1892610</v>
      </c>
      <c r="E14" s="41">
        <v>1880435</v>
      </c>
      <c r="F14" s="46">
        <v>871004</v>
      </c>
      <c r="G14" s="41">
        <v>436891</v>
      </c>
      <c r="H14" s="41">
        <v>434113</v>
      </c>
      <c r="I14" s="41">
        <v>370</v>
      </c>
      <c r="J14" s="41">
        <v>176</v>
      </c>
      <c r="K14" s="41">
        <v>194</v>
      </c>
      <c r="L14" s="67">
        <v>410</v>
      </c>
      <c r="M14" s="67">
        <v>263</v>
      </c>
      <c r="N14" s="67">
        <v>147</v>
      </c>
      <c r="O14" s="42"/>
      <c r="P14" s="41">
        <v>4064675</v>
      </c>
      <c r="Q14" s="43">
        <v>0.9282525663183403</v>
      </c>
      <c r="R14" s="47">
        <v>892500</v>
      </c>
      <c r="S14" s="43">
        <v>0.9759148459383753</v>
      </c>
      <c r="T14" s="41">
        <v>860</v>
      </c>
      <c r="U14" s="44">
        <v>0.43023255813953487</v>
      </c>
      <c r="V14" s="41">
        <v>5400</v>
      </c>
      <c r="W14" s="44">
        <v>7.5925925925925924E-2</v>
      </c>
    </row>
    <row r="15" spans="1:23" x14ac:dyDescent="0.45">
      <c r="A15" s="48" t="s">
        <v>21</v>
      </c>
      <c r="B15" s="40">
        <v>3085121</v>
      </c>
      <c r="C15" s="40">
        <v>2701771</v>
      </c>
      <c r="D15" s="40">
        <v>1355170</v>
      </c>
      <c r="E15" s="41">
        <v>1346601</v>
      </c>
      <c r="F15" s="46">
        <v>382326</v>
      </c>
      <c r="G15" s="41">
        <v>192216</v>
      </c>
      <c r="H15" s="41">
        <v>190110</v>
      </c>
      <c r="I15" s="41">
        <v>828</v>
      </c>
      <c r="J15" s="41">
        <v>413</v>
      </c>
      <c r="K15" s="41">
        <v>415</v>
      </c>
      <c r="L15" s="67">
        <v>196</v>
      </c>
      <c r="M15" s="67">
        <v>141</v>
      </c>
      <c r="N15" s="67">
        <v>55</v>
      </c>
      <c r="O15" s="42"/>
      <c r="P15" s="41">
        <v>2869350</v>
      </c>
      <c r="Q15" s="43">
        <v>0.94159687734155817</v>
      </c>
      <c r="R15" s="47">
        <v>375900</v>
      </c>
      <c r="S15" s="43">
        <v>1.017094972067039</v>
      </c>
      <c r="T15" s="41">
        <v>1220</v>
      </c>
      <c r="U15" s="44">
        <v>0.67868852459016393</v>
      </c>
      <c r="V15" s="41">
        <v>810</v>
      </c>
      <c r="W15" s="44">
        <v>0.24197530864197531</v>
      </c>
    </row>
    <row r="16" spans="1:23" x14ac:dyDescent="0.45">
      <c r="A16" s="45" t="s">
        <v>22</v>
      </c>
      <c r="B16" s="40">
        <v>3008536</v>
      </c>
      <c r="C16" s="40">
        <v>2157320</v>
      </c>
      <c r="D16" s="40">
        <v>1082535</v>
      </c>
      <c r="E16" s="41">
        <v>1074785</v>
      </c>
      <c r="F16" s="46">
        <v>850862</v>
      </c>
      <c r="G16" s="41">
        <v>426629</v>
      </c>
      <c r="H16" s="41">
        <v>424233</v>
      </c>
      <c r="I16" s="41">
        <v>224</v>
      </c>
      <c r="J16" s="41">
        <v>95</v>
      </c>
      <c r="K16" s="41">
        <v>129</v>
      </c>
      <c r="L16" s="67">
        <v>130</v>
      </c>
      <c r="M16" s="67">
        <v>82</v>
      </c>
      <c r="N16" s="67">
        <v>48</v>
      </c>
      <c r="O16" s="42"/>
      <c r="P16" s="41">
        <v>2506095</v>
      </c>
      <c r="Q16" s="43">
        <v>0.86082929817105891</v>
      </c>
      <c r="R16" s="47">
        <v>887500</v>
      </c>
      <c r="S16" s="43">
        <v>0.9587177464788732</v>
      </c>
      <c r="T16" s="41">
        <v>440</v>
      </c>
      <c r="U16" s="44">
        <v>0.50909090909090904</v>
      </c>
      <c r="V16" s="41">
        <v>440</v>
      </c>
      <c r="W16" s="44">
        <v>0.29545454545454547</v>
      </c>
    </row>
    <row r="17" spans="1:23" x14ac:dyDescent="0.45">
      <c r="A17" s="45" t="s">
        <v>23</v>
      </c>
      <c r="B17" s="40">
        <v>11581559</v>
      </c>
      <c r="C17" s="40">
        <v>9882620</v>
      </c>
      <c r="D17" s="40">
        <v>4963592</v>
      </c>
      <c r="E17" s="41">
        <v>4919028</v>
      </c>
      <c r="F17" s="46">
        <v>1679801</v>
      </c>
      <c r="G17" s="41">
        <v>841184</v>
      </c>
      <c r="H17" s="41">
        <v>838617</v>
      </c>
      <c r="I17" s="41">
        <v>18093</v>
      </c>
      <c r="J17" s="41">
        <v>9065</v>
      </c>
      <c r="K17" s="41">
        <v>9028</v>
      </c>
      <c r="L17" s="67">
        <v>1045</v>
      </c>
      <c r="M17" s="67">
        <v>692</v>
      </c>
      <c r="N17" s="67">
        <v>353</v>
      </c>
      <c r="O17" s="42"/>
      <c r="P17" s="41">
        <v>10836010</v>
      </c>
      <c r="Q17" s="43">
        <v>0.91201650792127364</v>
      </c>
      <c r="R17" s="47">
        <v>659400</v>
      </c>
      <c r="S17" s="43">
        <v>2.5474689111313316</v>
      </c>
      <c r="T17" s="41">
        <v>37820</v>
      </c>
      <c r="U17" s="44">
        <v>0.47839767318878901</v>
      </c>
      <c r="V17" s="41">
        <v>13980</v>
      </c>
      <c r="W17" s="44">
        <v>7.4749642346208872E-2</v>
      </c>
    </row>
    <row r="18" spans="1:23" x14ac:dyDescent="0.45">
      <c r="A18" s="45" t="s">
        <v>24</v>
      </c>
      <c r="B18" s="40">
        <v>9891140</v>
      </c>
      <c r="C18" s="40">
        <v>8186408</v>
      </c>
      <c r="D18" s="40">
        <v>4108049</v>
      </c>
      <c r="E18" s="41">
        <v>4078359</v>
      </c>
      <c r="F18" s="46">
        <v>1703478</v>
      </c>
      <c r="G18" s="41">
        <v>853522</v>
      </c>
      <c r="H18" s="41">
        <v>849956</v>
      </c>
      <c r="I18" s="41">
        <v>815</v>
      </c>
      <c r="J18" s="41">
        <v>368</v>
      </c>
      <c r="K18" s="41">
        <v>447</v>
      </c>
      <c r="L18" s="67">
        <v>439</v>
      </c>
      <c r="M18" s="67">
        <v>362</v>
      </c>
      <c r="N18" s="67">
        <v>77</v>
      </c>
      <c r="O18" s="42"/>
      <c r="P18" s="41">
        <v>8816645</v>
      </c>
      <c r="Q18" s="43">
        <v>0.92851736686687514</v>
      </c>
      <c r="R18" s="47">
        <v>643300</v>
      </c>
      <c r="S18" s="43">
        <v>2.6480304678998912</v>
      </c>
      <c r="T18" s="41">
        <v>4560</v>
      </c>
      <c r="U18" s="44">
        <v>0.1787280701754386</v>
      </c>
      <c r="V18" s="41">
        <v>7160</v>
      </c>
      <c r="W18" s="44">
        <v>6.1312849162011171E-2</v>
      </c>
    </row>
    <row r="19" spans="1:23" x14ac:dyDescent="0.45">
      <c r="A19" s="45" t="s">
        <v>25</v>
      </c>
      <c r="B19" s="40">
        <v>21305090</v>
      </c>
      <c r="C19" s="40">
        <v>15923687</v>
      </c>
      <c r="D19" s="40">
        <v>7992550</v>
      </c>
      <c r="E19" s="41">
        <v>7931137</v>
      </c>
      <c r="F19" s="46">
        <v>5364812</v>
      </c>
      <c r="G19" s="41">
        <v>2690989</v>
      </c>
      <c r="H19" s="41">
        <v>2673823</v>
      </c>
      <c r="I19" s="41">
        <v>13661</v>
      </c>
      <c r="J19" s="41">
        <v>6785</v>
      </c>
      <c r="K19" s="41">
        <v>6876</v>
      </c>
      <c r="L19" s="67">
        <v>2930</v>
      </c>
      <c r="M19" s="67">
        <v>1878</v>
      </c>
      <c r="N19" s="67">
        <v>1052</v>
      </c>
      <c r="O19" s="42"/>
      <c r="P19" s="41">
        <v>17678890</v>
      </c>
      <c r="Q19" s="43">
        <v>0.90071757898827354</v>
      </c>
      <c r="R19" s="47">
        <v>10135750</v>
      </c>
      <c r="S19" s="43">
        <v>0.52929600670892629</v>
      </c>
      <c r="T19" s="41">
        <v>43740</v>
      </c>
      <c r="U19" s="44">
        <v>0.31232281664380429</v>
      </c>
      <c r="V19" s="41">
        <v>25160</v>
      </c>
      <c r="W19" s="44">
        <v>0.11645468998410174</v>
      </c>
    </row>
    <row r="20" spans="1:23" x14ac:dyDescent="0.45">
      <c r="A20" s="45" t="s">
        <v>26</v>
      </c>
      <c r="B20" s="40">
        <v>14387725</v>
      </c>
      <c r="C20" s="40">
        <v>11042731</v>
      </c>
      <c r="D20" s="40">
        <v>5539000</v>
      </c>
      <c r="E20" s="41">
        <v>5503731</v>
      </c>
      <c r="F20" s="46">
        <v>3337444</v>
      </c>
      <c r="G20" s="41">
        <v>1671942</v>
      </c>
      <c r="H20" s="41">
        <v>1665502</v>
      </c>
      <c r="I20" s="41">
        <v>6094</v>
      </c>
      <c r="J20" s="41">
        <v>3053</v>
      </c>
      <c r="K20" s="41">
        <v>3041</v>
      </c>
      <c r="L20" s="67">
        <v>1456</v>
      </c>
      <c r="M20" s="67">
        <v>875</v>
      </c>
      <c r="N20" s="67">
        <v>581</v>
      </c>
      <c r="O20" s="42"/>
      <c r="P20" s="41">
        <v>11882835</v>
      </c>
      <c r="Q20" s="43">
        <v>0.92930104642536904</v>
      </c>
      <c r="R20" s="47">
        <v>1939900</v>
      </c>
      <c r="S20" s="43">
        <v>1.7204206402391875</v>
      </c>
      <c r="T20" s="41">
        <v>11640</v>
      </c>
      <c r="U20" s="44">
        <v>0.52353951890034367</v>
      </c>
      <c r="V20" s="41">
        <v>13920</v>
      </c>
      <c r="W20" s="44">
        <v>0.10459770114942529</v>
      </c>
    </row>
    <row r="21" spans="1:23" x14ac:dyDescent="0.45">
      <c r="A21" s="45" t="s">
        <v>27</v>
      </c>
      <c r="B21" s="40">
        <v>3555090</v>
      </c>
      <c r="C21" s="40">
        <v>2983205</v>
      </c>
      <c r="D21" s="40">
        <v>1495483</v>
      </c>
      <c r="E21" s="41">
        <v>1487722</v>
      </c>
      <c r="F21" s="46">
        <v>571568</v>
      </c>
      <c r="G21" s="41">
        <v>286675</v>
      </c>
      <c r="H21" s="41">
        <v>284893</v>
      </c>
      <c r="I21" s="41">
        <v>77</v>
      </c>
      <c r="J21" s="41">
        <v>35</v>
      </c>
      <c r="K21" s="41">
        <v>42</v>
      </c>
      <c r="L21" s="67">
        <v>240</v>
      </c>
      <c r="M21" s="67">
        <v>198</v>
      </c>
      <c r="N21" s="67">
        <v>42</v>
      </c>
      <c r="O21" s="42"/>
      <c r="P21" s="41">
        <v>3293905</v>
      </c>
      <c r="Q21" s="43">
        <v>0.90567426807998408</v>
      </c>
      <c r="R21" s="47">
        <v>584800</v>
      </c>
      <c r="S21" s="43">
        <v>0.97737346101231193</v>
      </c>
      <c r="T21" s="41">
        <v>340</v>
      </c>
      <c r="U21" s="44">
        <v>0.22647058823529412</v>
      </c>
      <c r="V21" s="41">
        <v>4180</v>
      </c>
      <c r="W21" s="44">
        <v>5.7416267942583733E-2</v>
      </c>
    </row>
    <row r="22" spans="1:23" x14ac:dyDescent="0.45">
      <c r="A22" s="45" t="s">
        <v>28</v>
      </c>
      <c r="B22" s="40">
        <v>1678478</v>
      </c>
      <c r="C22" s="40">
        <v>1492150</v>
      </c>
      <c r="D22" s="40">
        <v>747820</v>
      </c>
      <c r="E22" s="41">
        <v>744330</v>
      </c>
      <c r="F22" s="46">
        <v>186083</v>
      </c>
      <c r="G22" s="41">
        <v>93264</v>
      </c>
      <c r="H22" s="41">
        <v>92819</v>
      </c>
      <c r="I22" s="41">
        <v>216</v>
      </c>
      <c r="J22" s="41">
        <v>107</v>
      </c>
      <c r="K22" s="41">
        <v>109</v>
      </c>
      <c r="L22" s="67">
        <v>29</v>
      </c>
      <c r="M22" s="67">
        <v>27</v>
      </c>
      <c r="N22" s="67">
        <v>2</v>
      </c>
      <c r="O22" s="42"/>
      <c r="P22" s="41">
        <v>1611720</v>
      </c>
      <c r="Q22" s="43">
        <v>0.92581217581217579</v>
      </c>
      <c r="R22" s="47">
        <v>176600</v>
      </c>
      <c r="S22" s="43">
        <v>1.0536976217440543</v>
      </c>
      <c r="T22" s="41">
        <v>540</v>
      </c>
      <c r="U22" s="44">
        <v>0.4</v>
      </c>
      <c r="V22" s="41">
        <v>460</v>
      </c>
      <c r="W22" s="44">
        <v>6.3043478260869562E-2</v>
      </c>
    </row>
    <row r="23" spans="1:23" x14ac:dyDescent="0.45">
      <c r="A23" s="45" t="s">
        <v>29</v>
      </c>
      <c r="B23" s="40">
        <v>1737601</v>
      </c>
      <c r="C23" s="40">
        <v>1530953</v>
      </c>
      <c r="D23" s="40">
        <v>767590</v>
      </c>
      <c r="E23" s="41">
        <v>763363</v>
      </c>
      <c r="F23" s="46">
        <v>205594</v>
      </c>
      <c r="G23" s="41">
        <v>103140</v>
      </c>
      <c r="H23" s="41">
        <v>102454</v>
      </c>
      <c r="I23" s="41">
        <v>1009</v>
      </c>
      <c r="J23" s="41">
        <v>503</v>
      </c>
      <c r="K23" s="41">
        <v>506</v>
      </c>
      <c r="L23" s="67">
        <v>45</v>
      </c>
      <c r="M23" s="67">
        <v>34</v>
      </c>
      <c r="N23" s="67">
        <v>11</v>
      </c>
      <c r="O23" s="42"/>
      <c r="P23" s="41">
        <v>1620330</v>
      </c>
      <c r="Q23" s="43">
        <v>0.94484024859133631</v>
      </c>
      <c r="R23" s="47">
        <v>220900</v>
      </c>
      <c r="S23" s="43">
        <v>0.93071072883657768</v>
      </c>
      <c r="T23" s="41">
        <v>1180</v>
      </c>
      <c r="U23" s="44">
        <v>0.85508474576271187</v>
      </c>
      <c r="V23" s="41">
        <v>1150</v>
      </c>
      <c r="W23" s="44">
        <v>3.9130434782608699E-2</v>
      </c>
    </row>
    <row r="24" spans="1:23" x14ac:dyDescent="0.45">
      <c r="A24" s="45" t="s">
        <v>30</v>
      </c>
      <c r="B24" s="40">
        <v>1195459</v>
      </c>
      <c r="C24" s="40">
        <v>1052485</v>
      </c>
      <c r="D24" s="40">
        <v>527904</v>
      </c>
      <c r="E24" s="41">
        <v>524581</v>
      </c>
      <c r="F24" s="46">
        <v>142790</v>
      </c>
      <c r="G24" s="41">
        <v>71627</v>
      </c>
      <c r="H24" s="41">
        <v>71163</v>
      </c>
      <c r="I24" s="41">
        <v>63</v>
      </c>
      <c r="J24" s="41">
        <v>21</v>
      </c>
      <c r="K24" s="41">
        <v>42</v>
      </c>
      <c r="L24" s="67">
        <v>121</v>
      </c>
      <c r="M24" s="67">
        <v>101</v>
      </c>
      <c r="N24" s="67">
        <v>20</v>
      </c>
      <c r="O24" s="42"/>
      <c r="P24" s="41">
        <v>1125370</v>
      </c>
      <c r="Q24" s="43">
        <v>0.93523463394261441</v>
      </c>
      <c r="R24" s="47">
        <v>145200</v>
      </c>
      <c r="S24" s="43">
        <v>0.98340220385674926</v>
      </c>
      <c r="T24" s="41">
        <v>140</v>
      </c>
      <c r="U24" s="44">
        <v>0.45</v>
      </c>
      <c r="V24" s="41">
        <v>3000</v>
      </c>
      <c r="W24" s="44">
        <v>4.0333333333333332E-2</v>
      </c>
    </row>
    <row r="25" spans="1:23" x14ac:dyDescent="0.45">
      <c r="A25" s="45" t="s">
        <v>31</v>
      </c>
      <c r="B25" s="40">
        <v>1275395</v>
      </c>
      <c r="C25" s="40">
        <v>1125221</v>
      </c>
      <c r="D25" s="40">
        <v>564141</v>
      </c>
      <c r="E25" s="41">
        <v>561080</v>
      </c>
      <c r="F25" s="46">
        <v>150101</v>
      </c>
      <c r="G25" s="41">
        <v>75300</v>
      </c>
      <c r="H25" s="41">
        <v>74801</v>
      </c>
      <c r="I25" s="41">
        <v>32</v>
      </c>
      <c r="J25" s="41">
        <v>12</v>
      </c>
      <c r="K25" s="41">
        <v>20</v>
      </c>
      <c r="L25" s="67">
        <v>41</v>
      </c>
      <c r="M25" s="67">
        <v>38</v>
      </c>
      <c r="N25" s="67">
        <v>3</v>
      </c>
      <c r="O25" s="42"/>
      <c r="P25" s="41">
        <v>1271190</v>
      </c>
      <c r="Q25" s="43">
        <v>0.88517137485348374</v>
      </c>
      <c r="R25" s="47">
        <v>139400</v>
      </c>
      <c r="S25" s="43">
        <v>1.0767647058823528</v>
      </c>
      <c r="T25" s="41">
        <v>380</v>
      </c>
      <c r="U25" s="44">
        <v>8.4210526315789472E-2</v>
      </c>
      <c r="V25" s="41">
        <v>3280</v>
      </c>
      <c r="W25" s="44">
        <v>1.2500000000000001E-2</v>
      </c>
    </row>
    <row r="26" spans="1:23" x14ac:dyDescent="0.45">
      <c r="A26" s="45" t="s">
        <v>32</v>
      </c>
      <c r="B26" s="40">
        <v>3244542</v>
      </c>
      <c r="C26" s="40">
        <v>2953736</v>
      </c>
      <c r="D26" s="40">
        <v>1481135</v>
      </c>
      <c r="E26" s="41">
        <v>1472601</v>
      </c>
      <c r="F26" s="46">
        <v>290394</v>
      </c>
      <c r="G26" s="41">
        <v>145698</v>
      </c>
      <c r="H26" s="41">
        <v>144696</v>
      </c>
      <c r="I26" s="41">
        <v>121</v>
      </c>
      <c r="J26" s="41">
        <v>55</v>
      </c>
      <c r="K26" s="41">
        <v>66</v>
      </c>
      <c r="L26" s="67">
        <v>291</v>
      </c>
      <c r="M26" s="67">
        <v>254</v>
      </c>
      <c r="N26" s="67">
        <v>37</v>
      </c>
      <c r="O26" s="42"/>
      <c r="P26" s="41">
        <v>3174370</v>
      </c>
      <c r="Q26" s="43">
        <v>0.93049518487132876</v>
      </c>
      <c r="R26" s="47">
        <v>268100</v>
      </c>
      <c r="S26" s="43">
        <v>1.0831555389779932</v>
      </c>
      <c r="T26" s="41">
        <v>140</v>
      </c>
      <c r="U26" s="44">
        <v>0.86428571428571432</v>
      </c>
      <c r="V26" s="41">
        <v>8380</v>
      </c>
      <c r="W26" s="44">
        <v>3.4725536992840096E-2</v>
      </c>
    </row>
    <row r="27" spans="1:23" x14ac:dyDescent="0.45">
      <c r="A27" s="45" t="s">
        <v>33</v>
      </c>
      <c r="B27" s="40">
        <v>3123709</v>
      </c>
      <c r="C27" s="40">
        <v>2782596</v>
      </c>
      <c r="D27" s="40">
        <v>1393876</v>
      </c>
      <c r="E27" s="41">
        <v>1388720</v>
      </c>
      <c r="F27" s="46">
        <v>338909</v>
      </c>
      <c r="G27" s="41">
        <v>170592</v>
      </c>
      <c r="H27" s="41">
        <v>168317</v>
      </c>
      <c r="I27" s="41">
        <v>2139</v>
      </c>
      <c r="J27" s="41">
        <v>1065</v>
      </c>
      <c r="K27" s="41">
        <v>1074</v>
      </c>
      <c r="L27" s="67">
        <v>65</v>
      </c>
      <c r="M27" s="67">
        <v>34</v>
      </c>
      <c r="N27" s="67">
        <v>31</v>
      </c>
      <c r="O27" s="42"/>
      <c r="P27" s="41">
        <v>3040725</v>
      </c>
      <c r="Q27" s="43">
        <v>0.9151093900303382</v>
      </c>
      <c r="R27" s="47">
        <v>279600</v>
      </c>
      <c r="S27" s="43">
        <v>1.212120886981402</v>
      </c>
      <c r="T27" s="41">
        <v>2680</v>
      </c>
      <c r="U27" s="44">
        <v>0.79813432835820897</v>
      </c>
      <c r="V27" s="41">
        <v>300</v>
      </c>
      <c r="W27" s="44">
        <v>0.21666666666666667</v>
      </c>
    </row>
    <row r="28" spans="1:23" x14ac:dyDescent="0.45">
      <c r="A28" s="45" t="s">
        <v>34</v>
      </c>
      <c r="B28" s="40">
        <v>5933344</v>
      </c>
      <c r="C28" s="40">
        <v>5150334</v>
      </c>
      <c r="D28" s="40">
        <v>2583038</v>
      </c>
      <c r="E28" s="41">
        <v>2567296</v>
      </c>
      <c r="F28" s="46">
        <v>782404</v>
      </c>
      <c r="G28" s="41">
        <v>392134</v>
      </c>
      <c r="H28" s="41">
        <v>390270</v>
      </c>
      <c r="I28" s="41">
        <v>202</v>
      </c>
      <c r="J28" s="41">
        <v>94</v>
      </c>
      <c r="K28" s="41">
        <v>108</v>
      </c>
      <c r="L28" s="67">
        <v>404</v>
      </c>
      <c r="M28" s="67">
        <v>367</v>
      </c>
      <c r="N28" s="67">
        <v>37</v>
      </c>
      <c r="O28" s="42"/>
      <c r="P28" s="41">
        <v>5396620</v>
      </c>
      <c r="Q28" s="43">
        <v>0.95436291604745194</v>
      </c>
      <c r="R28" s="47">
        <v>752600</v>
      </c>
      <c r="S28" s="43">
        <v>1.0396013818761627</v>
      </c>
      <c r="T28" s="41">
        <v>1160</v>
      </c>
      <c r="U28" s="44">
        <v>0.17413793103448275</v>
      </c>
      <c r="V28" s="41">
        <v>57620</v>
      </c>
      <c r="W28" s="44">
        <v>7.0114543561263449E-3</v>
      </c>
    </row>
    <row r="29" spans="1:23" x14ac:dyDescent="0.45">
      <c r="A29" s="45" t="s">
        <v>35</v>
      </c>
      <c r="B29" s="40">
        <v>11238629</v>
      </c>
      <c r="C29" s="40">
        <v>8804089</v>
      </c>
      <c r="D29" s="40">
        <v>4414446</v>
      </c>
      <c r="E29" s="41">
        <v>4389643</v>
      </c>
      <c r="F29" s="46">
        <v>2433577</v>
      </c>
      <c r="G29" s="41">
        <v>1220656</v>
      </c>
      <c r="H29" s="41">
        <v>1212921</v>
      </c>
      <c r="I29" s="41">
        <v>739</v>
      </c>
      <c r="J29" s="41">
        <v>330</v>
      </c>
      <c r="K29" s="41">
        <v>409</v>
      </c>
      <c r="L29" s="67">
        <v>224</v>
      </c>
      <c r="M29" s="67">
        <v>171</v>
      </c>
      <c r="N29" s="67">
        <v>53</v>
      </c>
      <c r="O29" s="42"/>
      <c r="P29" s="41">
        <v>10122810</v>
      </c>
      <c r="Q29" s="43">
        <v>0.86972777321712058</v>
      </c>
      <c r="R29" s="47">
        <v>2709900</v>
      </c>
      <c r="S29" s="43">
        <v>0.89803203070223991</v>
      </c>
      <c r="T29" s="41">
        <v>1540</v>
      </c>
      <c r="U29" s="44">
        <v>0.47987012987012989</v>
      </c>
      <c r="V29" s="41">
        <v>2190</v>
      </c>
      <c r="W29" s="44">
        <v>0.10228310502283106</v>
      </c>
    </row>
    <row r="30" spans="1:23" x14ac:dyDescent="0.45">
      <c r="A30" s="45" t="s">
        <v>36</v>
      </c>
      <c r="B30" s="40">
        <v>2776361</v>
      </c>
      <c r="C30" s="40">
        <v>2504014</v>
      </c>
      <c r="D30" s="40">
        <v>1255212</v>
      </c>
      <c r="E30" s="41">
        <v>1248802</v>
      </c>
      <c r="F30" s="46">
        <v>271740</v>
      </c>
      <c r="G30" s="41">
        <v>136489</v>
      </c>
      <c r="H30" s="41">
        <v>135251</v>
      </c>
      <c r="I30" s="41">
        <v>520</v>
      </c>
      <c r="J30" s="41">
        <v>259</v>
      </c>
      <c r="K30" s="41">
        <v>261</v>
      </c>
      <c r="L30" s="67">
        <v>87</v>
      </c>
      <c r="M30" s="67">
        <v>59</v>
      </c>
      <c r="N30" s="67">
        <v>28</v>
      </c>
      <c r="O30" s="42"/>
      <c r="P30" s="41">
        <v>2667815</v>
      </c>
      <c r="Q30" s="43">
        <v>0.93860106491642037</v>
      </c>
      <c r="R30" s="47">
        <v>239550</v>
      </c>
      <c r="S30" s="43">
        <v>1.1343769567939888</v>
      </c>
      <c r="T30" s="41">
        <v>880</v>
      </c>
      <c r="U30" s="44">
        <v>0.59090909090909094</v>
      </c>
      <c r="V30" s="41">
        <v>2010</v>
      </c>
      <c r="W30" s="44">
        <v>4.3283582089552242E-2</v>
      </c>
    </row>
    <row r="31" spans="1:23" x14ac:dyDescent="0.45">
      <c r="A31" s="45" t="s">
        <v>37</v>
      </c>
      <c r="B31" s="40">
        <v>2182853</v>
      </c>
      <c r="C31" s="40">
        <v>1813968</v>
      </c>
      <c r="D31" s="40">
        <v>910057</v>
      </c>
      <c r="E31" s="41">
        <v>903911</v>
      </c>
      <c r="F31" s="46">
        <v>368755</v>
      </c>
      <c r="G31" s="41">
        <v>184762</v>
      </c>
      <c r="H31" s="41">
        <v>183993</v>
      </c>
      <c r="I31" s="41">
        <v>94</v>
      </c>
      <c r="J31" s="41">
        <v>44</v>
      </c>
      <c r="K31" s="41">
        <v>50</v>
      </c>
      <c r="L31" s="67">
        <v>36</v>
      </c>
      <c r="M31" s="67">
        <v>16</v>
      </c>
      <c r="N31" s="67">
        <v>20</v>
      </c>
      <c r="O31" s="42"/>
      <c r="P31" s="41">
        <v>1916090</v>
      </c>
      <c r="Q31" s="43">
        <v>0.94670292105276888</v>
      </c>
      <c r="R31" s="47">
        <v>348300</v>
      </c>
      <c r="S31" s="43">
        <v>1.0587281079529141</v>
      </c>
      <c r="T31" s="41">
        <v>240</v>
      </c>
      <c r="U31" s="44">
        <v>0.39166666666666666</v>
      </c>
      <c r="V31" s="41">
        <v>240</v>
      </c>
      <c r="W31" s="44">
        <v>0.15</v>
      </c>
    </row>
    <row r="32" spans="1:23" x14ac:dyDescent="0.45">
      <c r="A32" s="45" t="s">
        <v>38</v>
      </c>
      <c r="B32" s="40">
        <v>3766185</v>
      </c>
      <c r="C32" s="40">
        <v>3112928</v>
      </c>
      <c r="D32" s="40">
        <v>1560720</v>
      </c>
      <c r="E32" s="41">
        <v>1552208</v>
      </c>
      <c r="F32" s="46">
        <v>652577</v>
      </c>
      <c r="G32" s="41">
        <v>327509</v>
      </c>
      <c r="H32" s="41">
        <v>325068</v>
      </c>
      <c r="I32" s="41">
        <v>499</v>
      </c>
      <c r="J32" s="41">
        <v>251</v>
      </c>
      <c r="K32" s="41">
        <v>248</v>
      </c>
      <c r="L32" s="67">
        <v>181</v>
      </c>
      <c r="M32" s="67">
        <v>115</v>
      </c>
      <c r="N32" s="67">
        <v>66</v>
      </c>
      <c r="O32" s="42"/>
      <c r="P32" s="41">
        <v>3409695</v>
      </c>
      <c r="Q32" s="43">
        <v>0.91296376948671365</v>
      </c>
      <c r="R32" s="47">
        <v>704200</v>
      </c>
      <c r="S32" s="43">
        <v>0.92669270093723377</v>
      </c>
      <c r="T32" s="41">
        <v>1060</v>
      </c>
      <c r="U32" s="44">
        <v>0.47075471698113208</v>
      </c>
      <c r="V32" s="41">
        <v>1170</v>
      </c>
      <c r="W32" s="44">
        <v>0.15470085470085471</v>
      </c>
    </row>
    <row r="33" spans="1:23" x14ac:dyDescent="0.45">
      <c r="A33" s="45" t="s">
        <v>39</v>
      </c>
      <c r="B33" s="40">
        <v>12931686</v>
      </c>
      <c r="C33" s="40">
        <v>9990768</v>
      </c>
      <c r="D33" s="40">
        <v>5010294</v>
      </c>
      <c r="E33" s="41">
        <v>4980474</v>
      </c>
      <c r="F33" s="46">
        <v>2876037</v>
      </c>
      <c r="G33" s="41">
        <v>1441496</v>
      </c>
      <c r="H33" s="41">
        <v>1434541</v>
      </c>
      <c r="I33" s="41">
        <v>63940</v>
      </c>
      <c r="J33" s="41">
        <v>32165</v>
      </c>
      <c r="K33" s="41">
        <v>31775</v>
      </c>
      <c r="L33" s="67">
        <v>941</v>
      </c>
      <c r="M33" s="67">
        <v>644</v>
      </c>
      <c r="N33" s="67">
        <v>297</v>
      </c>
      <c r="O33" s="42"/>
      <c r="P33" s="41">
        <v>11521165</v>
      </c>
      <c r="Q33" s="43">
        <v>0.86716647144624692</v>
      </c>
      <c r="R33" s="47">
        <v>3481600</v>
      </c>
      <c r="S33" s="43">
        <v>0.82606761259191175</v>
      </c>
      <c r="T33" s="41">
        <v>72720</v>
      </c>
      <c r="U33" s="44">
        <v>0.87926292629262925</v>
      </c>
      <c r="V33" s="41">
        <v>21990</v>
      </c>
      <c r="W33" s="44">
        <v>4.2792178262846751E-2</v>
      </c>
    </row>
    <row r="34" spans="1:23" x14ac:dyDescent="0.45">
      <c r="A34" s="45" t="s">
        <v>40</v>
      </c>
      <c r="B34" s="40">
        <v>8314453</v>
      </c>
      <c r="C34" s="40">
        <v>6924162</v>
      </c>
      <c r="D34" s="40">
        <v>3470796</v>
      </c>
      <c r="E34" s="41">
        <v>3453366</v>
      </c>
      <c r="F34" s="46">
        <v>1388683</v>
      </c>
      <c r="G34" s="41">
        <v>697234</v>
      </c>
      <c r="H34" s="41">
        <v>691449</v>
      </c>
      <c r="I34" s="41">
        <v>1126</v>
      </c>
      <c r="J34" s="41">
        <v>547</v>
      </c>
      <c r="K34" s="41">
        <v>579</v>
      </c>
      <c r="L34" s="67">
        <v>482</v>
      </c>
      <c r="M34" s="67">
        <v>348</v>
      </c>
      <c r="N34" s="67">
        <v>134</v>
      </c>
      <c r="O34" s="42"/>
      <c r="P34" s="41">
        <v>7609375</v>
      </c>
      <c r="Q34" s="43">
        <v>0.90995147433264889</v>
      </c>
      <c r="R34" s="47">
        <v>1135400</v>
      </c>
      <c r="S34" s="43">
        <v>1.2230782103223534</v>
      </c>
      <c r="T34" s="41">
        <v>2540</v>
      </c>
      <c r="U34" s="44">
        <v>0.44330708661417323</v>
      </c>
      <c r="V34" s="41">
        <v>2080</v>
      </c>
      <c r="W34" s="44">
        <v>0.23173076923076924</v>
      </c>
    </row>
    <row r="35" spans="1:23" x14ac:dyDescent="0.45">
      <c r="A35" s="45" t="s">
        <v>41</v>
      </c>
      <c r="B35" s="40">
        <v>2039715</v>
      </c>
      <c r="C35" s="40">
        <v>1817167</v>
      </c>
      <c r="D35" s="40">
        <v>910995</v>
      </c>
      <c r="E35" s="41">
        <v>906172</v>
      </c>
      <c r="F35" s="46">
        <v>222276</v>
      </c>
      <c r="G35" s="41">
        <v>111390</v>
      </c>
      <c r="H35" s="41">
        <v>110886</v>
      </c>
      <c r="I35" s="41">
        <v>206</v>
      </c>
      <c r="J35" s="41">
        <v>92</v>
      </c>
      <c r="K35" s="41">
        <v>114</v>
      </c>
      <c r="L35" s="67">
        <v>66</v>
      </c>
      <c r="M35" s="67">
        <v>64</v>
      </c>
      <c r="N35" s="67">
        <v>2</v>
      </c>
      <c r="O35" s="42"/>
      <c r="P35" s="41">
        <v>1964100</v>
      </c>
      <c r="Q35" s="43">
        <v>0.92519067257267962</v>
      </c>
      <c r="R35" s="47">
        <v>127300</v>
      </c>
      <c r="S35" s="43">
        <v>1.7460801256873526</v>
      </c>
      <c r="T35" s="41">
        <v>800</v>
      </c>
      <c r="U35" s="44">
        <v>0.25750000000000001</v>
      </c>
      <c r="V35" s="41">
        <v>2770</v>
      </c>
      <c r="W35" s="44">
        <v>2.3826714801444042E-2</v>
      </c>
    </row>
    <row r="36" spans="1:23" x14ac:dyDescent="0.45">
      <c r="A36" s="45" t="s">
        <v>42</v>
      </c>
      <c r="B36" s="40">
        <v>1389186</v>
      </c>
      <c r="C36" s="40">
        <v>1326753</v>
      </c>
      <c r="D36" s="40">
        <v>665035</v>
      </c>
      <c r="E36" s="41">
        <v>661718</v>
      </c>
      <c r="F36" s="46">
        <v>62329</v>
      </c>
      <c r="G36" s="41">
        <v>31226</v>
      </c>
      <c r="H36" s="41">
        <v>31103</v>
      </c>
      <c r="I36" s="41">
        <v>75</v>
      </c>
      <c r="J36" s="41">
        <v>39</v>
      </c>
      <c r="K36" s="41">
        <v>36</v>
      </c>
      <c r="L36" s="67">
        <v>29</v>
      </c>
      <c r="M36" s="67">
        <v>24</v>
      </c>
      <c r="N36" s="67">
        <v>5</v>
      </c>
      <c r="O36" s="42"/>
      <c r="P36" s="41">
        <v>1398645</v>
      </c>
      <c r="Q36" s="43">
        <v>0.94859882243171068</v>
      </c>
      <c r="R36" s="47">
        <v>48100</v>
      </c>
      <c r="S36" s="43">
        <v>1.2958212058212057</v>
      </c>
      <c r="T36" s="41">
        <v>160</v>
      </c>
      <c r="U36" s="44">
        <v>0.46875</v>
      </c>
      <c r="V36" s="41">
        <v>2100</v>
      </c>
      <c r="W36" s="44">
        <v>1.380952380952381E-2</v>
      </c>
    </row>
    <row r="37" spans="1:23" x14ac:dyDescent="0.45">
      <c r="A37" s="45" t="s">
        <v>43</v>
      </c>
      <c r="B37" s="40">
        <v>817977</v>
      </c>
      <c r="C37" s="40">
        <v>717834</v>
      </c>
      <c r="D37" s="40">
        <v>360024</v>
      </c>
      <c r="E37" s="41">
        <v>357810</v>
      </c>
      <c r="F37" s="46">
        <v>100013</v>
      </c>
      <c r="G37" s="41">
        <v>50200</v>
      </c>
      <c r="H37" s="41">
        <v>49813</v>
      </c>
      <c r="I37" s="41">
        <v>63</v>
      </c>
      <c r="J37" s="41">
        <v>30</v>
      </c>
      <c r="K37" s="41">
        <v>33</v>
      </c>
      <c r="L37" s="67">
        <v>67</v>
      </c>
      <c r="M37" s="67">
        <v>40</v>
      </c>
      <c r="N37" s="67">
        <v>27</v>
      </c>
      <c r="O37" s="42"/>
      <c r="P37" s="41">
        <v>826860</v>
      </c>
      <c r="Q37" s="43">
        <v>0.86814454683985198</v>
      </c>
      <c r="R37" s="47">
        <v>110800</v>
      </c>
      <c r="S37" s="43">
        <v>0.90264440433213</v>
      </c>
      <c r="T37" s="41">
        <v>440</v>
      </c>
      <c r="U37" s="44">
        <v>0.14318181818181819</v>
      </c>
      <c r="V37" s="41">
        <v>370</v>
      </c>
      <c r="W37" s="44">
        <v>0.18108108108108109</v>
      </c>
    </row>
    <row r="38" spans="1:23" x14ac:dyDescent="0.45">
      <c r="A38" s="45" t="s">
        <v>44</v>
      </c>
      <c r="B38" s="40">
        <v>1044752</v>
      </c>
      <c r="C38" s="40">
        <v>989180</v>
      </c>
      <c r="D38" s="40">
        <v>496090</v>
      </c>
      <c r="E38" s="41">
        <v>493090</v>
      </c>
      <c r="F38" s="46">
        <v>55417</v>
      </c>
      <c r="G38" s="41">
        <v>27794</v>
      </c>
      <c r="H38" s="41">
        <v>27623</v>
      </c>
      <c r="I38" s="41">
        <v>116</v>
      </c>
      <c r="J38" s="41">
        <v>53</v>
      </c>
      <c r="K38" s="41">
        <v>63</v>
      </c>
      <c r="L38" s="67">
        <v>39</v>
      </c>
      <c r="M38" s="67">
        <v>18</v>
      </c>
      <c r="N38" s="67">
        <v>21</v>
      </c>
      <c r="O38" s="42"/>
      <c r="P38" s="41">
        <v>1077500</v>
      </c>
      <c r="Q38" s="43">
        <v>0.91803248259860792</v>
      </c>
      <c r="R38" s="47">
        <v>47400</v>
      </c>
      <c r="S38" s="43">
        <v>1.1691350210970464</v>
      </c>
      <c r="T38" s="41">
        <v>780</v>
      </c>
      <c r="U38" s="44">
        <v>0.14871794871794872</v>
      </c>
      <c r="V38" s="41">
        <v>400</v>
      </c>
      <c r="W38" s="44">
        <v>9.7500000000000003E-2</v>
      </c>
    </row>
    <row r="39" spans="1:23" x14ac:dyDescent="0.45">
      <c r="A39" s="45" t="s">
        <v>45</v>
      </c>
      <c r="B39" s="40">
        <v>2756377</v>
      </c>
      <c r="C39" s="40">
        <v>2422573</v>
      </c>
      <c r="D39" s="40">
        <v>1215115</v>
      </c>
      <c r="E39" s="41">
        <v>1207458</v>
      </c>
      <c r="F39" s="46">
        <v>333379</v>
      </c>
      <c r="G39" s="41">
        <v>167340</v>
      </c>
      <c r="H39" s="41">
        <v>166039</v>
      </c>
      <c r="I39" s="41">
        <v>314</v>
      </c>
      <c r="J39" s="41">
        <v>149</v>
      </c>
      <c r="K39" s="41">
        <v>165</v>
      </c>
      <c r="L39" s="67">
        <v>111</v>
      </c>
      <c r="M39" s="67">
        <v>70</v>
      </c>
      <c r="N39" s="67">
        <v>41</v>
      </c>
      <c r="O39" s="42"/>
      <c r="P39" s="41">
        <v>2837130</v>
      </c>
      <c r="Q39" s="43">
        <v>0.8538815634109117</v>
      </c>
      <c r="R39" s="47">
        <v>385900</v>
      </c>
      <c r="S39" s="43">
        <v>0.86389997408655095</v>
      </c>
      <c r="T39" s="41">
        <v>720</v>
      </c>
      <c r="U39" s="44">
        <v>0.43611111111111112</v>
      </c>
      <c r="V39" s="41">
        <v>740</v>
      </c>
      <c r="W39" s="44">
        <v>0.15</v>
      </c>
    </row>
    <row r="40" spans="1:23" x14ac:dyDescent="0.45">
      <c r="A40" s="45" t="s">
        <v>46</v>
      </c>
      <c r="B40" s="40">
        <v>4145302</v>
      </c>
      <c r="C40" s="40">
        <v>3549963</v>
      </c>
      <c r="D40" s="40">
        <v>1779780</v>
      </c>
      <c r="E40" s="41">
        <v>1770183</v>
      </c>
      <c r="F40" s="46">
        <v>595136</v>
      </c>
      <c r="G40" s="41">
        <v>298595</v>
      </c>
      <c r="H40" s="41">
        <v>296541</v>
      </c>
      <c r="I40" s="41">
        <v>124</v>
      </c>
      <c r="J40" s="41">
        <v>57</v>
      </c>
      <c r="K40" s="41">
        <v>67</v>
      </c>
      <c r="L40" s="67">
        <v>79</v>
      </c>
      <c r="M40" s="67">
        <v>73</v>
      </c>
      <c r="N40" s="67">
        <v>6</v>
      </c>
      <c r="O40" s="42"/>
      <c r="P40" s="41">
        <v>3981430</v>
      </c>
      <c r="Q40" s="43">
        <v>0.89163014293859244</v>
      </c>
      <c r="R40" s="47">
        <v>616200</v>
      </c>
      <c r="S40" s="43">
        <v>0.9658162934112301</v>
      </c>
      <c r="T40" s="41">
        <v>1240</v>
      </c>
      <c r="U40" s="44">
        <v>0.1</v>
      </c>
      <c r="V40" s="41">
        <v>1120</v>
      </c>
      <c r="W40" s="44">
        <v>7.0535714285714285E-2</v>
      </c>
    </row>
    <row r="41" spans="1:23" x14ac:dyDescent="0.45">
      <c r="A41" s="45" t="s">
        <v>47</v>
      </c>
      <c r="B41" s="40">
        <v>2035544</v>
      </c>
      <c r="C41" s="40">
        <v>1822498</v>
      </c>
      <c r="D41" s="40">
        <v>913481</v>
      </c>
      <c r="E41" s="41">
        <v>909017</v>
      </c>
      <c r="F41" s="46">
        <v>212947</v>
      </c>
      <c r="G41" s="41">
        <v>106923</v>
      </c>
      <c r="H41" s="41">
        <v>106024</v>
      </c>
      <c r="I41" s="41">
        <v>55</v>
      </c>
      <c r="J41" s="41">
        <v>29</v>
      </c>
      <c r="K41" s="41">
        <v>26</v>
      </c>
      <c r="L41" s="67">
        <v>44</v>
      </c>
      <c r="M41" s="67">
        <v>36</v>
      </c>
      <c r="N41" s="67">
        <v>8</v>
      </c>
      <c r="O41" s="42"/>
      <c r="P41" s="41">
        <v>2024075</v>
      </c>
      <c r="Q41" s="43">
        <v>0.90041031088274892</v>
      </c>
      <c r="R41" s="47">
        <v>210200</v>
      </c>
      <c r="S41" s="43">
        <v>1.0130685061845861</v>
      </c>
      <c r="T41" s="41">
        <v>420</v>
      </c>
      <c r="U41" s="44">
        <v>0.13095238095238096</v>
      </c>
      <c r="V41" s="41">
        <v>1990</v>
      </c>
      <c r="W41" s="44">
        <v>2.2110552763819097E-2</v>
      </c>
    </row>
    <row r="42" spans="1:23" x14ac:dyDescent="0.45">
      <c r="A42" s="45" t="s">
        <v>48</v>
      </c>
      <c r="B42" s="40">
        <v>1093598</v>
      </c>
      <c r="C42" s="40">
        <v>941315</v>
      </c>
      <c r="D42" s="40">
        <v>471905</v>
      </c>
      <c r="E42" s="41">
        <v>469410</v>
      </c>
      <c r="F42" s="46">
        <v>152083</v>
      </c>
      <c r="G42" s="41">
        <v>76257</v>
      </c>
      <c r="H42" s="41">
        <v>75826</v>
      </c>
      <c r="I42" s="41">
        <v>167</v>
      </c>
      <c r="J42" s="41">
        <v>79</v>
      </c>
      <c r="K42" s="41">
        <v>88</v>
      </c>
      <c r="L42" s="67">
        <v>33</v>
      </c>
      <c r="M42" s="67">
        <v>32</v>
      </c>
      <c r="N42" s="67">
        <v>1</v>
      </c>
      <c r="O42" s="42"/>
      <c r="P42" s="41">
        <v>1026575</v>
      </c>
      <c r="Q42" s="43">
        <v>0.91694713001972583</v>
      </c>
      <c r="R42" s="47">
        <v>152900</v>
      </c>
      <c r="S42" s="43">
        <v>0.99465663832570306</v>
      </c>
      <c r="T42" s="41">
        <v>760</v>
      </c>
      <c r="U42" s="44">
        <v>0.21973684210526315</v>
      </c>
      <c r="V42" s="41">
        <v>5000</v>
      </c>
      <c r="W42" s="44">
        <v>6.6E-3</v>
      </c>
    </row>
    <row r="43" spans="1:23" x14ac:dyDescent="0.45">
      <c r="A43" s="45" t="s">
        <v>49</v>
      </c>
      <c r="B43" s="40">
        <v>1447181</v>
      </c>
      <c r="C43" s="40">
        <v>1334829</v>
      </c>
      <c r="D43" s="40">
        <v>669198</v>
      </c>
      <c r="E43" s="41">
        <v>665631</v>
      </c>
      <c r="F43" s="46">
        <v>112169</v>
      </c>
      <c r="G43" s="41">
        <v>56172</v>
      </c>
      <c r="H43" s="41">
        <v>55997</v>
      </c>
      <c r="I43" s="41">
        <v>173</v>
      </c>
      <c r="J43" s="41">
        <v>85</v>
      </c>
      <c r="K43" s="41">
        <v>88</v>
      </c>
      <c r="L43" s="67">
        <v>10</v>
      </c>
      <c r="M43" s="67">
        <v>8</v>
      </c>
      <c r="N43" s="67">
        <v>2</v>
      </c>
      <c r="O43" s="42"/>
      <c r="P43" s="41">
        <v>1441310</v>
      </c>
      <c r="Q43" s="43">
        <v>0.92612206950621312</v>
      </c>
      <c r="R43" s="47">
        <v>102300</v>
      </c>
      <c r="S43" s="43">
        <v>1.0964711632453568</v>
      </c>
      <c r="T43" s="41">
        <v>200</v>
      </c>
      <c r="U43" s="44">
        <v>0.86499999999999999</v>
      </c>
      <c r="V43" s="41">
        <v>490</v>
      </c>
      <c r="W43" s="44">
        <v>2.0408163265306121E-2</v>
      </c>
    </row>
    <row r="44" spans="1:23" x14ac:dyDescent="0.45">
      <c r="A44" s="45" t="s">
        <v>50</v>
      </c>
      <c r="B44" s="40">
        <v>2058616</v>
      </c>
      <c r="C44" s="40">
        <v>1925542</v>
      </c>
      <c r="D44" s="40">
        <v>965540</v>
      </c>
      <c r="E44" s="41">
        <v>960002</v>
      </c>
      <c r="F44" s="46">
        <v>132916</v>
      </c>
      <c r="G44" s="41">
        <v>66727</v>
      </c>
      <c r="H44" s="41">
        <v>66189</v>
      </c>
      <c r="I44" s="41">
        <v>56</v>
      </c>
      <c r="J44" s="41">
        <v>26</v>
      </c>
      <c r="K44" s="41">
        <v>30</v>
      </c>
      <c r="L44" s="67">
        <v>102</v>
      </c>
      <c r="M44" s="67">
        <v>100</v>
      </c>
      <c r="N44" s="67">
        <v>2</v>
      </c>
      <c r="O44" s="42"/>
      <c r="P44" s="41">
        <v>2095550</v>
      </c>
      <c r="Q44" s="43">
        <v>0.91887189520650903</v>
      </c>
      <c r="R44" s="47">
        <v>128400</v>
      </c>
      <c r="S44" s="43">
        <v>1.0351713395638629</v>
      </c>
      <c r="T44" s="41">
        <v>100</v>
      </c>
      <c r="U44" s="44">
        <v>0.56000000000000005</v>
      </c>
      <c r="V44" s="41">
        <v>6720</v>
      </c>
      <c r="W44" s="44">
        <v>1.5178571428571428E-2</v>
      </c>
    </row>
    <row r="45" spans="1:23" x14ac:dyDescent="0.45">
      <c r="A45" s="45" t="s">
        <v>51</v>
      </c>
      <c r="B45" s="40">
        <v>1038673</v>
      </c>
      <c r="C45" s="40">
        <v>979592</v>
      </c>
      <c r="D45" s="40">
        <v>492028</v>
      </c>
      <c r="E45" s="41">
        <v>487564</v>
      </c>
      <c r="F45" s="46">
        <v>58871</v>
      </c>
      <c r="G45" s="41">
        <v>29602</v>
      </c>
      <c r="H45" s="41">
        <v>29269</v>
      </c>
      <c r="I45" s="41">
        <v>74</v>
      </c>
      <c r="J45" s="41">
        <v>33</v>
      </c>
      <c r="K45" s="41">
        <v>41</v>
      </c>
      <c r="L45" s="67">
        <v>136</v>
      </c>
      <c r="M45" s="67">
        <v>113</v>
      </c>
      <c r="N45" s="67">
        <v>23</v>
      </c>
      <c r="O45" s="42"/>
      <c r="P45" s="41">
        <v>1048795</v>
      </c>
      <c r="Q45" s="43">
        <v>0.93401665721137117</v>
      </c>
      <c r="R45" s="47">
        <v>55600</v>
      </c>
      <c r="S45" s="43">
        <v>1.0588309352517986</v>
      </c>
      <c r="T45" s="41">
        <v>140</v>
      </c>
      <c r="U45" s="44">
        <v>0.52857142857142858</v>
      </c>
      <c r="V45" s="41">
        <v>1840</v>
      </c>
      <c r="W45" s="44">
        <v>7.3913043478260873E-2</v>
      </c>
    </row>
    <row r="46" spans="1:23" x14ac:dyDescent="0.45">
      <c r="A46" s="45" t="s">
        <v>52</v>
      </c>
      <c r="B46" s="40">
        <v>7664379</v>
      </c>
      <c r="C46" s="40">
        <v>6684627</v>
      </c>
      <c r="D46" s="40">
        <v>3357086</v>
      </c>
      <c r="E46" s="41">
        <v>3327541</v>
      </c>
      <c r="F46" s="46">
        <v>979451</v>
      </c>
      <c r="G46" s="41">
        <v>493355</v>
      </c>
      <c r="H46" s="41">
        <v>486096</v>
      </c>
      <c r="I46" s="41">
        <v>204</v>
      </c>
      <c r="J46" s="41">
        <v>94</v>
      </c>
      <c r="K46" s="41">
        <v>110</v>
      </c>
      <c r="L46" s="67">
        <v>97</v>
      </c>
      <c r="M46" s="67">
        <v>82</v>
      </c>
      <c r="N46" s="67">
        <v>15</v>
      </c>
      <c r="O46" s="42"/>
      <c r="P46" s="41">
        <v>7070230</v>
      </c>
      <c r="Q46" s="43">
        <v>0.94546103874980025</v>
      </c>
      <c r="R46" s="47">
        <v>1044500</v>
      </c>
      <c r="S46" s="43">
        <v>0.9377223551938727</v>
      </c>
      <c r="T46" s="41">
        <v>820</v>
      </c>
      <c r="U46" s="44">
        <v>0.24878048780487805</v>
      </c>
      <c r="V46" s="41">
        <v>2010</v>
      </c>
      <c r="W46" s="44">
        <v>4.8258706467661693E-2</v>
      </c>
    </row>
    <row r="47" spans="1:23" x14ac:dyDescent="0.45">
      <c r="A47" s="45" t="s">
        <v>53</v>
      </c>
      <c r="B47" s="40">
        <v>1192470</v>
      </c>
      <c r="C47" s="40">
        <v>1108811</v>
      </c>
      <c r="D47" s="40">
        <v>555980</v>
      </c>
      <c r="E47" s="41">
        <v>552831</v>
      </c>
      <c r="F47" s="46">
        <v>83575</v>
      </c>
      <c r="G47" s="41">
        <v>42098</v>
      </c>
      <c r="H47" s="41">
        <v>41477</v>
      </c>
      <c r="I47" s="41">
        <v>16</v>
      </c>
      <c r="J47" s="41">
        <v>5</v>
      </c>
      <c r="K47" s="41">
        <v>11</v>
      </c>
      <c r="L47" s="67">
        <v>68</v>
      </c>
      <c r="M47" s="67">
        <v>65</v>
      </c>
      <c r="N47" s="67">
        <v>3</v>
      </c>
      <c r="O47" s="42"/>
      <c r="P47" s="41">
        <v>1212205</v>
      </c>
      <c r="Q47" s="43">
        <v>0.9147058459583981</v>
      </c>
      <c r="R47" s="47">
        <v>74400</v>
      </c>
      <c r="S47" s="43">
        <v>1.1233198924731183</v>
      </c>
      <c r="T47" s="41">
        <v>140</v>
      </c>
      <c r="U47" s="44">
        <v>0.11428571428571428</v>
      </c>
      <c r="V47" s="41">
        <v>710</v>
      </c>
      <c r="W47" s="44">
        <v>9.5774647887323941E-2</v>
      </c>
    </row>
    <row r="48" spans="1:23" x14ac:dyDescent="0.45">
      <c r="A48" s="45" t="s">
        <v>54</v>
      </c>
      <c r="B48" s="40">
        <v>2035483</v>
      </c>
      <c r="C48" s="40">
        <v>1750649</v>
      </c>
      <c r="D48" s="40">
        <v>878708</v>
      </c>
      <c r="E48" s="41">
        <v>871941</v>
      </c>
      <c r="F48" s="46">
        <v>284803</v>
      </c>
      <c r="G48" s="41">
        <v>142697</v>
      </c>
      <c r="H48" s="41">
        <v>142106</v>
      </c>
      <c r="I48" s="41">
        <v>29</v>
      </c>
      <c r="J48" s="41">
        <v>12</v>
      </c>
      <c r="K48" s="41">
        <v>17</v>
      </c>
      <c r="L48" s="67">
        <v>2</v>
      </c>
      <c r="M48" s="67">
        <v>1</v>
      </c>
      <c r="N48" s="67">
        <v>1</v>
      </c>
      <c r="O48" s="42"/>
      <c r="P48" s="41">
        <v>1909420</v>
      </c>
      <c r="Q48" s="43">
        <v>0.91684857181762003</v>
      </c>
      <c r="R48" s="47">
        <v>288800</v>
      </c>
      <c r="S48" s="43">
        <v>0.98615997229916896</v>
      </c>
      <c r="T48" s="41">
        <v>300</v>
      </c>
      <c r="U48" s="44">
        <v>9.6666666666666665E-2</v>
      </c>
      <c r="V48" s="41">
        <v>1010</v>
      </c>
      <c r="W48" s="44">
        <v>1.9801980198019802E-3</v>
      </c>
    </row>
    <row r="49" spans="1:23" x14ac:dyDescent="0.45">
      <c r="A49" s="45" t="s">
        <v>55</v>
      </c>
      <c r="B49" s="40">
        <v>2672041</v>
      </c>
      <c r="C49" s="40">
        <v>2303574</v>
      </c>
      <c r="D49" s="40">
        <v>1155376</v>
      </c>
      <c r="E49" s="41">
        <v>1148198</v>
      </c>
      <c r="F49" s="46">
        <v>368194</v>
      </c>
      <c r="G49" s="41">
        <v>184727</v>
      </c>
      <c r="H49" s="41">
        <v>183467</v>
      </c>
      <c r="I49" s="41">
        <v>252</v>
      </c>
      <c r="J49" s="41">
        <v>124</v>
      </c>
      <c r="K49" s="41">
        <v>128</v>
      </c>
      <c r="L49" s="67">
        <v>21</v>
      </c>
      <c r="M49" s="67">
        <v>19</v>
      </c>
      <c r="N49" s="67">
        <v>2</v>
      </c>
      <c r="O49" s="42"/>
      <c r="P49" s="41">
        <v>2537755</v>
      </c>
      <c r="Q49" s="43">
        <v>0.9077211945203536</v>
      </c>
      <c r="R49" s="47">
        <v>350000</v>
      </c>
      <c r="S49" s="43">
        <v>1.0519828571428571</v>
      </c>
      <c r="T49" s="41">
        <v>720</v>
      </c>
      <c r="U49" s="44">
        <v>0.35</v>
      </c>
      <c r="V49" s="41">
        <v>480</v>
      </c>
      <c r="W49" s="44">
        <v>4.3749999999999997E-2</v>
      </c>
    </row>
    <row r="50" spans="1:23" x14ac:dyDescent="0.45">
      <c r="A50" s="45" t="s">
        <v>56</v>
      </c>
      <c r="B50" s="40">
        <v>1698095</v>
      </c>
      <c r="C50" s="40">
        <v>1562125</v>
      </c>
      <c r="D50" s="40">
        <v>784064</v>
      </c>
      <c r="E50" s="41">
        <v>778061</v>
      </c>
      <c r="F50" s="46">
        <v>135728</v>
      </c>
      <c r="G50" s="41">
        <v>68072</v>
      </c>
      <c r="H50" s="41">
        <v>67656</v>
      </c>
      <c r="I50" s="41">
        <v>98</v>
      </c>
      <c r="J50" s="41">
        <v>42</v>
      </c>
      <c r="K50" s="41">
        <v>56</v>
      </c>
      <c r="L50" s="67">
        <v>144</v>
      </c>
      <c r="M50" s="67">
        <v>106</v>
      </c>
      <c r="N50" s="67">
        <v>38</v>
      </c>
      <c r="O50" s="42"/>
      <c r="P50" s="41">
        <v>1676195</v>
      </c>
      <c r="Q50" s="43">
        <v>0.93194705866560867</v>
      </c>
      <c r="R50" s="47">
        <v>125500</v>
      </c>
      <c r="S50" s="43">
        <v>1.0814980079681276</v>
      </c>
      <c r="T50" s="41">
        <v>440</v>
      </c>
      <c r="U50" s="44">
        <v>0.22272727272727272</v>
      </c>
      <c r="V50" s="41">
        <v>1000</v>
      </c>
      <c r="W50" s="44">
        <v>0.14399999999999999</v>
      </c>
    </row>
    <row r="51" spans="1:23" x14ac:dyDescent="0.45">
      <c r="A51" s="45" t="s">
        <v>57</v>
      </c>
      <c r="B51" s="40">
        <v>1612866</v>
      </c>
      <c r="C51" s="40">
        <v>1549729</v>
      </c>
      <c r="D51" s="40">
        <v>777613</v>
      </c>
      <c r="E51" s="41">
        <v>772116</v>
      </c>
      <c r="F51" s="46">
        <v>63076</v>
      </c>
      <c r="G51" s="41">
        <v>31634</v>
      </c>
      <c r="H51" s="41">
        <v>31442</v>
      </c>
      <c r="I51" s="41">
        <v>27</v>
      </c>
      <c r="J51" s="41">
        <v>10</v>
      </c>
      <c r="K51" s="41">
        <v>17</v>
      </c>
      <c r="L51" s="67">
        <v>34</v>
      </c>
      <c r="M51" s="67">
        <v>30</v>
      </c>
      <c r="N51" s="67">
        <v>4</v>
      </c>
      <c r="O51" s="42"/>
      <c r="P51" s="41">
        <v>1622295</v>
      </c>
      <c r="Q51" s="43">
        <v>0.95526954098977068</v>
      </c>
      <c r="R51" s="47">
        <v>55600</v>
      </c>
      <c r="S51" s="43">
        <v>1.1344604316546762</v>
      </c>
      <c r="T51" s="41">
        <v>300</v>
      </c>
      <c r="U51" s="44">
        <v>0.09</v>
      </c>
      <c r="V51" s="41">
        <v>210</v>
      </c>
      <c r="W51" s="44">
        <v>0.16190476190476191</v>
      </c>
    </row>
    <row r="52" spans="1:23" x14ac:dyDescent="0.45">
      <c r="A52" s="45" t="s">
        <v>58</v>
      </c>
      <c r="B52" s="40">
        <v>2415246</v>
      </c>
      <c r="C52" s="40">
        <v>2215669</v>
      </c>
      <c r="D52" s="40">
        <v>1112206</v>
      </c>
      <c r="E52" s="41">
        <v>1103463</v>
      </c>
      <c r="F52" s="46">
        <v>199342</v>
      </c>
      <c r="G52" s="41">
        <v>100071</v>
      </c>
      <c r="H52" s="41">
        <v>99271</v>
      </c>
      <c r="I52" s="41">
        <v>234</v>
      </c>
      <c r="J52" s="41">
        <v>115</v>
      </c>
      <c r="K52" s="41">
        <v>119</v>
      </c>
      <c r="L52" s="67">
        <v>1</v>
      </c>
      <c r="M52" s="67">
        <v>1</v>
      </c>
      <c r="N52" s="67">
        <v>0</v>
      </c>
      <c r="O52" s="42"/>
      <c r="P52" s="41">
        <v>2407410</v>
      </c>
      <c r="Q52" s="43">
        <v>0.92035382423434309</v>
      </c>
      <c r="R52" s="47">
        <v>197100</v>
      </c>
      <c r="S52" s="43">
        <v>1.0113749365804161</v>
      </c>
      <c r="T52" s="41">
        <v>340</v>
      </c>
      <c r="U52" s="44">
        <v>0.68823529411764706</v>
      </c>
      <c r="V52" s="41">
        <v>210</v>
      </c>
      <c r="W52" s="44">
        <v>4.7619047619047623E-3</v>
      </c>
    </row>
    <row r="53" spans="1:23" x14ac:dyDescent="0.45">
      <c r="A53" s="45" t="s">
        <v>59</v>
      </c>
      <c r="B53" s="40">
        <v>1964327</v>
      </c>
      <c r="C53" s="40">
        <v>1684708</v>
      </c>
      <c r="D53" s="40">
        <v>847052</v>
      </c>
      <c r="E53" s="41">
        <v>837656</v>
      </c>
      <c r="F53" s="46">
        <v>279067</v>
      </c>
      <c r="G53" s="41">
        <v>140317</v>
      </c>
      <c r="H53" s="41">
        <v>138750</v>
      </c>
      <c r="I53" s="41">
        <v>489</v>
      </c>
      <c r="J53" s="41">
        <v>242</v>
      </c>
      <c r="K53" s="41">
        <v>247</v>
      </c>
      <c r="L53" s="67">
        <v>63</v>
      </c>
      <c r="M53" s="67">
        <v>50</v>
      </c>
      <c r="N53" s="67">
        <v>13</v>
      </c>
      <c r="O53" s="42"/>
      <c r="P53" s="41">
        <v>1955425</v>
      </c>
      <c r="Q53" s="43">
        <v>0.86155592773949397</v>
      </c>
      <c r="R53" s="47">
        <v>305500</v>
      </c>
      <c r="S53" s="43">
        <v>0.91347626841243867</v>
      </c>
      <c r="T53" s="41">
        <v>1260</v>
      </c>
      <c r="U53" s="44">
        <v>0.3880952380952381</v>
      </c>
      <c r="V53" s="41">
        <v>2260</v>
      </c>
      <c r="W53" s="44">
        <v>2.7876106194690265E-2</v>
      </c>
    </row>
    <row r="55" spans="1:23" x14ac:dyDescent="0.45">
      <c r="A55" s="114" t="s">
        <v>133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</row>
    <row r="56" spans="1:23" x14ac:dyDescent="0.45">
      <c r="A56" s="115" t="s">
        <v>134</v>
      </c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</row>
    <row r="57" spans="1:23" x14ac:dyDescent="0.45">
      <c r="A57" s="115" t="s">
        <v>135</v>
      </c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</row>
    <row r="58" spans="1:23" x14ac:dyDescent="0.45">
      <c r="A58" s="115" t="s">
        <v>136</v>
      </c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</row>
    <row r="59" spans="1:23" ht="18" customHeight="1" x14ac:dyDescent="0.45">
      <c r="A59" s="114" t="s">
        <v>137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</row>
    <row r="60" spans="1:23" x14ac:dyDescent="0.45">
      <c r="A60" s="22" t="s">
        <v>138</v>
      </c>
    </row>
    <row r="61" spans="1:23" x14ac:dyDescent="0.45">
      <c r="A61" s="22" t="s">
        <v>139</v>
      </c>
    </row>
  </sheetData>
  <mergeCells count="19">
    <mergeCell ref="V4:W4"/>
    <mergeCell ref="P3:W3"/>
    <mergeCell ref="T2:U2"/>
    <mergeCell ref="A3:A5"/>
    <mergeCell ref="B4:B5"/>
    <mergeCell ref="C4:E4"/>
    <mergeCell ref="F4:H4"/>
    <mergeCell ref="I4:K4"/>
    <mergeCell ref="P4:Q4"/>
    <mergeCell ref="R4:S4"/>
    <mergeCell ref="T4:U4"/>
    <mergeCell ref="L4:N4"/>
    <mergeCell ref="B3:N3"/>
    <mergeCell ref="V2:W2"/>
    <mergeCell ref="A59:S59"/>
    <mergeCell ref="A55:S55"/>
    <mergeCell ref="A56:S56"/>
    <mergeCell ref="A57:S57"/>
    <mergeCell ref="A58:S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D2" sqref="D2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140</v>
      </c>
    </row>
    <row r="2" spans="1:6" x14ac:dyDescent="0.45">
      <c r="D2" s="49" t="s">
        <v>141</v>
      </c>
    </row>
    <row r="3" spans="1:6" ht="36" x14ac:dyDescent="0.45">
      <c r="A3" s="45" t="s">
        <v>2</v>
      </c>
      <c r="B3" s="39" t="s">
        <v>142</v>
      </c>
      <c r="C3" s="50" t="s">
        <v>94</v>
      </c>
      <c r="D3" s="50" t="s">
        <v>95</v>
      </c>
      <c r="E3" s="24"/>
    </row>
    <row r="4" spans="1:6" x14ac:dyDescent="0.45">
      <c r="A4" s="28" t="s">
        <v>12</v>
      </c>
      <c r="B4" s="51">
        <f>SUM(B5:B51)</f>
        <v>12294115</v>
      </c>
      <c r="C4" s="51">
        <f t="shared" ref="C4:D4" si="0">SUM(C5:C51)</f>
        <v>6532164</v>
      </c>
      <c r="D4" s="51">
        <f t="shared" si="0"/>
        <v>5761951</v>
      </c>
      <c r="E4" s="52"/>
    </row>
    <row r="5" spans="1:6" x14ac:dyDescent="0.45">
      <c r="A5" s="45" t="s">
        <v>13</v>
      </c>
      <c r="B5" s="51">
        <f>SUM(C5:D5)</f>
        <v>622010</v>
      </c>
      <c r="C5" s="51">
        <v>329121</v>
      </c>
      <c r="D5" s="51">
        <v>292889</v>
      </c>
      <c r="E5" s="52"/>
    </row>
    <row r="6" spans="1:6" x14ac:dyDescent="0.45">
      <c r="A6" s="45" t="s">
        <v>14</v>
      </c>
      <c r="B6" s="51">
        <f t="shared" ref="B6:B51" si="1">SUM(C6:D6)</f>
        <v>127635</v>
      </c>
      <c r="C6" s="51">
        <v>67672</v>
      </c>
      <c r="D6" s="51">
        <v>59963</v>
      </c>
      <c r="E6" s="52"/>
    </row>
    <row r="7" spans="1:6" x14ac:dyDescent="0.45">
      <c r="A7" s="45" t="s">
        <v>15</v>
      </c>
      <c r="B7" s="51">
        <f t="shared" si="1"/>
        <v>136340</v>
      </c>
      <c r="C7" s="51">
        <v>72438</v>
      </c>
      <c r="D7" s="51">
        <v>63902</v>
      </c>
      <c r="E7" s="52"/>
    </row>
    <row r="8" spans="1:6" x14ac:dyDescent="0.45">
      <c r="A8" s="45" t="s">
        <v>16</v>
      </c>
      <c r="B8" s="51">
        <f t="shared" si="1"/>
        <v>279258</v>
      </c>
      <c r="C8" s="51">
        <v>151012</v>
      </c>
      <c r="D8" s="51">
        <v>128246</v>
      </c>
      <c r="E8" s="52"/>
    </row>
    <row r="9" spans="1:6" x14ac:dyDescent="0.45">
      <c r="A9" s="45" t="s">
        <v>17</v>
      </c>
      <c r="B9" s="51">
        <f t="shared" si="1"/>
        <v>109968</v>
      </c>
      <c r="C9" s="51">
        <v>57783</v>
      </c>
      <c r="D9" s="51">
        <v>52185</v>
      </c>
      <c r="E9" s="52"/>
    </row>
    <row r="10" spans="1:6" x14ac:dyDescent="0.45">
      <c r="A10" s="45" t="s">
        <v>18</v>
      </c>
      <c r="B10" s="51">
        <f t="shared" si="1"/>
        <v>114558</v>
      </c>
      <c r="C10" s="51">
        <v>59511</v>
      </c>
      <c r="D10" s="51">
        <v>55047</v>
      </c>
      <c r="E10" s="52"/>
    </row>
    <row r="11" spans="1:6" x14ac:dyDescent="0.45">
      <c r="A11" s="45" t="s">
        <v>19</v>
      </c>
      <c r="B11" s="51">
        <f t="shared" si="1"/>
        <v>202123</v>
      </c>
      <c r="C11" s="51">
        <v>105214</v>
      </c>
      <c r="D11" s="51">
        <v>96909</v>
      </c>
      <c r="E11" s="52"/>
    </row>
    <row r="12" spans="1:6" x14ac:dyDescent="0.45">
      <c r="A12" s="45" t="s">
        <v>20</v>
      </c>
      <c r="B12" s="51">
        <f t="shared" si="1"/>
        <v>272373</v>
      </c>
      <c r="C12" s="51">
        <v>145190</v>
      </c>
      <c r="D12" s="51">
        <v>127183</v>
      </c>
      <c r="E12" s="52"/>
      <c r="F12" s="1"/>
    </row>
    <row r="13" spans="1:6" x14ac:dyDescent="0.45">
      <c r="A13" s="48" t="s">
        <v>21</v>
      </c>
      <c r="B13" s="51">
        <f t="shared" si="1"/>
        <v>160736</v>
      </c>
      <c r="C13" s="51">
        <v>85170</v>
      </c>
      <c r="D13" s="51">
        <v>75566</v>
      </c>
      <c r="E13" s="24"/>
    </row>
    <row r="14" spans="1:6" x14ac:dyDescent="0.45">
      <c r="A14" s="45" t="s">
        <v>22</v>
      </c>
      <c r="B14" s="51">
        <f t="shared" si="1"/>
        <v>193603</v>
      </c>
      <c r="C14" s="51">
        <v>104105</v>
      </c>
      <c r="D14" s="51">
        <v>89498</v>
      </c>
    </row>
    <row r="15" spans="1:6" x14ac:dyDescent="0.45">
      <c r="A15" s="45" t="s">
        <v>23</v>
      </c>
      <c r="B15" s="51">
        <f t="shared" si="1"/>
        <v>594185</v>
      </c>
      <c r="C15" s="51">
        <v>316629</v>
      </c>
      <c r="D15" s="51">
        <v>277556</v>
      </c>
    </row>
    <row r="16" spans="1:6" x14ac:dyDescent="0.45">
      <c r="A16" s="45" t="s">
        <v>24</v>
      </c>
      <c r="B16" s="51">
        <f t="shared" si="1"/>
        <v>510380</v>
      </c>
      <c r="C16" s="51">
        <v>270761</v>
      </c>
      <c r="D16" s="51">
        <v>239619</v>
      </c>
    </row>
    <row r="17" spans="1:4" x14ac:dyDescent="0.45">
      <c r="A17" s="45" t="s">
        <v>25</v>
      </c>
      <c r="B17" s="51">
        <f t="shared" si="1"/>
        <v>1156429</v>
      </c>
      <c r="C17" s="51">
        <v>610484</v>
      </c>
      <c r="D17" s="51">
        <v>545945</v>
      </c>
    </row>
    <row r="18" spans="1:4" x14ac:dyDescent="0.45">
      <c r="A18" s="45" t="s">
        <v>26</v>
      </c>
      <c r="B18" s="51">
        <f t="shared" si="1"/>
        <v>744461</v>
      </c>
      <c r="C18" s="51">
        <v>396406</v>
      </c>
      <c r="D18" s="51">
        <v>348055</v>
      </c>
    </row>
    <row r="19" spans="1:4" x14ac:dyDescent="0.45">
      <c r="A19" s="45" t="s">
        <v>27</v>
      </c>
      <c r="B19" s="51">
        <f t="shared" si="1"/>
        <v>219377</v>
      </c>
      <c r="C19" s="51">
        <v>120665</v>
      </c>
      <c r="D19" s="51">
        <v>98712</v>
      </c>
    </row>
    <row r="20" spans="1:4" x14ac:dyDescent="0.45">
      <c r="A20" s="45" t="s">
        <v>28</v>
      </c>
      <c r="B20" s="51">
        <f t="shared" si="1"/>
        <v>108367</v>
      </c>
      <c r="C20" s="51">
        <v>56053</v>
      </c>
      <c r="D20" s="51">
        <v>52314</v>
      </c>
    </row>
    <row r="21" spans="1:4" x14ac:dyDescent="0.45">
      <c r="A21" s="45" t="s">
        <v>29</v>
      </c>
      <c r="B21" s="51">
        <f t="shared" si="1"/>
        <v>127843</v>
      </c>
      <c r="C21" s="51">
        <v>66996</v>
      </c>
      <c r="D21" s="51">
        <v>60847</v>
      </c>
    </row>
    <row r="22" spans="1:4" x14ac:dyDescent="0.45">
      <c r="A22" s="45" t="s">
        <v>30</v>
      </c>
      <c r="B22" s="51">
        <f t="shared" si="1"/>
        <v>94396</v>
      </c>
      <c r="C22" s="51">
        <v>48565</v>
      </c>
      <c r="D22" s="51">
        <v>45831</v>
      </c>
    </row>
    <row r="23" spans="1:4" x14ac:dyDescent="0.45">
      <c r="A23" s="45" t="s">
        <v>31</v>
      </c>
      <c r="B23" s="51">
        <f t="shared" si="1"/>
        <v>80670</v>
      </c>
      <c r="C23" s="51">
        <v>42589</v>
      </c>
      <c r="D23" s="51">
        <v>38081</v>
      </c>
    </row>
    <row r="24" spans="1:4" x14ac:dyDescent="0.45">
      <c r="A24" s="45" t="s">
        <v>32</v>
      </c>
      <c r="B24" s="51">
        <f t="shared" si="1"/>
        <v>196409</v>
      </c>
      <c r="C24" s="51">
        <v>104803</v>
      </c>
      <c r="D24" s="51">
        <v>91606</v>
      </c>
    </row>
    <row r="25" spans="1:4" x14ac:dyDescent="0.45">
      <c r="A25" s="45" t="s">
        <v>33</v>
      </c>
      <c r="B25" s="51">
        <f t="shared" si="1"/>
        <v>202127</v>
      </c>
      <c r="C25" s="51">
        <v>104076</v>
      </c>
      <c r="D25" s="51">
        <v>98051</v>
      </c>
    </row>
    <row r="26" spans="1:4" x14ac:dyDescent="0.45">
      <c r="A26" s="45" t="s">
        <v>34</v>
      </c>
      <c r="B26" s="51">
        <f t="shared" si="1"/>
        <v>311028</v>
      </c>
      <c r="C26" s="51">
        <v>163684</v>
      </c>
      <c r="D26" s="51">
        <v>147344</v>
      </c>
    </row>
    <row r="27" spans="1:4" x14ac:dyDescent="0.45">
      <c r="A27" s="45" t="s">
        <v>35</v>
      </c>
      <c r="B27" s="51">
        <f t="shared" si="1"/>
        <v>683602</v>
      </c>
      <c r="C27" s="51">
        <v>377735</v>
      </c>
      <c r="D27" s="51">
        <v>305867</v>
      </c>
    </row>
    <row r="28" spans="1:4" x14ac:dyDescent="0.45">
      <c r="A28" s="45" t="s">
        <v>36</v>
      </c>
      <c r="B28" s="51">
        <f t="shared" si="1"/>
        <v>170728</v>
      </c>
      <c r="C28" s="51">
        <v>89383</v>
      </c>
      <c r="D28" s="51">
        <v>81345</v>
      </c>
    </row>
    <row r="29" spans="1:4" x14ac:dyDescent="0.45">
      <c r="A29" s="45" t="s">
        <v>37</v>
      </c>
      <c r="B29" s="51">
        <f t="shared" si="1"/>
        <v>121154</v>
      </c>
      <c r="C29" s="51">
        <v>63126</v>
      </c>
      <c r="D29" s="51">
        <v>58028</v>
      </c>
    </row>
    <row r="30" spans="1:4" x14ac:dyDescent="0.45">
      <c r="A30" s="45" t="s">
        <v>38</v>
      </c>
      <c r="B30" s="51">
        <f t="shared" si="1"/>
        <v>262814</v>
      </c>
      <c r="C30" s="51">
        <v>141663</v>
      </c>
      <c r="D30" s="51">
        <v>121151</v>
      </c>
    </row>
    <row r="31" spans="1:4" x14ac:dyDescent="0.45">
      <c r="A31" s="45" t="s">
        <v>39</v>
      </c>
      <c r="B31" s="51">
        <f t="shared" si="1"/>
        <v>788849</v>
      </c>
      <c r="C31" s="51">
        <v>419978</v>
      </c>
      <c r="D31" s="51">
        <v>368871</v>
      </c>
    </row>
    <row r="32" spans="1:4" x14ac:dyDescent="0.45">
      <c r="A32" s="45" t="s">
        <v>40</v>
      </c>
      <c r="B32" s="51">
        <f t="shared" si="1"/>
        <v>503825</v>
      </c>
      <c r="C32" s="51">
        <v>265713</v>
      </c>
      <c r="D32" s="51">
        <v>238112</v>
      </c>
    </row>
    <row r="33" spans="1:4" x14ac:dyDescent="0.45">
      <c r="A33" s="45" t="s">
        <v>41</v>
      </c>
      <c r="B33" s="51">
        <f t="shared" si="1"/>
        <v>138127</v>
      </c>
      <c r="C33" s="51">
        <v>71939</v>
      </c>
      <c r="D33" s="51">
        <v>66188</v>
      </c>
    </row>
    <row r="34" spans="1:4" x14ac:dyDescent="0.45">
      <c r="A34" s="45" t="s">
        <v>42</v>
      </c>
      <c r="B34" s="51">
        <f t="shared" si="1"/>
        <v>101989</v>
      </c>
      <c r="C34" s="51">
        <v>53764</v>
      </c>
      <c r="D34" s="51">
        <v>48225</v>
      </c>
    </row>
    <row r="35" spans="1:4" x14ac:dyDescent="0.45">
      <c r="A35" s="45" t="s">
        <v>43</v>
      </c>
      <c r="B35" s="51">
        <f t="shared" si="1"/>
        <v>64807</v>
      </c>
      <c r="C35" s="51">
        <v>33734</v>
      </c>
      <c r="D35" s="51">
        <v>31073</v>
      </c>
    </row>
    <row r="36" spans="1:4" x14ac:dyDescent="0.45">
      <c r="A36" s="45" t="s">
        <v>44</v>
      </c>
      <c r="B36" s="51">
        <f t="shared" si="1"/>
        <v>75967</v>
      </c>
      <c r="C36" s="51">
        <v>40916</v>
      </c>
      <c r="D36" s="51">
        <v>35051</v>
      </c>
    </row>
    <row r="37" spans="1:4" x14ac:dyDescent="0.45">
      <c r="A37" s="45" t="s">
        <v>45</v>
      </c>
      <c r="B37" s="51">
        <f t="shared" si="1"/>
        <v>245459</v>
      </c>
      <c r="C37" s="51">
        <v>132914</v>
      </c>
      <c r="D37" s="51">
        <v>112545</v>
      </c>
    </row>
    <row r="38" spans="1:4" x14ac:dyDescent="0.45">
      <c r="A38" s="45" t="s">
        <v>46</v>
      </c>
      <c r="B38" s="51">
        <f t="shared" si="1"/>
        <v>317115</v>
      </c>
      <c r="C38" s="51">
        <v>166219</v>
      </c>
      <c r="D38" s="51">
        <v>150896</v>
      </c>
    </row>
    <row r="39" spans="1:4" x14ac:dyDescent="0.45">
      <c r="A39" s="45" t="s">
        <v>47</v>
      </c>
      <c r="B39" s="51">
        <f t="shared" si="1"/>
        <v>185631</v>
      </c>
      <c r="C39" s="51">
        <v>101685</v>
      </c>
      <c r="D39" s="51">
        <v>83946</v>
      </c>
    </row>
    <row r="40" spans="1:4" x14ac:dyDescent="0.45">
      <c r="A40" s="45" t="s">
        <v>48</v>
      </c>
      <c r="B40" s="51">
        <f t="shared" si="1"/>
        <v>98243</v>
      </c>
      <c r="C40" s="51">
        <v>51317</v>
      </c>
      <c r="D40" s="51">
        <v>46926</v>
      </c>
    </row>
    <row r="41" spans="1:4" x14ac:dyDescent="0.45">
      <c r="A41" s="45" t="s">
        <v>49</v>
      </c>
      <c r="B41" s="51">
        <f t="shared" si="1"/>
        <v>104837</v>
      </c>
      <c r="C41" s="51">
        <v>54695</v>
      </c>
      <c r="D41" s="51">
        <v>50142</v>
      </c>
    </row>
    <row r="42" spans="1:4" x14ac:dyDescent="0.45">
      <c r="A42" s="45" t="s">
        <v>50</v>
      </c>
      <c r="B42" s="51">
        <f t="shared" si="1"/>
        <v>158805</v>
      </c>
      <c r="C42" s="51">
        <v>81880</v>
      </c>
      <c r="D42" s="51">
        <v>76925</v>
      </c>
    </row>
    <row r="43" spans="1:4" x14ac:dyDescent="0.45">
      <c r="A43" s="45" t="s">
        <v>51</v>
      </c>
      <c r="B43" s="51">
        <f t="shared" si="1"/>
        <v>86080</v>
      </c>
      <c r="C43" s="51">
        <v>44293</v>
      </c>
      <c r="D43" s="51">
        <v>41787</v>
      </c>
    </row>
    <row r="44" spans="1:4" x14ac:dyDescent="0.45">
      <c r="A44" s="45" t="s">
        <v>52</v>
      </c>
      <c r="B44" s="51">
        <f t="shared" si="1"/>
        <v>524934</v>
      </c>
      <c r="C44" s="51">
        <v>284356</v>
      </c>
      <c r="D44" s="51">
        <v>240578</v>
      </c>
    </row>
    <row r="45" spans="1:4" x14ac:dyDescent="0.45">
      <c r="A45" s="45" t="s">
        <v>53</v>
      </c>
      <c r="B45" s="51">
        <f t="shared" si="1"/>
        <v>116046</v>
      </c>
      <c r="C45" s="51">
        <v>60085</v>
      </c>
      <c r="D45" s="51">
        <v>55961</v>
      </c>
    </row>
    <row r="46" spans="1:4" x14ac:dyDescent="0.45">
      <c r="A46" s="45" t="s">
        <v>54</v>
      </c>
      <c r="B46" s="51">
        <f t="shared" si="1"/>
        <v>151179</v>
      </c>
      <c r="C46" s="51">
        <v>80004</v>
      </c>
      <c r="D46" s="51">
        <v>71175</v>
      </c>
    </row>
    <row r="47" spans="1:4" x14ac:dyDescent="0.45">
      <c r="A47" s="45" t="s">
        <v>55</v>
      </c>
      <c r="B47" s="51">
        <f t="shared" si="1"/>
        <v>234197</v>
      </c>
      <c r="C47" s="51">
        <v>121032</v>
      </c>
      <c r="D47" s="51">
        <v>113165</v>
      </c>
    </row>
    <row r="48" spans="1:4" x14ac:dyDescent="0.45">
      <c r="A48" s="45" t="s">
        <v>56</v>
      </c>
      <c r="B48" s="51">
        <f t="shared" si="1"/>
        <v>139125</v>
      </c>
      <c r="C48" s="51">
        <v>73914</v>
      </c>
      <c r="D48" s="51">
        <v>65211</v>
      </c>
    </row>
    <row r="49" spans="1:4" x14ac:dyDescent="0.45">
      <c r="A49" s="45" t="s">
        <v>57</v>
      </c>
      <c r="B49" s="51">
        <f t="shared" si="1"/>
        <v>117802</v>
      </c>
      <c r="C49" s="51">
        <v>61886</v>
      </c>
      <c r="D49" s="51">
        <v>55916</v>
      </c>
    </row>
    <row r="50" spans="1:4" x14ac:dyDescent="0.45">
      <c r="A50" s="45" t="s">
        <v>58</v>
      </c>
      <c r="B50" s="51">
        <f t="shared" si="1"/>
        <v>204871</v>
      </c>
      <c r="C50" s="51">
        <v>109133</v>
      </c>
      <c r="D50" s="51">
        <v>95738</v>
      </c>
    </row>
    <row r="51" spans="1:4" x14ac:dyDescent="0.45">
      <c r="A51" s="45" t="s">
        <v>59</v>
      </c>
      <c r="B51" s="51">
        <f t="shared" si="1"/>
        <v>133653</v>
      </c>
      <c r="C51" s="51">
        <v>71873</v>
      </c>
      <c r="D51" s="51">
        <v>61780</v>
      </c>
    </row>
    <row r="53" spans="1:4" x14ac:dyDescent="0.45">
      <c r="A53" s="24" t="s">
        <v>143</v>
      </c>
    </row>
    <row r="54" spans="1:4" x14ac:dyDescent="0.45">
      <c r="A54" t="s">
        <v>144</v>
      </c>
    </row>
    <row r="55" spans="1:4" x14ac:dyDescent="0.45">
      <c r="A55" t="s">
        <v>145</v>
      </c>
    </row>
    <row r="56" spans="1:4" x14ac:dyDescent="0.45">
      <c r="A56" t="s">
        <v>146</v>
      </c>
    </row>
    <row r="57" spans="1:4" x14ac:dyDescent="0.45">
      <c r="A57" s="22" t="s">
        <v>147</v>
      </c>
    </row>
    <row r="58" spans="1:4" x14ac:dyDescent="0.45">
      <c r="A58" t="s">
        <v>148</v>
      </c>
    </row>
    <row r="59" spans="1:4" x14ac:dyDescent="0.45">
      <c r="A59" t="s">
        <v>149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DIGI-808455956-3906950</_dlc_DocId>
    <_dlc_DocIdUrl xmlns="89559dea-130d-4237-8e78-1ce7f44b9a24">
      <Url>https://digitalgojp.sharepoint.com/sites/digi_portal/_layouts/15/DocIdRedir.aspx?ID=DIGI-808455956-3906950</Url>
      <Description>DIGI-808455956-3906950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lcf76f155ced4ddcb4097134ff3c332f xmlns="0e1d05ab-b491-48cc-a1d7-91236226a3a4">
      <Terms xmlns="http://schemas.microsoft.com/office/infopath/2007/PartnerControls"/>
    </lcf76f155ced4ddcb4097134ff3c332f>
    <TaxCatchAll xmlns="89559dea-130d-4237-8e78-1ce7f44b9a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9" ma:contentTypeDescription="新しいドキュメントを作成します。" ma:contentTypeScope="" ma:versionID="04173b98cac5886ce79db97a94886232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cede3e4a433a32dea90f3d8897ee8f90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02be7c2a-dcaf-42f6-9ca0-14cdca2ec951}" ma:internalName="TaxCatchAll" ma:showField="CatchAllData" ma:web="89559dea-130d-4237-8e78-1ce7f44b9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37AA0E3-6102-4CBC-AE9A-24FF79DF5E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2022-07-08T11:44:02Z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1ea4a306-255a-4a38-af7c-a26ccf2ab75d</vt:lpwstr>
  </property>
  <property fmtid="{D5CDD505-2E9C-101B-9397-08002B2CF9AE}" pid="4" name="MediaServiceImageTags">
    <vt:lpwstr/>
  </property>
</Properties>
</file>