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総接種回数!$A$1:$Q$61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2" l="1"/>
  <c r="P7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O54" i="11" l="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G8" i="11"/>
  <c r="N6" i="12"/>
  <c r="M6" i="12"/>
  <c r="L6" i="12"/>
  <c r="I6" i="12"/>
  <c r="O7" i="11" l="1"/>
  <c r="Q7" i="11" l="1"/>
  <c r="Q2" i="11"/>
  <c r="C8" i="11" l="1"/>
  <c r="D8" i="11" s="1"/>
  <c r="E8" i="11"/>
  <c r="F8" i="11" s="1"/>
  <c r="C9" i="11"/>
  <c r="D9" i="11" s="1"/>
  <c r="E9" i="11"/>
  <c r="F9" i="11" s="1"/>
  <c r="G9" i="11"/>
  <c r="C10" i="11"/>
  <c r="D10" i="11" s="1"/>
  <c r="E10" i="11"/>
  <c r="F10" i="11" s="1"/>
  <c r="G10" i="11"/>
  <c r="C11" i="11"/>
  <c r="D11" i="11" s="1"/>
  <c r="E11" i="11"/>
  <c r="F11" i="11" s="1"/>
  <c r="G11" i="11"/>
  <c r="C12" i="11"/>
  <c r="D12" i="11" s="1"/>
  <c r="E12" i="11"/>
  <c r="F12" i="11" s="1"/>
  <c r="G12" i="11"/>
  <c r="C13" i="11"/>
  <c r="D13" i="11" s="1"/>
  <c r="E13" i="11"/>
  <c r="F13" i="11" s="1"/>
  <c r="G13" i="11"/>
  <c r="C14" i="11"/>
  <c r="D14" i="11" s="1"/>
  <c r="E14" i="11"/>
  <c r="F14" i="11" s="1"/>
  <c r="G14" i="11"/>
  <c r="C15" i="11"/>
  <c r="D15" i="11" s="1"/>
  <c r="E15" i="11"/>
  <c r="F15" i="11" s="1"/>
  <c r="G15" i="11"/>
  <c r="C16" i="11"/>
  <c r="D16" i="11" s="1"/>
  <c r="E16" i="11"/>
  <c r="F16" i="11" s="1"/>
  <c r="G16" i="11"/>
  <c r="C17" i="11"/>
  <c r="D17" i="11" s="1"/>
  <c r="E17" i="11"/>
  <c r="F17" i="11" s="1"/>
  <c r="G17" i="11"/>
  <c r="C18" i="11"/>
  <c r="D18" i="11" s="1"/>
  <c r="E18" i="11"/>
  <c r="F18" i="11" s="1"/>
  <c r="G18" i="11"/>
  <c r="C19" i="11"/>
  <c r="D19" i="11" s="1"/>
  <c r="E19" i="11"/>
  <c r="F19" i="11" s="1"/>
  <c r="G19" i="11"/>
  <c r="C20" i="11"/>
  <c r="D20" i="11" s="1"/>
  <c r="E20" i="11"/>
  <c r="F20" i="11" s="1"/>
  <c r="G20" i="11"/>
  <c r="C21" i="11"/>
  <c r="D21" i="11" s="1"/>
  <c r="E21" i="11"/>
  <c r="F21" i="11" s="1"/>
  <c r="G21" i="11"/>
  <c r="C22" i="11"/>
  <c r="D22" i="11" s="1"/>
  <c r="E22" i="11"/>
  <c r="F22" i="11" s="1"/>
  <c r="G22" i="11"/>
  <c r="C23" i="11"/>
  <c r="D23" i="11" s="1"/>
  <c r="E23" i="11"/>
  <c r="F23" i="11" s="1"/>
  <c r="G23" i="11"/>
  <c r="C24" i="11"/>
  <c r="D24" i="11" s="1"/>
  <c r="E24" i="11"/>
  <c r="F24" i="11" s="1"/>
  <c r="G24" i="11"/>
  <c r="C25" i="11"/>
  <c r="D25" i="11" s="1"/>
  <c r="E25" i="11"/>
  <c r="F25" i="11" s="1"/>
  <c r="G25" i="11"/>
  <c r="C26" i="11"/>
  <c r="D26" i="11" s="1"/>
  <c r="E26" i="11"/>
  <c r="F26" i="11" s="1"/>
  <c r="G26" i="11"/>
  <c r="C27" i="11"/>
  <c r="D27" i="11" s="1"/>
  <c r="E27" i="11"/>
  <c r="F27" i="11" s="1"/>
  <c r="G27" i="11"/>
  <c r="C28" i="11"/>
  <c r="D28" i="11" s="1"/>
  <c r="E28" i="11"/>
  <c r="F28" i="11" s="1"/>
  <c r="G28" i="11"/>
  <c r="C29" i="11"/>
  <c r="D29" i="11" s="1"/>
  <c r="E29" i="11"/>
  <c r="F29" i="11" s="1"/>
  <c r="G29" i="11"/>
  <c r="C30" i="11"/>
  <c r="D30" i="11" s="1"/>
  <c r="E30" i="11"/>
  <c r="F30" i="11" s="1"/>
  <c r="G30" i="11"/>
  <c r="C31" i="11"/>
  <c r="D31" i="11" s="1"/>
  <c r="E31" i="11"/>
  <c r="F31" i="11" s="1"/>
  <c r="G31" i="11"/>
  <c r="C32" i="11"/>
  <c r="D32" i="11" s="1"/>
  <c r="E32" i="11"/>
  <c r="F32" i="11" s="1"/>
  <c r="G32" i="11"/>
  <c r="C33" i="11"/>
  <c r="D33" i="11" s="1"/>
  <c r="E33" i="11"/>
  <c r="F33" i="11" s="1"/>
  <c r="G33" i="11"/>
  <c r="C34" i="11"/>
  <c r="D34" i="11" s="1"/>
  <c r="E34" i="11"/>
  <c r="F34" i="11" s="1"/>
  <c r="G34" i="11"/>
  <c r="C35" i="11"/>
  <c r="D35" i="11" s="1"/>
  <c r="E35" i="11"/>
  <c r="F35" i="11" s="1"/>
  <c r="G35" i="11"/>
  <c r="C36" i="11"/>
  <c r="D36" i="11" s="1"/>
  <c r="E36" i="11"/>
  <c r="F36" i="11" s="1"/>
  <c r="G36" i="11"/>
  <c r="C37" i="11"/>
  <c r="D37" i="11" s="1"/>
  <c r="E37" i="11"/>
  <c r="F37" i="11" s="1"/>
  <c r="G37" i="11"/>
  <c r="C38" i="11"/>
  <c r="D38" i="11" s="1"/>
  <c r="E38" i="11"/>
  <c r="F38" i="11" s="1"/>
  <c r="G38" i="11"/>
  <c r="C39" i="11"/>
  <c r="D39" i="11" s="1"/>
  <c r="E39" i="11"/>
  <c r="F39" i="11" s="1"/>
  <c r="G39" i="11"/>
  <c r="C40" i="11"/>
  <c r="D40" i="11" s="1"/>
  <c r="E40" i="11"/>
  <c r="F40" i="11" s="1"/>
  <c r="G40" i="11"/>
  <c r="C41" i="11"/>
  <c r="D41" i="11" s="1"/>
  <c r="E41" i="11"/>
  <c r="F41" i="11" s="1"/>
  <c r="G41" i="11"/>
  <c r="C42" i="11"/>
  <c r="D42" i="11" s="1"/>
  <c r="E42" i="11"/>
  <c r="F42" i="11" s="1"/>
  <c r="G42" i="11"/>
  <c r="C43" i="11"/>
  <c r="D43" i="11" s="1"/>
  <c r="E43" i="11"/>
  <c r="F43" i="11" s="1"/>
  <c r="G43" i="11"/>
  <c r="C44" i="11"/>
  <c r="D44" i="11" s="1"/>
  <c r="E44" i="11"/>
  <c r="F44" i="11" s="1"/>
  <c r="G44" i="11"/>
  <c r="C45" i="11"/>
  <c r="D45" i="11" s="1"/>
  <c r="E45" i="11"/>
  <c r="F45" i="11" s="1"/>
  <c r="G45" i="11"/>
  <c r="C46" i="11"/>
  <c r="D46" i="11" s="1"/>
  <c r="E46" i="11"/>
  <c r="F46" i="11" s="1"/>
  <c r="G46" i="11"/>
  <c r="C47" i="11"/>
  <c r="D47" i="11" s="1"/>
  <c r="E47" i="11"/>
  <c r="F47" i="11" s="1"/>
  <c r="G47" i="11"/>
  <c r="C48" i="11"/>
  <c r="D48" i="11" s="1"/>
  <c r="E48" i="11"/>
  <c r="F48" i="11" s="1"/>
  <c r="G48" i="11"/>
  <c r="C49" i="11"/>
  <c r="D49" i="11" s="1"/>
  <c r="E49" i="11"/>
  <c r="F49" i="11" s="1"/>
  <c r="G49" i="11"/>
  <c r="C50" i="11"/>
  <c r="D50" i="11" s="1"/>
  <c r="E50" i="11"/>
  <c r="F50" i="11" s="1"/>
  <c r="G50" i="11"/>
  <c r="C51" i="11"/>
  <c r="D51" i="11" s="1"/>
  <c r="E51" i="11"/>
  <c r="F51" i="11" s="1"/>
  <c r="G51" i="11"/>
  <c r="C52" i="11"/>
  <c r="D52" i="11" s="1"/>
  <c r="E52" i="11"/>
  <c r="F52" i="11" s="1"/>
  <c r="G52" i="11"/>
  <c r="C53" i="11"/>
  <c r="D53" i="11" s="1"/>
  <c r="E53" i="11"/>
  <c r="F53" i="11" s="1"/>
  <c r="G53" i="11"/>
  <c r="C54" i="11"/>
  <c r="D54" i="11" s="1"/>
  <c r="E54" i="11"/>
  <c r="F54" i="11" s="1"/>
  <c r="G54" i="11"/>
  <c r="M7" i="11"/>
  <c r="L7" i="11"/>
  <c r="G5" i="10"/>
  <c r="G7" i="11" l="1"/>
  <c r="H7" i="11" s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N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C7" i="11" l="1"/>
  <c r="D7" i="11" s="1"/>
  <c r="E7" i="11"/>
  <c r="F7" i="11" s="1"/>
  <c r="B6" i="12"/>
  <c r="C6" i="12"/>
  <c r="Q6" i="12" s="1"/>
  <c r="F6" i="12"/>
  <c r="S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<sst xmlns="http://schemas.openxmlformats.org/spreadsheetml/2006/main" count="345" uniqueCount="148">
  <si>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</si>
  <si>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（5月26日公表時点）</t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</si>
  <si>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</si>
  <si>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</si>
  <si>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</si>
  <si>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</si>
  <si>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</si>
  <si>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</si>
  <si>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</si>
  <si>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</si>
  <si>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</si>
  <si>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</si>
  <si>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</si>
  <si>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</si>
  <si>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</si>
  <si>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</si>
  <si>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</si>
  <si>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</si>
  <si>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</si>
  <si>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</si>
  <si>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</si>
  <si>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</si>
  <si>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</si>
  <si>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</si>
  <si>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</si>
  <si>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</si>
  <si>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</si>
  <si>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</si>
  <si>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</si>
  <si>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</si>
  <si>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</si>
  <si>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</si>
  <si>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</si>
  <si>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</si>
  <si>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</si>
  <si>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</si>
  <si>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</si>
  <si>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</si>
  <si>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</si>
  <si>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</si>
  <si>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</si>
  <si>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</si>
  <si>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</si>
  <si>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</si>
  <si>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</si>
  <si>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</si>
  <si>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</si>
  <si>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</si>
  <si>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</si>
  <si>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</si>
  <si>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</si>
  <si>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</si>
  <si>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</si>
  <si>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</si>
  <si>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</si>
  <si>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</si>
  <si>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</si>
  <si>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</si>
  <si>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</si>
  <si>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</si>
  <si>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</si>
  <si>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</si>
  <si>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</si>
  <si>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</si>
  <si>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</si>
  <si>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</si>
  <si>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</si>
  <si>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</si>
  <si>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</si>
  <si>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</si>
  <si>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</si>
  <si>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</si>
  <si>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</si>
  <si>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</si>
  <si>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</si>
  <si>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</si>
  <si>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</si>
  <si>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</si>
  <si>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</si>
  <si>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</si>
  <si>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</si>
  <si>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</si>
  <si>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</si>
  <si>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</si>
  <si>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</si>
  <si>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</si>
  <si>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</si>
  <si>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</si>
  <si>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</si>
  <si>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</si>
  <si>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</si>
  <si>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</si>
  <si>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</si>
  <si>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</si>
  <si>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</si>
  <si>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接種回数（5月25日まで）</t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</si>
  <si>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</si>
  <si>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</si>
  <si>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</si>
  <si>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</si>
  <si>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</si>
  <si>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</si>
  <si>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</si>
  <si>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</si>
  <si>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</si>
  <si>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</si>
  <si>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</si>
  <si>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</si>
  <si>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</si>
  <si>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</si>
  <si>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</si>
  <si>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</si>
  <si>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</si>
  <si>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</si>
  <si>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</si>
  <si>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</si>
  <si>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</si>
  <si>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（5月25日まで）</t>
    <phoneticPr fontId="2"/>
  </si>
  <si>
    <t>ワクチン供給量
（5月25日まで）※4</t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</si>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</sst>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6" xfId="3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80" fontId="3" fillId="0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/>
    <xf numFmtId="180" fontId="0" fillId="0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4" sqref="B4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6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49"/>
      <c r="H3" s="48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9" t="s">
        <v>3</v>
      </c>
      <c r="B5" s="74" t="s">
        <v>4</v>
      </c>
      <c r="C5" s="70" t="s">
        <v>5</v>
      </c>
      <c r="D5" s="75"/>
      <c r="E5" s="78" t="s">
        <v>6</v>
      </c>
      <c r="F5" s="79"/>
      <c r="G5" s="80">
        <v>44706</v>
      </c>
      <c r="H5" s="81"/>
    </row>
    <row r="6" spans="1:8" ht="21.75" customHeight="1" x14ac:dyDescent="0.45">
      <c r="A6" s="69"/>
      <c r="B6" s="74"/>
      <c r="C6" s="76"/>
      <c r="D6" s="77"/>
      <c r="E6" s="82" t="s">
        <v>7</v>
      </c>
      <c r="F6" s="83"/>
      <c r="G6" s="84" t="s">
        <v>8</v>
      </c>
      <c r="H6" s="85"/>
    </row>
    <row r="7" spans="1:8" ht="18.75" customHeight="1" x14ac:dyDescent="0.45">
      <c r="A7" s="69"/>
      <c r="B7" s="74"/>
      <c r="C7" s="86" t="s">
        <v>9</v>
      </c>
      <c r="D7" s="8"/>
      <c r="E7" s="68" t="s">
        <v>10</v>
      </c>
      <c r="F7" s="8"/>
      <c r="G7" s="68" t="s">
        <v>10</v>
      </c>
      <c r="H7" s="9"/>
    </row>
    <row r="8" spans="1:8" ht="18.75" customHeight="1" x14ac:dyDescent="0.45">
      <c r="A8" s="69"/>
      <c r="B8" s="74"/>
      <c r="C8" s="87"/>
      <c r="D8" s="70" t="s">
        <v>11</v>
      </c>
      <c r="E8" s="69"/>
      <c r="F8" s="70" t="s">
        <v>12</v>
      </c>
      <c r="G8" s="69"/>
      <c r="H8" s="72" t="s">
        <v>12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13</v>
      </c>
      <c r="B10" s="20">
        <v>126645025.00000003</v>
      </c>
      <c r="C10" s="21">
        <f>SUM(C11:C57)</f>
        <v>73342744</v>
      </c>
      <c r="D10" s="11">
        <f>C10/$B10</f>
        <v>0.57912060896193895</v>
      </c>
      <c r="E10" s="21">
        <f>SUM(E11:E57)</f>
        <v>1681791</v>
      </c>
      <c r="F10" s="11">
        <f>E10/$B10</f>
        <v>1.3279566252207694E-2</v>
      </c>
      <c r="G10" s="21">
        <f>SUM(G11:G57)</f>
        <v>177456</v>
      </c>
      <c r="H10" s="11">
        <f>G10/$B10</f>
        <v>1.4012078247842737E-3</v>
      </c>
    </row>
    <row r="11" spans="1:8" x14ac:dyDescent="0.45">
      <c r="A11" s="12" t="s">
        <v>14</v>
      </c>
      <c r="B11" s="20">
        <v>5226603</v>
      </c>
      <c r="C11" s="21">
        <v>3137653</v>
      </c>
      <c r="D11" s="11">
        <f t="shared" ref="D11:D57" si="0">C11/$B11</f>
        <v>0.60032357537008263</v>
      </c>
      <c r="E11" s="21">
        <v>80958</v>
      </c>
      <c r="F11" s="11">
        <f t="shared" ref="F11:F57" si="1">E11/$B11</f>
        <v>1.5489601946044113E-2</v>
      </c>
      <c r="G11" s="21">
        <v>13147</v>
      </c>
      <c r="H11" s="11">
        <f t="shared" ref="H11:H57" si="2">G11/$B11</f>
        <v>2.5154005383611496E-3</v>
      </c>
    </row>
    <row r="12" spans="1:8" x14ac:dyDescent="0.45">
      <c r="A12" s="12" t="s">
        <v>15</v>
      </c>
      <c r="B12" s="20">
        <v>1259615</v>
      </c>
      <c r="C12" s="21">
        <v>791888</v>
      </c>
      <c r="D12" s="11">
        <f t="shared" si="0"/>
        <v>0.62867463470981211</v>
      </c>
      <c r="E12" s="21">
        <v>26379</v>
      </c>
      <c r="F12" s="11">
        <f t="shared" si="1"/>
        <v>2.0942113264767408E-2</v>
      </c>
      <c r="G12" s="21">
        <v>3717</v>
      </c>
      <c r="H12" s="11">
        <f t="shared" si="2"/>
        <v>2.9509016643974547E-3</v>
      </c>
    </row>
    <row r="13" spans="1:8" x14ac:dyDescent="0.45">
      <c r="A13" s="12" t="s">
        <v>16</v>
      </c>
      <c r="B13" s="20">
        <v>1220823</v>
      </c>
      <c r="C13" s="21">
        <v>775020</v>
      </c>
      <c r="D13" s="11">
        <f t="shared" si="0"/>
        <v>0.63483404228131346</v>
      </c>
      <c r="E13" s="21">
        <v>26723</v>
      </c>
      <c r="F13" s="11">
        <f t="shared" si="1"/>
        <v>2.1889332032571471E-2</v>
      </c>
      <c r="G13" s="21">
        <v>2037</v>
      </c>
      <c r="H13" s="11">
        <f t="shared" si="2"/>
        <v>1.6685465460595024E-3</v>
      </c>
    </row>
    <row r="14" spans="1:8" x14ac:dyDescent="0.45">
      <c r="A14" s="12" t="s">
        <v>17</v>
      </c>
      <c r="B14" s="20">
        <v>2281989</v>
      </c>
      <c r="C14" s="21">
        <v>1369335</v>
      </c>
      <c r="D14" s="11">
        <f t="shared" si="0"/>
        <v>0.60006205113171007</v>
      </c>
      <c r="E14" s="21">
        <v>34486</v>
      </c>
      <c r="F14" s="11">
        <f t="shared" si="1"/>
        <v>1.5112255142334165E-2</v>
      </c>
      <c r="G14" s="21">
        <v>3796</v>
      </c>
      <c r="H14" s="11">
        <f t="shared" si="2"/>
        <v>1.6634611297425186E-3</v>
      </c>
    </row>
    <row r="15" spans="1:8" x14ac:dyDescent="0.45">
      <c r="A15" s="12" t="s">
        <v>18</v>
      </c>
      <c r="B15" s="20">
        <v>971288</v>
      </c>
      <c r="C15" s="21">
        <v>648673</v>
      </c>
      <c r="D15" s="11">
        <f t="shared" si="0"/>
        <v>0.66784825921868696</v>
      </c>
      <c r="E15" s="21">
        <v>22892</v>
      </c>
      <c r="F15" s="11">
        <f t="shared" si="1"/>
        <v>2.3568704647849041E-2</v>
      </c>
      <c r="G15" s="21">
        <v>2068</v>
      </c>
      <c r="H15" s="11">
        <f t="shared" si="2"/>
        <v>2.1291316272825361E-3</v>
      </c>
    </row>
    <row r="16" spans="1:8" x14ac:dyDescent="0.45">
      <c r="A16" s="12" t="s">
        <v>19</v>
      </c>
      <c r="B16" s="20">
        <v>1069562</v>
      </c>
      <c r="C16" s="21">
        <v>705372</v>
      </c>
      <c r="D16" s="11">
        <f t="shared" si="0"/>
        <v>0.65949613019161113</v>
      </c>
      <c r="E16" s="21">
        <v>20492</v>
      </c>
      <c r="F16" s="11">
        <f t="shared" si="1"/>
        <v>1.9159244625370012E-2</v>
      </c>
      <c r="G16" s="21">
        <v>3469</v>
      </c>
      <c r="H16" s="11">
        <f t="shared" si="2"/>
        <v>3.2433837402600315E-3</v>
      </c>
    </row>
    <row r="17" spans="1:8" x14ac:dyDescent="0.45">
      <c r="A17" s="12" t="s">
        <v>20</v>
      </c>
      <c r="B17" s="20">
        <v>1862059.0000000002</v>
      </c>
      <c r="C17" s="21">
        <v>1189032</v>
      </c>
      <c r="D17" s="11">
        <f t="shared" si="0"/>
        <v>0.63855763968810864</v>
      </c>
      <c r="E17" s="21">
        <v>33892</v>
      </c>
      <c r="F17" s="11">
        <f t="shared" si="1"/>
        <v>1.820135667022366E-2</v>
      </c>
      <c r="G17" s="21">
        <v>3191</v>
      </c>
      <c r="H17" s="11">
        <f t="shared" si="2"/>
        <v>1.7136943566235009E-3</v>
      </c>
    </row>
    <row r="18" spans="1:8" x14ac:dyDescent="0.45">
      <c r="A18" s="12" t="s">
        <v>21</v>
      </c>
      <c r="B18" s="20">
        <v>2907675</v>
      </c>
      <c r="C18" s="21">
        <v>1790754</v>
      </c>
      <c r="D18" s="11">
        <f t="shared" si="0"/>
        <v>0.6158714436792283</v>
      </c>
      <c r="E18" s="21">
        <v>43497</v>
      </c>
      <c r="F18" s="11">
        <f t="shared" si="1"/>
        <v>1.4959374758183085E-2</v>
      </c>
      <c r="G18" s="21">
        <v>4599</v>
      </c>
      <c r="H18" s="11">
        <f t="shared" si="2"/>
        <v>1.5816760814052464E-3</v>
      </c>
    </row>
    <row r="19" spans="1:8" x14ac:dyDescent="0.45">
      <c r="A19" s="12" t="s">
        <v>22</v>
      </c>
      <c r="B19" s="20">
        <v>1955401</v>
      </c>
      <c r="C19" s="21">
        <v>1165740</v>
      </c>
      <c r="D19" s="11">
        <f t="shared" si="0"/>
        <v>0.59616416274718076</v>
      </c>
      <c r="E19" s="21">
        <v>37616</v>
      </c>
      <c r="F19" s="11">
        <f t="shared" si="1"/>
        <v>1.9236974922279368E-2</v>
      </c>
      <c r="G19" s="21">
        <v>3756</v>
      </c>
      <c r="H19" s="11">
        <f t="shared" si="2"/>
        <v>1.920833629521515E-3</v>
      </c>
    </row>
    <row r="20" spans="1:8" x14ac:dyDescent="0.45">
      <c r="A20" s="12" t="s">
        <v>23</v>
      </c>
      <c r="B20" s="20">
        <v>1958101</v>
      </c>
      <c r="C20" s="21">
        <v>1204799</v>
      </c>
      <c r="D20" s="11">
        <f t="shared" si="0"/>
        <v>0.61528950753817091</v>
      </c>
      <c r="E20" s="21">
        <v>19923</v>
      </c>
      <c r="F20" s="11">
        <f t="shared" si="1"/>
        <v>1.0174653912132214E-2</v>
      </c>
      <c r="G20" s="21">
        <v>1855</v>
      </c>
      <c r="H20" s="11">
        <f t="shared" si="2"/>
        <v>9.4734643412163106E-4</v>
      </c>
    </row>
    <row r="21" spans="1:8" x14ac:dyDescent="0.45">
      <c r="A21" s="12" t="s">
        <v>24</v>
      </c>
      <c r="B21" s="20">
        <v>7393799</v>
      </c>
      <c r="C21" s="21">
        <v>4242422</v>
      </c>
      <c r="D21" s="11">
        <f t="shared" si="0"/>
        <v>0.57378108331048761</v>
      </c>
      <c r="E21" s="21">
        <v>112011</v>
      </c>
      <c r="F21" s="11">
        <f t="shared" si="1"/>
        <v>1.5149316339272949E-2</v>
      </c>
      <c r="G21" s="21">
        <v>14170</v>
      </c>
      <c r="H21" s="11">
        <f t="shared" si="2"/>
        <v>1.9164708156118391E-3</v>
      </c>
    </row>
    <row r="22" spans="1:8" x14ac:dyDescent="0.45">
      <c r="A22" s="12" t="s">
        <v>25</v>
      </c>
      <c r="B22" s="20">
        <v>6322892.0000000009</v>
      </c>
      <c r="C22" s="21">
        <v>3714336</v>
      </c>
      <c r="D22" s="11">
        <f t="shared" si="0"/>
        <v>0.58744258165409113</v>
      </c>
      <c r="E22" s="21">
        <v>95126</v>
      </c>
      <c r="F22" s="11">
        <f t="shared" si="1"/>
        <v>1.5044697900897245E-2</v>
      </c>
      <c r="G22" s="21">
        <v>9468</v>
      </c>
      <c r="H22" s="11">
        <f t="shared" si="2"/>
        <v>1.4974160558174959E-3</v>
      </c>
    </row>
    <row r="23" spans="1:8" x14ac:dyDescent="0.45">
      <c r="A23" s="12" t="s">
        <v>26</v>
      </c>
      <c r="B23" s="20">
        <v>13843329.000000002</v>
      </c>
      <c r="C23" s="21">
        <v>7896601</v>
      </c>
      <c r="D23" s="11">
        <f t="shared" si="0"/>
        <v>0.57042644872486947</v>
      </c>
      <c r="E23" s="21">
        <v>152727</v>
      </c>
      <c r="F23" s="11">
        <f t="shared" si="1"/>
        <v>1.1032534154176352E-2</v>
      </c>
      <c r="G23" s="21">
        <v>15593</v>
      </c>
      <c r="H23" s="11">
        <f t="shared" si="2"/>
        <v>1.1263909136306734E-3</v>
      </c>
    </row>
    <row r="24" spans="1:8" x14ac:dyDescent="0.45">
      <c r="A24" s="12" t="s">
        <v>27</v>
      </c>
      <c r="B24" s="20">
        <v>9220206</v>
      </c>
      <c r="C24" s="21">
        <v>5302569</v>
      </c>
      <c r="D24" s="11">
        <f t="shared" si="0"/>
        <v>0.57510309422587735</v>
      </c>
      <c r="E24" s="21">
        <v>118897</v>
      </c>
      <c r="F24" s="11">
        <f t="shared" si="1"/>
        <v>1.2895265029870265E-2</v>
      </c>
      <c r="G24" s="21">
        <v>11217</v>
      </c>
      <c r="H24" s="11">
        <f t="shared" si="2"/>
        <v>1.2165671786508892E-3</v>
      </c>
    </row>
    <row r="25" spans="1:8" x14ac:dyDescent="0.45">
      <c r="A25" s="12" t="s">
        <v>28</v>
      </c>
      <c r="B25" s="20">
        <v>2213174</v>
      </c>
      <c r="C25" s="21">
        <v>1461961</v>
      </c>
      <c r="D25" s="11">
        <f t="shared" si="0"/>
        <v>0.6605721014253737</v>
      </c>
      <c r="E25" s="21">
        <v>36136</v>
      </c>
      <c r="F25" s="11">
        <f t="shared" si="1"/>
        <v>1.6327681420439603E-2</v>
      </c>
      <c r="G25" s="21">
        <v>3922</v>
      </c>
      <c r="H25" s="11">
        <f t="shared" si="2"/>
        <v>1.7721155227740791E-3</v>
      </c>
    </row>
    <row r="26" spans="1:8" x14ac:dyDescent="0.45">
      <c r="A26" s="12" t="s">
        <v>29</v>
      </c>
      <c r="B26" s="20">
        <v>1047674</v>
      </c>
      <c r="C26" s="21">
        <v>655174</v>
      </c>
      <c r="D26" s="11">
        <f t="shared" si="0"/>
        <v>0.62536056063241041</v>
      </c>
      <c r="E26" s="21">
        <v>14142</v>
      </c>
      <c r="F26" s="11">
        <f t="shared" si="1"/>
        <v>1.3498473761876309E-2</v>
      </c>
      <c r="G26" s="21">
        <v>1392</v>
      </c>
      <c r="H26" s="11">
        <f t="shared" si="2"/>
        <v>1.3286575785979226E-3</v>
      </c>
    </row>
    <row r="27" spans="1:8" x14ac:dyDescent="0.45">
      <c r="A27" s="12" t="s">
        <v>30</v>
      </c>
      <c r="B27" s="20">
        <v>1132656</v>
      </c>
      <c r="C27" s="21">
        <v>665255</v>
      </c>
      <c r="D27" s="11">
        <f t="shared" si="0"/>
        <v>0.58734072834117335</v>
      </c>
      <c r="E27" s="21">
        <v>16320</v>
      </c>
      <c r="F27" s="11">
        <f t="shared" si="1"/>
        <v>1.4408611264143747E-2</v>
      </c>
      <c r="G27" s="21">
        <v>1505</v>
      </c>
      <c r="H27" s="11">
        <f t="shared" si="2"/>
        <v>1.3287352912093346E-3</v>
      </c>
    </row>
    <row r="28" spans="1:8" x14ac:dyDescent="0.45">
      <c r="A28" s="12" t="s">
        <v>31</v>
      </c>
      <c r="B28" s="20">
        <v>774582.99999999988</v>
      </c>
      <c r="C28" s="21">
        <v>471112</v>
      </c>
      <c r="D28" s="11">
        <f t="shared" si="0"/>
        <v>0.60821370982838519</v>
      </c>
      <c r="E28" s="21">
        <v>6306</v>
      </c>
      <c r="F28" s="11">
        <f t="shared" si="1"/>
        <v>8.1411546599912486E-3</v>
      </c>
      <c r="G28" s="21">
        <v>600</v>
      </c>
      <c r="H28" s="11">
        <f t="shared" si="2"/>
        <v>7.7461033872419107E-4</v>
      </c>
    </row>
    <row r="29" spans="1:8" x14ac:dyDescent="0.45">
      <c r="A29" s="12" t="s">
        <v>32</v>
      </c>
      <c r="B29" s="20">
        <v>820997</v>
      </c>
      <c r="C29" s="21">
        <v>499210</v>
      </c>
      <c r="D29" s="11">
        <f t="shared" si="0"/>
        <v>0.6080533790013849</v>
      </c>
      <c r="E29" s="21">
        <v>7684</v>
      </c>
      <c r="F29" s="11">
        <f t="shared" si="1"/>
        <v>9.3593521048188962E-3</v>
      </c>
      <c r="G29" s="21">
        <v>787</v>
      </c>
      <c r="H29" s="11">
        <f t="shared" si="2"/>
        <v>9.5859059168303899E-4</v>
      </c>
    </row>
    <row r="30" spans="1:8" x14ac:dyDescent="0.45">
      <c r="A30" s="12" t="s">
        <v>33</v>
      </c>
      <c r="B30" s="20">
        <v>2071737</v>
      </c>
      <c r="C30" s="21">
        <v>1292515</v>
      </c>
      <c r="D30" s="11">
        <f t="shared" si="0"/>
        <v>0.62387986506009208</v>
      </c>
      <c r="E30" s="21">
        <v>31006</v>
      </c>
      <c r="F30" s="11">
        <f t="shared" si="1"/>
        <v>1.4966185379707946E-2</v>
      </c>
      <c r="G30" s="21">
        <v>2946</v>
      </c>
      <c r="H30" s="11">
        <f t="shared" si="2"/>
        <v>1.4219951663748825E-3</v>
      </c>
    </row>
    <row r="31" spans="1:8" x14ac:dyDescent="0.45">
      <c r="A31" s="12" t="s">
        <v>34</v>
      </c>
      <c r="B31" s="20">
        <v>2016791</v>
      </c>
      <c r="C31" s="21">
        <v>1236811</v>
      </c>
      <c r="D31" s="11">
        <f t="shared" si="0"/>
        <v>0.61325690168192937</v>
      </c>
      <c r="E31" s="21">
        <v>25383</v>
      </c>
      <c r="F31" s="11">
        <f t="shared" si="1"/>
        <v>1.2585835617076831E-2</v>
      </c>
      <c r="G31" s="21">
        <v>1888</v>
      </c>
      <c r="H31" s="11">
        <f t="shared" si="2"/>
        <v>9.3614063132967172E-4</v>
      </c>
    </row>
    <row r="32" spans="1:8" x14ac:dyDescent="0.45">
      <c r="A32" s="12" t="s">
        <v>35</v>
      </c>
      <c r="B32" s="20">
        <v>3686259.9999999995</v>
      </c>
      <c r="C32" s="21">
        <v>2190019</v>
      </c>
      <c r="D32" s="11">
        <f t="shared" si="0"/>
        <v>0.59410323742763671</v>
      </c>
      <c r="E32" s="21">
        <v>64386</v>
      </c>
      <c r="F32" s="11">
        <f t="shared" si="1"/>
        <v>1.7466483644669666E-2</v>
      </c>
      <c r="G32" s="21">
        <v>4600</v>
      </c>
      <c r="H32" s="11">
        <f t="shared" si="2"/>
        <v>1.2478772522828017E-3</v>
      </c>
    </row>
    <row r="33" spans="1:8" x14ac:dyDescent="0.45">
      <c r="A33" s="12" t="s">
        <v>36</v>
      </c>
      <c r="B33" s="20">
        <v>7558801.9999999991</v>
      </c>
      <c r="C33" s="21">
        <v>4171796</v>
      </c>
      <c r="D33" s="11">
        <f t="shared" si="0"/>
        <v>0.55191232684756131</v>
      </c>
      <c r="E33" s="21">
        <v>97075</v>
      </c>
      <c r="F33" s="11">
        <f t="shared" si="1"/>
        <v>1.2842643582938145E-2</v>
      </c>
      <c r="G33" s="21">
        <v>8844</v>
      </c>
      <c r="H33" s="11">
        <f t="shared" si="2"/>
        <v>1.170026678830852E-3</v>
      </c>
    </row>
    <row r="34" spans="1:8" x14ac:dyDescent="0.45">
      <c r="A34" s="12" t="s">
        <v>37</v>
      </c>
      <c r="B34" s="20">
        <v>1800557</v>
      </c>
      <c r="C34" s="21">
        <v>1046416</v>
      </c>
      <c r="D34" s="11">
        <f t="shared" si="0"/>
        <v>0.58116238475094095</v>
      </c>
      <c r="E34" s="21">
        <v>27742</v>
      </c>
      <c r="F34" s="11">
        <f t="shared" si="1"/>
        <v>1.540745447103313E-2</v>
      </c>
      <c r="G34" s="21">
        <v>4045</v>
      </c>
      <c r="H34" s="11">
        <f t="shared" si="2"/>
        <v>2.2465270469082623E-3</v>
      </c>
    </row>
    <row r="35" spans="1:8" x14ac:dyDescent="0.45">
      <c r="A35" s="12" t="s">
        <v>38</v>
      </c>
      <c r="B35" s="20">
        <v>1418843</v>
      </c>
      <c r="C35" s="21">
        <v>809007</v>
      </c>
      <c r="D35" s="11">
        <f t="shared" si="0"/>
        <v>0.57018782204937402</v>
      </c>
      <c r="E35" s="21">
        <v>17741</v>
      </c>
      <c r="F35" s="11">
        <f t="shared" si="1"/>
        <v>1.2503849967896377E-2</v>
      </c>
      <c r="G35" s="21">
        <v>1633</v>
      </c>
      <c r="H35" s="11">
        <f t="shared" si="2"/>
        <v>1.1509377711276018E-3</v>
      </c>
    </row>
    <row r="36" spans="1:8" x14ac:dyDescent="0.45">
      <c r="A36" s="12" t="s">
        <v>39</v>
      </c>
      <c r="B36" s="20">
        <v>2530542</v>
      </c>
      <c r="C36" s="21">
        <v>1381423</v>
      </c>
      <c r="D36" s="11">
        <f t="shared" si="0"/>
        <v>0.54590004829005012</v>
      </c>
      <c r="E36" s="21">
        <v>38159</v>
      </c>
      <c r="F36" s="11">
        <f t="shared" si="1"/>
        <v>1.5079378251773731E-2</v>
      </c>
      <c r="G36" s="21">
        <v>3427</v>
      </c>
      <c r="H36" s="11">
        <f t="shared" si="2"/>
        <v>1.3542553334424008E-3</v>
      </c>
    </row>
    <row r="37" spans="1:8" x14ac:dyDescent="0.45">
      <c r="A37" s="12" t="s">
        <v>40</v>
      </c>
      <c r="B37" s="20">
        <v>8839511</v>
      </c>
      <c r="C37" s="21">
        <v>4503059</v>
      </c>
      <c r="D37" s="11">
        <f t="shared" si="0"/>
        <v>0.50942399415533279</v>
      </c>
      <c r="E37" s="21">
        <v>99437</v>
      </c>
      <c r="F37" s="11">
        <f t="shared" si="1"/>
        <v>1.1249151678186723E-2</v>
      </c>
      <c r="G37" s="21">
        <v>10216</v>
      </c>
      <c r="H37" s="11">
        <f t="shared" si="2"/>
        <v>1.1557200392646155E-3</v>
      </c>
    </row>
    <row r="38" spans="1:8" x14ac:dyDescent="0.45">
      <c r="A38" s="12" t="s">
        <v>41</v>
      </c>
      <c r="B38" s="20">
        <v>5523625</v>
      </c>
      <c r="C38" s="21">
        <v>3051442</v>
      </c>
      <c r="D38" s="11">
        <f t="shared" si="0"/>
        <v>0.55243467831360749</v>
      </c>
      <c r="E38" s="21">
        <v>70520</v>
      </c>
      <c r="F38" s="11">
        <f t="shared" si="1"/>
        <v>1.2766978207246147E-2</v>
      </c>
      <c r="G38" s="21">
        <v>7853</v>
      </c>
      <c r="H38" s="11">
        <f t="shared" si="2"/>
        <v>1.4217112856140669E-3</v>
      </c>
    </row>
    <row r="39" spans="1:8" x14ac:dyDescent="0.45">
      <c r="A39" s="12" t="s">
        <v>42</v>
      </c>
      <c r="B39" s="20">
        <v>1344738.9999999998</v>
      </c>
      <c r="C39" s="21">
        <v>788632</v>
      </c>
      <c r="D39" s="11">
        <f t="shared" si="0"/>
        <v>0.58645729766147936</v>
      </c>
      <c r="E39" s="21">
        <v>14208</v>
      </c>
      <c r="F39" s="11">
        <f t="shared" si="1"/>
        <v>1.0565619053214046E-2</v>
      </c>
      <c r="G39" s="21">
        <v>1109</v>
      </c>
      <c r="H39" s="11">
        <f t="shared" si="2"/>
        <v>8.2469534980393979E-4</v>
      </c>
    </row>
    <row r="40" spans="1:8" x14ac:dyDescent="0.45">
      <c r="A40" s="12" t="s">
        <v>43</v>
      </c>
      <c r="B40" s="20">
        <v>944432</v>
      </c>
      <c r="C40" s="21">
        <v>563952</v>
      </c>
      <c r="D40" s="11">
        <f t="shared" si="0"/>
        <v>0.59713351517102342</v>
      </c>
      <c r="E40" s="21">
        <v>7117</v>
      </c>
      <c r="F40" s="11">
        <f t="shared" si="1"/>
        <v>7.5357463533637153E-3</v>
      </c>
      <c r="G40" s="21">
        <v>1127</v>
      </c>
      <c r="H40" s="11">
        <f t="shared" si="2"/>
        <v>1.1933098412590848E-3</v>
      </c>
    </row>
    <row r="41" spans="1:8" x14ac:dyDescent="0.45">
      <c r="A41" s="12" t="s">
        <v>44</v>
      </c>
      <c r="B41" s="20">
        <v>556788</v>
      </c>
      <c r="C41" s="21">
        <v>325713</v>
      </c>
      <c r="D41" s="11">
        <f t="shared" si="0"/>
        <v>0.58498566779456451</v>
      </c>
      <c r="E41" s="21">
        <v>5804</v>
      </c>
      <c r="F41" s="11">
        <f t="shared" si="1"/>
        <v>1.0424075231506427E-2</v>
      </c>
      <c r="G41" s="21">
        <v>484</v>
      </c>
      <c r="H41" s="11">
        <f t="shared" si="2"/>
        <v>8.69271607865112E-4</v>
      </c>
    </row>
    <row r="42" spans="1:8" x14ac:dyDescent="0.45">
      <c r="A42" s="12" t="s">
        <v>45</v>
      </c>
      <c r="B42" s="20">
        <v>672814.99999999988</v>
      </c>
      <c r="C42" s="21">
        <v>405894</v>
      </c>
      <c r="D42" s="11">
        <f t="shared" si="0"/>
        <v>0.60327727532828501</v>
      </c>
      <c r="E42" s="21">
        <v>11903</v>
      </c>
      <c r="F42" s="11">
        <f t="shared" si="1"/>
        <v>1.7691341602074868E-2</v>
      </c>
      <c r="G42" s="21">
        <v>890</v>
      </c>
      <c r="H42" s="11">
        <f t="shared" si="2"/>
        <v>1.3228004726410681E-3</v>
      </c>
    </row>
    <row r="43" spans="1:8" x14ac:dyDescent="0.45">
      <c r="A43" s="12" t="s">
        <v>46</v>
      </c>
      <c r="B43" s="20">
        <v>1893791</v>
      </c>
      <c r="C43" s="21">
        <v>1071285</v>
      </c>
      <c r="D43" s="11">
        <f t="shared" si="0"/>
        <v>0.56568280237893198</v>
      </c>
      <c r="E43" s="21">
        <v>25815</v>
      </c>
      <c r="F43" s="11">
        <f t="shared" si="1"/>
        <v>1.3631388046516221E-2</v>
      </c>
      <c r="G43" s="21">
        <v>3531</v>
      </c>
      <c r="H43" s="11">
        <f t="shared" si="2"/>
        <v>1.8645140884078549E-3</v>
      </c>
    </row>
    <row r="44" spans="1:8" x14ac:dyDescent="0.45">
      <c r="A44" s="12" t="s">
        <v>47</v>
      </c>
      <c r="B44" s="20">
        <v>2812432.9999999995</v>
      </c>
      <c r="C44" s="21">
        <v>1602478</v>
      </c>
      <c r="D44" s="11">
        <f t="shared" si="0"/>
        <v>0.56978352906540364</v>
      </c>
      <c r="E44" s="21">
        <v>29728</v>
      </c>
      <c r="F44" s="11">
        <f t="shared" si="1"/>
        <v>1.0570207361384256E-2</v>
      </c>
      <c r="G44" s="21">
        <v>2961</v>
      </c>
      <c r="H44" s="11">
        <f t="shared" si="2"/>
        <v>1.0528250806330322E-3</v>
      </c>
    </row>
    <row r="45" spans="1:8" x14ac:dyDescent="0.45">
      <c r="A45" s="12" t="s">
        <v>48</v>
      </c>
      <c r="B45" s="20">
        <v>1356110</v>
      </c>
      <c r="C45" s="21">
        <v>854298</v>
      </c>
      <c r="D45" s="11">
        <f t="shared" si="0"/>
        <v>0.62996217121030007</v>
      </c>
      <c r="E45" s="21">
        <v>9481</v>
      </c>
      <c r="F45" s="11">
        <f t="shared" si="1"/>
        <v>6.9913207630649433E-3</v>
      </c>
      <c r="G45" s="21">
        <v>990</v>
      </c>
      <c r="H45" s="11">
        <f t="shared" si="2"/>
        <v>7.300292749113273E-4</v>
      </c>
    </row>
    <row r="46" spans="1:8" x14ac:dyDescent="0.45">
      <c r="A46" s="12" t="s">
        <v>49</v>
      </c>
      <c r="B46" s="20">
        <v>734949</v>
      </c>
      <c r="C46" s="21">
        <v>444873</v>
      </c>
      <c r="D46" s="11">
        <f t="shared" si="0"/>
        <v>0.60531138895351921</v>
      </c>
      <c r="E46" s="21">
        <v>7716</v>
      </c>
      <c r="F46" s="11">
        <f t="shared" si="1"/>
        <v>1.0498687664041995E-2</v>
      </c>
      <c r="G46" s="21">
        <v>1118</v>
      </c>
      <c r="H46" s="11">
        <f t="shared" si="2"/>
        <v>1.5211939876100247E-3</v>
      </c>
    </row>
    <row r="47" spans="1:8" x14ac:dyDescent="0.45">
      <c r="A47" s="12" t="s">
        <v>50</v>
      </c>
      <c r="B47" s="20">
        <v>973896</v>
      </c>
      <c r="C47" s="21">
        <v>563199</v>
      </c>
      <c r="D47" s="11">
        <f t="shared" si="0"/>
        <v>0.57829480765913399</v>
      </c>
      <c r="E47" s="21">
        <v>8009</v>
      </c>
      <c r="F47" s="11">
        <f t="shared" si="1"/>
        <v>8.2236706999515349E-3</v>
      </c>
      <c r="G47" s="21">
        <v>554</v>
      </c>
      <c r="H47" s="11">
        <f t="shared" si="2"/>
        <v>5.6884924057599583E-4</v>
      </c>
    </row>
    <row r="48" spans="1:8" x14ac:dyDescent="0.45">
      <c r="A48" s="12" t="s">
        <v>51</v>
      </c>
      <c r="B48" s="20">
        <v>1356219</v>
      </c>
      <c r="C48" s="21">
        <v>815935</v>
      </c>
      <c r="D48" s="11">
        <f t="shared" si="0"/>
        <v>0.60162481133209311</v>
      </c>
      <c r="E48" s="21">
        <v>17909</v>
      </c>
      <c r="F48" s="11">
        <f t="shared" si="1"/>
        <v>1.3205094457458566E-2</v>
      </c>
      <c r="G48" s="21">
        <v>435</v>
      </c>
      <c r="H48" s="11">
        <f t="shared" si="2"/>
        <v>3.2074465849542001E-4</v>
      </c>
    </row>
    <row r="49" spans="1:8" x14ac:dyDescent="0.45">
      <c r="A49" s="12" t="s">
        <v>52</v>
      </c>
      <c r="B49" s="20">
        <v>701167</v>
      </c>
      <c r="C49" s="21">
        <v>409218</v>
      </c>
      <c r="D49" s="11">
        <f t="shared" si="0"/>
        <v>0.58362415801085898</v>
      </c>
      <c r="E49" s="21">
        <v>9014</v>
      </c>
      <c r="F49" s="11">
        <f t="shared" si="1"/>
        <v>1.2855710551124055E-2</v>
      </c>
      <c r="G49" s="21">
        <v>276</v>
      </c>
      <c r="H49" s="11">
        <f t="shared" si="2"/>
        <v>3.936294777135832E-4</v>
      </c>
    </row>
    <row r="50" spans="1:8" x14ac:dyDescent="0.45">
      <c r="A50" s="12" t="s">
        <v>53</v>
      </c>
      <c r="B50" s="20">
        <v>5124170</v>
      </c>
      <c r="C50" s="21">
        <v>2849898</v>
      </c>
      <c r="D50" s="11">
        <f t="shared" si="0"/>
        <v>0.55616773057880597</v>
      </c>
      <c r="E50" s="21">
        <v>51087</v>
      </c>
      <c r="F50" s="11">
        <f t="shared" si="1"/>
        <v>9.9698097447976936E-3</v>
      </c>
      <c r="G50" s="21">
        <v>4806</v>
      </c>
      <c r="H50" s="11">
        <f t="shared" si="2"/>
        <v>9.3790799290421672E-4</v>
      </c>
    </row>
    <row r="51" spans="1:8" x14ac:dyDescent="0.45">
      <c r="A51" s="12" t="s">
        <v>54</v>
      </c>
      <c r="B51" s="20">
        <v>818222</v>
      </c>
      <c r="C51" s="21">
        <v>464883</v>
      </c>
      <c r="D51" s="11">
        <f t="shared" si="0"/>
        <v>0.56816243024509239</v>
      </c>
      <c r="E51" s="21">
        <v>7882</v>
      </c>
      <c r="F51" s="11">
        <f t="shared" si="1"/>
        <v>9.6330824641723146E-3</v>
      </c>
      <c r="G51" s="21">
        <v>861</v>
      </c>
      <c r="H51" s="11">
        <f t="shared" si="2"/>
        <v>1.0522816546120735E-3</v>
      </c>
    </row>
    <row r="52" spans="1:8" x14ac:dyDescent="0.45">
      <c r="A52" s="12" t="s">
        <v>55</v>
      </c>
      <c r="B52" s="20">
        <v>1335937.9999999998</v>
      </c>
      <c r="C52" s="21">
        <v>825103</v>
      </c>
      <c r="D52" s="11">
        <f t="shared" si="0"/>
        <v>0.6176207279080318</v>
      </c>
      <c r="E52" s="21">
        <v>15011</v>
      </c>
      <c r="F52" s="11">
        <f t="shared" si="1"/>
        <v>1.1236299888168464E-2</v>
      </c>
      <c r="G52" s="21">
        <v>1893</v>
      </c>
      <c r="H52" s="11">
        <f t="shared" si="2"/>
        <v>1.4169819258079345E-3</v>
      </c>
    </row>
    <row r="53" spans="1:8" x14ac:dyDescent="0.45">
      <c r="A53" s="12" t="s">
        <v>56</v>
      </c>
      <c r="B53" s="20">
        <v>1758645</v>
      </c>
      <c r="C53" s="21">
        <v>1096284</v>
      </c>
      <c r="D53" s="11">
        <f t="shared" si="0"/>
        <v>0.6233685593169741</v>
      </c>
      <c r="E53" s="21">
        <v>18464</v>
      </c>
      <c r="F53" s="11">
        <f t="shared" si="1"/>
        <v>1.0498992121775571E-2</v>
      </c>
      <c r="G53" s="21">
        <v>1844</v>
      </c>
      <c r="H53" s="11">
        <f t="shared" si="2"/>
        <v>1.0485345251599954E-3</v>
      </c>
    </row>
    <row r="54" spans="1:8" x14ac:dyDescent="0.45">
      <c r="A54" s="12" t="s">
        <v>57</v>
      </c>
      <c r="B54" s="20">
        <v>1141741</v>
      </c>
      <c r="C54" s="21">
        <v>668135</v>
      </c>
      <c r="D54" s="11">
        <f t="shared" si="0"/>
        <v>0.58518963582809058</v>
      </c>
      <c r="E54" s="21">
        <v>15646</v>
      </c>
      <c r="F54" s="11">
        <f t="shared" si="1"/>
        <v>1.370363331088224E-2</v>
      </c>
      <c r="G54" s="21">
        <v>1960</v>
      </c>
      <c r="H54" s="11">
        <f t="shared" si="2"/>
        <v>1.7166765492348966E-3</v>
      </c>
    </row>
    <row r="55" spans="1:8" x14ac:dyDescent="0.45">
      <c r="A55" s="12" t="s">
        <v>58</v>
      </c>
      <c r="B55" s="20">
        <v>1087241</v>
      </c>
      <c r="C55" s="21">
        <v>625515</v>
      </c>
      <c r="D55" s="11">
        <f t="shared" si="0"/>
        <v>0.57532322640518518</v>
      </c>
      <c r="E55" s="21">
        <v>13192</v>
      </c>
      <c r="F55" s="11">
        <f t="shared" si="1"/>
        <v>1.2133464429689461E-2</v>
      </c>
      <c r="G55" s="21">
        <v>1282</v>
      </c>
      <c r="H55" s="11">
        <f t="shared" si="2"/>
        <v>1.179131397730586E-3</v>
      </c>
    </row>
    <row r="56" spans="1:8" x14ac:dyDescent="0.45">
      <c r="A56" s="12" t="s">
        <v>59</v>
      </c>
      <c r="B56" s="20">
        <v>1617517</v>
      </c>
      <c r="C56" s="21">
        <v>962171</v>
      </c>
      <c r="D56" s="11">
        <f t="shared" si="0"/>
        <v>0.59484444367508971</v>
      </c>
      <c r="E56" s="21">
        <v>20786</v>
      </c>
      <c r="F56" s="11">
        <f t="shared" si="1"/>
        <v>1.2850560457788079E-2</v>
      </c>
      <c r="G56" s="21">
        <v>4013</v>
      </c>
      <c r="H56" s="11">
        <f t="shared" si="2"/>
        <v>2.4809631057973423E-3</v>
      </c>
    </row>
    <row r="57" spans="1:8" x14ac:dyDescent="0.45">
      <c r="A57" s="12" t="s">
        <v>60</v>
      </c>
      <c r="B57" s="20">
        <v>1485118</v>
      </c>
      <c r="C57" s="21">
        <v>635884</v>
      </c>
      <c r="D57" s="11">
        <f t="shared" si="0"/>
        <v>0.42817069081379394</v>
      </c>
      <c r="E57" s="21">
        <v>15363</v>
      </c>
      <c r="F57" s="11">
        <f t="shared" si="1"/>
        <v>1.0344632547716746E-2</v>
      </c>
      <c r="G57" s="21">
        <v>1581</v>
      </c>
      <c r="H57" s="11">
        <f t="shared" si="2"/>
        <v>1.0645618731979546E-3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49" t="s">
        <v>65</v>
      </c>
      <c r="B63" s="52"/>
      <c r="C63" s="52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3" t="s">
        <v>66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0"/>
      <c r="H3" s="48" t="str">
        <f>'進捗状況 (都道府県別)'!H3</f>
        <v>（5月26日公表時点）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8" t="s">
        <v>68</v>
      </c>
      <c r="B5" s="74" t="s">
        <v>4</v>
      </c>
      <c r="C5" s="70" t="s">
        <v>5</v>
      </c>
      <c r="D5" s="75"/>
      <c r="E5" s="89" t="str">
        <f>'進捗状況 (都道府県別)'!E5</f>
        <v>直近1週間</v>
      </c>
      <c r="F5" s="90"/>
      <c r="G5" s="91">
        <f>'進捗状況 (都道府県別)'!G5:H5</f>
        <v>44706</v>
      </c>
      <c r="H5" s="92"/>
    </row>
    <row r="6" spans="1:8" ht="23.25" customHeight="1" x14ac:dyDescent="0.45">
      <c r="A6" s="88"/>
      <c r="B6" s="74"/>
      <c r="C6" s="76"/>
      <c r="D6" s="77"/>
      <c r="E6" s="82" t="s">
        <v>7</v>
      </c>
      <c r="F6" s="83"/>
      <c r="G6" s="84" t="s">
        <v>8</v>
      </c>
      <c r="H6" s="85"/>
    </row>
    <row r="7" spans="1:8" ht="18.75" customHeight="1" x14ac:dyDescent="0.45">
      <c r="A7" s="69"/>
      <c r="B7" s="74"/>
      <c r="C7" s="86" t="s">
        <v>9</v>
      </c>
      <c r="D7" s="8"/>
      <c r="E7" s="86" t="s">
        <v>10</v>
      </c>
      <c r="F7" s="8"/>
      <c r="G7" s="86" t="s">
        <v>10</v>
      </c>
      <c r="H7" s="9"/>
    </row>
    <row r="8" spans="1:8" ht="18.75" customHeight="1" x14ac:dyDescent="0.45">
      <c r="A8" s="69"/>
      <c r="B8" s="74"/>
      <c r="C8" s="87"/>
      <c r="D8" s="72" t="s">
        <v>11</v>
      </c>
      <c r="E8" s="87"/>
      <c r="F8" s="70" t="s">
        <v>12</v>
      </c>
      <c r="G8" s="87"/>
      <c r="H8" s="72" t="s">
        <v>12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69</v>
      </c>
      <c r="B10" s="20">
        <v>27549031.999999996</v>
      </c>
      <c r="C10" s="21">
        <f>SUM(C11:C30)</f>
        <v>15123138</v>
      </c>
      <c r="D10" s="11">
        <f>C10/$B10</f>
        <v>0.54895351676966375</v>
      </c>
      <c r="E10" s="21">
        <f>SUM(E11:E30)</f>
        <v>361295</v>
      </c>
      <c r="F10" s="11">
        <f>E10/$B10</f>
        <v>1.311461687655668E-2</v>
      </c>
      <c r="G10" s="21">
        <f>SUM(G11:G30)</f>
        <v>42491</v>
      </c>
      <c r="H10" s="11">
        <f>G10/$B10</f>
        <v>1.542377242147746E-3</v>
      </c>
    </row>
    <row r="11" spans="1:8" x14ac:dyDescent="0.45">
      <c r="A11" s="12" t="s">
        <v>70</v>
      </c>
      <c r="B11" s="20">
        <v>1961575</v>
      </c>
      <c r="C11" s="21">
        <v>1089502</v>
      </c>
      <c r="D11" s="11">
        <f t="shared" ref="D11:D30" si="0">C11/$B11</f>
        <v>0.55542204605992629</v>
      </c>
      <c r="E11" s="21">
        <v>30896</v>
      </c>
      <c r="F11" s="11">
        <f t="shared" ref="F11:F30" si="1">E11/$B11</f>
        <v>1.5750608567095318E-2</v>
      </c>
      <c r="G11" s="21">
        <v>7683</v>
      </c>
      <c r="H11" s="11">
        <f t="shared" ref="H11:H30" si="2">G11/$B11</f>
        <v>3.9167505703325131E-3</v>
      </c>
    </row>
    <row r="12" spans="1:8" x14ac:dyDescent="0.45">
      <c r="A12" s="12" t="s">
        <v>71</v>
      </c>
      <c r="B12" s="20">
        <v>1065932</v>
      </c>
      <c r="C12" s="21">
        <v>590927</v>
      </c>
      <c r="D12" s="11">
        <f t="shared" si="0"/>
        <v>0.55437588889347533</v>
      </c>
      <c r="E12" s="21">
        <v>15681</v>
      </c>
      <c r="F12" s="11">
        <f t="shared" si="1"/>
        <v>1.4711069749289823E-2</v>
      </c>
      <c r="G12" s="21">
        <v>1925</v>
      </c>
      <c r="H12" s="11">
        <f t="shared" si="2"/>
        <v>1.805931335207124E-3</v>
      </c>
    </row>
    <row r="13" spans="1:8" x14ac:dyDescent="0.45">
      <c r="A13" s="12" t="s">
        <v>72</v>
      </c>
      <c r="B13" s="20">
        <v>1324589</v>
      </c>
      <c r="C13" s="21">
        <v>732270</v>
      </c>
      <c r="D13" s="11">
        <f t="shared" si="0"/>
        <v>0.5528280847870547</v>
      </c>
      <c r="E13" s="21">
        <v>23126</v>
      </c>
      <c r="F13" s="11">
        <f t="shared" si="1"/>
        <v>1.7459000489963301E-2</v>
      </c>
      <c r="G13" s="21">
        <v>2651</v>
      </c>
      <c r="H13" s="11">
        <f t="shared" si="2"/>
        <v>2.0013755210106683E-3</v>
      </c>
    </row>
    <row r="14" spans="1:8" x14ac:dyDescent="0.45">
      <c r="A14" s="12" t="s">
        <v>73</v>
      </c>
      <c r="B14" s="20">
        <v>974726</v>
      </c>
      <c r="C14" s="21">
        <v>574710</v>
      </c>
      <c r="D14" s="11">
        <f t="shared" si="0"/>
        <v>0.58961184989422666</v>
      </c>
      <c r="E14" s="21">
        <v>13607</v>
      </c>
      <c r="F14" s="11">
        <f t="shared" si="1"/>
        <v>1.3959820503403008E-2</v>
      </c>
      <c r="G14" s="21">
        <v>1058</v>
      </c>
      <c r="H14" s="11">
        <f t="shared" si="2"/>
        <v>1.0854332397001825E-3</v>
      </c>
    </row>
    <row r="15" spans="1:8" x14ac:dyDescent="0.45">
      <c r="A15" s="12" t="s">
        <v>74</v>
      </c>
      <c r="B15" s="20">
        <v>3759920</v>
      </c>
      <c r="C15" s="21">
        <v>2173977</v>
      </c>
      <c r="D15" s="11">
        <f t="shared" si="0"/>
        <v>0.5781976744186047</v>
      </c>
      <c r="E15" s="21">
        <v>47683</v>
      </c>
      <c r="F15" s="11">
        <f t="shared" si="1"/>
        <v>1.2681918764229026E-2</v>
      </c>
      <c r="G15" s="21">
        <v>5351</v>
      </c>
      <c r="H15" s="11">
        <f t="shared" si="2"/>
        <v>1.4231685780548523E-3</v>
      </c>
    </row>
    <row r="16" spans="1:8" x14ac:dyDescent="0.45">
      <c r="A16" s="12" t="s">
        <v>75</v>
      </c>
      <c r="B16" s="20">
        <v>1521562.0000000002</v>
      </c>
      <c r="C16" s="21">
        <v>838091</v>
      </c>
      <c r="D16" s="11">
        <f t="shared" si="0"/>
        <v>0.55080962852647464</v>
      </c>
      <c r="E16" s="21">
        <v>17927</v>
      </c>
      <c r="F16" s="11">
        <f t="shared" si="1"/>
        <v>1.1781971421473457E-2</v>
      </c>
      <c r="G16" s="21">
        <v>1944</v>
      </c>
      <c r="H16" s="11">
        <f t="shared" si="2"/>
        <v>1.2776344309334748E-3</v>
      </c>
    </row>
    <row r="17" spans="1:8" x14ac:dyDescent="0.45">
      <c r="A17" s="12" t="s">
        <v>76</v>
      </c>
      <c r="B17" s="20">
        <v>718601</v>
      </c>
      <c r="C17" s="21">
        <v>421341</v>
      </c>
      <c r="D17" s="11">
        <f t="shared" si="0"/>
        <v>0.58633511503602143</v>
      </c>
      <c r="E17" s="21">
        <v>6472</v>
      </c>
      <c r="F17" s="11">
        <f t="shared" si="1"/>
        <v>9.0063888026874449E-3</v>
      </c>
      <c r="G17" s="21">
        <v>285</v>
      </c>
      <c r="H17" s="11">
        <f t="shared" si="2"/>
        <v>3.9660395685505584E-4</v>
      </c>
    </row>
    <row r="18" spans="1:8" x14ac:dyDescent="0.45">
      <c r="A18" s="12" t="s">
        <v>77</v>
      </c>
      <c r="B18" s="20">
        <v>784774</v>
      </c>
      <c r="C18" s="21">
        <v>483574</v>
      </c>
      <c r="D18" s="11">
        <f t="shared" si="0"/>
        <v>0.61619523582585556</v>
      </c>
      <c r="E18" s="21">
        <v>15182</v>
      </c>
      <c r="F18" s="11">
        <f t="shared" si="1"/>
        <v>1.9345696977728619E-2</v>
      </c>
      <c r="G18" s="21">
        <v>2123</v>
      </c>
      <c r="H18" s="11">
        <f t="shared" si="2"/>
        <v>2.7052374314133752E-3</v>
      </c>
    </row>
    <row r="19" spans="1:8" x14ac:dyDescent="0.45">
      <c r="A19" s="12" t="s">
        <v>78</v>
      </c>
      <c r="B19" s="20">
        <v>694295.99999999988</v>
      </c>
      <c r="C19" s="21">
        <v>405631</v>
      </c>
      <c r="D19" s="11">
        <f t="shared" si="0"/>
        <v>0.58423352575846621</v>
      </c>
      <c r="E19" s="21">
        <v>16017</v>
      </c>
      <c r="F19" s="11">
        <f t="shared" si="1"/>
        <v>2.3069411317363203E-2</v>
      </c>
      <c r="G19" s="21">
        <v>1949</v>
      </c>
      <c r="H19" s="11">
        <f t="shared" si="2"/>
        <v>2.8071600585341128E-3</v>
      </c>
    </row>
    <row r="20" spans="1:8" x14ac:dyDescent="0.45">
      <c r="A20" s="12" t="s">
        <v>79</v>
      </c>
      <c r="B20" s="20">
        <v>799966</v>
      </c>
      <c r="C20" s="21">
        <v>481776</v>
      </c>
      <c r="D20" s="11">
        <f t="shared" si="0"/>
        <v>0.60224559543780609</v>
      </c>
      <c r="E20" s="21">
        <v>7294</v>
      </c>
      <c r="F20" s="11">
        <f t="shared" si="1"/>
        <v>9.1178875102191845E-3</v>
      </c>
      <c r="G20" s="21">
        <v>212</v>
      </c>
      <c r="H20" s="11">
        <f t="shared" si="2"/>
        <v>2.650112629786766E-4</v>
      </c>
    </row>
    <row r="21" spans="1:8" x14ac:dyDescent="0.45">
      <c r="A21" s="12" t="s">
        <v>80</v>
      </c>
      <c r="B21" s="20">
        <v>2300944</v>
      </c>
      <c r="C21" s="21">
        <v>1230998</v>
      </c>
      <c r="D21" s="11">
        <f t="shared" si="0"/>
        <v>0.53499694038620671</v>
      </c>
      <c r="E21" s="21">
        <v>29720</v>
      </c>
      <c r="F21" s="11">
        <f t="shared" si="1"/>
        <v>1.2916437775104478E-2</v>
      </c>
      <c r="G21" s="21">
        <v>2797</v>
      </c>
      <c r="H21" s="11">
        <f t="shared" si="2"/>
        <v>1.2155880369100682E-3</v>
      </c>
    </row>
    <row r="22" spans="1:8" x14ac:dyDescent="0.45">
      <c r="A22" s="12" t="s">
        <v>81</v>
      </c>
      <c r="B22" s="20">
        <v>1400720</v>
      </c>
      <c r="C22" s="21">
        <v>743511</v>
      </c>
      <c r="D22" s="11">
        <f t="shared" si="0"/>
        <v>0.53080629961733961</v>
      </c>
      <c r="E22" s="21">
        <v>19623</v>
      </c>
      <c r="F22" s="11">
        <f t="shared" si="1"/>
        <v>1.4009223827745731E-2</v>
      </c>
      <c r="G22" s="21">
        <v>1763</v>
      </c>
      <c r="H22" s="11">
        <f t="shared" si="2"/>
        <v>1.2586384145296704E-3</v>
      </c>
    </row>
    <row r="23" spans="1:8" x14ac:dyDescent="0.45">
      <c r="A23" s="12" t="s">
        <v>82</v>
      </c>
      <c r="B23" s="20">
        <v>2739963</v>
      </c>
      <c r="C23" s="21">
        <v>1287714</v>
      </c>
      <c r="D23" s="11">
        <f t="shared" si="0"/>
        <v>0.4699749595158767</v>
      </c>
      <c r="E23" s="21">
        <v>34966</v>
      </c>
      <c r="F23" s="11">
        <f t="shared" si="1"/>
        <v>1.2761486195251541E-2</v>
      </c>
      <c r="G23" s="21">
        <v>4572</v>
      </c>
      <c r="H23" s="11">
        <f t="shared" si="2"/>
        <v>1.6686356713576059E-3</v>
      </c>
    </row>
    <row r="24" spans="1:8" x14ac:dyDescent="0.45">
      <c r="A24" s="12" t="s">
        <v>83</v>
      </c>
      <c r="B24" s="20">
        <v>831479.00000000012</v>
      </c>
      <c r="C24" s="21">
        <v>441246</v>
      </c>
      <c r="D24" s="11">
        <f t="shared" si="0"/>
        <v>0.53067606036953419</v>
      </c>
      <c r="E24" s="21">
        <v>7319</v>
      </c>
      <c r="F24" s="11">
        <f t="shared" si="1"/>
        <v>8.8023870717119715E-3</v>
      </c>
      <c r="G24" s="21">
        <v>978</v>
      </c>
      <c r="H24" s="11">
        <f t="shared" si="2"/>
        <v>1.176217318777744E-3</v>
      </c>
    </row>
    <row r="25" spans="1:8" x14ac:dyDescent="0.45">
      <c r="A25" s="12" t="s">
        <v>84</v>
      </c>
      <c r="B25" s="20">
        <v>1526835</v>
      </c>
      <c r="C25" s="21">
        <v>801200</v>
      </c>
      <c r="D25" s="11">
        <f t="shared" si="0"/>
        <v>0.52474563394210905</v>
      </c>
      <c r="E25" s="21">
        <v>19917</v>
      </c>
      <c r="F25" s="11">
        <f t="shared" si="1"/>
        <v>1.3044631541718654E-2</v>
      </c>
      <c r="G25" s="21">
        <v>1592</v>
      </c>
      <c r="H25" s="11">
        <f t="shared" si="2"/>
        <v>1.0426797918570113E-3</v>
      </c>
    </row>
    <row r="26" spans="1:8" x14ac:dyDescent="0.45">
      <c r="A26" s="12" t="s">
        <v>85</v>
      </c>
      <c r="B26" s="20">
        <v>708155</v>
      </c>
      <c r="C26" s="21">
        <v>374409</v>
      </c>
      <c r="D26" s="11">
        <f t="shared" si="0"/>
        <v>0.52871052241387828</v>
      </c>
      <c r="E26" s="21">
        <v>9937</v>
      </c>
      <c r="F26" s="11">
        <f t="shared" si="1"/>
        <v>1.4032238704803328E-2</v>
      </c>
      <c r="G26" s="21">
        <v>1102</v>
      </c>
      <c r="H26" s="11">
        <f t="shared" si="2"/>
        <v>1.5561564911636577E-3</v>
      </c>
    </row>
    <row r="27" spans="1:8" x14ac:dyDescent="0.45">
      <c r="A27" s="12" t="s">
        <v>86</v>
      </c>
      <c r="B27" s="20">
        <v>1194817</v>
      </c>
      <c r="C27" s="21">
        <v>644358</v>
      </c>
      <c r="D27" s="11">
        <f t="shared" si="0"/>
        <v>0.53929430197260331</v>
      </c>
      <c r="E27" s="21">
        <v>12701</v>
      </c>
      <c r="F27" s="11">
        <f t="shared" si="1"/>
        <v>1.0630079752798964E-2</v>
      </c>
      <c r="G27" s="21">
        <v>1230</v>
      </c>
      <c r="H27" s="11">
        <f t="shared" si="2"/>
        <v>1.0294463503616035E-3</v>
      </c>
    </row>
    <row r="28" spans="1:8" x14ac:dyDescent="0.45">
      <c r="A28" s="12" t="s">
        <v>87</v>
      </c>
      <c r="B28" s="20">
        <v>944709</v>
      </c>
      <c r="C28" s="21">
        <v>540780</v>
      </c>
      <c r="D28" s="11">
        <f t="shared" si="0"/>
        <v>0.57243024042324142</v>
      </c>
      <c r="E28" s="21">
        <v>13871</v>
      </c>
      <c r="F28" s="11">
        <f t="shared" si="1"/>
        <v>1.4682828257167022E-2</v>
      </c>
      <c r="G28" s="21">
        <v>873</v>
      </c>
      <c r="H28" s="11">
        <f t="shared" si="2"/>
        <v>9.2409408611540699E-4</v>
      </c>
    </row>
    <row r="29" spans="1:8" x14ac:dyDescent="0.45">
      <c r="A29" s="12" t="s">
        <v>88</v>
      </c>
      <c r="B29" s="20">
        <v>1562767</v>
      </c>
      <c r="C29" s="21">
        <v>833663</v>
      </c>
      <c r="D29" s="11">
        <f t="shared" si="0"/>
        <v>0.5334531635234171</v>
      </c>
      <c r="E29" s="21">
        <v>11125</v>
      </c>
      <c r="F29" s="11">
        <f t="shared" si="1"/>
        <v>7.1187835422682972E-3</v>
      </c>
      <c r="G29" s="21">
        <v>1295</v>
      </c>
      <c r="H29" s="11">
        <f t="shared" si="2"/>
        <v>8.2865839885280399E-4</v>
      </c>
    </row>
    <row r="30" spans="1:8" x14ac:dyDescent="0.45">
      <c r="A30" s="12" t="s">
        <v>89</v>
      </c>
      <c r="B30" s="20">
        <v>732702</v>
      </c>
      <c r="C30" s="21">
        <v>433460</v>
      </c>
      <c r="D30" s="11">
        <f t="shared" si="0"/>
        <v>0.59159112435887984</v>
      </c>
      <c r="E30" s="21">
        <v>8231</v>
      </c>
      <c r="F30" s="11">
        <f t="shared" si="1"/>
        <v>1.123376215705703E-2</v>
      </c>
      <c r="G30" s="21">
        <v>1108</v>
      </c>
      <c r="H30" s="11">
        <f t="shared" si="2"/>
        <v>1.5122109670780209E-3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8"/>
      <c r="B34" s="74" t="s">
        <v>4</v>
      </c>
      <c r="C34" s="70" t="s">
        <v>5</v>
      </c>
      <c r="D34" s="75"/>
      <c r="E34" s="89" t="str">
        <f>E5</f>
        <v>直近1週間</v>
      </c>
      <c r="F34" s="90"/>
      <c r="G34" s="89">
        <f>'進捗状況 (都道府県別)'!G5:H5</f>
        <v>44706</v>
      </c>
      <c r="H34" s="90"/>
    </row>
    <row r="35" spans="1:8" ht="24" customHeight="1" x14ac:dyDescent="0.45">
      <c r="A35" s="88"/>
      <c r="B35" s="74"/>
      <c r="C35" s="76"/>
      <c r="D35" s="77"/>
      <c r="E35" s="82" t="s">
        <v>7</v>
      </c>
      <c r="F35" s="83"/>
      <c r="G35" s="84" t="s">
        <v>8</v>
      </c>
      <c r="H35" s="85"/>
    </row>
    <row r="36" spans="1:8" ht="18.75" customHeight="1" x14ac:dyDescent="0.45">
      <c r="A36" s="69"/>
      <c r="B36" s="74"/>
      <c r="C36" s="86" t="s">
        <v>9</v>
      </c>
      <c r="D36" s="8"/>
      <c r="E36" s="86" t="s">
        <v>10</v>
      </c>
      <c r="F36" s="8"/>
      <c r="G36" s="86" t="s">
        <v>10</v>
      </c>
      <c r="H36" s="9"/>
    </row>
    <row r="37" spans="1:8" ht="18.75" customHeight="1" x14ac:dyDescent="0.45">
      <c r="A37" s="69"/>
      <c r="B37" s="74"/>
      <c r="C37" s="87"/>
      <c r="D37" s="72" t="s">
        <v>11</v>
      </c>
      <c r="E37" s="87"/>
      <c r="F37" s="70" t="s">
        <v>12</v>
      </c>
      <c r="G37" s="87"/>
      <c r="H37" s="72" t="s">
        <v>12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69</v>
      </c>
      <c r="B39" s="20">
        <v>9572763</v>
      </c>
      <c r="C39" s="21">
        <v>5384672</v>
      </c>
      <c r="D39" s="11">
        <f>C39/$B39</f>
        <v>0.56249924917184302</v>
      </c>
      <c r="E39" s="21">
        <v>105654</v>
      </c>
      <c r="F39" s="11">
        <f>E39/$B39</f>
        <v>1.1036938864986003E-2</v>
      </c>
      <c r="G39" s="21">
        <v>10409</v>
      </c>
      <c r="H39" s="11">
        <f>G39/$B39</f>
        <v>1.0873558658038437E-3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49" t="s">
        <v>65</v>
      </c>
      <c r="B45" s="51"/>
      <c r="C45" s="51"/>
      <c r="E45" s="51"/>
      <c r="G45" s="51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view="pageBreakPreview" zoomScaleNormal="100" zoomScaleSheetLayoutView="100" workbookViewId="0">
      <selection activeCell="L21" sqref="L21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7" width="13.09765625" customWidth="1"/>
    <col min="19" max="19" width="11.59765625" bestFit="1" customWidth="1"/>
  </cols>
  <sheetData>
    <row r="1" spans="1:19" x14ac:dyDescent="0.45">
      <c r="A1" s="22" t="s">
        <v>94</v>
      </c>
      <c r="B1" s="23"/>
      <c r="C1" s="24"/>
      <c r="D1" s="24"/>
      <c r="E1" s="24"/>
      <c r="F1" s="24"/>
      <c r="J1" s="25"/>
    </row>
    <row r="2" spans="1:19" x14ac:dyDescent="0.45">
      <c r="A2" s="22"/>
      <c r="B2" s="22"/>
      <c r="C2" s="22"/>
      <c r="D2" s="22"/>
      <c r="E2" s="22"/>
      <c r="F2" s="22"/>
      <c r="G2" s="22"/>
      <c r="H2" s="22"/>
      <c r="I2" s="22"/>
      <c r="N2" s="26"/>
      <c r="O2" s="26"/>
      <c r="P2" s="26"/>
      <c r="Q2" s="26" t="str">
        <f>'進捗状況 (都道府県別)'!H3</f>
        <v>（5月26日公表時点）</v>
      </c>
    </row>
    <row r="3" spans="1:19" s="61" customFormat="1" x14ac:dyDescent="0.45">
      <c r="A3" s="94" t="s">
        <v>3</v>
      </c>
      <c r="B3" s="105" t="s">
        <v>95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</row>
    <row r="4" spans="1:19" s="61" customFormat="1" x14ac:dyDescent="0.45">
      <c r="A4" s="95"/>
      <c r="B4" s="95"/>
      <c r="C4" s="97" t="s">
        <v>96</v>
      </c>
      <c r="D4" s="98"/>
      <c r="E4" s="97" t="s">
        <v>97</v>
      </c>
      <c r="F4" s="98"/>
      <c r="G4" s="97" t="s">
        <v>98</v>
      </c>
      <c r="H4" s="101"/>
      <c r="I4" s="101"/>
      <c r="J4" s="101"/>
      <c r="K4" s="101"/>
      <c r="L4" s="101"/>
      <c r="M4" s="101"/>
      <c r="N4" s="98"/>
      <c r="O4" s="97" t="s">
        <v>99</v>
      </c>
      <c r="P4" s="101"/>
      <c r="Q4" s="98"/>
    </row>
    <row r="5" spans="1:19" s="61" customFormat="1" x14ac:dyDescent="0.45">
      <c r="A5" s="95"/>
      <c r="B5" s="95"/>
      <c r="C5" s="99"/>
      <c r="D5" s="100"/>
      <c r="E5" s="99"/>
      <c r="F5" s="100"/>
      <c r="G5" s="99"/>
      <c r="H5" s="100"/>
      <c r="I5" s="53" t="s">
        <v>100</v>
      </c>
      <c r="J5" s="53" t="s">
        <v>101</v>
      </c>
      <c r="K5" s="54" t="s">
        <v>102</v>
      </c>
      <c r="L5" s="55" t="s">
        <v>103</v>
      </c>
      <c r="M5" s="55" t="s">
        <v>104</v>
      </c>
      <c r="N5" s="55" t="s">
        <v>105</v>
      </c>
      <c r="O5" s="62"/>
      <c r="P5" s="63"/>
      <c r="Q5" s="53" t="s">
        <v>106</v>
      </c>
    </row>
    <row r="6" spans="1:19" s="61" customFormat="1" x14ac:dyDescent="0.45">
      <c r="A6" s="96"/>
      <c r="B6" s="96"/>
      <c r="C6" s="64" t="s">
        <v>9</v>
      </c>
      <c r="D6" s="64" t="s">
        <v>107</v>
      </c>
      <c r="E6" s="64" t="s">
        <v>9</v>
      </c>
      <c r="F6" s="64" t="s">
        <v>107</v>
      </c>
      <c r="G6" s="64" t="s">
        <v>9</v>
      </c>
      <c r="H6" s="64" t="s">
        <v>107</v>
      </c>
      <c r="I6" s="102" t="s">
        <v>9</v>
      </c>
      <c r="J6" s="103"/>
      <c r="K6" s="103"/>
      <c r="L6" s="103"/>
      <c r="M6" s="103"/>
      <c r="N6" s="104"/>
      <c r="O6" s="64" t="s">
        <v>9</v>
      </c>
      <c r="P6" s="64" t="s">
        <v>107</v>
      </c>
      <c r="Q6" s="56" t="s">
        <v>108</v>
      </c>
      <c r="S6" s="65" t="s">
        <v>109</v>
      </c>
    </row>
    <row r="7" spans="1:19" x14ac:dyDescent="0.45">
      <c r="A7" s="28" t="s">
        <v>13</v>
      </c>
      <c r="B7" s="57">
        <f>C7+E7+G7</f>
        <v>278714264</v>
      </c>
      <c r="C7" s="57">
        <f t="shared" ref="C7:J7" si="0">SUM(C8:C54)</f>
        <v>103472737</v>
      </c>
      <c r="D7" s="58">
        <f t="shared" ref="D7:D54" si="1">C7/S7</f>
        <v>0.8170296227585726</v>
      </c>
      <c r="E7" s="57">
        <f t="shared" si="0"/>
        <v>101898783</v>
      </c>
      <c r="F7" s="58">
        <f t="shared" ref="F7:F54" si="2">E7/S7</f>
        <v>0.80460154672479234</v>
      </c>
      <c r="G7" s="57">
        <f t="shared" si="0"/>
        <v>73342744</v>
      </c>
      <c r="H7" s="58">
        <f>G7/S7</f>
        <v>0.57912060896193907</v>
      </c>
      <c r="I7" s="57">
        <f t="shared" si="0"/>
        <v>1021695</v>
      </c>
      <c r="J7" s="57">
        <f t="shared" si="0"/>
        <v>5226690</v>
      </c>
      <c r="K7" s="57">
        <f>SUM(K8:K54)</f>
        <v>23158270</v>
      </c>
      <c r="L7" s="57">
        <f>SUM(L8:L54)</f>
        <v>25338752</v>
      </c>
      <c r="M7" s="57">
        <f>SUM(M8:M54)</f>
        <v>13631871</v>
      </c>
      <c r="N7" s="57">
        <f>SUM(N8:N54)</f>
        <v>4965466</v>
      </c>
      <c r="O7" s="57">
        <f>SUM(O8:O54)</f>
        <v>148</v>
      </c>
      <c r="P7" s="59">
        <f>O7/S7</f>
        <v>1.1686207176318218E-6</v>
      </c>
      <c r="Q7" s="57">
        <f t="shared" ref="Q7" si="3">SUM(Q8:Q54)</f>
        <v>148</v>
      </c>
      <c r="S7" s="1">
        <v>126645025</v>
      </c>
    </row>
    <row r="8" spans="1:19" x14ac:dyDescent="0.45">
      <c r="A8" s="29" t="s">
        <v>14</v>
      </c>
      <c r="B8" s="30">
        <f t="shared" ref="B8:B54" si="4">C8+E8+G8</f>
        <v>11682754</v>
      </c>
      <c r="C8" s="30">
        <f>SUM(一般接種!D7+一般接種!G7+一般接種!J7+医療従事者等!C5)</f>
        <v>4308091</v>
      </c>
      <c r="D8" s="32">
        <f t="shared" si="1"/>
        <v>0.82426214502995543</v>
      </c>
      <c r="E8" s="30">
        <f>SUM(一般接種!E7+一般接種!H7+一般接種!K7+医療従事者等!D5)</f>
        <v>4237010</v>
      </c>
      <c r="F8" s="58">
        <f t="shared" si="2"/>
        <v>0.81066229824610747</v>
      </c>
      <c r="G8" s="30">
        <f>SUM(I8:N8)</f>
        <v>3137653</v>
      </c>
      <c r="H8" s="58">
        <f t="shared" ref="H8:H54" si="5">G8/S8</f>
        <v>0.60032357537008263</v>
      </c>
      <c r="I8" s="60">
        <v>41786</v>
      </c>
      <c r="J8" s="60">
        <v>228479</v>
      </c>
      <c r="K8" s="60">
        <v>918525</v>
      </c>
      <c r="L8" s="60">
        <v>1069705</v>
      </c>
      <c r="M8" s="60">
        <v>651319</v>
      </c>
      <c r="N8" s="60">
        <v>227839</v>
      </c>
      <c r="O8" s="60">
        <f>SUM(Q8)</f>
        <v>0</v>
      </c>
      <c r="P8" s="59">
        <f t="shared" ref="P8:P54" si="6">O8/S8</f>
        <v>0</v>
      </c>
      <c r="Q8" s="60">
        <v>0</v>
      </c>
      <c r="S8" s="1">
        <v>5226603</v>
      </c>
    </row>
    <row r="9" spans="1:19" x14ac:dyDescent="0.45">
      <c r="A9" s="29" t="s">
        <v>15</v>
      </c>
      <c r="B9" s="30">
        <f t="shared" si="4"/>
        <v>2952098</v>
      </c>
      <c r="C9" s="30">
        <f>SUM(一般接種!D8+一般接種!G8+一般接種!J8+医療従事者等!C6)</f>
        <v>1089276</v>
      </c>
      <c r="D9" s="32">
        <f t="shared" si="1"/>
        <v>0.86476899687602959</v>
      </c>
      <c r="E9" s="30">
        <f>SUM(一般接種!E8+一般接種!H8+一般接種!K8+医療従事者等!D6)</f>
        <v>1070934</v>
      </c>
      <c r="F9" s="58">
        <f t="shared" si="2"/>
        <v>0.85020740464348232</v>
      </c>
      <c r="G9" s="30">
        <f t="shared" ref="G9:G54" si="7">SUM(I9:N9)</f>
        <v>791888</v>
      </c>
      <c r="H9" s="58">
        <f t="shared" si="5"/>
        <v>0.62867463470981211</v>
      </c>
      <c r="I9" s="60">
        <v>10614</v>
      </c>
      <c r="J9" s="60">
        <v>43672</v>
      </c>
      <c r="K9" s="60">
        <v>227366</v>
      </c>
      <c r="L9" s="60">
        <v>262883</v>
      </c>
      <c r="M9" s="60">
        <v>180512</v>
      </c>
      <c r="N9" s="60">
        <v>66841</v>
      </c>
      <c r="O9" s="60">
        <f t="shared" ref="O9:O54" si="8">SUM(Q9)</f>
        <v>12</v>
      </c>
      <c r="P9" s="59">
        <f t="shared" si="6"/>
        <v>9.5267204661741874E-6</v>
      </c>
      <c r="Q9" s="60">
        <v>12</v>
      </c>
      <c r="S9" s="1">
        <v>1259615</v>
      </c>
    </row>
    <row r="10" spans="1:19" x14ac:dyDescent="0.45">
      <c r="A10" s="29" t="s">
        <v>16</v>
      </c>
      <c r="B10" s="30">
        <f t="shared" si="4"/>
        <v>2865309</v>
      </c>
      <c r="C10" s="30">
        <f>SUM(一般接種!D9+一般接種!G9+一般接種!J9+医療従事者等!C7)</f>
        <v>1053914</v>
      </c>
      <c r="D10" s="32">
        <f t="shared" si="1"/>
        <v>0.86328157316826437</v>
      </c>
      <c r="E10" s="30">
        <f>SUM(一般接種!E9+一般接種!H9+一般接種!K9+医療従事者等!D7)</f>
        <v>1036375</v>
      </c>
      <c r="F10" s="58">
        <f t="shared" si="2"/>
        <v>0.84891503518528078</v>
      </c>
      <c r="G10" s="30">
        <f t="shared" si="7"/>
        <v>775020</v>
      </c>
      <c r="H10" s="58">
        <f t="shared" si="5"/>
        <v>0.63483404228131346</v>
      </c>
      <c r="I10" s="60">
        <v>10306</v>
      </c>
      <c r="J10" s="60">
        <v>47501</v>
      </c>
      <c r="K10" s="60">
        <v>220676</v>
      </c>
      <c r="L10" s="60">
        <v>256108</v>
      </c>
      <c r="M10" s="60">
        <v>168041</v>
      </c>
      <c r="N10" s="60">
        <v>72388</v>
      </c>
      <c r="O10" s="60">
        <f t="shared" si="8"/>
        <v>0</v>
      </c>
      <c r="P10" s="59">
        <f t="shared" si="6"/>
        <v>0</v>
      </c>
      <c r="Q10" s="60">
        <v>0</v>
      </c>
      <c r="S10" s="1">
        <v>1220823</v>
      </c>
    </row>
    <row r="11" spans="1:19" x14ac:dyDescent="0.45">
      <c r="A11" s="29" t="s">
        <v>17</v>
      </c>
      <c r="B11" s="30">
        <f t="shared" si="4"/>
        <v>5183464</v>
      </c>
      <c r="C11" s="30">
        <f>SUM(一般接種!D10+一般接種!G10+一般接種!J10+医療従事者等!C8)</f>
        <v>1926734</v>
      </c>
      <c r="D11" s="32">
        <f t="shared" si="1"/>
        <v>0.84432221189497403</v>
      </c>
      <c r="E11" s="30">
        <f>SUM(一般接種!E10+一般接種!H10+一般接種!K10+医療従事者等!D8)</f>
        <v>1887395</v>
      </c>
      <c r="F11" s="58">
        <f t="shared" si="2"/>
        <v>0.82708330320610657</v>
      </c>
      <c r="G11" s="30">
        <f t="shared" si="7"/>
        <v>1369335</v>
      </c>
      <c r="H11" s="58">
        <f t="shared" si="5"/>
        <v>0.60006205113171007</v>
      </c>
      <c r="I11" s="60">
        <v>18691</v>
      </c>
      <c r="J11" s="60">
        <v>124204</v>
      </c>
      <c r="K11" s="60">
        <v>458694</v>
      </c>
      <c r="L11" s="60">
        <v>392284</v>
      </c>
      <c r="M11" s="60">
        <v>268028</v>
      </c>
      <c r="N11" s="60">
        <v>107434</v>
      </c>
      <c r="O11" s="60">
        <f t="shared" si="8"/>
        <v>6</v>
      </c>
      <c r="P11" s="59">
        <f t="shared" si="6"/>
        <v>2.6292852419534013E-6</v>
      </c>
      <c r="Q11" s="60">
        <v>6</v>
      </c>
      <c r="S11" s="1">
        <v>2281989</v>
      </c>
    </row>
    <row r="12" spans="1:19" x14ac:dyDescent="0.45">
      <c r="A12" s="29" t="s">
        <v>18</v>
      </c>
      <c r="B12" s="30">
        <f t="shared" si="4"/>
        <v>2336982</v>
      </c>
      <c r="C12" s="30">
        <f>SUM(一般接種!D11+一般接種!G11+一般接種!J11+医療従事者等!C9)</f>
        <v>851007</v>
      </c>
      <c r="D12" s="32">
        <f t="shared" si="1"/>
        <v>0.87616340364546874</v>
      </c>
      <c r="E12" s="30">
        <f>SUM(一般接種!E11+一般接種!H11+一般接種!K11+医療従事者等!D9)</f>
        <v>837302</v>
      </c>
      <c r="F12" s="58">
        <f t="shared" si="2"/>
        <v>0.86205327359135497</v>
      </c>
      <c r="G12" s="30">
        <f t="shared" si="7"/>
        <v>648673</v>
      </c>
      <c r="H12" s="58">
        <f t="shared" si="5"/>
        <v>0.66784825921868696</v>
      </c>
      <c r="I12" s="60">
        <v>4869</v>
      </c>
      <c r="J12" s="60">
        <v>29570</v>
      </c>
      <c r="K12" s="60">
        <v>127244</v>
      </c>
      <c r="L12" s="60">
        <v>228789</v>
      </c>
      <c r="M12" s="60">
        <v>188793</v>
      </c>
      <c r="N12" s="60">
        <v>69408</v>
      </c>
      <c r="O12" s="60">
        <f t="shared" si="8"/>
        <v>0</v>
      </c>
      <c r="P12" s="59">
        <f t="shared" si="6"/>
        <v>0</v>
      </c>
      <c r="Q12" s="60">
        <v>0</v>
      </c>
      <c r="S12" s="1">
        <v>971288</v>
      </c>
    </row>
    <row r="13" spans="1:19" x14ac:dyDescent="0.45">
      <c r="A13" s="29" t="s">
        <v>19</v>
      </c>
      <c r="B13" s="30">
        <f t="shared" si="4"/>
        <v>2554011</v>
      </c>
      <c r="C13" s="30">
        <f>SUM(一般接種!D12+一般接種!G12+一般接種!J12+医療従事者等!C10)</f>
        <v>930923</v>
      </c>
      <c r="D13" s="32">
        <f t="shared" si="1"/>
        <v>0.87037778081121053</v>
      </c>
      <c r="E13" s="30">
        <f>SUM(一般接種!E12+一般接種!H12+一般接種!K12+医療従事者等!D10)</f>
        <v>917716</v>
      </c>
      <c r="F13" s="58">
        <f t="shared" si="2"/>
        <v>0.85802973553660289</v>
      </c>
      <c r="G13" s="30">
        <f t="shared" si="7"/>
        <v>705372</v>
      </c>
      <c r="H13" s="58">
        <f t="shared" si="5"/>
        <v>0.65949613019161113</v>
      </c>
      <c r="I13" s="60">
        <v>9638</v>
      </c>
      <c r="J13" s="60">
        <v>34620</v>
      </c>
      <c r="K13" s="60">
        <v>192522</v>
      </c>
      <c r="L13" s="60">
        <v>270207</v>
      </c>
      <c r="M13" s="60">
        <v>141677</v>
      </c>
      <c r="N13" s="60">
        <v>56708</v>
      </c>
      <c r="O13" s="60">
        <f t="shared" si="8"/>
        <v>0</v>
      </c>
      <c r="P13" s="59">
        <f t="shared" si="6"/>
        <v>0</v>
      </c>
      <c r="Q13" s="60">
        <v>0</v>
      </c>
      <c r="S13" s="1">
        <v>1069562</v>
      </c>
    </row>
    <row r="14" spans="1:19" x14ac:dyDescent="0.45">
      <c r="A14" s="29" t="s">
        <v>20</v>
      </c>
      <c r="B14" s="30">
        <f t="shared" si="4"/>
        <v>4341649</v>
      </c>
      <c r="C14" s="30">
        <f>SUM(一般接種!D13+一般接種!G13+一般接種!J13+医療従事者等!C11)</f>
        <v>1588943</v>
      </c>
      <c r="D14" s="32">
        <f t="shared" si="1"/>
        <v>0.85332580761404442</v>
      </c>
      <c r="E14" s="30">
        <f>SUM(一般接種!E13+一般接種!H13+一般接種!K13+医療従事者等!D11)</f>
        <v>1563674</v>
      </c>
      <c r="F14" s="58">
        <f t="shared" si="2"/>
        <v>0.83975534609805602</v>
      </c>
      <c r="G14" s="30">
        <f t="shared" si="7"/>
        <v>1189032</v>
      </c>
      <c r="H14" s="58">
        <f t="shared" si="5"/>
        <v>0.63855763968810875</v>
      </c>
      <c r="I14" s="60">
        <v>18975</v>
      </c>
      <c r="J14" s="60">
        <v>74735</v>
      </c>
      <c r="K14" s="60">
        <v>345081</v>
      </c>
      <c r="L14" s="60">
        <v>417375</v>
      </c>
      <c r="M14" s="60">
        <v>234189</v>
      </c>
      <c r="N14" s="60">
        <v>98677</v>
      </c>
      <c r="O14" s="60">
        <f t="shared" si="8"/>
        <v>0</v>
      </c>
      <c r="P14" s="59">
        <f t="shared" si="6"/>
        <v>0</v>
      </c>
      <c r="Q14" s="60">
        <v>0</v>
      </c>
      <c r="S14" s="1">
        <v>1862059</v>
      </c>
    </row>
    <row r="15" spans="1:19" x14ac:dyDescent="0.45">
      <c r="A15" s="29" t="s">
        <v>21</v>
      </c>
      <c r="B15" s="30">
        <f t="shared" si="4"/>
        <v>6682251</v>
      </c>
      <c r="C15" s="30">
        <f>SUM(一般接種!D14+一般接種!G14+一般接種!J14+医療従事者等!C12)</f>
        <v>2465110</v>
      </c>
      <c r="D15" s="32">
        <f t="shared" si="1"/>
        <v>0.84779419983320004</v>
      </c>
      <c r="E15" s="30">
        <f>SUM(一般接種!E14+一般接種!H14+一般接種!K14+医療従事者等!D12)</f>
        <v>2426387</v>
      </c>
      <c r="F15" s="58">
        <f t="shared" si="2"/>
        <v>0.83447668669985464</v>
      </c>
      <c r="G15" s="30">
        <f t="shared" si="7"/>
        <v>1790754</v>
      </c>
      <c r="H15" s="58">
        <f t="shared" si="5"/>
        <v>0.6158714436792283</v>
      </c>
      <c r="I15" s="60">
        <v>21077</v>
      </c>
      <c r="J15" s="60">
        <v>139030</v>
      </c>
      <c r="K15" s="60">
        <v>553118</v>
      </c>
      <c r="L15" s="60">
        <v>590952</v>
      </c>
      <c r="M15" s="60">
        <v>345230</v>
      </c>
      <c r="N15" s="60">
        <v>141347</v>
      </c>
      <c r="O15" s="60">
        <f t="shared" si="8"/>
        <v>3</v>
      </c>
      <c r="P15" s="59">
        <f t="shared" si="6"/>
        <v>1.0317521731280147E-6</v>
      </c>
      <c r="Q15" s="60">
        <v>3</v>
      </c>
      <c r="S15" s="1">
        <v>2907675</v>
      </c>
    </row>
    <row r="16" spans="1:19" x14ac:dyDescent="0.45">
      <c r="A16" s="31" t="s">
        <v>22</v>
      </c>
      <c r="B16" s="30">
        <f t="shared" si="4"/>
        <v>4392164</v>
      </c>
      <c r="C16" s="30">
        <f>SUM(一般接種!D15+一般接種!G15+一般接種!J15+医療従事者等!C13)</f>
        <v>1625386</v>
      </c>
      <c r="D16" s="32">
        <f t="shared" si="1"/>
        <v>0.83122899088217705</v>
      </c>
      <c r="E16" s="30">
        <f>SUM(一般接種!E15+一般接種!H15+一般接種!K15+医療従事者等!D13)</f>
        <v>1601038</v>
      </c>
      <c r="F16" s="58">
        <f t="shared" si="2"/>
        <v>0.81877732495789868</v>
      </c>
      <c r="G16" s="30">
        <f t="shared" si="7"/>
        <v>1165740</v>
      </c>
      <c r="H16" s="58">
        <f t="shared" si="5"/>
        <v>0.59616416274718076</v>
      </c>
      <c r="I16" s="60">
        <v>14726</v>
      </c>
      <c r="J16" s="60">
        <v>72066</v>
      </c>
      <c r="K16" s="60">
        <v>366485</v>
      </c>
      <c r="L16" s="60">
        <v>346676</v>
      </c>
      <c r="M16" s="60">
        <v>252603</v>
      </c>
      <c r="N16" s="60">
        <v>113184</v>
      </c>
      <c r="O16" s="60">
        <f t="shared" si="8"/>
        <v>2</v>
      </c>
      <c r="P16" s="59">
        <f t="shared" si="6"/>
        <v>1.0228081094363764E-6</v>
      </c>
      <c r="Q16" s="60">
        <v>2</v>
      </c>
      <c r="S16" s="1">
        <v>1955401</v>
      </c>
    </row>
    <row r="17" spans="1:19" x14ac:dyDescent="0.45">
      <c r="A17" s="29" t="s">
        <v>23</v>
      </c>
      <c r="B17" s="30">
        <f t="shared" si="4"/>
        <v>4396570</v>
      </c>
      <c r="C17" s="30">
        <f>SUM(一般接種!D16+一般接種!G16+一般接種!J16+医療従事者等!C14)</f>
        <v>1609615</v>
      </c>
      <c r="D17" s="32">
        <f t="shared" si="1"/>
        <v>0.82202858790225841</v>
      </c>
      <c r="E17" s="30">
        <f>SUM(一般接種!E16+一般接種!H16+一般接種!K16+医療従事者等!D14)</f>
        <v>1582156</v>
      </c>
      <c r="F17" s="58">
        <f t="shared" si="2"/>
        <v>0.80800530718282659</v>
      </c>
      <c r="G17" s="30">
        <f t="shared" si="7"/>
        <v>1204799</v>
      </c>
      <c r="H17" s="58">
        <f t="shared" si="5"/>
        <v>0.61528950753817091</v>
      </c>
      <c r="I17" s="60">
        <v>16170</v>
      </c>
      <c r="J17" s="60">
        <v>71574</v>
      </c>
      <c r="K17" s="60">
        <v>401832</v>
      </c>
      <c r="L17" s="60">
        <v>435204</v>
      </c>
      <c r="M17" s="60">
        <v>216833</v>
      </c>
      <c r="N17" s="60">
        <v>63186</v>
      </c>
      <c r="O17" s="60">
        <f t="shared" si="8"/>
        <v>1</v>
      </c>
      <c r="P17" s="59">
        <f t="shared" si="6"/>
        <v>5.1069888631893863E-7</v>
      </c>
      <c r="Q17" s="60">
        <v>1</v>
      </c>
      <c r="S17" s="1">
        <v>1958101</v>
      </c>
    </row>
    <row r="18" spans="1:19" x14ac:dyDescent="0.45">
      <c r="A18" s="29" t="s">
        <v>24</v>
      </c>
      <c r="B18" s="30">
        <f t="shared" si="4"/>
        <v>16371255</v>
      </c>
      <c r="C18" s="30">
        <f>SUM(一般接種!D17+一般接種!G17+一般接種!J17+医療従事者等!C15)</f>
        <v>6113078</v>
      </c>
      <c r="D18" s="32">
        <f t="shared" si="1"/>
        <v>0.826784444640705</v>
      </c>
      <c r="E18" s="30">
        <f>SUM(一般接種!E17+一般接種!H17+一般接種!K17+医療従事者等!D15)</f>
        <v>6015755</v>
      </c>
      <c r="F18" s="58">
        <f t="shared" si="2"/>
        <v>0.81362165782434714</v>
      </c>
      <c r="G18" s="30">
        <f t="shared" si="7"/>
        <v>4242422</v>
      </c>
      <c r="H18" s="58">
        <f t="shared" si="5"/>
        <v>0.57378108331048761</v>
      </c>
      <c r="I18" s="60">
        <v>49088</v>
      </c>
      <c r="J18" s="60">
        <v>267235</v>
      </c>
      <c r="K18" s="60">
        <v>1310539</v>
      </c>
      <c r="L18" s="60">
        <v>1409465</v>
      </c>
      <c r="M18" s="60">
        <v>832718</v>
      </c>
      <c r="N18" s="60">
        <v>373377</v>
      </c>
      <c r="O18" s="60">
        <f t="shared" si="8"/>
        <v>2</v>
      </c>
      <c r="P18" s="59">
        <f t="shared" si="6"/>
        <v>2.70496939394755E-7</v>
      </c>
      <c r="Q18" s="60">
        <v>2</v>
      </c>
      <c r="S18" s="1">
        <v>7393799</v>
      </c>
    </row>
    <row r="19" spans="1:19" x14ac:dyDescent="0.45">
      <c r="A19" s="29" t="s">
        <v>25</v>
      </c>
      <c r="B19" s="30">
        <f t="shared" si="4"/>
        <v>14074501</v>
      </c>
      <c r="C19" s="30">
        <f>SUM(一般接種!D18+一般接種!G18+一般接種!J18+医療従事者等!C16)</f>
        <v>5216825</v>
      </c>
      <c r="D19" s="32">
        <f t="shared" si="1"/>
        <v>0.82506944606993127</v>
      </c>
      <c r="E19" s="30">
        <f>SUM(一般接種!E18+一般接種!H18+一般接種!K18+医療従事者等!D16)</f>
        <v>5143340</v>
      </c>
      <c r="F19" s="58">
        <f t="shared" si="2"/>
        <v>0.81344739084583451</v>
      </c>
      <c r="G19" s="30">
        <f t="shared" si="7"/>
        <v>3714336</v>
      </c>
      <c r="H19" s="58">
        <f t="shared" si="5"/>
        <v>0.58744258165409124</v>
      </c>
      <c r="I19" s="60">
        <v>42873</v>
      </c>
      <c r="J19" s="60">
        <v>211579</v>
      </c>
      <c r="K19" s="60">
        <v>1083891</v>
      </c>
      <c r="L19" s="60">
        <v>1317198</v>
      </c>
      <c r="M19" s="60">
        <v>750843</v>
      </c>
      <c r="N19" s="60">
        <v>307952</v>
      </c>
      <c r="O19" s="60">
        <f t="shared" si="8"/>
        <v>1</v>
      </c>
      <c r="P19" s="59">
        <f t="shared" si="6"/>
        <v>1.5815547695579807E-7</v>
      </c>
      <c r="Q19" s="60">
        <v>1</v>
      </c>
      <c r="S19" s="1">
        <v>6322892</v>
      </c>
    </row>
    <row r="20" spans="1:19" x14ac:dyDescent="0.45">
      <c r="A20" s="29" t="s">
        <v>26</v>
      </c>
      <c r="B20" s="30">
        <f t="shared" si="4"/>
        <v>30284690</v>
      </c>
      <c r="C20" s="30">
        <f>SUM(一般接種!D19+一般接種!G19+一般接種!J19+医療従事者等!C17)</f>
        <v>11272157</v>
      </c>
      <c r="D20" s="32">
        <f t="shared" si="1"/>
        <v>0.81426635168462735</v>
      </c>
      <c r="E20" s="30">
        <f>SUM(一般接種!E19+一般接種!H19+一般接種!K19+医療従事者等!D17)</f>
        <v>11115932</v>
      </c>
      <c r="F20" s="58">
        <f t="shared" si="2"/>
        <v>0.80298113264518955</v>
      </c>
      <c r="G20" s="30">
        <f t="shared" si="7"/>
        <v>7896601</v>
      </c>
      <c r="H20" s="58">
        <f t="shared" si="5"/>
        <v>0.57042644872486958</v>
      </c>
      <c r="I20" s="60">
        <v>100566</v>
      </c>
      <c r="J20" s="60">
        <v>600743</v>
      </c>
      <c r="K20" s="60">
        <v>2624721</v>
      </c>
      <c r="L20" s="60">
        <v>2921448</v>
      </c>
      <c r="M20" s="60">
        <v>1255421</v>
      </c>
      <c r="N20" s="60">
        <v>393702</v>
      </c>
      <c r="O20" s="60">
        <f t="shared" si="8"/>
        <v>43</v>
      </c>
      <c r="P20" s="59">
        <f t="shared" si="6"/>
        <v>3.1061892699364436E-6</v>
      </c>
      <c r="Q20" s="60">
        <v>43</v>
      </c>
      <c r="S20" s="1">
        <v>13843329</v>
      </c>
    </row>
    <row r="21" spans="1:19" x14ac:dyDescent="0.45">
      <c r="A21" s="29" t="s">
        <v>27</v>
      </c>
      <c r="B21" s="30">
        <f t="shared" si="4"/>
        <v>20380730</v>
      </c>
      <c r="C21" s="30">
        <f>SUM(一般接種!D20+一般接種!G20+一般接種!J20+医療従事者等!C18)</f>
        <v>7588598</v>
      </c>
      <c r="D21" s="32">
        <f t="shared" si="1"/>
        <v>0.82303996244769373</v>
      </c>
      <c r="E21" s="30">
        <f>SUM(一般接種!E20+一般接種!H20+一般接種!K20+医療従事者等!D18)</f>
        <v>7489563</v>
      </c>
      <c r="F21" s="58">
        <f t="shared" si="2"/>
        <v>0.81229887922243815</v>
      </c>
      <c r="G21" s="30">
        <f t="shared" si="7"/>
        <v>5302569</v>
      </c>
      <c r="H21" s="58">
        <f t="shared" si="5"/>
        <v>0.57510309422587735</v>
      </c>
      <c r="I21" s="60">
        <v>49874</v>
      </c>
      <c r="J21" s="60">
        <v>297807</v>
      </c>
      <c r="K21" s="60">
        <v>1445076</v>
      </c>
      <c r="L21" s="60">
        <v>2038706</v>
      </c>
      <c r="M21" s="60">
        <v>1091044</v>
      </c>
      <c r="N21" s="60">
        <v>380062</v>
      </c>
      <c r="O21" s="60">
        <f t="shared" si="8"/>
        <v>9</v>
      </c>
      <c r="P21" s="59">
        <f t="shared" si="6"/>
        <v>9.7611701951127763E-7</v>
      </c>
      <c r="Q21" s="60">
        <v>9</v>
      </c>
      <c r="S21" s="1">
        <v>9220206</v>
      </c>
    </row>
    <row r="22" spans="1:19" x14ac:dyDescent="0.45">
      <c r="A22" s="29" t="s">
        <v>28</v>
      </c>
      <c r="B22" s="30">
        <f t="shared" si="4"/>
        <v>5212002</v>
      </c>
      <c r="C22" s="30">
        <f>SUM(一般接種!D21+一般接種!G21+一般接種!J21+医療従事者等!C19)</f>
        <v>1893168</v>
      </c>
      <c r="D22" s="32">
        <f t="shared" si="1"/>
        <v>0.85540856706250845</v>
      </c>
      <c r="E22" s="30">
        <f>SUM(一般接種!E21+一般接種!H21+一般接種!K21+医療従事者等!D19)</f>
        <v>1856873</v>
      </c>
      <c r="F22" s="58">
        <f t="shared" si="2"/>
        <v>0.83900904312087532</v>
      </c>
      <c r="G22" s="30">
        <f t="shared" si="7"/>
        <v>1461961</v>
      </c>
      <c r="H22" s="58">
        <f t="shared" si="5"/>
        <v>0.6605721014253737</v>
      </c>
      <c r="I22" s="60">
        <v>16796</v>
      </c>
      <c r="J22" s="60">
        <v>64620</v>
      </c>
      <c r="K22" s="60">
        <v>343636</v>
      </c>
      <c r="L22" s="60">
        <v>566343</v>
      </c>
      <c r="M22" s="60">
        <v>354414</v>
      </c>
      <c r="N22" s="60">
        <v>116152</v>
      </c>
      <c r="O22" s="60">
        <f t="shared" si="8"/>
        <v>2</v>
      </c>
      <c r="P22" s="59">
        <f t="shared" si="6"/>
        <v>9.0367951186847487E-7</v>
      </c>
      <c r="Q22" s="60">
        <v>2</v>
      </c>
      <c r="S22" s="1">
        <v>2213174</v>
      </c>
    </row>
    <row r="23" spans="1:19" x14ac:dyDescent="0.45">
      <c r="A23" s="29" t="s">
        <v>29</v>
      </c>
      <c r="B23" s="30">
        <f t="shared" si="4"/>
        <v>2436521</v>
      </c>
      <c r="C23" s="30">
        <f>SUM(一般接種!D22+一般接種!G22+一般接種!J22+医療従事者等!C20)</f>
        <v>895206</v>
      </c>
      <c r="D23" s="32">
        <f t="shared" si="1"/>
        <v>0.85446999734650286</v>
      </c>
      <c r="E23" s="30">
        <f>SUM(一般接種!E22+一般接種!H22+一般接種!K22+医療従事者等!D20)</f>
        <v>886141</v>
      </c>
      <c r="F23" s="58">
        <f t="shared" si="2"/>
        <v>0.8458174966640386</v>
      </c>
      <c r="G23" s="30">
        <f t="shared" si="7"/>
        <v>655174</v>
      </c>
      <c r="H23" s="58">
        <f t="shared" si="5"/>
        <v>0.62536056063241041</v>
      </c>
      <c r="I23" s="60">
        <v>10195</v>
      </c>
      <c r="J23" s="60">
        <v>39014</v>
      </c>
      <c r="K23" s="60">
        <v>212641</v>
      </c>
      <c r="L23" s="60">
        <v>219095</v>
      </c>
      <c r="M23" s="60">
        <v>126401</v>
      </c>
      <c r="N23" s="60">
        <v>47828</v>
      </c>
      <c r="O23" s="60">
        <f t="shared" si="8"/>
        <v>0</v>
      </c>
      <c r="P23" s="59">
        <f t="shared" si="6"/>
        <v>0</v>
      </c>
      <c r="Q23" s="60">
        <v>0</v>
      </c>
      <c r="S23" s="1">
        <v>1047674</v>
      </c>
    </row>
    <row r="24" spans="1:19" x14ac:dyDescent="0.45">
      <c r="A24" s="29" t="s">
        <v>30</v>
      </c>
      <c r="B24" s="30">
        <f t="shared" si="4"/>
        <v>2522542</v>
      </c>
      <c r="C24" s="30">
        <f>SUM(一般接種!D23+一般接種!G23+一般接種!J23+医療従事者等!C21)</f>
        <v>935455</v>
      </c>
      <c r="D24" s="32">
        <f t="shared" si="1"/>
        <v>0.82589506434433757</v>
      </c>
      <c r="E24" s="30">
        <f>SUM(一般接種!E23+一般接種!H23+一般接種!K23+医療従事者等!D21)</f>
        <v>921832</v>
      </c>
      <c r="F24" s="58">
        <f t="shared" si="2"/>
        <v>0.81386758203726461</v>
      </c>
      <c r="G24" s="30">
        <f t="shared" si="7"/>
        <v>665255</v>
      </c>
      <c r="H24" s="58">
        <f t="shared" si="5"/>
        <v>0.58734072834117335</v>
      </c>
      <c r="I24" s="60">
        <v>9272</v>
      </c>
      <c r="J24" s="60">
        <v>55195</v>
      </c>
      <c r="K24" s="60">
        <v>203404</v>
      </c>
      <c r="L24" s="60">
        <v>215053</v>
      </c>
      <c r="M24" s="60">
        <v>130461</v>
      </c>
      <c r="N24" s="60">
        <v>51870</v>
      </c>
      <c r="O24" s="60">
        <f t="shared" si="8"/>
        <v>8</v>
      </c>
      <c r="P24" s="59">
        <f t="shared" si="6"/>
        <v>7.0630447373253665E-6</v>
      </c>
      <c r="Q24" s="60">
        <v>8</v>
      </c>
      <c r="S24" s="1">
        <v>1132656</v>
      </c>
    </row>
    <row r="25" spans="1:19" x14ac:dyDescent="0.45">
      <c r="A25" s="29" t="s">
        <v>31</v>
      </c>
      <c r="B25" s="30">
        <f t="shared" si="4"/>
        <v>1757201</v>
      </c>
      <c r="C25" s="30">
        <f>SUM(一般接種!D24+一般接種!G24+一般接種!J24+医療従事者等!C22)</f>
        <v>646788</v>
      </c>
      <c r="D25" s="32">
        <f t="shared" si="1"/>
        <v>0.83501445293790333</v>
      </c>
      <c r="E25" s="30">
        <f>SUM(一般接種!E24+一般接種!H24+一般接種!K24+医療従事者等!D22)</f>
        <v>639301</v>
      </c>
      <c r="F25" s="58">
        <f t="shared" si="2"/>
        <v>0.82534860692785672</v>
      </c>
      <c r="G25" s="30">
        <f t="shared" si="7"/>
        <v>471112</v>
      </c>
      <c r="H25" s="58">
        <f t="shared" si="5"/>
        <v>0.60821370982838507</v>
      </c>
      <c r="I25" s="60">
        <v>7613</v>
      </c>
      <c r="J25" s="60">
        <v>32283</v>
      </c>
      <c r="K25" s="60">
        <v>143680</v>
      </c>
      <c r="L25" s="60">
        <v>171943</v>
      </c>
      <c r="M25" s="60">
        <v>91659</v>
      </c>
      <c r="N25" s="60">
        <v>23934</v>
      </c>
      <c r="O25" s="60">
        <f t="shared" si="8"/>
        <v>0</v>
      </c>
      <c r="P25" s="59">
        <f t="shared" si="6"/>
        <v>0</v>
      </c>
      <c r="Q25" s="60">
        <v>0</v>
      </c>
      <c r="S25" s="1">
        <v>774583</v>
      </c>
    </row>
    <row r="26" spans="1:19" x14ac:dyDescent="0.45">
      <c r="A26" s="29" t="s">
        <v>32</v>
      </c>
      <c r="B26" s="30">
        <f t="shared" si="4"/>
        <v>1851219</v>
      </c>
      <c r="C26" s="30">
        <f>SUM(一般接種!D25+一般接種!G25+一般接種!J25+医療従事者等!C23)</f>
        <v>680459</v>
      </c>
      <c r="D26" s="32">
        <f t="shared" si="1"/>
        <v>0.82882032455660615</v>
      </c>
      <c r="E26" s="30">
        <f>SUM(一般接種!E25+一般接種!H25+一般接種!K25+医療従事者等!D23)</f>
        <v>671550</v>
      </c>
      <c r="F26" s="58">
        <f t="shared" si="2"/>
        <v>0.81796888417375457</v>
      </c>
      <c r="G26" s="30">
        <f t="shared" si="7"/>
        <v>499210</v>
      </c>
      <c r="H26" s="58">
        <f t="shared" si="5"/>
        <v>0.6080533790013849</v>
      </c>
      <c r="I26" s="60">
        <v>6264</v>
      </c>
      <c r="J26" s="60">
        <v>37831</v>
      </c>
      <c r="K26" s="60">
        <v>168648</v>
      </c>
      <c r="L26" s="60">
        <v>164456</v>
      </c>
      <c r="M26" s="60">
        <v>96027</v>
      </c>
      <c r="N26" s="60">
        <v>25984</v>
      </c>
      <c r="O26" s="60">
        <f t="shared" si="8"/>
        <v>0</v>
      </c>
      <c r="P26" s="59">
        <f t="shared" si="6"/>
        <v>0</v>
      </c>
      <c r="Q26" s="60">
        <v>0</v>
      </c>
      <c r="S26" s="1">
        <v>820997</v>
      </c>
    </row>
    <row r="27" spans="1:19" x14ac:dyDescent="0.45">
      <c r="A27" s="29" t="s">
        <v>33</v>
      </c>
      <c r="B27" s="30">
        <f t="shared" si="4"/>
        <v>4715754</v>
      </c>
      <c r="C27" s="30">
        <f>SUM(一般接種!D26+一般接種!G26+一般接種!J26+医療従事者等!C24)</f>
        <v>1725696</v>
      </c>
      <c r="D27" s="32">
        <f t="shared" si="1"/>
        <v>0.83297059424048514</v>
      </c>
      <c r="E27" s="30">
        <f>SUM(一般接種!E26+一般接種!H26+一般接種!K26+医療従事者等!D24)</f>
        <v>1697543</v>
      </c>
      <c r="F27" s="58">
        <f t="shared" si="2"/>
        <v>0.81938151415937444</v>
      </c>
      <c r="G27" s="30">
        <f t="shared" si="7"/>
        <v>1292515</v>
      </c>
      <c r="H27" s="58">
        <f t="shared" si="5"/>
        <v>0.62387986506009208</v>
      </c>
      <c r="I27" s="60">
        <v>14301</v>
      </c>
      <c r="J27" s="60">
        <v>69047</v>
      </c>
      <c r="K27" s="60">
        <v>456513</v>
      </c>
      <c r="L27" s="60">
        <v>431767</v>
      </c>
      <c r="M27" s="60">
        <v>234472</v>
      </c>
      <c r="N27" s="60">
        <v>86415</v>
      </c>
      <c r="O27" s="60">
        <f t="shared" si="8"/>
        <v>0</v>
      </c>
      <c r="P27" s="59">
        <f t="shared" si="6"/>
        <v>0</v>
      </c>
      <c r="Q27" s="60">
        <v>0</v>
      </c>
      <c r="S27" s="1">
        <v>2071737</v>
      </c>
    </row>
    <row r="28" spans="1:19" x14ac:dyDescent="0.45">
      <c r="A28" s="29" t="s">
        <v>34</v>
      </c>
      <c r="B28" s="30">
        <f t="shared" si="4"/>
        <v>4553909</v>
      </c>
      <c r="C28" s="30">
        <f>SUM(一般接種!D27+一般接種!G27+一般接種!J27+医療従事者等!C25)</f>
        <v>1666512</v>
      </c>
      <c r="D28" s="32">
        <f t="shared" si="1"/>
        <v>0.82631864184241199</v>
      </c>
      <c r="E28" s="30">
        <f>SUM(一般接種!E27+一般接種!H27+一般接種!K27+医療従事者等!D25)</f>
        <v>1650586</v>
      </c>
      <c r="F28" s="58">
        <f t="shared" si="2"/>
        <v>0.81842193861436308</v>
      </c>
      <c r="G28" s="30">
        <f t="shared" si="7"/>
        <v>1236811</v>
      </c>
      <c r="H28" s="58">
        <f t="shared" si="5"/>
        <v>0.61325690168192937</v>
      </c>
      <c r="I28" s="60">
        <v>15435</v>
      </c>
      <c r="J28" s="60">
        <v>85030</v>
      </c>
      <c r="K28" s="60">
        <v>466180</v>
      </c>
      <c r="L28" s="60">
        <v>402529</v>
      </c>
      <c r="M28" s="60">
        <v>191217</v>
      </c>
      <c r="N28" s="60">
        <v>76420</v>
      </c>
      <c r="O28" s="60">
        <f t="shared" si="8"/>
        <v>1</v>
      </c>
      <c r="P28" s="59">
        <f t="shared" si="6"/>
        <v>4.9583719879749563E-7</v>
      </c>
      <c r="Q28" s="60">
        <v>1</v>
      </c>
      <c r="S28" s="1">
        <v>2016791</v>
      </c>
    </row>
    <row r="29" spans="1:19" x14ac:dyDescent="0.45">
      <c r="A29" s="29" t="s">
        <v>35</v>
      </c>
      <c r="B29" s="30">
        <f t="shared" si="4"/>
        <v>8411063</v>
      </c>
      <c r="C29" s="30">
        <f>SUM(一般接種!D28+一般接種!G28+一般接種!J28+医療従事者等!C26)</f>
        <v>3130758</v>
      </c>
      <c r="D29" s="32">
        <f t="shared" si="1"/>
        <v>0.84930471534834762</v>
      </c>
      <c r="E29" s="30">
        <f>SUM(一般接種!E28+一般接種!H28+一般接種!K28+医療従事者等!D26)</f>
        <v>3090286</v>
      </c>
      <c r="F29" s="58">
        <f t="shared" si="2"/>
        <v>0.83832556574956729</v>
      </c>
      <c r="G29" s="30">
        <f t="shared" si="7"/>
        <v>2190019</v>
      </c>
      <c r="H29" s="58">
        <f t="shared" si="5"/>
        <v>0.59410323742763671</v>
      </c>
      <c r="I29" s="60">
        <v>23476</v>
      </c>
      <c r="J29" s="60">
        <v>114818</v>
      </c>
      <c r="K29" s="60">
        <v>652162</v>
      </c>
      <c r="L29" s="60">
        <v>751426</v>
      </c>
      <c r="M29" s="60">
        <v>450296</v>
      </c>
      <c r="N29" s="60">
        <v>197841</v>
      </c>
      <c r="O29" s="60">
        <f t="shared" si="8"/>
        <v>0</v>
      </c>
      <c r="P29" s="59">
        <f t="shared" si="6"/>
        <v>0</v>
      </c>
      <c r="Q29" s="60">
        <v>0</v>
      </c>
      <c r="S29" s="1">
        <v>3686260</v>
      </c>
    </row>
    <row r="30" spans="1:19" x14ac:dyDescent="0.45">
      <c r="A30" s="29" t="s">
        <v>36</v>
      </c>
      <c r="B30" s="30">
        <f t="shared" si="4"/>
        <v>16061966</v>
      </c>
      <c r="C30" s="30">
        <f>SUM(一般接種!D29+一般接種!G29+一般接種!J29+医療従事者等!C27)</f>
        <v>6000882</v>
      </c>
      <c r="D30" s="32">
        <f t="shared" si="1"/>
        <v>0.79389326509677061</v>
      </c>
      <c r="E30" s="30">
        <f>SUM(一般接種!E29+一般接種!H29+一般接種!K29+医療従事者等!D27)</f>
        <v>5889288</v>
      </c>
      <c r="F30" s="58">
        <f t="shared" si="2"/>
        <v>0.77912981448647545</v>
      </c>
      <c r="G30" s="30">
        <f t="shared" si="7"/>
        <v>4171796</v>
      </c>
      <c r="H30" s="58">
        <f t="shared" si="5"/>
        <v>0.55191232684756131</v>
      </c>
      <c r="I30" s="60">
        <v>43043</v>
      </c>
      <c r="J30" s="60">
        <v>373041</v>
      </c>
      <c r="K30" s="60">
        <v>1351059</v>
      </c>
      <c r="L30" s="60">
        <v>1356977</v>
      </c>
      <c r="M30" s="60">
        <v>756952</v>
      </c>
      <c r="N30" s="60">
        <v>290724</v>
      </c>
      <c r="O30" s="60">
        <f t="shared" si="8"/>
        <v>2</v>
      </c>
      <c r="P30" s="59">
        <f t="shared" si="6"/>
        <v>2.6459219331317315E-7</v>
      </c>
      <c r="Q30" s="60">
        <v>2</v>
      </c>
      <c r="S30" s="1">
        <v>7558802</v>
      </c>
    </row>
    <row r="31" spans="1:19" x14ac:dyDescent="0.45">
      <c r="A31" s="29" t="s">
        <v>37</v>
      </c>
      <c r="B31" s="30">
        <f t="shared" si="4"/>
        <v>3983133</v>
      </c>
      <c r="C31" s="30">
        <f>SUM(一般接種!D30+一般接種!G30+一般接種!J30+医療従事者等!C28)</f>
        <v>1477154</v>
      </c>
      <c r="D31" s="32">
        <f t="shared" si="1"/>
        <v>0.82038724683528486</v>
      </c>
      <c r="E31" s="30">
        <f>SUM(一般接種!E30+一般接種!H30+一般接種!K30+医療従事者等!D28)</f>
        <v>1459563</v>
      </c>
      <c r="F31" s="58">
        <f t="shared" si="2"/>
        <v>0.81061749225378588</v>
      </c>
      <c r="G31" s="30">
        <f t="shared" si="7"/>
        <v>1046416</v>
      </c>
      <c r="H31" s="58">
        <f t="shared" si="5"/>
        <v>0.58116238475094095</v>
      </c>
      <c r="I31" s="60">
        <v>16791</v>
      </c>
      <c r="J31" s="60">
        <v>67290</v>
      </c>
      <c r="K31" s="60">
        <v>346503</v>
      </c>
      <c r="L31" s="60">
        <v>353069</v>
      </c>
      <c r="M31" s="60">
        <v>194181</v>
      </c>
      <c r="N31" s="60">
        <v>68582</v>
      </c>
      <c r="O31" s="60">
        <f t="shared" si="8"/>
        <v>1</v>
      </c>
      <c r="P31" s="59">
        <f t="shared" si="6"/>
        <v>5.5538369515655429E-7</v>
      </c>
      <c r="Q31" s="60">
        <v>1</v>
      </c>
      <c r="S31" s="1">
        <v>1800557</v>
      </c>
    </row>
    <row r="32" spans="1:19" x14ac:dyDescent="0.45">
      <c r="A32" s="29" t="s">
        <v>38</v>
      </c>
      <c r="B32" s="30">
        <f t="shared" si="4"/>
        <v>3107006</v>
      </c>
      <c r="C32" s="30">
        <f>SUM(一般接種!D31+一般接種!G31+一般接種!J31+医療従事者等!C29)</f>
        <v>1155782</v>
      </c>
      <c r="D32" s="32">
        <f t="shared" si="1"/>
        <v>0.81459470850545124</v>
      </c>
      <c r="E32" s="30">
        <f>SUM(一般接種!E31+一般接種!H31+一般接種!K31+医療従事者等!D29)</f>
        <v>1142217</v>
      </c>
      <c r="F32" s="58">
        <f t="shared" si="2"/>
        <v>0.80503410172936685</v>
      </c>
      <c r="G32" s="30">
        <f t="shared" si="7"/>
        <v>809007</v>
      </c>
      <c r="H32" s="58">
        <f t="shared" si="5"/>
        <v>0.57018782204937402</v>
      </c>
      <c r="I32" s="60">
        <v>8721</v>
      </c>
      <c r="J32" s="60">
        <v>52713</v>
      </c>
      <c r="K32" s="60">
        <v>238332</v>
      </c>
      <c r="L32" s="60">
        <v>285379</v>
      </c>
      <c r="M32" s="60">
        <v>159541</v>
      </c>
      <c r="N32" s="60">
        <v>64321</v>
      </c>
      <c r="O32" s="60">
        <f t="shared" si="8"/>
        <v>0</v>
      </c>
      <c r="P32" s="59">
        <f t="shared" si="6"/>
        <v>0</v>
      </c>
      <c r="Q32" s="60">
        <v>0</v>
      </c>
      <c r="S32" s="1">
        <v>1418843</v>
      </c>
    </row>
    <row r="33" spans="1:19" x14ac:dyDescent="0.45">
      <c r="A33" s="29" t="s">
        <v>39</v>
      </c>
      <c r="B33" s="30">
        <f t="shared" si="4"/>
        <v>5399524</v>
      </c>
      <c r="C33" s="30">
        <f>SUM(一般接種!D32+一般接種!G32+一般接種!J32+医療従事者等!C30)</f>
        <v>2026276</v>
      </c>
      <c r="D33" s="32">
        <f t="shared" si="1"/>
        <v>0.80072806537097585</v>
      </c>
      <c r="E33" s="30">
        <f>SUM(一般接種!E32+一般接種!H32+一般接種!K32+医療従事者等!D30)</f>
        <v>1991825</v>
      </c>
      <c r="F33" s="58">
        <f t="shared" si="2"/>
        <v>0.78711398585757519</v>
      </c>
      <c r="G33" s="30">
        <f t="shared" si="7"/>
        <v>1381423</v>
      </c>
      <c r="H33" s="58">
        <f t="shared" si="5"/>
        <v>0.54590004829005012</v>
      </c>
      <c r="I33" s="60">
        <v>25833</v>
      </c>
      <c r="J33" s="60">
        <v>94793</v>
      </c>
      <c r="K33" s="60">
        <v>448052</v>
      </c>
      <c r="L33" s="60">
        <v>472136</v>
      </c>
      <c r="M33" s="60">
        <v>249224</v>
      </c>
      <c r="N33" s="60">
        <v>91385</v>
      </c>
      <c r="O33" s="60">
        <f t="shared" si="8"/>
        <v>0</v>
      </c>
      <c r="P33" s="59">
        <f t="shared" si="6"/>
        <v>0</v>
      </c>
      <c r="Q33" s="60">
        <v>0</v>
      </c>
      <c r="S33" s="1">
        <v>2530542</v>
      </c>
    </row>
    <row r="34" spans="1:19" x14ac:dyDescent="0.45">
      <c r="A34" s="29" t="s">
        <v>40</v>
      </c>
      <c r="B34" s="30">
        <f t="shared" si="4"/>
        <v>18194894</v>
      </c>
      <c r="C34" s="30">
        <f>SUM(一般接種!D33+一般接種!G33+一般接種!J33+医療従事者等!C31)</f>
        <v>6892586</v>
      </c>
      <c r="D34" s="32">
        <f t="shared" si="1"/>
        <v>0.77974743173010364</v>
      </c>
      <c r="E34" s="30">
        <f>SUM(一般接種!E33+一般接種!H33+一般接種!K33+医療従事者等!D31)</f>
        <v>6799249</v>
      </c>
      <c r="F34" s="58">
        <f t="shared" si="2"/>
        <v>0.76918836347395236</v>
      </c>
      <c r="G34" s="30">
        <f t="shared" si="7"/>
        <v>4503059</v>
      </c>
      <c r="H34" s="58">
        <f t="shared" si="5"/>
        <v>0.50942399415533279</v>
      </c>
      <c r="I34" s="60">
        <v>64527</v>
      </c>
      <c r="J34" s="60">
        <v>368198</v>
      </c>
      <c r="K34" s="60">
        <v>1512711</v>
      </c>
      <c r="L34" s="60">
        <v>1540236</v>
      </c>
      <c r="M34" s="60">
        <v>761643</v>
      </c>
      <c r="N34" s="60">
        <v>255744</v>
      </c>
      <c r="O34" s="60">
        <f t="shared" si="8"/>
        <v>5</v>
      </c>
      <c r="P34" s="59">
        <f t="shared" si="6"/>
        <v>5.65642149209385E-7</v>
      </c>
      <c r="Q34" s="60">
        <v>5</v>
      </c>
      <c r="S34" s="1">
        <v>8839511</v>
      </c>
    </row>
    <row r="35" spans="1:19" x14ac:dyDescent="0.45">
      <c r="A35" s="29" t="s">
        <v>41</v>
      </c>
      <c r="B35" s="30">
        <f t="shared" si="4"/>
        <v>11850841</v>
      </c>
      <c r="C35" s="30">
        <f>SUM(一般接種!D34+一般接種!G34+一般接種!J34+医療従事者等!C32)</f>
        <v>4427233</v>
      </c>
      <c r="D35" s="32">
        <f t="shared" si="1"/>
        <v>0.8015086107402295</v>
      </c>
      <c r="E35" s="30">
        <f>SUM(一般接種!E34+一般接種!H34+一般接種!K34+医療従事者等!D32)</f>
        <v>4372166</v>
      </c>
      <c r="F35" s="58">
        <f t="shared" si="2"/>
        <v>0.79153925185000795</v>
      </c>
      <c r="G35" s="30">
        <f t="shared" si="7"/>
        <v>3051442</v>
      </c>
      <c r="H35" s="58">
        <f t="shared" si="5"/>
        <v>0.55243467831360749</v>
      </c>
      <c r="I35" s="60">
        <v>44309</v>
      </c>
      <c r="J35" s="60">
        <v>241183</v>
      </c>
      <c r="K35" s="60">
        <v>1005530</v>
      </c>
      <c r="L35" s="60">
        <v>1030496</v>
      </c>
      <c r="M35" s="60">
        <v>540599</v>
      </c>
      <c r="N35" s="60">
        <v>189325</v>
      </c>
      <c r="O35" s="60">
        <f t="shared" si="8"/>
        <v>2</v>
      </c>
      <c r="P35" s="59">
        <f t="shared" si="6"/>
        <v>3.6208106089750844E-7</v>
      </c>
      <c r="Q35" s="60">
        <v>2</v>
      </c>
      <c r="S35" s="1">
        <v>5523625</v>
      </c>
    </row>
    <row r="36" spans="1:19" x14ac:dyDescent="0.45">
      <c r="A36" s="29" t="s">
        <v>42</v>
      </c>
      <c r="B36" s="30">
        <f t="shared" si="4"/>
        <v>2962441</v>
      </c>
      <c r="C36" s="30">
        <f>SUM(一般接種!D35+一般接種!G35+一般接種!J35+医療従事者等!C33)</f>
        <v>1092803</v>
      </c>
      <c r="D36" s="32">
        <f t="shared" si="1"/>
        <v>0.81265063331992304</v>
      </c>
      <c r="E36" s="30">
        <f>SUM(一般接種!E35+一般接種!H35+一般接種!K35+医療従事者等!D33)</f>
        <v>1081006</v>
      </c>
      <c r="F36" s="58">
        <f t="shared" si="2"/>
        <v>0.80387792724089957</v>
      </c>
      <c r="G36" s="30">
        <f t="shared" si="7"/>
        <v>788632</v>
      </c>
      <c r="H36" s="58">
        <f t="shared" si="5"/>
        <v>0.58645729766147925</v>
      </c>
      <c r="I36" s="60">
        <v>7528</v>
      </c>
      <c r="J36" s="60">
        <v>53839</v>
      </c>
      <c r="K36" s="60">
        <v>306611</v>
      </c>
      <c r="L36" s="60">
        <v>252621</v>
      </c>
      <c r="M36" s="60">
        <v>130367</v>
      </c>
      <c r="N36" s="60">
        <v>37666</v>
      </c>
      <c r="O36" s="60">
        <f t="shared" si="8"/>
        <v>16</v>
      </c>
      <c r="P36" s="59">
        <f t="shared" si="6"/>
        <v>1.189821965452032E-5</v>
      </c>
      <c r="Q36" s="60">
        <v>16</v>
      </c>
      <c r="S36" s="1">
        <v>1344739</v>
      </c>
    </row>
    <row r="37" spans="1:19" x14ac:dyDescent="0.45">
      <c r="A37" s="29" t="s">
        <v>43</v>
      </c>
      <c r="B37" s="30">
        <f t="shared" si="4"/>
        <v>2052603</v>
      </c>
      <c r="C37" s="30">
        <f>SUM(一般接種!D36+一般接種!G36+一般接種!J36+医療従事者等!C34)</f>
        <v>749132</v>
      </c>
      <c r="D37" s="32">
        <f t="shared" si="1"/>
        <v>0.7932090399308791</v>
      </c>
      <c r="E37" s="30">
        <f>SUM(一般接種!E36+一般接種!H36+一般接種!K36+医療従事者等!D34)</f>
        <v>739519</v>
      </c>
      <c r="F37" s="58">
        <f t="shared" si="2"/>
        <v>0.78303043522455829</v>
      </c>
      <c r="G37" s="30">
        <f t="shared" si="7"/>
        <v>563952</v>
      </c>
      <c r="H37" s="58">
        <f t="shared" si="5"/>
        <v>0.59713351517102342</v>
      </c>
      <c r="I37" s="60">
        <v>7665</v>
      </c>
      <c r="J37" s="60">
        <v>44698</v>
      </c>
      <c r="K37" s="60">
        <v>211046</v>
      </c>
      <c r="L37" s="60">
        <v>196104</v>
      </c>
      <c r="M37" s="60">
        <v>82953</v>
      </c>
      <c r="N37" s="60">
        <v>21486</v>
      </c>
      <c r="O37" s="60">
        <f t="shared" si="8"/>
        <v>0</v>
      </c>
      <c r="P37" s="59">
        <f t="shared" si="6"/>
        <v>0</v>
      </c>
      <c r="Q37" s="60">
        <v>0</v>
      </c>
      <c r="S37" s="1">
        <v>944432</v>
      </c>
    </row>
    <row r="38" spans="1:19" x14ac:dyDescent="0.45">
      <c r="A38" s="29" t="s">
        <v>44</v>
      </c>
      <c r="B38" s="30">
        <f t="shared" si="4"/>
        <v>1205169</v>
      </c>
      <c r="C38" s="30">
        <f>SUM(一般接種!D37+一般接種!G37+一般接種!J37+医療従事者等!C35)</f>
        <v>442911</v>
      </c>
      <c r="D38" s="32">
        <f t="shared" si="1"/>
        <v>0.79547511799823267</v>
      </c>
      <c r="E38" s="30">
        <f>SUM(一般接種!E37+一般接種!H37+一般接種!K37+医療従事者等!D35)</f>
        <v>436545</v>
      </c>
      <c r="F38" s="58">
        <f t="shared" si="2"/>
        <v>0.78404168193280033</v>
      </c>
      <c r="G38" s="30">
        <f t="shared" si="7"/>
        <v>325713</v>
      </c>
      <c r="H38" s="58">
        <f t="shared" si="5"/>
        <v>0.58498566779456451</v>
      </c>
      <c r="I38" s="60">
        <v>4892</v>
      </c>
      <c r="J38" s="60">
        <v>23053</v>
      </c>
      <c r="K38" s="60">
        <v>107858</v>
      </c>
      <c r="L38" s="60">
        <v>110295</v>
      </c>
      <c r="M38" s="60">
        <v>59499</v>
      </c>
      <c r="N38" s="60">
        <v>20116</v>
      </c>
      <c r="O38" s="60">
        <f t="shared" si="8"/>
        <v>0</v>
      </c>
      <c r="P38" s="59">
        <f t="shared" si="6"/>
        <v>0</v>
      </c>
      <c r="Q38" s="60">
        <v>0</v>
      </c>
      <c r="S38" s="1">
        <v>556788</v>
      </c>
    </row>
    <row r="39" spans="1:19" x14ac:dyDescent="0.45">
      <c r="A39" s="29" t="s">
        <v>45</v>
      </c>
      <c r="B39" s="30">
        <f t="shared" si="4"/>
        <v>1519992</v>
      </c>
      <c r="C39" s="30">
        <f>SUM(一般接種!D38+一般接種!G38+一般接種!J38+医療従事者等!C36)</f>
        <v>562573</v>
      </c>
      <c r="D39" s="32">
        <f t="shared" si="1"/>
        <v>0.83614812392708249</v>
      </c>
      <c r="E39" s="30">
        <f>SUM(一般接種!E38+一般接種!H38+一般接種!K38+医療従事者等!D36)</f>
        <v>551525</v>
      </c>
      <c r="F39" s="58">
        <f t="shared" si="2"/>
        <v>0.81972756255434254</v>
      </c>
      <c r="G39" s="30">
        <f t="shared" si="7"/>
        <v>405894</v>
      </c>
      <c r="H39" s="58">
        <f t="shared" si="5"/>
        <v>0.6032772753282849</v>
      </c>
      <c r="I39" s="60">
        <v>4863</v>
      </c>
      <c r="J39" s="60">
        <v>30240</v>
      </c>
      <c r="K39" s="60">
        <v>111093</v>
      </c>
      <c r="L39" s="60">
        <v>142248</v>
      </c>
      <c r="M39" s="60">
        <v>81488</v>
      </c>
      <c r="N39" s="60">
        <v>35962</v>
      </c>
      <c r="O39" s="60">
        <f t="shared" si="8"/>
        <v>6</v>
      </c>
      <c r="P39" s="59">
        <f t="shared" si="6"/>
        <v>8.9177559953330408E-6</v>
      </c>
      <c r="Q39" s="60">
        <v>6</v>
      </c>
      <c r="S39" s="1">
        <v>672815</v>
      </c>
    </row>
    <row r="40" spans="1:19" x14ac:dyDescent="0.45">
      <c r="A40" s="29" t="s">
        <v>46</v>
      </c>
      <c r="B40" s="30">
        <f t="shared" si="4"/>
        <v>4063665</v>
      </c>
      <c r="C40" s="30">
        <f>SUM(一般接種!D39+一般接種!G39+一般接種!J39+医療従事者等!C37)</f>
        <v>1511903</v>
      </c>
      <c r="D40" s="32">
        <f t="shared" si="1"/>
        <v>0.79834733611047892</v>
      </c>
      <c r="E40" s="30">
        <f>SUM(一般接種!E39+一般接種!H39+一般接種!K39+医療従事者等!D37)</f>
        <v>1480477</v>
      </c>
      <c r="F40" s="58">
        <f t="shared" si="2"/>
        <v>0.78175310791951169</v>
      </c>
      <c r="G40" s="30">
        <f t="shared" si="7"/>
        <v>1071285</v>
      </c>
      <c r="H40" s="58">
        <f t="shared" si="5"/>
        <v>0.56568280237893198</v>
      </c>
      <c r="I40" s="60">
        <v>21866</v>
      </c>
      <c r="J40" s="60">
        <v>137606</v>
      </c>
      <c r="K40" s="60">
        <v>361803</v>
      </c>
      <c r="L40" s="60">
        <v>317457</v>
      </c>
      <c r="M40" s="60">
        <v>163088</v>
      </c>
      <c r="N40" s="60">
        <v>69465</v>
      </c>
      <c r="O40" s="60">
        <f t="shared" si="8"/>
        <v>0</v>
      </c>
      <c r="P40" s="59">
        <f t="shared" si="6"/>
        <v>0</v>
      </c>
      <c r="Q40" s="60">
        <v>0</v>
      </c>
      <c r="S40" s="1">
        <v>1893791</v>
      </c>
    </row>
    <row r="41" spans="1:19" x14ac:dyDescent="0.45">
      <c r="A41" s="29" t="s">
        <v>47</v>
      </c>
      <c r="B41" s="30">
        <f t="shared" si="4"/>
        <v>6051498</v>
      </c>
      <c r="C41" s="30">
        <f>SUM(一般接種!D40+一般接種!G40+一般接種!J40+医療従事者等!C38)</f>
        <v>2239587</v>
      </c>
      <c r="D41" s="32">
        <f t="shared" si="1"/>
        <v>0.79631657003029055</v>
      </c>
      <c r="E41" s="30">
        <f>SUM(一般接種!E40+一般接種!H40+一般接種!K40+医療従事者等!D38)</f>
        <v>2209433</v>
      </c>
      <c r="F41" s="58">
        <f t="shared" si="2"/>
        <v>0.78559489239388103</v>
      </c>
      <c r="G41" s="30">
        <f t="shared" si="7"/>
        <v>1602478</v>
      </c>
      <c r="H41" s="58">
        <f t="shared" si="5"/>
        <v>0.56978352906540353</v>
      </c>
      <c r="I41" s="60">
        <v>22372</v>
      </c>
      <c r="J41" s="60">
        <v>121010</v>
      </c>
      <c r="K41" s="60">
        <v>544432</v>
      </c>
      <c r="L41" s="60">
        <v>531175</v>
      </c>
      <c r="M41" s="60">
        <v>290997</v>
      </c>
      <c r="N41" s="60">
        <v>92492</v>
      </c>
      <c r="O41" s="60">
        <f t="shared" si="8"/>
        <v>0</v>
      </c>
      <c r="P41" s="59">
        <f t="shared" si="6"/>
        <v>0</v>
      </c>
      <c r="Q41" s="60">
        <v>0</v>
      </c>
      <c r="S41" s="1">
        <v>2812433</v>
      </c>
    </row>
    <row r="42" spans="1:19" x14ac:dyDescent="0.45">
      <c r="A42" s="29" t="s">
        <v>48</v>
      </c>
      <c r="B42" s="30">
        <f t="shared" si="4"/>
        <v>3068726</v>
      </c>
      <c r="C42" s="30">
        <f>SUM(一般接種!D41+一般接種!G41+一般接種!J41+医療従事者等!C39)</f>
        <v>1119348</v>
      </c>
      <c r="D42" s="32">
        <f t="shared" si="1"/>
        <v>0.82541091799337807</v>
      </c>
      <c r="E42" s="30">
        <f>SUM(一般接種!E41+一般接種!H41+一般接種!K41+医療従事者等!D39)</f>
        <v>1095080</v>
      </c>
      <c r="F42" s="58">
        <f t="shared" si="2"/>
        <v>0.80751561451504672</v>
      </c>
      <c r="G42" s="30">
        <f t="shared" si="7"/>
        <v>854298</v>
      </c>
      <c r="H42" s="58">
        <f t="shared" si="5"/>
        <v>0.62996217121030007</v>
      </c>
      <c r="I42" s="60">
        <v>44715</v>
      </c>
      <c r="J42" s="60">
        <v>46565</v>
      </c>
      <c r="K42" s="60">
        <v>286708</v>
      </c>
      <c r="L42" s="60">
        <v>309478</v>
      </c>
      <c r="M42" s="60">
        <v>133346</v>
      </c>
      <c r="N42" s="60">
        <v>33486</v>
      </c>
      <c r="O42" s="60">
        <f t="shared" si="8"/>
        <v>0</v>
      </c>
      <c r="P42" s="59">
        <f t="shared" si="6"/>
        <v>0</v>
      </c>
      <c r="Q42" s="60">
        <v>0</v>
      </c>
      <c r="S42" s="1">
        <v>1356110</v>
      </c>
    </row>
    <row r="43" spans="1:19" x14ac:dyDescent="0.45">
      <c r="A43" s="29" t="s">
        <v>49</v>
      </c>
      <c r="B43" s="30">
        <f t="shared" si="4"/>
        <v>1634619</v>
      </c>
      <c r="C43" s="30">
        <f>SUM(一般接種!D42+一般接種!G42+一般接種!J42+医療従事者等!C40)</f>
        <v>598739</v>
      </c>
      <c r="D43" s="32">
        <f t="shared" si="1"/>
        <v>0.81466741229663553</v>
      </c>
      <c r="E43" s="30">
        <f>SUM(一般接種!E42+一般接種!H42+一般接種!K42+医療従事者等!D40)</f>
        <v>591007</v>
      </c>
      <c r="F43" s="58">
        <f t="shared" si="2"/>
        <v>0.804146954414524</v>
      </c>
      <c r="G43" s="30">
        <f t="shared" si="7"/>
        <v>444873</v>
      </c>
      <c r="H43" s="58">
        <f t="shared" si="5"/>
        <v>0.60531138895351921</v>
      </c>
      <c r="I43" s="60">
        <v>7896</v>
      </c>
      <c r="J43" s="60">
        <v>39548</v>
      </c>
      <c r="K43" s="60">
        <v>150244</v>
      </c>
      <c r="L43" s="60">
        <v>159514</v>
      </c>
      <c r="M43" s="60">
        <v>66998</v>
      </c>
      <c r="N43" s="60">
        <v>20673</v>
      </c>
      <c r="O43" s="60">
        <f t="shared" si="8"/>
        <v>0</v>
      </c>
      <c r="P43" s="59">
        <f t="shared" si="6"/>
        <v>0</v>
      </c>
      <c r="Q43" s="60">
        <v>0</v>
      </c>
      <c r="S43" s="1">
        <v>734949</v>
      </c>
    </row>
    <row r="44" spans="1:19" x14ac:dyDescent="0.45">
      <c r="A44" s="29" t="s">
        <v>50</v>
      </c>
      <c r="B44" s="30">
        <f t="shared" si="4"/>
        <v>2110311</v>
      </c>
      <c r="C44" s="30">
        <f>SUM(一般接種!D43+一般接種!G43+一般接種!J43+医療従事者等!C41)</f>
        <v>778277</v>
      </c>
      <c r="D44" s="32">
        <f t="shared" si="1"/>
        <v>0.79913769026672254</v>
      </c>
      <c r="E44" s="30">
        <f>SUM(一般接種!E43+一般接種!H43+一般接種!K43+医療従事者等!D41)</f>
        <v>768835</v>
      </c>
      <c r="F44" s="58">
        <f t="shared" si="2"/>
        <v>0.78944260988853021</v>
      </c>
      <c r="G44" s="30">
        <f t="shared" si="7"/>
        <v>563199</v>
      </c>
      <c r="H44" s="58">
        <f t="shared" si="5"/>
        <v>0.57829480765913399</v>
      </c>
      <c r="I44" s="60">
        <v>9373</v>
      </c>
      <c r="J44" s="60">
        <v>48021</v>
      </c>
      <c r="K44" s="60">
        <v>170460</v>
      </c>
      <c r="L44" s="60">
        <v>186636</v>
      </c>
      <c r="M44" s="60">
        <v>113388</v>
      </c>
      <c r="N44" s="60">
        <v>35321</v>
      </c>
      <c r="O44" s="60">
        <f t="shared" si="8"/>
        <v>1</v>
      </c>
      <c r="P44" s="59">
        <f t="shared" si="6"/>
        <v>1.0268036833501729E-6</v>
      </c>
      <c r="Q44" s="60">
        <v>1</v>
      </c>
      <c r="S44" s="1">
        <v>973896</v>
      </c>
    </row>
    <row r="45" spans="1:19" x14ac:dyDescent="0.45">
      <c r="A45" s="29" t="s">
        <v>51</v>
      </c>
      <c r="B45" s="30">
        <f t="shared" si="4"/>
        <v>3027311</v>
      </c>
      <c r="C45" s="30">
        <f>SUM(一般接種!D44+一般接種!G44+一般接種!J44+医療従事者等!C42)</f>
        <v>1112038</v>
      </c>
      <c r="D45" s="32">
        <f t="shared" si="1"/>
        <v>0.81995459435386175</v>
      </c>
      <c r="E45" s="30">
        <f>SUM(一般接種!E44+一般接種!H44+一般接種!K44+医療従事者等!D42)</f>
        <v>1099338</v>
      </c>
      <c r="F45" s="58">
        <f t="shared" si="2"/>
        <v>0.81059032501388051</v>
      </c>
      <c r="G45" s="30">
        <f t="shared" si="7"/>
        <v>815935</v>
      </c>
      <c r="H45" s="58">
        <f t="shared" si="5"/>
        <v>0.60162481133209311</v>
      </c>
      <c r="I45" s="60">
        <v>12466</v>
      </c>
      <c r="J45" s="60">
        <v>58258</v>
      </c>
      <c r="K45" s="60">
        <v>278137</v>
      </c>
      <c r="L45" s="60">
        <v>270520</v>
      </c>
      <c r="M45" s="60">
        <v>140988</v>
      </c>
      <c r="N45" s="60">
        <v>55566</v>
      </c>
      <c r="O45" s="60">
        <f t="shared" si="8"/>
        <v>4</v>
      </c>
      <c r="P45" s="59">
        <f t="shared" si="6"/>
        <v>2.9493761700728273E-6</v>
      </c>
      <c r="Q45" s="60">
        <v>4</v>
      </c>
      <c r="S45" s="1">
        <v>1356219</v>
      </c>
    </row>
    <row r="46" spans="1:19" x14ac:dyDescent="0.45">
      <c r="A46" s="29" t="s">
        <v>52</v>
      </c>
      <c r="B46" s="30">
        <f t="shared" si="4"/>
        <v>1530435</v>
      </c>
      <c r="C46" s="30">
        <f>SUM(一般接種!D45+一般接種!G45+一般接種!J45+医療従事者等!C43)</f>
        <v>564715</v>
      </c>
      <c r="D46" s="32">
        <f t="shared" si="1"/>
        <v>0.80539300908342804</v>
      </c>
      <c r="E46" s="30">
        <f>SUM(一般接種!E45+一般接種!H45+一般接種!K45+医療従事者等!D43)</f>
        <v>556502</v>
      </c>
      <c r="F46" s="58">
        <f t="shared" si="2"/>
        <v>0.79367967973392928</v>
      </c>
      <c r="G46" s="30">
        <f t="shared" si="7"/>
        <v>409218</v>
      </c>
      <c r="H46" s="58">
        <f t="shared" si="5"/>
        <v>0.58362415801085898</v>
      </c>
      <c r="I46" s="60">
        <v>10590</v>
      </c>
      <c r="J46" s="60">
        <v>33424</v>
      </c>
      <c r="K46" s="60">
        <v>140634</v>
      </c>
      <c r="L46" s="60">
        <v>124896</v>
      </c>
      <c r="M46" s="60">
        <v>73171</v>
      </c>
      <c r="N46" s="60">
        <v>26503</v>
      </c>
      <c r="O46" s="60">
        <f t="shared" si="8"/>
        <v>6</v>
      </c>
      <c r="P46" s="59">
        <f t="shared" si="6"/>
        <v>8.5571625589909395E-6</v>
      </c>
      <c r="Q46" s="60">
        <v>6</v>
      </c>
      <c r="S46" s="1">
        <v>701167</v>
      </c>
    </row>
    <row r="47" spans="1:19" x14ac:dyDescent="0.45">
      <c r="A47" s="29" t="s">
        <v>53</v>
      </c>
      <c r="B47" s="30">
        <f t="shared" si="4"/>
        <v>11020799</v>
      </c>
      <c r="C47" s="30">
        <f>SUM(一般接種!D46+一般接種!G46+一般接種!J46+医療従事者等!C44)</f>
        <v>4128812</v>
      </c>
      <c r="D47" s="32">
        <f t="shared" si="1"/>
        <v>0.8057523462336339</v>
      </c>
      <c r="E47" s="30">
        <f>SUM(一般接種!E46+一般接種!H46+一般接種!K46+医療従事者等!D44)</f>
        <v>4042089</v>
      </c>
      <c r="F47" s="58">
        <f t="shared" si="2"/>
        <v>0.78882804434669418</v>
      </c>
      <c r="G47" s="30">
        <f t="shared" si="7"/>
        <v>2849898</v>
      </c>
      <c r="H47" s="58">
        <f t="shared" si="5"/>
        <v>0.55616773057880597</v>
      </c>
      <c r="I47" s="60">
        <v>42929</v>
      </c>
      <c r="J47" s="60">
        <v>227318</v>
      </c>
      <c r="K47" s="60">
        <v>924941</v>
      </c>
      <c r="L47" s="60">
        <v>1018641</v>
      </c>
      <c r="M47" s="60">
        <v>487032</v>
      </c>
      <c r="N47" s="60">
        <v>149037</v>
      </c>
      <c r="O47" s="60">
        <f t="shared" si="8"/>
        <v>0</v>
      </c>
      <c r="P47" s="59">
        <f t="shared" si="6"/>
        <v>0</v>
      </c>
      <c r="Q47" s="60">
        <v>0</v>
      </c>
      <c r="S47" s="1">
        <v>5124170</v>
      </c>
    </row>
    <row r="48" spans="1:19" x14ac:dyDescent="0.45">
      <c r="A48" s="29" t="s">
        <v>54</v>
      </c>
      <c r="B48" s="30">
        <f t="shared" si="4"/>
        <v>1769128</v>
      </c>
      <c r="C48" s="30">
        <f>SUM(一般接種!D47+一般接種!G47+一般接種!J47+医療従事者等!C45)</f>
        <v>656694</v>
      </c>
      <c r="D48" s="32">
        <f t="shared" si="1"/>
        <v>0.80258658408109296</v>
      </c>
      <c r="E48" s="30">
        <f>SUM(一般接種!E47+一般接種!H47+一般接種!K47+医療従事者等!D45)</f>
        <v>647551</v>
      </c>
      <c r="F48" s="58">
        <f t="shared" si="2"/>
        <v>0.79141235508211705</v>
      </c>
      <c r="G48" s="30">
        <f t="shared" si="7"/>
        <v>464883</v>
      </c>
      <c r="H48" s="58">
        <f t="shared" si="5"/>
        <v>0.56816243024509239</v>
      </c>
      <c r="I48" s="60">
        <v>8389</v>
      </c>
      <c r="J48" s="60">
        <v>56428</v>
      </c>
      <c r="K48" s="60">
        <v>165169</v>
      </c>
      <c r="L48" s="60">
        <v>146272</v>
      </c>
      <c r="M48" s="60">
        <v>62751</v>
      </c>
      <c r="N48" s="60">
        <v>25874</v>
      </c>
      <c r="O48" s="60">
        <f t="shared" si="8"/>
        <v>6</v>
      </c>
      <c r="P48" s="59">
        <f t="shared" si="6"/>
        <v>7.3329732028715926E-6</v>
      </c>
      <c r="Q48" s="60">
        <v>6</v>
      </c>
      <c r="S48" s="1">
        <v>818222</v>
      </c>
    </row>
    <row r="49" spans="1:19" x14ac:dyDescent="0.45">
      <c r="A49" s="29" t="s">
        <v>55</v>
      </c>
      <c r="B49" s="30">
        <f t="shared" si="4"/>
        <v>3000801</v>
      </c>
      <c r="C49" s="30">
        <f>SUM(一般接種!D48+一般接種!G48+一般接種!J48+医療従事者等!C46)</f>
        <v>1097052</v>
      </c>
      <c r="D49" s="32">
        <f t="shared" si="1"/>
        <v>0.82118481546299305</v>
      </c>
      <c r="E49" s="30">
        <f>SUM(一般接種!E48+一般接種!H48+一般接種!K48+医療従事者等!D46)</f>
        <v>1078646</v>
      </c>
      <c r="F49" s="58">
        <f t="shared" si="2"/>
        <v>0.80740722997624137</v>
      </c>
      <c r="G49" s="30">
        <f t="shared" si="7"/>
        <v>825103</v>
      </c>
      <c r="H49" s="58">
        <f t="shared" si="5"/>
        <v>0.61762072790803169</v>
      </c>
      <c r="I49" s="60">
        <v>14772</v>
      </c>
      <c r="J49" s="60">
        <v>65623</v>
      </c>
      <c r="K49" s="60">
        <v>275677</v>
      </c>
      <c r="L49" s="60">
        <v>300975</v>
      </c>
      <c r="M49" s="60">
        <v>131150</v>
      </c>
      <c r="N49" s="60">
        <v>36906</v>
      </c>
      <c r="O49" s="60">
        <f t="shared" si="8"/>
        <v>0</v>
      </c>
      <c r="P49" s="59">
        <f t="shared" si="6"/>
        <v>0</v>
      </c>
      <c r="Q49" s="60">
        <v>0</v>
      </c>
      <c r="S49" s="1">
        <v>1335938</v>
      </c>
    </row>
    <row r="50" spans="1:19" x14ac:dyDescent="0.45">
      <c r="A50" s="29" t="s">
        <v>56</v>
      </c>
      <c r="B50" s="30">
        <f t="shared" si="4"/>
        <v>3991345</v>
      </c>
      <c r="C50" s="30">
        <f>SUM(一般接種!D49+一般接種!G49+一般接種!J49+医療従事者等!C47)</f>
        <v>1457015</v>
      </c>
      <c r="D50" s="32">
        <f t="shared" si="1"/>
        <v>0.82848727287201229</v>
      </c>
      <c r="E50" s="30">
        <f>SUM(一般接種!E49+一般接種!H49+一般接種!K49+医療従事者等!D47)</f>
        <v>1438046</v>
      </c>
      <c r="F50" s="58">
        <f t="shared" si="2"/>
        <v>0.81770112785695803</v>
      </c>
      <c r="G50" s="30">
        <f t="shared" si="7"/>
        <v>1096284</v>
      </c>
      <c r="H50" s="58">
        <f t="shared" si="5"/>
        <v>0.6233685593169741</v>
      </c>
      <c r="I50" s="60">
        <v>20982</v>
      </c>
      <c r="J50" s="60">
        <v>77705</v>
      </c>
      <c r="K50" s="60">
        <v>343865</v>
      </c>
      <c r="L50" s="60">
        <v>429068</v>
      </c>
      <c r="M50" s="60">
        <v>175624</v>
      </c>
      <c r="N50" s="60">
        <v>49040</v>
      </c>
      <c r="O50" s="60">
        <f t="shared" si="8"/>
        <v>0</v>
      </c>
      <c r="P50" s="59">
        <f t="shared" si="6"/>
        <v>0</v>
      </c>
      <c r="Q50" s="60">
        <v>0</v>
      </c>
      <c r="S50" s="1">
        <v>1758645</v>
      </c>
    </row>
    <row r="51" spans="1:19" x14ac:dyDescent="0.45">
      <c r="A51" s="29" t="s">
        <v>57</v>
      </c>
      <c r="B51" s="30">
        <f t="shared" si="4"/>
        <v>2499726</v>
      </c>
      <c r="C51" s="30">
        <f>SUM(一般接種!D50+一般接種!G50+一般接種!J50+医療従事者等!C48)</f>
        <v>923895</v>
      </c>
      <c r="D51" s="32">
        <f t="shared" si="1"/>
        <v>0.80919840839559931</v>
      </c>
      <c r="E51" s="30">
        <f>SUM(一般接種!E50+一般接種!H50+一般接種!K50+医療従事者等!D48)</f>
        <v>907696</v>
      </c>
      <c r="F51" s="58">
        <f t="shared" si="2"/>
        <v>0.79501042705832581</v>
      </c>
      <c r="G51" s="30">
        <f t="shared" si="7"/>
        <v>668135</v>
      </c>
      <c r="H51" s="58">
        <f t="shared" si="5"/>
        <v>0.58518963582809058</v>
      </c>
      <c r="I51" s="60">
        <v>19310</v>
      </c>
      <c r="J51" s="60">
        <v>50709</v>
      </c>
      <c r="K51" s="60">
        <v>216315</v>
      </c>
      <c r="L51" s="60">
        <v>218460</v>
      </c>
      <c r="M51" s="60">
        <v>116095</v>
      </c>
      <c r="N51" s="60">
        <v>47246</v>
      </c>
      <c r="O51" s="60">
        <f t="shared" si="8"/>
        <v>1</v>
      </c>
      <c r="P51" s="59">
        <f t="shared" si="6"/>
        <v>8.7585538226270228E-7</v>
      </c>
      <c r="Q51" s="60">
        <v>1</v>
      </c>
      <c r="S51" s="1">
        <v>1141741</v>
      </c>
    </row>
    <row r="52" spans="1:19" x14ac:dyDescent="0.45">
      <c r="A52" s="29" t="s">
        <v>58</v>
      </c>
      <c r="B52" s="30">
        <f t="shared" si="4"/>
        <v>2349753</v>
      </c>
      <c r="C52" s="30">
        <f>SUM(一般接種!D51+一般接種!G51+一般接種!J51+医療従事者等!C49)</f>
        <v>868687</v>
      </c>
      <c r="D52" s="32">
        <f t="shared" si="1"/>
        <v>0.79898293018751132</v>
      </c>
      <c r="E52" s="30">
        <f>SUM(一般接種!E51+一般接種!H51+一般接種!K51+医療従事者等!D49)</f>
        <v>855551</v>
      </c>
      <c r="F52" s="58">
        <f t="shared" si="2"/>
        <v>0.78690097227753553</v>
      </c>
      <c r="G52" s="30">
        <f t="shared" si="7"/>
        <v>625515</v>
      </c>
      <c r="H52" s="58">
        <f t="shared" si="5"/>
        <v>0.57532322640518518</v>
      </c>
      <c r="I52" s="60">
        <v>10938</v>
      </c>
      <c r="J52" s="60">
        <v>46214</v>
      </c>
      <c r="K52" s="60">
        <v>186467</v>
      </c>
      <c r="L52" s="60">
        <v>215065</v>
      </c>
      <c r="M52" s="60">
        <v>121548</v>
      </c>
      <c r="N52" s="60">
        <v>45283</v>
      </c>
      <c r="O52" s="60">
        <f t="shared" si="8"/>
        <v>5</v>
      </c>
      <c r="P52" s="59">
        <f t="shared" si="6"/>
        <v>4.5987964030054054E-6</v>
      </c>
      <c r="Q52" s="60">
        <v>5</v>
      </c>
      <c r="S52" s="1">
        <v>1087241</v>
      </c>
    </row>
    <row r="53" spans="1:19" x14ac:dyDescent="0.45">
      <c r="A53" s="29" t="s">
        <v>59</v>
      </c>
      <c r="B53" s="30">
        <f t="shared" si="4"/>
        <v>3571808</v>
      </c>
      <c r="C53" s="30">
        <f>SUM(一般接種!D52+一般接種!G52+一般接種!J52+医療従事者等!C50)</f>
        <v>1317679</v>
      </c>
      <c r="D53" s="32">
        <f t="shared" si="1"/>
        <v>0.81463069630798313</v>
      </c>
      <c r="E53" s="30">
        <f>SUM(一般接種!E52+一般接種!H52+一般接種!K52+医療従事者等!D50)</f>
        <v>1291958</v>
      </c>
      <c r="F53" s="58">
        <f t="shared" si="2"/>
        <v>0.79872916327927312</v>
      </c>
      <c r="G53" s="30">
        <f t="shared" si="7"/>
        <v>962171</v>
      </c>
      <c r="H53" s="58">
        <f t="shared" si="5"/>
        <v>0.59484444367508971</v>
      </c>
      <c r="I53" s="60">
        <v>17245</v>
      </c>
      <c r="J53" s="60">
        <v>70638</v>
      </c>
      <c r="K53" s="60">
        <v>341789</v>
      </c>
      <c r="L53" s="60">
        <v>301300</v>
      </c>
      <c r="M53" s="60">
        <v>170049</v>
      </c>
      <c r="N53" s="60">
        <v>61150</v>
      </c>
      <c r="O53" s="60">
        <f t="shared" si="8"/>
        <v>3</v>
      </c>
      <c r="P53" s="59">
        <f t="shared" si="6"/>
        <v>1.8546945719890424E-6</v>
      </c>
      <c r="Q53" s="60">
        <v>3</v>
      </c>
      <c r="S53" s="1">
        <v>1617517</v>
      </c>
    </row>
    <row r="54" spans="1:19" x14ac:dyDescent="0.45">
      <c r="A54" s="29" t="s">
        <v>60</v>
      </c>
      <c r="B54" s="30">
        <f t="shared" si="4"/>
        <v>2728131</v>
      </c>
      <c r="C54" s="30">
        <f>SUM(一般接種!D53+一般接種!G53+一般接種!J53+医療従事者等!C51)</f>
        <v>1057265</v>
      </c>
      <c r="D54" s="32">
        <f t="shared" si="1"/>
        <v>0.71190639397004141</v>
      </c>
      <c r="E54" s="30">
        <f>SUM(一般接種!E53+一般接種!H53+一般接種!K53+医療従事者等!D51)</f>
        <v>1034982</v>
      </c>
      <c r="F54" s="58">
        <f t="shared" si="2"/>
        <v>0.69690219901718242</v>
      </c>
      <c r="G54" s="30">
        <f t="shared" si="7"/>
        <v>635884</v>
      </c>
      <c r="H54" s="58">
        <f t="shared" si="5"/>
        <v>0.42817069081379394</v>
      </c>
      <c r="I54" s="60">
        <v>17075</v>
      </c>
      <c r="J54" s="60">
        <v>57922</v>
      </c>
      <c r="K54" s="60">
        <v>210200</v>
      </c>
      <c r="L54" s="60">
        <v>190122</v>
      </c>
      <c r="M54" s="60">
        <v>117001</v>
      </c>
      <c r="N54" s="60">
        <v>43564</v>
      </c>
      <c r="O54" s="60">
        <f t="shared" si="8"/>
        <v>0</v>
      </c>
      <c r="P54" s="59">
        <f t="shared" si="6"/>
        <v>0</v>
      </c>
      <c r="Q54" s="60">
        <v>0</v>
      </c>
      <c r="S54" s="1">
        <v>1485118</v>
      </c>
    </row>
    <row r="55" spans="1:19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9" x14ac:dyDescent="0.45">
      <c r="A56" s="93" t="s">
        <v>110</v>
      </c>
      <c r="B56" s="93"/>
      <c r="C56" s="93"/>
      <c r="D56" s="93"/>
      <c r="E56" s="93"/>
      <c r="F56" s="93"/>
      <c r="G56" s="93"/>
      <c r="H56" s="93"/>
      <c r="I56" s="93"/>
      <c r="J56" s="22"/>
      <c r="K56" s="22"/>
      <c r="L56" s="22"/>
      <c r="M56" s="22"/>
    </row>
    <row r="57" spans="1:19" x14ac:dyDescent="0.45">
      <c r="A57" s="22" t="s">
        <v>111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9" x14ac:dyDescent="0.45">
      <c r="A58" s="22" t="s">
        <v>112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9" x14ac:dyDescent="0.45">
      <c r="A59" s="24" t="s">
        <v>113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9" x14ac:dyDescent="0.45">
      <c r="A60" s="93" t="s">
        <v>114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49"/>
      <c r="M60" s="49"/>
    </row>
    <row r="61" spans="1:19" x14ac:dyDescent="0.45">
      <c r="A61" s="24" t="s">
        <v>115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N4"/>
    <mergeCell ref="I6:N6"/>
    <mergeCell ref="B3:Q3"/>
    <mergeCell ref="O4:Q4"/>
  </mergeCells>
  <phoneticPr fontId="2"/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topLeftCell="B1" workbookViewId="0">
      <selection activeCell="U11" sqref="U11"/>
    </sheetView>
  </sheetViews>
  <sheetFormatPr defaultRowHeight="18" x14ac:dyDescent="0.45"/>
  <cols>
    <col min="1" max="1" width="13.59765625" customWidth="1"/>
    <col min="2" max="2" width="11.3984375" style="27" bestFit="1" customWidth="1"/>
    <col min="3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</cols>
  <sheetData>
    <row r="1" spans="1:21" x14ac:dyDescent="0.45">
      <c r="A1" s="22" t="s">
        <v>116</v>
      </c>
      <c r="B1" s="23"/>
      <c r="C1" s="24"/>
      <c r="D1" s="24"/>
    </row>
    <row r="2" spans="1:21" x14ac:dyDescent="0.45">
      <c r="B2"/>
      <c r="T2" s="110" t="str">
        <f>'進捗状況 (都道府県別)'!H3</f>
        <v>（5月26日公表時点）</v>
      </c>
      <c r="U2" s="110"/>
    </row>
    <row r="3" spans="1:21" ht="37.5" customHeight="1" x14ac:dyDescent="0.45">
      <c r="A3" s="111" t="s">
        <v>3</v>
      </c>
      <c r="B3" s="120" t="s">
        <v>117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P3" s="120" t="s">
        <v>118</v>
      </c>
      <c r="Q3" s="120"/>
      <c r="R3" s="120"/>
      <c r="S3" s="120"/>
      <c r="T3" s="120"/>
      <c r="U3" s="120"/>
    </row>
    <row r="4" spans="1:21" ht="18.75" customHeight="1" x14ac:dyDescent="0.45">
      <c r="A4" s="112"/>
      <c r="B4" s="114" t="s">
        <v>13</v>
      </c>
      <c r="C4" s="115" t="s">
        <v>119</v>
      </c>
      <c r="D4" s="115"/>
      <c r="E4" s="115"/>
      <c r="F4" s="116" t="s">
        <v>120</v>
      </c>
      <c r="G4" s="117"/>
      <c r="H4" s="118"/>
      <c r="I4" s="116" t="s">
        <v>121</v>
      </c>
      <c r="J4" s="117"/>
      <c r="K4" s="118"/>
      <c r="L4" s="121" t="s">
        <v>122</v>
      </c>
      <c r="M4" s="122"/>
      <c r="N4" s="123"/>
      <c r="P4" s="119" t="s">
        <v>123</v>
      </c>
      <c r="Q4" s="119"/>
      <c r="R4" s="120" t="s">
        <v>124</v>
      </c>
      <c r="S4" s="120"/>
      <c r="T4" s="115" t="s">
        <v>121</v>
      </c>
      <c r="U4" s="115"/>
    </row>
    <row r="5" spans="1:21" ht="36" x14ac:dyDescent="0.45">
      <c r="A5" s="113"/>
      <c r="B5" s="114"/>
      <c r="C5" s="33" t="s">
        <v>125</v>
      </c>
      <c r="D5" s="33" t="s">
        <v>96</v>
      </c>
      <c r="E5" s="33" t="s">
        <v>97</v>
      </c>
      <c r="F5" s="33" t="s">
        <v>125</v>
      </c>
      <c r="G5" s="33" t="s">
        <v>96</v>
      </c>
      <c r="H5" s="33" t="s">
        <v>97</v>
      </c>
      <c r="I5" s="33" t="s">
        <v>125</v>
      </c>
      <c r="J5" s="33" t="s">
        <v>96</v>
      </c>
      <c r="K5" s="33" t="s">
        <v>97</v>
      </c>
      <c r="L5" s="66" t="s">
        <v>125</v>
      </c>
      <c r="M5" s="66" t="s">
        <v>96</v>
      </c>
      <c r="N5" s="66" t="s">
        <v>97</v>
      </c>
      <c r="P5" s="34" t="s">
        <v>126</v>
      </c>
      <c r="Q5" s="34" t="s">
        <v>127</v>
      </c>
      <c r="R5" s="34" t="s">
        <v>128</v>
      </c>
      <c r="S5" s="34" t="s">
        <v>129</v>
      </c>
      <c r="T5" s="34" t="s">
        <v>128</v>
      </c>
      <c r="U5" s="34" t="s">
        <v>127</v>
      </c>
    </row>
    <row r="6" spans="1:21" x14ac:dyDescent="0.45">
      <c r="A6" s="28" t="s">
        <v>130</v>
      </c>
      <c r="B6" s="35">
        <f>SUM(B7:B53)</f>
        <v>193077405</v>
      </c>
      <c r="C6" s="35">
        <f t="shared" ref="C6" si="0">SUM(C7:C53)</f>
        <v>160657373</v>
      </c>
      <c r="D6" s="35">
        <f>SUM(D7:D53)</f>
        <v>80679208</v>
      </c>
      <c r="E6" s="36">
        <f>SUM(E7:E53)</f>
        <v>79978165</v>
      </c>
      <c r="F6" s="36">
        <f t="shared" ref="F6:T6" si="1">SUM(F7:F53)</f>
        <v>32302774</v>
      </c>
      <c r="G6" s="36">
        <f>SUM(G7:G53)</f>
        <v>16202749</v>
      </c>
      <c r="H6" s="36">
        <f t="shared" ref="H6:N6" si="2">SUM(H7:H53)</f>
        <v>16100025</v>
      </c>
      <c r="I6" s="36">
        <f>SUM(I7:I53)</f>
        <v>117258</v>
      </c>
      <c r="J6" s="36">
        <f t="shared" si="2"/>
        <v>58616</v>
      </c>
      <c r="K6" s="36">
        <f t="shared" si="2"/>
        <v>58642</v>
      </c>
      <c r="L6" s="67">
        <f>SUM(L7:L53)</f>
        <v>0</v>
      </c>
      <c r="M6" s="67">
        <f t="shared" si="2"/>
        <v>0</v>
      </c>
      <c r="N6" s="67">
        <f t="shared" si="2"/>
        <v>0</v>
      </c>
      <c r="O6" s="37"/>
      <c r="P6" s="36">
        <f>SUM(P7:P53)</f>
        <v>176015320</v>
      </c>
      <c r="Q6" s="38">
        <f>C6/P6</f>
        <v>0.91274653251773763</v>
      </c>
      <c r="R6" s="36">
        <f t="shared" si="1"/>
        <v>34259050</v>
      </c>
      <c r="S6" s="39">
        <f>F6/R6</f>
        <v>0.94289754094173661</v>
      </c>
      <c r="T6" s="36">
        <f t="shared" si="1"/>
        <v>198740</v>
      </c>
      <c r="U6" s="39">
        <f>I6/T6</f>
        <v>0.59000704437959139</v>
      </c>
    </row>
    <row r="7" spans="1:21" x14ac:dyDescent="0.45">
      <c r="A7" s="40" t="s">
        <v>14</v>
      </c>
      <c r="B7" s="35">
        <v>7923091</v>
      </c>
      <c r="C7" s="35">
        <v>6425703</v>
      </c>
      <c r="D7" s="35">
        <v>3228249</v>
      </c>
      <c r="E7" s="36">
        <v>3197454</v>
      </c>
      <c r="F7" s="41">
        <v>1496530</v>
      </c>
      <c r="G7" s="36">
        <v>750300</v>
      </c>
      <c r="H7" s="36">
        <v>746230</v>
      </c>
      <c r="I7" s="36">
        <v>858</v>
      </c>
      <c r="J7" s="36">
        <v>421</v>
      </c>
      <c r="K7" s="36">
        <v>437</v>
      </c>
      <c r="L7" s="67">
        <v>0</v>
      </c>
      <c r="M7" s="67">
        <v>0</v>
      </c>
      <c r="N7" s="67">
        <v>0</v>
      </c>
      <c r="O7" s="37"/>
      <c r="P7" s="36">
        <v>7380560</v>
      </c>
      <c r="Q7" s="38">
        <v>0.87060000000000004</v>
      </c>
      <c r="R7" s="42">
        <v>1518200</v>
      </c>
      <c r="S7" s="38">
        <v>0.98570000000000002</v>
      </c>
      <c r="T7" s="36">
        <v>900</v>
      </c>
      <c r="U7" s="39">
        <v>0.95330000000000004</v>
      </c>
    </row>
    <row r="8" spans="1:21" x14ac:dyDescent="0.45">
      <c r="A8" s="40" t="s">
        <v>15</v>
      </c>
      <c r="B8" s="35">
        <v>2032575</v>
      </c>
      <c r="C8" s="35">
        <v>1841947</v>
      </c>
      <c r="D8" s="35">
        <v>925817</v>
      </c>
      <c r="E8" s="36">
        <v>916130</v>
      </c>
      <c r="F8" s="41">
        <v>188217</v>
      </c>
      <c r="G8" s="36">
        <v>94574</v>
      </c>
      <c r="H8" s="36">
        <v>93643</v>
      </c>
      <c r="I8" s="36">
        <v>2411</v>
      </c>
      <c r="J8" s="36">
        <v>1213</v>
      </c>
      <c r="K8" s="36">
        <v>1198</v>
      </c>
      <c r="L8" s="67">
        <v>0</v>
      </c>
      <c r="M8" s="67">
        <v>0</v>
      </c>
      <c r="N8" s="67">
        <v>0</v>
      </c>
      <c r="O8" s="37"/>
      <c r="P8" s="36">
        <v>1914755</v>
      </c>
      <c r="Q8" s="38">
        <v>0.96199999999999997</v>
      </c>
      <c r="R8" s="42">
        <v>186500</v>
      </c>
      <c r="S8" s="38">
        <v>1.0092000000000001</v>
      </c>
      <c r="T8" s="36">
        <v>3700</v>
      </c>
      <c r="U8" s="39">
        <v>0.65159999999999996</v>
      </c>
    </row>
    <row r="9" spans="1:21" x14ac:dyDescent="0.45">
      <c r="A9" s="40" t="s">
        <v>16</v>
      </c>
      <c r="B9" s="35">
        <v>1953949</v>
      </c>
      <c r="C9" s="35">
        <v>1709470</v>
      </c>
      <c r="D9" s="35">
        <v>858771</v>
      </c>
      <c r="E9" s="36">
        <v>850699</v>
      </c>
      <c r="F9" s="41">
        <v>244385</v>
      </c>
      <c r="G9" s="36">
        <v>122657</v>
      </c>
      <c r="H9" s="36">
        <v>121728</v>
      </c>
      <c r="I9" s="36">
        <v>94</v>
      </c>
      <c r="J9" s="36">
        <v>48</v>
      </c>
      <c r="K9" s="36">
        <v>46</v>
      </c>
      <c r="L9" s="67">
        <v>0</v>
      </c>
      <c r="M9" s="67">
        <v>0</v>
      </c>
      <c r="N9" s="67">
        <v>0</v>
      </c>
      <c r="O9" s="37"/>
      <c r="P9" s="36">
        <v>1859185</v>
      </c>
      <c r="Q9" s="38">
        <v>0.91949999999999998</v>
      </c>
      <c r="R9" s="42">
        <v>227500</v>
      </c>
      <c r="S9" s="38">
        <v>1.0742</v>
      </c>
      <c r="T9" s="36">
        <v>160</v>
      </c>
      <c r="U9" s="39">
        <v>0.58750000000000002</v>
      </c>
    </row>
    <row r="10" spans="1:21" x14ac:dyDescent="0.45">
      <c r="A10" s="40" t="s">
        <v>17</v>
      </c>
      <c r="B10" s="35">
        <v>3534871</v>
      </c>
      <c r="C10" s="35">
        <v>2793411</v>
      </c>
      <c r="D10" s="35">
        <v>1404106</v>
      </c>
      <c r="E10" s="36">
        <v>1389305</v>
      </c>
      <c r="F10" s="41">
        <v>741410</v>
      </c>
      <c r="G10" s="36">
        <v>371595</v>
      </c>
      <c r="H10" s="36">
        <v>369815</v>
      </c>
      <c r="I10" s="36">
        <v>50</v>
      </c>
      <c r="J10" s="36">
        <v>21</v>
      </c>
      <c r="K10" s="36">
        <v>29</v>
      </c>
      <c r="L10" s="67">
        <v>0</v>
      </c>
      <c r="M10" s="67">
        <v>0</v>
      </c>
      <c r="N10" s="67">
        <v>0</v>
      </c>
      <c r="O10" s="37"/>
      <c r="P10" s="36">
        <v>3134565</v>
      </c>
      <c r="Q10" s="38">
        <v>0.89119999999999999</v>
      </c>
      <c r="R10" s="42">
        <v>854400</v>
      </c>
      <c r="S10" s="38">
        <v>0.86780000000000002</v>
      </c>
      <c r="T10" s="36">
        <v>140</v>
      </c>
      <c r="U10" s="39">
        <v>0.35709999999999997</v>
      </c>
    </row>
    <row r="11" spans="1:21" x14ac:dyDescent="0.45">
      <c r="A11" s="40" t="s">
        <v>18</v>
      </c>
      <c r="B11" s="35">
        <v>1578341</v>
      </c>
      <c r="C11" s="35">
        <v>1482145</v>
      </c>
      <c r="D11" s="35">
        <v>744797</v>
      </c>
      <c r="E11" s="36">
        <v>737348</v>
      </c>
      <c r="F11" s="41">
        <v>96134</v>
      </c>
      <c r="G11" s="36">
        <v>48396</v>
      </c>
      <c r="H11" s="36">
        <v>47738</v>
      </c>
      <c r="I11" s="36">
        <v>62</v>
      </c>
      <c r="J11" s="36">
        <v>31</v>
      </c>
      <c r="K11" s="36">
        <v>31</v>
      </c>
      <c r="L11" s="67">
        <v>0</v>
      </c>
      <c r="M11" s="67">
        <v>0</v>
      </c>
      <c r="N11" s="67">
        <v>0</v>
      </c>
      <c r="O11" s="37"/>
      <c r="P11" s="36">
        <v>1517855</v>
      </c>
      <c r="Q11" s="38">
        <v>0.97650000000000003</v>
      </c>
      <c r="R11" s="42">
        <v>87900</v>
      </c>
      <c r="S11" s="38">
        <v>1.0936999999999999</v>
      </c>
      <c r="T11" s="36">
        <v>140</v>
      </c>
      <c r="U11" s="39">
        <v>0.44290000000000002</v>
      </c>
    </row>
    <row r="12" spans="1:21" x14ac:dyDescent="0.45">
      <c r="A12" s="40" t="s">
        <v>19</v>
      </c>
      <c r="B12" s="35">
        <v>1734081</v>
      </c>
      <c r="C12" s="35">
        <v>1656162</v>
      </c>
      <c r="D12" s="35">
        <v>832399</v>
      </c>
      <c r="E12" s="36">
        <v>823763</v>
      </c>
      <c r="F12" s="41">
        <v>77758</v>
      </c>
      <c r="G12" s="36">
        <v>38933</v>
      </c>
      <c r="H12" s="36">
        <v>38825</v>
      </c>
      <c r="I12" s="36">
        <v>161</v>
      </c>
      <c r="J12" s="36">
        <v>80</v>
      </c>
      <c r="K12" s="36">
        <v>81</v>
      </c>
      <c r="L12" s="67">
        <v>0</v>
      </c>
      <c r="M12" s="67">
        <v>0</v>
      </c>
      <c r="N12" s="67">
        <v>0</v>
      </c>
      <c r="O12" s="37"/>
      <c r="P12" s="36">
        <v>1722695</v>
      </c>
      <c r="Q12" s="38">
        <v>0.96140000000000003</v>
      </c>
      <c r="R12" s="42">
        <v>61700</v>
      </c>
      <c r="S12" s="38">
        <v>1.2603</v>
      </c>
      <c r="T12" s="36">
        <v>340</v>
      </c>
      <c r="U12" s="39">
        <v>0.47349999999999998</v>
      </c>
    </row>
    <row r="13" spans="1:21" x14ac:dyDescent="0.45">
      <c r="A13" s="40" t="s">
        <v>20</v>
      </c>
      <c r="B13" s="35">
        <v>2950494</v>
      </c>
      <c r="C13" s="35">
        <v>2742435</v>
      </c>
      <c r="D13" s="35">
        <v>1379211</v>
      </c>
      <c r="E13" s="36">
        <v>1363224</v>
      </c>
      <c r="F13" s="41">
        <v>207806</v>
      </c>
      <c r="G13" s="36">
        <v>104392</v>
      </c>
      <c r="H13" s="36">
        <v>103414</v>
      </c>
      <c r="I13" s="36">
        <v>253</v>
      </c>
      <c r="J13" s="36">
        <v>126</v>
      </c>
      <c r="K13" s="36">
        <v>127</v>
      </c>
      <c r="L13" s="67">
        <v>0</v>
      </c>
      <c r="M13" s="67">
        <v>0</v>
      </c>
      <c r="N13" s="67">
        <v>0</v>
      </c>
      <c r="O13" s="37"/>
      <c r="P13" s="36">
        <v>2897840</v>
      </c>
      <c r="Q13" s="38">
        <v>0.94640000000000002</v>
      </c>
      <c r="R13" s="42">
        <v>178600</v>
      </c>
      <c r="S13" s="38">
        <v>1.1635</v>
      </c>
      <c r="T13" s="36">
        <v>560</v>
      </c>
      <c r="U13" s="39">
        <v>0.45179999999999998</v>
      </c>
    </row>
    <row r="14" spans="1:21" x14ac:dyDescent="0.45">
      <c r="A14" s="40" t="s">
        <v>21</v>
      </c>
      <c r="B14" s="35">
        <v>4619124</v>
      </c>
      <c r="C14" s="35">
        <v>3748270</v>
      </c>
      <c r="D14" s="35">
        <v>1883061</v>
      </c>
      <c r="E14" s="36">
        <v>1865209</v>
      </c>
      <c r="F14" s="41">
        <v>870484</v>
      </c>
      <c r="G14" s="36">
        <v>436681</v>
      </c>
      <c r="H14" s="36">
        <v>433803</v>
      </c>
      <c r="I14" s="36">
        <v>370</v>
      </c>
      <c r="J14" s="36">
        <v>178</v>
      </c>
      <c r="K14" s="36">
        <v>192</v>
      </c>
      <c r="L14" s="67">
        <v>0</v>
      </c>
      <c r="M14" s="67">
        <v>0</v>
      </c>
      <c r="N14" s="67">
        <v>0</v>
      </c>
      <c r="O14" s="37"/>
      <c r="P14" s="36">
        <v>4047505</v>
      </c>
      <c r="Q14" s="38">
        <v>0.92610000000000003</v>
      </c>
      <c r="R14" s="42">
        <v>892500</v>
      </c>
      <c r="S14" s="38">
        <v>0.97529999999999994</v>
      </c>
      <c r="T14" s="36">
        <v>860</v>
      </c>
      <c r="U14" s="39">
        <v>0.43020000000000003</v>
      </c>
    </row>
    <row r="15" spans="1:21" x14ac:dyDescent="0.45">
      <c r="A15" s="43" t="s">
        <v>22</v>
      </c>
      <c r="B15" s="35">
        <v>3065688</v>
      </c>
      <c r="C15" s="35">
        <v>2682798</v>
      </c>
      <c r="D15" s="35">
        <v>1347713</v>
      </c>
      <c r="E15" s="36">
        <v>1335085</v>
      </c>
      <c r="F15" s="41">
        <v>382063</v>
      </c>
      <c r="G15" s="36">
        <v>192088</v>
      </c>
      <c r="H15" s="36">
        <v>189975</v>
      </c>
      <c r="I15" s="36">
        <v>827</v>
      </c>
      <c r="J15" s="36">
        <v>415</v>
      </c>
      <c r="K15" s="36">
        <v>412</v>
      </c>
      <c r="L15" s="67">
        <v>0</v>
      </c>
      <c r="M15" s="67">
        <v>0</v>
      </c>
      <c r="N15" s="67">
        <v>0</v>
      </c>
      <c r="O15" s="37"/>
      <c r="P15" s="36">
        <v>2857750</v>
      </c>
      <c r="Q15" s="38">
        <v>0.93879999999999997</v>
      </c>
      <c r="R15" s="42">
        <v>375900</v>
      </c>
      <c r="S15" s="38">
        <v>1.0164</v>
      </c>
      <c r="T15" s="36">
        <v>1120</v>
      </c>
      <c r="U15" s="39">
        <v>0.73839999999999995</v>
      </c>
    </row>
    <row r="16" spans="1:21" x14ac:dyDescent="0.45">
      <c r="A16" s="40" t="s">
        <v>23</v>
      </c>
      <c r="B16" s="35">
        <v>2998168</v>
      </c>
      <c r="C16" s="35">
        <v>2147538</v>
      </c>
      <c r="D16" s="35">
        <v>1078911</v>
      </c>
      <c r="E16" s="36">
        <v>1068627</v>
      </c>
      <c r="F16" s="41">
        <v>850414</v>
      </c>
      <c r="G16" s="36">
        <v>426504</v>
      </c>
      <c r="H16" s="36">
        <v>423910</v>
      </c>
      <c r="I16" s="36">
        <v>216</v>
      </c>
      <c r="J16" s="36">
        <v>95</v>
      </c>
      <c r="K16" s="36">
        <v>121</v>
      </c>
      <c r="L16" s="67">
        <v>0</v>
      </c>
      <c r="M16" s="67">
        <v>0</v>
      </c>
      <c r="N16" s="67">
        <v>0</v>
      </c>
      <c r="O16" s="37"/>
      <c r="P16" s="36">
        <v>2472395</v>
      </c>
      <c r="Q16" s="38">
        <v>0.86860000000000004</v>
      </c>
      <c r="R16" s="42">
        <v>887500</v>
      </c>
      <c r="S16" s="38">
        <v>0.95820000000000005</v>
      </c>
      <c r="T16" s="36">
        <v>340</v>
      </c>
      <c r="U16" s="39">
        <v>0.63529999999999998</v>
      </c>
    </row>
    <row r="17" spans="1:21" x14ac:dyDescent="0.45">
      <c r="A17" s="40" t="s">
        <v>24</v>
      </c>
      <c r="B17" s="35">
        <v>11534648</v>
      </c>
      <c r="C17" s="35">
        <v>9838866</v>
      </c>
      <c r="D17" s="35">
        <v>4947121</v>
      </c>
      <c r="E17" s="36">
        <v>4891745</v>
      </c>
      <c r="F17" s="41">
        <v>1677713</v>
      </c>
      <c r="G17" s="36">
        <v>840268</v>
      </c>
      <c r="H17" s="36">
        <v>837445</v>
      </c>
      <c r="I17" s="36">
        <v>18069</v>
      </c>
      <c r="J17" s="36">
        <v>9060</v>
      </c>
      <c r="K17" s="36">
        <v>9009</v>
      </c>
      <c r="L17" s="67">
        <v>0</v>
      </c>
      <c r="M17" s="67">
        <v>0</v>
      </c>
      <c r="N17" s="67">
        <v>0</v>
      </c>
      <c r="O17" s="37"/>
      <c r="P17" s="36">
        <v>10738810</v>
      </c>
      <c r="Q17" s="38">
        <v>0.91620000000000001</v>
      </c>
      <c r="R17" s="42">
        <v>659400</v>
      </c>
      <c r="S17" s="38">
        <v>2.5442999999999998</v>
      </c>
      <c r="T17" s="36">
        <v>37520</v>
      </c>
      <c r="U17" s="39">
        <v>0.48159999999999997</v>
      </c>
    </row>
    <row r="18" spans="1:21" x14ac:dyDescent="0.45">
      <c r="A18" s="40" t="s">
        <v>25</v>
      </c>
      <c r="B18" s="35">
        <v>9849785</v>
      </c>
      <c r="C18" s="35">
        <v>8146563</v>
      </c>
      <c r="D18" s="35">
        <v>4092701</v>
      </c>
      <c r="E18" s="36">
        <v>4053862</v>
      </c>
      <c r="F18" s="41">
        <v>1702413</v>
      </c>
      <c r="G18" s="36">
        <v>852993</v>
      </c>
      <c r="H18" s="36">
        <v>849420</v>
      </c>
      <c r="I18" s="36">
        <v>809</v>
      </c>
      <c r="J18" s="36">
        <v>370</v>
      </c>
      <c r="K18" s="36">
        <v>439</v>
      </c>
      <c r="L18" s="67">
        <v>0</v>
      </c>
      <c r="M18" s="67">
        <v>0</v>
      </c>
      <c r="N18" s="67">
        <v>0</v>
      </c>
      <c r="O18" s="37"/>
      <c r="P18" s="36">
        <v>8759245</v>
      </c>
      <c r="Q18" s="38">
        <v>0.93010000000000004</v>
      </c>
      <c r="R18" s="42">
        <v>643300</v>
      </c>
      <c r="S18" s="38">
        <v>2.6463999999999999</v>
      </c>
      <c r="T18" s="36">
        <v>4360</v>
      </c>
      <c r="U18" s="39">
        <v>0.18559999999999999</v>
      </c>
    </row>
    <row r="19" spans="1:21" x14ac:dyDescent="0.45">
      <c r="A19" s="40" t="s">
        <v>26</v>
      </c>
      <c r="B19" s="35">
        <v>21231660</v>
      </c>
      <c r="C19" s="35">
        <v>15859239</v>
      </c>
      <c r="D19" s="35">
        <v>7966620</v>
      </c>
      <c r="E19" s="36">
        <v>7892619</v>
      </c>
      <c r="F19" s="41">
        <v>5358860</v>
      </c>
      <c r="G19" s="36">
        <v>2688352</v>
      </c>
      <c r="H19" s="36">
        <v>2670508</v>
      </c>
      <c r="I19" s="36">
        <v>13561</v>
      </c>
      <c r="J19" s="36">
        <v>6701</v>
      </c>
      <c r="K19" s="36">
        <v>6860</v>
      </c>
      <c r="L19" s="67">
        <v>0</v>
      </c>
      <c r="M19" s="67">
        <v>0</v>
      </c>
      <c r="N19" s="67">
        <v>0</v>
      </c>
      <c r="O19" s="37"/>
      <c r="P19" s="36">
        <v>17647290</v>
      </c>
      <c r="Q19" s="38">
        <v>0.89870000000000005</v>
      </c>
      <c r="R19" s="42">
        <v>10133850</v>
      </c>
      <c r="S19" s="38">
        <v>0.52880000000000005</v>
      </c>
      <c r="T19" s="36">
        <v>43540</v>
      </c>
      <c r="U19" s="39">
        <v>0.3115</v>
      </c>
    </row>
    <row r="20" spans="1:21" x14ac:dyDescent="0.45">
      <c r="A20" s="40" t="s">
        <v>27</v>
      </c>
      <c r="B20" s="35">
        <v>14333700</v>
      </c>
      <c r="C20" s="35">
        <v>10995232</v>
      </c>
      <c r="D20" s="35">
        <v>5520025</v>
      </c>
      <c r="E20" s="36">
        <v>5475207</v>
      </c>
      <c r="F20" s="41">
        <v>3332390</v>
      </c>
      <c r="G20" s="36">
        <v>1669115</v>
      </c>
      <c r="H20" s="36">
        <v>1663275</v>
      </c>
      <c r="I20" s="36">
        <v>6078</v>
      </c>
      <c r="J20" s="36">
        <v>3052</v>
      </c>
      <c r="K20" s="36">
        <v>3026</v>
      </c>
      <c r="L20" s="67">
        <v>0</v>
      </c>
      <c r="M20" s="67">
        <v>0</v>
      </c>
      <c r="N20" s="67">
        <v>0</v>
      </c>
      <c r="O20" s="37"/>
      <c r="P20" s="36">
        <v>11804235</v>
      </c>
      <c r="Q20" s="38">
        <v>0.93149999999999999</v>
      </c>
      <c r="R20" s="42">
        <v>1939900</v>
      </c>
      <c r="S20" s="38">
        <v>1.7178</v>
      </c>
      <c r="T20" s="36">
        <v>11540</v>
      </c>
      <c r="U20" s="39">
        <v>0.52669999999999995</v>
      </c>
    </row>
    <row r="21" spans="1:21" x14ac:dyDescent="0.45">
      <c r="A21" s="40" t="s">
        <v>28</v>
      </c>
      <c r="B21" s="35">
        <v>3530664</v>
      </c>
      <c r="C21" s="35">
        <v>2959180</v>
      </c>
      <c r="D21" s="35">
        <v>1485796</v>
      </c>
      <c r="E21" s="36">
        <v>1473384</v>
      </c>
      <c r="F21" s="41">
        <v>571407</v>
      </c>
      <c r="G21" s="36">
        <v>286672</v>
      </c>
      <c r="H21" s="36">
        <v>284735</v>
      </c>
      <c r="I21" s="36">
        <v>77</v>
      </c>
      <c r="J21" s="36">
        <v>35</v>
      </c>
      <c r="K21" s="36">
        <v>42</v>
      </c>
      <c r="L21" s="67">
        <v>0</v>
      </c>
      <c r="M21" s="67">
        <v>0</v>
      </c>
      <c r="N21" s="67">
        <v>0</v>
      </c>
      <c r="O21" s="37"/>
      <c r="P21" s="36">
        <v>3239205</v>
      </c>
      <c r="Q21" s="38">
        <v>0.91359999999999997</v>
      </c>
      <c r="R21" s="42">
        <v>584800</v>
      </c>
      <c r="S21" s="38">
        <v>0.97709999999999997</v>
      </c>
      <c r="T21" s="36">
        <v>240</v>
      </c>
      <c r="U21" s="39">
        <v>0.32079999999999997</v>
      </c>
    </row>
    <row r="22" spans="1:21" x14ac:dyDescent="0.45">
      <c r="A22" s="40" t="s">
        <v>29</v>
      </c>
      <c r="B22" s="35">
        <v>1672980</v>
      </c>
      <c r="C22" s="35">
        <v>1486806</v>
      </c>
      <c r="D22" s="35">
        <v>745852</v>
      </c>
      <c r="E22" s="36">
        <v>740954</v>
      </c>
      <c r="F22" s="41">
        <v>185958</v>
      </c>
      <c r="G22" s="36">
        <v>93192</v>
      </c>
      <c r="H22" s="36">
        <v>92766</v>
      </c>
      <c r="I22" s="36">
        <v>216</v>
      </c>
      <c r="J22" s="36">
        <v>109</v>
      </c>
      <c r="K22" s="36">
        <v>107</v>
      </c>
      <c r="L22" s="67">
        <v>0</v>
      </c>
      <c r="M22" s="67">
        <v>0</v>
      </c>
      <c r="N22" s="67">
        <v>0</v>
      </c>
      <c r="O22" s="37"/>
      <c r="P22" s="36">
        <v>1593220</v>
      </c>
      <c r="Q22" s="38">
        <v>0.93320000000000003</v>
      </c>
      <c r="R22" s="42">
        <v>176600</v>
      </c>
      <c r="S22" s="38">
        <v>1.0529999999999999</v>
      </c>
      <c r="T22" s="36">
        <v>440</v>
      </c>
      <c r="U22" s="39">
        <v>0.4909</v>
      </c>
    </row>
    <row r="23" spans="1:21" x14ac:dyDescent="0.45">
      <c r="A23" s="40" t="s">
        <v>30</v>
      </c>
      <c r="B23" s="35">
        <v>1729444</v>
      </c>
      <c r="C23" s="35">
        <v>1522985</v>
      </c>
      <c r="D23" s="35">
        <v>764876</v>
      </c>
      <c r="E23" s="36">
        <v>758109</v>
      </c>
      <c r="F23" s="41">
        <v>205450</v>
      </c>
      <c r="G23" s="36">
        <v>103079</v>
      </c>
      <c r="H23" s="36">
        <v>102371</v>
      </c>
      <c r="I23" s="36">
        <v>1009</v>
      </c>
      <c r="J23" s="36">
        <v>504</v>
      </c>
      <c r="K23" s="36">
        <v>505</v>
      </c>
      <c r="L23" s="67">
        <v>0</v>
      </c>
      <c r="M23" s="67">
        <v>0</v>
      </c>
      <c r="N23" s="67">
        <v>0</v>
      </c>
      <c r="O23" s="37"/>
      <c r="P23" s="36">
        <v>1614630</v>
      </c>
      <c r="Q23" s="38">
        <v>0.94320000000000004</v>
      </c>
      <c r="R23" s="42">
        <v>220900</v>
      </c>
      <c r="S23" s="38">
        <v>0.93010000000000004</v>
      </c>
      <c r="T23" s="36">
        <v>1080</v>
      </c>
      <c r="U23" s="39">
        <v>0.93430000000000002</v>
      </c>
    </row>
    <row r="24" spans="1:21" x14ac:dyDescent="0.45">
      <c r="A24" s="40" t="s">
        <v>31</v>
      </c>
      <c r="B24" s="35">
        <v>1191693</v>
      </c>
      <c r="C24" s="35">
        <v>1049058</v>
      </c>
      <c r="D24" s="35">
        <v>526634</v>
      </c>
      <c r="E24" s="36">
        <v>522424</v>
      </c>
      <c r="F24" s="41">
        <v>142572</v>
      </c>
      <c r="G24" s="36">
        <v>71568</v>
      </c>
      <c r="H24" s="36">
        <v>71004</v>
      </c>
      <c r="I24" s="36">
        <v>63</v>
      </c>
      <c r="J24" s="36">
        <v>21</v>
      </c>
      <c r="K24" s="36">
        <v>42</v>
      </c>
      <c r="L24" s="67">
        <v>0</v>
      </c>
      <c r="M24" s="67">
        <v>0</v>
      </c>
      <c r="N24" s="67">
        <v>0</v>
      </c>
      <c r="O24" s="37"/>
      <c r="P24" s="36">
        <v>1123470</v>
      </c>
      <c r="Q24" s="38">
        <v>0.93379999999999996</v>
      </c>
      <c r="R24" s="42">
        <v>145200</v>
      </c>
      <c r="S24" s="38">
        <v>0.9819</v>
      </c>
      <c r="T24" s="36">
        <v>140</v>
      </c>
      <c r="U24" s="39">
        <v>0.45</v>
      </c>
    </row>
    <row r="25" spans="1:21" x14ac:dyDescent="0.45">
      <c r="A25" s="40" t="s">
        <v>32</v>
      </c>
      <c r="B25" s="35">
        <v>1271339</v>
      </c>
      <c r="C25" s="35">
        <v>1121540</v>
      </c>
      <c r="D25" s="35">
        <v>562697</v>
      </c>
      <c r="E25" s="36">
        <v>558843</v>
      </c>
      <c r="F25" s="41">
        <v>149767</v>
      </c>
      <c r="G25" s="36">
        <v>75161</v>
      </c>
      <c r="H25" s="36">
        <v>74606</v>
      </c>
      <c r="I25" s="36">
        <v>32</v>
      </c>
      <c r="J25" s="36">
        <v>12</v>
      </c>
      <c r="K25" s="36">
        <v>20</v>
      </c>
      <c r="L25" s="67">
        <v>0</v>
      </c>
      <c r="M25" s="67">
        <v>0</v>
      </c>
      <c r="N25" s="67">
        <v>0</v>
      </c>
      <c r="O25" s="37"/>
      <c r="P25" s="36">
        <v>1259990</v>
      </c>
      <c r="Q25" s="38">
        <v>0.8901</v>
      </c>
      <c r="R25" s="42">
        <v>139400</v>
      </c>
      <c r="S25" s="38">
        <v>1.0744</v>
      </c>
      <c r="T25" s="36">
        <v>280</v>
      </c>
      <c r="U25" s="39">
        <v>0.1143</v>
      </c>
    </row>
    <row r="26" spans="1:21" x14ac:dyDescent="0.45">
      <c r="A26" s="40" t="s">
        <v>33</v>
      </c>
      <c r="B26" s="35">
        <v>3226830</v>
      </c>
      <c r="C26" s="35">
        <v>2936606</v>
      </c>
      <c r="D26" s="35">
        <v>1475190</v>
      </c>
      <c r="E26" s="36">
        <v>1461416</v>
      </c>
      <c r="F26" s="41">
        <v>290102</v>
      </c>
      <c r="G26" s="36">
        <v>145648</v>
      </c>
      <c r="H26" s="36">
        <v>144454</v>
      </c>
      <c r="I26" s="36">
        <v>122</v>
      </c>
      <c r="J26" s="36">
        <v>55</v>
      </c>
      <c r="K26" s="36">
        <v>67</v>
      </c>
      <c r="L26" s="67">
        <v>0</v>
      </c>
      <c r="M26" s="67">
        <v>0</v>
      </c>
      <c r="N26" s="67">
        <v>0</v>
      </c>
      <c r="O26" s="37"/>
      <c r="P26" s="36">
        <v>3157970</v>
      </c>
      <c r="Q26" s="38">
        <v>0.92989999999999995</v>
      </c>
      <c r="R26" s="42">
        <v>268100</v>
      </c>
      <c r="S26" s="38">
        <v>1.0821000000000001</v>
      </c>
      <c r="T26" s="36">
        <v>140</v>
      </c>
      <c r="U26" s="39">
        <v>0.87139999999999995</v>
      </c>
    </row>
    <row r="27" spans="1:21" x14ac:dyDescent="0.45">
      <c r="A27" s="40" t="s">
        <v>34</v>
      </c>
      <c r="B27" s="35">
        <v>3114971</v>
      </c>
      <c r="C27" s="35">
        <v>2774111</v>
      </c>
      <c r="D27" s="35">
        <v>1390854</v>
      </c>
      <c r="E27" s="36">
        <v>1383257</v>
      </c>
      <c r="F27" s="41">
        <v>338728</v>
      </c>
      <c r="G27" s="36">
        <v>170517</v>
      </c>
      <c r="H27" s="36">
        <v>168211</v>
      </c>
      <c r="I27" s="36">
        <v>2132</v>
      </c>
      <c r="J27" s="36">
        <v>1065</v>
      </c>
      <c r="K27" s="36">
        <v>1067</v>
      </c>
      <c r="L27" s="67">
        <v>0</v>
      </c>
      <c r="M27" s="67">
        <v>0</v>
      </c>
      <c r="N27" s="67">
        <v>0</v>
      </c>
      <c r="O27" s="37"/>
      <c r="P27" s="36">
        <v>2999125</v>
      </c>
      <c r="Q27" s="38">
        <v>0.92500000000000004</v>
      </c>
      <c r="R27" s="42">
        <v>279600</v>
      </c>
      <c r="S27" s="38">
        <v>1.2115</v>
      </c>
      <c r="T27" s="36">
        <v>2580</v>
      </c>
      <c r="U27" s="39">
        <v>0.82640000000000002</v>
      </c>
    </row>
    <row r="28" spans="1:21" x14ac:dyDescent="0.45">
      <c r="A28" s="40" t="s">
        <v>35</v>
      </c>
      <c r="B28" s="35">
        <v>5910016</v>
      </c>
      <c r="C28" s="35">
        <v>5128822</v>
      </c>
      <c r="D28" s="35">
        <v>2575459</v>
      </c>
      <c r="E28" s="36">
        <v>2553363</v>
      </c>
      <c r="F28" s="41">
        <v>781008</v>
      </c>
      <c r="G28" s="36">
        <v>391524</v>
      </c>
      <c r="H28" s="36">
        <v>389484</v>
      </c>
      <c r="I28" s="36">
        <v>186</v>
      </c>
      <c r="J28" s="36">
        <v>91</v>
      </c>
      <c r="K28" s="36">
        <v>95</v>
      </c>
      <c r="L28" s="67">
        <v>0</v>
      </c>
      <c r="M28" s="67">
        <v>0</v>
      </c>
      <c r="N28" s="67">
        <v>0</v>
      </c>
      <c r="O28" s="37"/>
      <c r="P28" s="36">
        <v>5365220</v>
      </c>
      <c r="Q28" s="38">
        <v>0.95589999999999997</v>
      </c>
      <c r="R28" s="42">
        <v>752600</v>
      </c>
      <c r="S28" s="38">
        <v>1.0377000000000001</v>
      </c>
      <c r="T28" s="36">
        <v>1060</v>
      </c>
      <c r="U28" s="39">
        <v>0.17549999999999999</v>
      </c>
    </row>
    <row r="29" spans="1:21" x14ac:dyDescent="0.45">
      <c r="A29" s="40" t="s">
        <v>36</v>
      </c>
      <c r="B29" s="35">
        <v>11206568</v>
      </c>
      <c r="C29" s="35">
        <v>8773598</v>
      </c>
      <c r="D29" s="35">
        <v>4402768</v>
      </c>
      <c r="E29" s="36">
        <v>4370830</v>
      </c>
      <c r="F29" s="41">
        <v>2432236</v>
      </c>
      <c r="G29" s="36">
        <v>1220045</v>
      </c>
      <c r="H29" s="36">
        <v>1212191</v>
      </c>
      <c r="I29" s="36">
        <v>734</v>
      </c>
      <c r="J29" s="36">
        <v>334</v>
      </c>
      <c r="K29" s="36">
        <v>400</v>
      </c>
      <c r="L29" s="67">
        <v>0</v>
      </c>
      <c r="M29" s="67">
        <v>0</v>
      </c>
      <c r="N29" s="67">
        <v>0</v>
      </c>
      <c r="O29" s="37"/>
      <c r="P29" s="36">
        <v>10035010</v>
      </c>
      <c r="Q29" s="38">
        <v>0.87429999999999997</v>
      </c>
      <c r="R29" s="42">
        <v>2709600</v>
      </c>
      <c r="S29" s="38">
        <v>0.89759999999999995</v>
      </c>
      <c r="T29" s="36">
        <v>1440</v>
      </c>
      <c r="U29" s="39">
        <v>0.50970000000000004</v>
      </c>
    </row>
    <row r="30" spans="1:21" x14ac:dyDescent="0.45">
      <c r="A30" s="40" t="s">
        <v>37</v>
      </c>
      <c r="B30" s="35">
        <v>2765989</v>
      </c>
      <c r="C30" s="35">
        <v>2494143</v>
      </c>
      <c r="D30" s="35">
        <v>1251194</v>
      </c>
      <c r="E30" s="36">
        <v>1242949</v>
      </c>
      <c r="F30" s="41">
        <v>271337</v>
      </c>
      <c r="G30" s="36">
        <v>136323</v>
      </c>
      <c r="H30" s="36">
        <v>135014</v>
      </c>
      <c r="I30" s="36">
        <v>509</v>
      </c>
      <c r="J30" s="36">
        <v>254</v>
      </c>
      <c r="K30" s="36">
        <v>255</v>
      </c>
      <c r="L30" s="67">
        <v>0</v>
      </c>
      <c r="M30" s="67">
        <v>0</v>
      </c>
      <c r="N30" s="67">
        <v>0</v>
      </c>
      <c r="O30" s="37"/>
      <c r="P30" s="36">
        <v>2656215</v>
      </c>
      <c r="Q30" s="38">
        <v>0.93899999999999995</v>
      </c>
      <c r="R30" s="42">
        <v>239400</v>
      </c>
      <c r="S30" s="38">
        <v>1.1334</v>
      </c>
      <c r="T30" s="36">
        <v>780</v>
      </c>
      <c r="U30" s="39">
        <v>0.65259999999999996</v>
      </c>
    </row>
    <row r="31" spans="1:21" x14ac:dyDescent="0.45">
      <c r="A31" s="40" t="s">
        <v>38</v>
      </c>
      <c r="B31" s="35">
        <v>2176845</v>
      </c>
      <c r="C31" s="35">
        <v>1808115</v>
      </c>
      <c r="D31" s="35">
        <v>907911</v>
      </c>
      <c r="E31" s="36">
        <v>900204</v>
      </c>
      <c r="F31" s="41">
        <v>368636</v>
      </c>
      <c r="G31" s="36">
        <v>184700</v>
      </c>
      <c r="H31" s="36">
        <v>183936</v>
      </c>
      <c r="I31" s="36">
        <v>94</v>
      </c>
      <c r="J31" s="36">
        <v>45</v>
      </c>
      <c r="K31" s="36">
        <v>49</v>
      </c>
      <c r="L31" s="67">
        <v>0</v>
      </c>
      <c r="M31" s="67">
        <v>0</v>
      </c>
      <c r="N31" s="67">
        <v>0</v>
      </c>
      <c r="O31" s="37"/>
      <c r="P31" s="36">
        <v>1900190</v>
      </c>
      <c r="Q31" s="38">
        <v>0.95150000000000001</v>
      </c>
      <c r="R31" s="42">
        <v>348300</v>
      </c>
      <c r="S31" s="38">
        <v>1.0584</v>
      </c>
      <c r="T31" s="36">
        <v>240</v>
      </c>
      <c r="U31" s="39">
        <v>0.39169999999999999</v>
      </c>
    </row>
    <row r="32" spans="1:21" x14ac:dyDescent="0.45">
      <c r="A32" s="40" t="s">
        <v>39</v>
      </c>
      <c r="B32" s="35">
        <v>3755287</v>
      </c>
      <c r="C32" s="35">
        <v>3103115</v>
      </c>
      <c r="D32" s="35">
        <v>1557282</v>
      </c>
      <c r="E32" s="36">
        <v>1545833</v>
      </c>
      <c r="F32" s="41">
        <v>651675</v>
      </c>
      <c r="G32" s="36">
        <v>327080</v>
      </c>
      <c r="H32" s="36">
        <v>324595</v>
      </c>
      <c r="I32" s="36">
        <v>497</v>
      </c>
      <c r="J32" s="36">
        <v>251</v>
      </c>
      <c r="K32" s="36">
        <v>246</v>
      </c>
      <c r="L32" s="67">
        <v>0</v>
      </c>
      <c r="M32" s="67">
        <v>0</v>
      </c>
      <c r="N32" s="67">
        <v>0</v>
      </c>
      <c r="O32" s="37"/>
      <c r="P32" s="36">
        <v>3372895</v>
      </c>
      <c r="Q32" s="38">
        <v>0.92</v>
      </c>
      <c r="R32" s="42">
        <v>704200</v>
      </c>
      <c r="S32" s="38">
        <v>0.9254</v>
      </c>
      <c r="T32" s="36">
        <v>1060</v>
      </c>
      <c r="U32" s="39">
        <v>0.46889999999999998</v>
      </c>
    </row>
    <row r="33" spans="1:21" x14ac:dyDescent="0.45">
      <c r="A33" s="40" t="s">
        <v>40</v>
      </c>
      <c r="B33" s="35">
        <v>12902986</v>
      </c>
      <c r="C33" s="35">
        <v>9965406</v>
      </c>
      <c r="D33" s="35">
        <v>4999914</v>
      </c>
      <c r="E33" s="36">
        <v>4965492</v>
      </c>
      <c r="F33" s="41">
        <v>2873683</v>
      </c>
      <c r="G33" s="36">
        <v>1440537</v>
      </c>
      <c r="H33" s="36">
        <v>1433146</v>
      </c>
      <c r="I33" s="36">
        <v>63897</v>
      </c>
      <c r="J33" s="36">
        <v>32157</v>
      </c>
      <c r="K33" s="36">
        <v>31740</v>
      </c>
      <c r="L33" s="67">
        <v>0</v>
      </c>
      <c r="M33" s="67">
        <v>0</v>
      </c>
      <c r="N33" s="67">
        <v>0</v>
      </c>
      <c r="O33" s="37"/>
      <c r="P33" s="36">
        <v>11482865</v>
      </c>
      <c r="Q33" s="38">
        <v>0.8679</v>
      </c>
      <c r="R33" s="42">
        <v>3481600</v>
      </c>
      <c r="S33" s="38">
        <v>0.82540000000000002</v>
      </c>
      <c r="T33" s="36">
        <v>72620</v>
      </c>
      <c r="U33" s="39">
        <v>0.87990000000000002</v>
      </c>
    </row>
    <row r="34" spans="1:21" x14ac:dyDescent="0.45">
      <c r="A34" s="40" t="s">
        <v>41</v>
      </c>
      <c r="B34" s="35">
        <v>8295574</v>
      </c>
      <c r="C34" s="35">
        <v>6907491</v>
      </c>
      <c r="D34" s="35">
        <v>3464445</v>
      </c>
      <c r="E34" s="36">
        <v>3443046</v>
      </c>
      <c r="F34" s="41">
        <v>1386962</v>
      </c>
      <c r="G34" s="36">
        <v>696528</v>
      </c>
      <c r="H34" s="36">
        <v>690434</v>
      </c>
      <c r="I34" s="36">
        <v>1121</v>
      </c>
      <c r="J34" s="36">
        <v>547</v>
      </c>
      <c r="K34" s="36">
        <v>574</v>
      </c>
      <c r="L34" s="67">
        <v>0</v>
      </c>
      <c r="M34" s="67">
        <v>0</v>
      </c>
      <c r="N34" s="67">
        <v>0</v>
      </c>
      <c r="O34" s="37"/>
      <c r="P34" s="36">
        <v>7572135</v>
      </c>
      <c r="Q34" s="38">
        <v>0.91220000000000001</v>
      </c>
      <c r="R34" s="42">
        <v>1135400</v>
      </c>
      <c r="S34" s="38">
        <v>1.2216</v>
      </c>
      <c r="T34" s="36">
        <v>2440</v>
      </c>
      <c r="U34" s="39">
        <v>0.45939999999999998</v>
      </c>
    </row>
    <row r="35" spans="1:21" x14ac:dyDescent="0.45">
      <c r="A35" s="40" t="s">
        <v>42</v>
      </c>
      <c r="B35" s="35">
        <v>2035682</v>
      </c>
      <c r="C35" s="35">
        <v>1813393</v>
      </c>
      <c r="D35" s="35">
        <v>909482</v>
      </c>
      <c r="E35" s="36">
        <v>903911</v>
      </c>
      <c r="F35" s="41">
        <v>222084</v>
      </c>
      <c r="G35" s="36">
        <v>111287</v>
      </c>
      <c r="H35" s="36">
        <v>110797</v>
      </c>
      <c r="I35" s="36">
        <v>205</v>
      </c>
      <c r="J35" s="36">
        <v>95</v>
      </c>
      <c r="K35" s="36">
        <v>110</v>
      </c>
      <c r="L35" s="67">
        <v>0</v>
      </c>
      <c r="M35" s="67">
        <v>0</v>
      </c>
      <c r="N35" s="67">
        <v>0</v>
      </c>
      <c r="O35" s="37"/>
      <c r="P35" s="36">
        <v>1963300</v>
      </c>
      <c r="Q35" s="38">
        <v>0.92359999999999998</v>
      </c>
      <c r="R35" s="42">
        <v>127300</v>
      </c>
      <c r="S35" s="38">
        <v>1.7445999999999999</v>
      </c>
      <c r="T35" s="36">
        <v>700</v>
      </c>
      <c r="U35" s="39">
        <v>0.29289999999999999</v>
      </c>
    </row>
    <row r="36" spans="1:21" x14ac:dyDescent="0.45">
      <c r="A36" s="40" t="s">
        <v>43</v>
      </c>
      <c r="B36" s="35">
        <v>1386662</v>
      </c>
      <c r="C36" s="35">
        <v>1324326</v>
      </c>
      <c r="D36" s="35">
        <v>664134</v>
      </c>
      <c r="E36" s="36">
        <v>660192</v>
      </c>
      <c r="F36" s="41">
        <v>62261</v>
      </c>
      <c r="G36" s="36">
        <v>31195</v>
      </c>
      <c r="H36" s="36">
        <v>31066</v>
      </c>
      <c r="I36" s="36">
        <v>75</v>
      </c>
      <c r="J36" s="36">
        <v>39</v>
      </c>
      <c r="K36" s="36">
        <v>36</v>
      </c>
      <c r="L36" s="67">
        <v>0</v>
      </c>
      <c r="M36" s="67">
        <v>0</v>
      </c>
      <c r="N36" s="67">
        <v>0</v>
      </c>
      <c r="O36" s="37"/>
      <c r="P36" s="36">
        <v>1398045</v>
      </c>
      <c r="Q36" s="38">
        <v>0.94730000000000003</v>
      </c>
      <c r="R36" s="42">
        <v>48100</v>
      </c>
      <c r="S36" s="38">
        <v>1.2944</v>
      </c>
      <c r="T36" s="36">
        <v>160</v>
      </c>
      <c r="U36" s="39">
        <v>0.46879999999999999</v>
      </c>
    </row>
    <row r="37" spans="1:21" x14ac:dyDescent="0.45">
      <c r="A37" s="40" t="s">
        <v>44</v>
      </c>
      <c r="B37" s="35">
        <v>814649</v>
      </c>
      <c r="C37" s="35">
        <v>714694</v>
      </c>
      <c r="D37" s="35">
        <v>359004</v>
      </c>
      <c r="E37" s="36">
        <v>355690</v>
      </c>
      <c r="F37" s="41">
        <v>99892</v>
      </c>
      <c r="G37" s="36">
        <v>50143</v>
      </c>
      <c r="H37" s="36">
        <v>49749</v>
      </c>
      <c r="I37" s="36">
        <v>63</v>
      </c>
      <c r="J37" s="36">
        <v>30</v>
      </c>
      <c r="K37" s="36">
        <v>33</v>
      </c>
      <c r="L37" s="67">
        <v>0</v>
      </c>
      <c r="M37" s="67">
        <v>0</v>
      </c>
      <c r="N37" s="67">
        <v>0</v>
      </c>
      <c r="O37" s="37"/>
      <c r="P37" s="36">
        <v>815460</v>
      </c>
      <c r="Q37" s="38">
        <v>0.87639999999999996</v>
      </c>
      <c r="R37" s="42">
        <v>110800</v>
      </c>
      <c r="S37" s="38">
        <v>0.90159999999999996</v>
      </c>
      <c r="T37" s="36">
        <v>340</v>
      </c>
      <c r="U37" s="39">
        <v>0.18529999999999999</v>
      </c>
    </row>
    <row r="38" spans="1:21" x14ac:dyDescent="0.45">
      <c r="A38" s="40" t="s">
        <v>45</v>
      </c>
      <c r="B38" s="35">
        <v>1038131</v>
      </c>
      <c r="C38" s="35">
        <v>982634</v>
      </c>
      <c r="D38" s="35">
        <v>493832</v>
      </c>
      <c r="E38" s="36">
        <v>488802</v>
      </c>
      <c r="F38" s="41">
        <v>55383</v>
      </c>
      <c r="G38" s="36">
        <v>27771</v>
      </c>
      <c r="H38" s="36">
        <v>27612</v>
      </c>
      <c r="I38" s="36">
        <v>114</v>
      </c>
      <c r="J38" s="36">
        <v>54</v>
      </c>
      <c r="K38" s="36">
        <v>60</v>
      </c>
      <c r="L38" s="67">
        <v>0</v>
      </c>
      <c r="M38" s="67">
        <v>0</v>
      </c>
      <c r="N38" s="67">
        <v>0</v>
      </c>
      <c r="O38" s="37"/>
      <c r="P38" s="36">
        <v>1061500</v>
      </c>
      <c r="Q38" s="38">
        <v>0.92569999999999997</v>
      </c>
      <c r="R38" s="42">
        <v>47400</v>
      </c>
      <c r="S38" s="38">
        <v>1.1684000000000001</v>
      </c>
      <c r="T38" s="36">
        <v>680</v>
      </c>
      <c r="U38" s="39">
        <v>0.1676</v>
      </c>
    </row>
    <row r="39" spans="1:21" x14ac:dyDescent="0.45">
      <c r="A39" s="40" t="s">
        <v>46</v>
      </c>
      <c r="B39" s="35">
        <v>2746921</v>
      </c>
      <c r="C39" s="35">
        <v>2413613</v>
      </c>
      <c r="D39" s="35">
        <v>1211686</v>
      </c>
      <c r="E39" s="36">
        <v>1201927</v>
      </c>
      <c r="F39" s="41">
        <v>332993</v>
      </c>
      <c r="G39" s="36">
        <v>167149</v>
      </c>
      <c r="H39" s="36">
        <v>165844</v>
      </c>
      <c r="I39" s="36">
        <v>315</v>
      </c>
      <c r="J39" s="36">
        <v>154</v>
      </c>
      <c r="K39" s="36">
        <v>161</v>
      </c>
      <c r="L39" s="67">
        <v>0</v>
      </c>
      <c r="M39" s="67">
        <v>0</v>
      </c>
      <c r="N39" s="67">
        <v>0</v>
      </c>
      <c r="O39" s="37"/>
      <c r="P39" s="36">
        <v>2803030</v>
      </c>
      <c r="Q39" s="38">
        <v>0.86109999999999998</v>
      </c>
      <c r="R39" s="42">
        <v>385900</v>
      </c>
      <c r="S39" s="38">
        <v>0.8629</v>
      </c>
      <c r="T39" s="36">
        <v>720</v>
      </c>
      <c r="U39" s="39">
        <v>0.4375</v>
      </c>
    </row>
    <row r="40" spans="1:21" x14ac:dyDescent="0.45">
      <c r="A40" s="40" t="s">
        <v>47</v>
      </c>
      <c r="B40" s="35">
        <v>4131905</v>
      </c>
      <c r="C40" s="35">
        <v>3537114</v>
      </c>
      <c r="D40" s="35">
        <v>1774884</v>
      </c>
      <c r="E40" s="36">
        <v>1762230</v>
      </c>
      <c r="F40" s="41">
        <v>594669</v>
      </c>
      <c r="G40" s="36">
        <v>298427</v>
      </c>
      <c r="H40" s="36">
        <v>296242</v>
      </c>
      <c r="I40" s="36">
        <v>122</v>
      </c>
      <c r="J40" s="36">
        <v>57</v>
      </c>
      <c r="K40" s="36">
        <v>65</v>
      </c>
      <c r="L40" s="67">
        <v>0</v>
      </c>
      <c r="M40" s="67">
        <v>0</v>
      </c>
      <c r="N40" s="67">
        <v>0</v>
      </c>
      <c r="O40" s="37"/>
      <c r="P40" s="36">
        <v>3943030</v>
      </c>
      <c r="Q40" s="38">
        <v>0.89710000000000001</v>
      </c>
      <c r="R40" s="42">
        <v>616200</v>
      </c>
      <c r="S40" s="38">
        <v>0.96509999999999996</v>
      </c>
      <c r="T40" s="36">
        <v>1140</v>
      </c>
      <c r="U40" s="39">
        <v>0.107</v>
      </c>
    </row>
    <row r="41" spans="1:21" x14ac:dyDescent="0.45">
      <c r="A41" s="40" t="s">
        <v>48</v>
      </c>
      <c r="B41" s="35">
        <v>2028797</v>
      </c>
      <c r="C41" s="35">
        <v>1816046</v>
      </c>
      <c r="D41" s="35">
        <v>910833</v>
      </c>
      <c r="E41" s="36">
        <v>905213</v>
      </c>
      <c r="F41" s="41">
        <v>212697</v>
      </c>
      <c r="G41" s="36">
        <v>106801</v>
      </c>
      <c r="H41" s="36">
        <v>105896</v>
      </c>
      <c r="I41" s="36">
        <v>54</v>
      </c>
      <c r="J41" s="36">
        <v>29</v>
      </c>
      <c r="K41" s="36">
        <v>25</v>
      </c>
      <c r="L41" s="67">
        <v>0</v>
      </c>
      <c r="M41" s="67">
        <v>0</v>
      </c>
      <c r="N41" s="67">
        <v>0</v>
      </c>
      <c r="O41" s="37"/>
      <c r="P41" s="36">
        <v>2004975</v>
      </c>
      <c r="Q41" s="38">
        <v>0.90580000000000005</v>
      </c>
      <c r="R41" s="42">
        <v>210200</v>
      </c>
      <c r="S41" s="38">
        <v>1.0119</v>
      </c>
      <c r="T41" s="36">
        <v>320</v>
      </c>
      <c r="U41" s="39">
        <v>0.16880000000000001</v>
      </c>
    </row>
    <row r="42" spans="1:21" x14ac:dyDescent="0.45">
      <c r="A42" s="40" t="s">
        <v>49</v>
      </c>
      <c r="B42" s="35">
        <v>1091503</v>
      </c>
      <c r="C42" s="35">
        <v>939393</v>
      </c>
      <c r="D42" s="35">
        <v>471148</v>
      </c>
      <c r="E42" s="36">
        <v>468245</v>
      </c>
      <c r="F42" s="41">
        <v>151943</v>
      </c>
      <c r="G42" s="36">
        <v>76195</v>
      </c>
      <c r="H42" s="36">
        <v>75748</v>
      </c>
      <c r="I42" s="36">
        <v>167</v>
      </c>
      <c r="J42" s="36">
        <v>79</v>
      </c>
      <c r="K42" s="36">
        <v>88</v>
      </c>
      <c r="L42" s="67">
        <v>0</v>
      </c>
      <c r="M42" s="67">
        <v>0</v>
      </c>
      <c r="N42" s="67">
        <v>0</v>
      </c>
      <c r="O42" s="37"/>
      <c r="P42" s="36">
        <v>1025405</v>
      </c>
      <c r="Q42" s="38">
        <v>0.91610000000000003</v>
      </c>
      <c r="R42" s="42">
        <v>152900</v>
      </c>
      <c r="S42" s="38">
        <v>0.99370000000000003</v>
      </c>
      <c r="T42" s="36">
        <v>660</v>
      </c>
      <c r="U42" s="39">
        <v>0.253</v>
      </c>
    </row>
    <row r="43" spans="1:21" x14ac:dyDescent="0.45">
      <c r="A43" s="40" t="s">
        <v>50</v>
      </c>
      <c r="B43" s="35">
        <v>1442275</v>
      </c>
      <c r="C43" s="35">
        <v>1329965</v>
      </c>
      <c r="D43" s="35">
        <v>667349</v>
      </c>
      <c r="E43" s="36">
        <v>662616</v>
      </c>
      <c r="F43" s="41">
        <v>112137</v>
      </c>
      <c r="G43" s="36">
        <v>56148</v>
      </c>
      <c r="H43" s="36">
        <v>55989</v>
      </c>
      <c r="I43" s="36">
        <v>173</v>
      </c>
      <c r="J43" s="36">
        <v>85</v>
      </c>
      <c r="K43" s="36">
        <v>88</v>
      </c>
      <c r="L43" s="67">
        <v>0</v>
      </c>
      <c r="M43" s="67">
        <v>0</v>
      </c>
      <c r="N43" s="67">
        <v>0</v>
      </c>
      <c r="O43" s="37"/>
      <c r="P43" s="36">
        <v>1439710</v>
      </c>
      <c r="Q43" s="38">
        <v>0.92379999999999995</v>
      </c>
      <c r="R43" s="42">
        <v>102300</v>
      </c>
      <c r="S43" s="38">
        <v>1.0962000000000001</v>
      </c>
      <c r="T43" s="36">
        <v>200</v>
      </c>
      <c r="U43" s="39">
        <v>0.86499999999999999</v>
      </c>
    </row>
    <row r="44" spans="1:21" x14ac:dyDescent="0.45">
      <c r="A44" s="40" t="s">
        <v>51</v>
      </c>
      <c r="B44" s="35">
        <v>2052571</v>
      </c>
      <c r="C44" s="35">
        <v>1919796</v>
      </c>
      <c r="D44" s="35">
        <v>963498</v>
      </c>
      <c r="E44" s="36">
        <v>956298</v>
      </c>
      <c r="F44" s="41">
        <v>132719</v>
      </c>
      <c r="G44" s="36">
        <v>66634</v>
      </c>
      <c r="H44" s="36">
        <v>66085</v>
      </c>
      <c r="I44" s="36">
        <v>56</v>
      </c>
      <c r="J44" s="36">
        <v>26</v>
      </c>
      <c r="K44" s="36">
        <v>30</v>
      </c>
      <c r="L44" s="67">
        <v>0</v>
      </c>
      <c r="M44" s="67">
        <v>0</v>
      </c>
      <c r="N44" s="67">
        <v>0</v>
      </c>
      <c r="O44" s="37"/>
      <c r="P44" s="36">
        <v>2070450</v>
      </c>
      <c r="Q44" s="38">
        <v>0.92720000000000002</v>
      </c>
      <c r="R44" s="42">
        <v>128400</v>
      </c>
      <c r="S44" s="38">
        <v>1.0336000000000001</v>
      </c>
      <c r="T44" s="36">
        <v>100</v>
      </c>
      <c r="U44" s="39">
        <v>0.56000000000000005</v>
      </c>
    </row>
    <row r="45" spans="1:21" x14ac:dyDescent="0.45">
      <c r="A45" s="40" t="s">
        <v>52</v>
      </c>
      <c r="B45" s="35">
        <v>1035137</v>
      </c>
      <c r="C45" s="35">
        <v>976319</v>
      </c>
      <c r="D45" s="35">
        <v>490844</v>
      </c>
      <c r="E45" s="36">
        <v>485475</v>
      </c>
      <c r="F45" s="41">
        <v>58744</v>
      </c>
      <c r="G45" s="36">
        <v>29545</v>
      </c>
      <c r="H45" s="36">
        <v>29199</v>
      </c>
      <c r="I45" s="36">
        <v>74</v>
      </c>
      <c r="J45" s="36">
        <v>33</v>
      </c>
      <c r="K45" s="36">
        <v>41</v>
      </c>
      <c r="L45" s="67">
        <v>0</v>
      </c>
      <c r="M45" s="67">
        <v>0</v>
      </c>
      <c r="N45" s="67">
        <v>0</v>
      </c>
      <c r="O45" s="37"/>
      <c r="P45" s="36">
        <v>1048695</v>
      </c>
      <c r="Q45" s="38">
        <v>0.93100000000000005</v>
      </c>
      <c r="R45" s="42">
        <v>55600</v>
      </c>
      <c r="S45" s="38">
        <v>1.0565</v>
      </c>
      <c r="T45" s="36">
        <v>140</v>
      </c>
      <c r="U45" s="39">
        <v>0.52859999999999996</v>
      </c>
    </row>
    <row r="46" spans="1:21" x14ac:dyDescent="0.45">
      <c r="A46" s="40" t="s">
        <v>53</v>
      </c>
      <c r="B46" s="35">
        <v>7645967</v>
      </c>
      <c r="C46" s="35">
        <v>6667576</v>
      </c>
      <c r="D46" s="35">
        <v>3351504</v>
      </c>
      <c r="E46" s="36">
        <v>3316072</v>
      </c>
      <c r="F46" s="41">
        <v>978197</v>
      </c>
      <c r="G46" s="36">
        <v>492857</v>
      </c>
      <c r="H46" s="36">
        <v>485340</v>
      </c>
      <c r="I46" s="36">
        <v>194</v>
      </c>
      <c r="J46" s="36">
        <v>95</v>
      </c>
      <c r="K46" s="36">
        <v>99</v>
      </c>
      <c r="L46" s="67">
        <v>0</v>
      </c>
      <c r="M46" s="67">
        <v>0</v>
      </c>
      <c r="N46" s="67">
        <v>0</v>
      </c>
      <c r="O46" s="37"/>
      <c r="P46" s="36">
        <v>7058330</v>
      </c>
      <c r="Q46" s="38">
        <v>0.9446</v>
      </c>
      <c r="R46" s="42">
        <v>1044200</v>
      </c>
      <c r="S46" s="38">
        <v>0.93679999999999997</v>
      </c>
      <c r="T46" s="36">
        <v>720</v>
      </c>
      <c r="U46" s="39">
        <v>0.26939999999999997</v>
      </c>
    </row>
    <row r="47" spans="1:21" x14ac:dyDescent="0.45">
      <c r="A47" s="40" t="s">
        <v>54</v>
      </c>
      <c r="B47" s="35">
        <v>1188199</v>
      </c>
      <c r="C47" s="35">
        <v>1104690</v>
      </c>
      <c r="D47" s="35">
        <v>554556</v>
      </c>
      <c r="E47" s="36">
        <v>550134</v>
      </c>
      <c r="F47" s="41">
        <v>83493</v>
      </c>
      <c r="G47" s="36">
        <v>42048</v>
      </c>
      <c r="H47" s="36">
        <v>41445</v>
      </c>
      <c r="I47" s="36">
        <v>16</v>
      </c>
      <c r="J47" s="36">
        <v>5</v>
      </c>
      <c r="K47" s="36">
        <v>11</v>
      </c>
      <c r="L47" s="67">
        <v>0</v>
      </c>
      <c r="M47" s="67">
        <v>0</v>
      </c>
      <c r="N47" s="67">
        <v>0</v>
      </c>
      <c r="O47" s="37"/>
      <c r="P47" s="36">
        <v>1212205</v>
      </c>
      <c r="Q47" s="38">
        <v>0.9113</v>
      </c>
      <c r="R47" s="42">
        <v>74400</v>
      </c>
      <c r="S47" s="38">
        <v>1.1222000000000001</v>
      </c>
      <c r="T47" s="36">
        <v>140</v>
      </c>
      <c r="U47" s="39">
        <v>0.1143</v>
      </c>
    </row>
    <row r="48" spans="1:21" x14ac:dyDescent="0.45">
      <c r="A48" s="40" t="s">
        <v>55</v>
      </c>
      <c r="B48" s="35">
        <v>2024519</v>
      </c>
      <c r="C48" s="35">
        <v>1739947</v>
      </c>
      <c r="D48" s="35">
        <v>874460</v>
      </c>
      <c r="E48" s="36">
        <v>865487</v>
      </c>
      <c r="F48" s="41">
        <v>284543</v>
      </c>
      <c r="G48" s="36">
        <v>142576</v>
      </c>
      <c r="H48" s="36">
        <v>141967</v>
      </c>
      <c r="I48" s="36">
        <v>29</v>
      </c>
      <c r="J48" s="36">
        <v>12</v>
      </c>
      <c r="K48" s="36">
        <v>17</v>
      </c>
      <c r="L48" s="67">
        <v>0</v>
      </c>
      <c r="M48" s="67">
        <v>0</v>
      </c>
      <c r="N48" s="67">
        <v>0</v>
      </c>
      <c r="O48" s="37"/>
      <c r="P48" s="36">
        <v>1895450</v>
      </c>
      <c r="Q48" s="38">
        <v>0.91800000000000004</v>
      </c>
      <c r="R48" s="42">
        <v>288800</v>
      </c>
      <c r="S48" s="38">
        <v>0.98529999999999995</v>
      </c>
      <c r="T48" s="36">
        <v>200</v>
      </c>
      <c r="U48" s="39">
        <v>0.14499999999999999</v>
      </c>
    </row>
    <row r="49" spans="1:21" x14ac:dyDescent="0.45">
      <c r="A49" s="40" t="s">
        <v>56</v>
      </c>
      <c r="B49" s="35">
        <v>2660864</v>
      </c>
      <c r="C49" s="35">
        <v>2292815</v>
      </c>
      <c r="D49" s="35">
        <v>1151388</v>
      </c>
      <c r="E49" s="36">
        <v>1141427</v>
      </c>
      <c r="F49" s="41">
        <v>367797</v>
      </c>
      <c r="G49" s="36">
        <v>184471</v>
      </c>
      <c r="H49" s="36">
        <v>183326</v>
      </c>
      <c r="I49" s="36">
        <v>252</v>
      </c>
      <c r="J49" s="36">
        <v>124</v>
      </c>
      <c r="K49" s="36">
        <v>128</v>
      </c>
      <c r="L49" s="67">
        <v>0</v>
      </c>
      <c r="M49" s="67">
        <v>0</v>
      </c>
      <c r="N49" s="67">
        <v>0</v>
      </c>
      <c r="O49" s="37"/>
      <c r="P49" s="36">
        <v>2519255</v>
      </c>
      <c r="Q49" s="38">
        <v>0.91010000000000002</v>
      </c>
      <c r="R49" s="42">
        <v>350000</v>
      </c>
      <c r="S49" s="38">
        <v>1.0508</v>
      </c>
      <c r="T49" s="36">
        <v>720</v>
      </c>
      <c r="U49" s="39">
        <v>0.35</v>
      </c>
    </row>
    <row r="50" spans="1:21" x14ac:dyDescent="0.45">
      <c r="A50" s="40" t="s">
        <v>57</v>
      </c>
      <c r="B50" s="35">
        <v>1692466</v>
      </c>
      <c r="C50" s="35">
        <v>1556760</v>
      </c>
      <c r="D50" s="35">
        <v>781922</v>
      </c>
      <c r="E50" s="36">
        <v>774838</v>
      </c>
      <c r="F50" s="41">
        <v>135609</v>
      </c>
      <c r="G50" s="36">
        <v>68018</v>
      </c>
      <c r="H50" s="36">
        <v>67591</v>
      </c>
      <c r="I50" s="36">
        <v>97</v>
      </c>
      <c r="J50" s="36">
        <v>41</v>
      </c>
      <c r="K50" s="36">
        <v>56</v>
      </c>
      <c r="L50" s="67">
        <v>0</v>
      </c>
      <c r="M50" s="67">
        <v>0</v>
      </c>
      <c r="N50" s="67">
        <v>0</v>
      </c>
      <c r="O50" s="37"/>
      <c r="P50" s="36">
        <v>1673925</v>
      </c>
      <c r="Q50" s="38">
        <v>0.93</v>
      </c>
      <c r="R50" s="42">
        <v>125500</v>
      </c>
      <c r="S50" s="38">
        <v>1.0805</v>
      </c>
      <c r="T50" s="36">
        <v>340</v>
      </c>
      <c r="U50" s="39">
        <v>0.2853</v>
      </c>
    </row>
    <row r="51" spans="1:21" x14ac:dyDescent="0.45">
      <c r="A51" s="40" t="s">
        <v>58</v>
      </c>
      <c r="B51" s="35">
        <v>1606436</v>
      </c>
      <c r="C51" s="35">
        <v>1543377</v>
      </c>
      <c r="D51" s="35">
        <v>775185</v>
      </c>
      <c r="E51" s="36">
        <v>768192</v>
      </c>
      <c r="F51" s="41">
        <v>63032</v>
      </c>
      <c r="G51" s="36">
        <v>31606</v>
      </c>
      <c r="H51" s="36">
        <v>31426</v>
      </c>
      <c r="I51" s="36">
        <v>27</v>
      </c>
      <c r="J51" s="36">
        <v>10</v>
      </c>
      <c r="K51" s="36">
        <v>17</v>
      </c>
      <c r="L51" s="67">
        <v>0</v>
      </c>
      <c r="M51" s="67">
        <v>0</v>
      </c>
      <c r="N51" s="67">
        <v>0</v>
      </c>
      <c r="O51" s="37"/>
      <c r="P51" s="36">
        <v>1619395</v>
      </c>
      <c r="Q51" s="38">
        <v>0.95309999999999995</v>
      </c>
      <c r="R51" s="42">
        <v>55600</v>
      </c>
      <c r="S51" s="38">
        <v>1.1336999999999999</v>
      </c>
      <c r="T51" s="36">
        <v>200</v>
      </c>
      <c r="U51" s="39">
        <v>0.13500000000000001</v>
      </c>
    </row>
    <row r="52" spans="1:21" x14ac:dyDescent="0.45">
      <c r="A52" s="40" t="s">
        <v>59</v>
      </c>
      <c r="B52" s="35">
        <v>2404766</v>
      </c>
      <c r="C52" s="35">
        <v>2205396</v>
      </c>
      <c r="D52" s="35">
        <v>1108457</v>
      </c>
      <c r="E52" s="36">
        <v>1096939</v>
      </c>
      <c r="F52" s="41">
        <v>199135</v>
      </c>
      <c r="G52" s="36">
        <v>99974</v>
      </c>
      <c r="H52" s="36">
        <v>99161</v>
      </c>
      <c r="I52" s="36">
        <v>235</v>
      </c>
      <c r="J52" s="36">
        <v>115</v>
      </c>
      <c r="K52" s="36">
        <v>120</v>
      </c>
      <c r="L52" s="67">
        <v>0</v>
      </c>
      <c r="M52" s="67">
        <v>0</v>
      </c>
      <c r="N52" s="67">
        <v>0</v>
      </c>
      <c r="O52" s="37"/>
      <c r="P52" s="36">
        <v>2389110</v>
      </c>
      <c r="Q52" s="38">
        <v>0.92310000000000003</v>
      </c>
      <c r="R52" s="42">
        <v>197100</v>
      </c>
      <c r="S52" s="38">
        <v>1.0103</v>
      </c>
      <c r="T52" s="36">
        <v>340</v>
      </c>
      <c r="U52" s="39">
        <v>0.69120000000000004</v>
      </c>
    </row>
    <row r="53" spans="1:21" x14ac:dyDescent="0.45">
      <c r="A53" s="40" t="s">
        <v>60</v>
      </c>
      <c r="B53" s="35">
        <v>1958594</v>
      </c>
      <c r="C53" s="35">
        <v>1678764</v>
      </c>
      <c r="D53" s="35">
        <v>844668</v>
      </c>
      <c r="E53" s="36">
        <v>834096</v>
      </c>
      <c r="F53" s="41">
        <v>279348</v>
      </c>
      <c r="G53" s="36">
        <v>140482</v>
      </c>
      <c r="H53" s="36">
        <v>138866</v>
      </c>
      <c r="I53" s="36">
        <v>482</v>
      </c>
      <c r="J53" s="36">
        <v>242</v>
      </c>
      <c r="K53" s="36">
        <v>240</v>
      </c>
      <c r="L53" s="67">
        <v>0</v>
      </c>
      <c r="M53" s="67">
        <v>0</v>
      </c>
      <c r="N53" s="67">
        <v>0</v>
      </c>
      <c r="O53" s="37"/>
      <c r="P53" s="36">
        <v>1947225</v>
      </c>
      <c r="Q53" s="38">
        <v>0.86209999999999998</v>
      </c>
      <c r="R53" s="42">
        <v>305500</v>
      </c>
      <c r="S53" s="38">
        <v>0.91439999999999999</v>
      </c>
      <c r="T53" s="36">
        <v>1160</v>
      </c>
      <c r="U53" s="39">
        <v>0.41549999999999998</v>
      </c>
    </row>
    <row r="55" spans="1:21" x14ac:dyDescent="0.45">
      <c r="A55" s="108" t="s">
        <v>131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</row>
    <row r="56" spans="1:21" x14ac:dyDescent="0.45">
      <c r="A56" s="109" t="s">
        <v>132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1:21" x14ac:dyDescent="0.45">
      <c r="A57" s="109" t="s">
        <v>133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8" spans="1:21" x14ac:dyDescent="0.45">
      <c r="A58" s="109" t="s">
        <v>134</v>
      </c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</row>
    <row r="59" spans="1:21" ht="18" customHeight="1" x14ac:dyDescent="0.45">
      <c r="A59" s="108" t="s">
        <v>135</v>
      </c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</row>
    <row r="60" spans="1:21" x14ac:dyDescent="0.45">
      <c r="A60" s="22" t="s">
        <v>136</v>
      </c>
    </row>
    <row r="61" spans="1:21" x14ac:dyDescent="0.45">
      <c r="A61" s="22" t="s">
        <v>137</v>
      </c>
    </row>
  </sheetData>
  <mergeCells count="17"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P3:U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4" t="s">
        <v>139</v>
      </c>
    </row>
    <row r="3" spans="1:6" ht="36" x14ac:dyDescent="0.45">
      <c r="A3" s="40" t="s">
        <v>3</v>
      </c>
      <c r="B3" s="34" t="s">
        <v>140</v>
      </c>
      <c r="C3" s="45" t="s">
        <v>96</v>
      </c>
      <c r="D3" s="45" t="s">
        <v>97</v>
      </c>
      <c r="E3" s="24"/>
    </row>
    <row r="4" spans="1:6" x14ac:dyDescent="0.45">
      <c r="A4" s="28" t="s">
        <v>13</v>
      </c>
      <c r="B4" s="46">
        <f>SUM(B5:B51)</f>
        <v>12294115</v>
      </c>
      <c r="C4" s="46">
        <f t="shared" ref="C4:D4" si="0">SUM(C5:C51)</f>
        <v>6532164</v>
      </c>
      <c r="D4" s="46">
        <f t="shared" si="0"/>
        <v>5761951</v>
      </c>
      <c r="E4" s="47"/>
    </row>
    <row r="5" spans="1:6" x14ac:dyDescent="0.45">
      <c r="A5" s="40" t="s">
        <v>14</v>
      </c>
      <c r="B5" s="46">
        <f>SUM(C5:D5)</f>
        <v>622010</v>
      </c>
      <c r="C5" s="46">
        <v>329121</v>
      </c>
      <c r="D5" s="46">
        <v>292889</v>
      </c>
      <c r="E5" s="47"/>
    </row>
    <row r="6" spans="1:6" x14ac:dyDescent="0.45">
      <c r="A6" s="40" t="s">
        <v>15</v>
      </c>
      <c r="B6" s="46">
        <f t="shared" ref="B6:B51" si="1">SUM(C6:D6)</f>
        <v>127635</v>
      </c>
      <c r="C6" s="46">
        <v>67672</v>
      </c>
      <c r="D6" s="46">
        <v>59963</v>
      </c>
      <c r="E6" s="47"/>
    </row>
    <row r="7" spans="1:6" x14ac:dyDescent="0.45">
      <c r="A7" s="40" t="s">
        <v>16</v>
      </c>
      <c r="B7" s="46">
        <f t="shared" si="1"/>
        <v>136340</v>
      </c>
      <c r="C7" s="46">
        <v>72438</v>
      </c>
      <c r="D7" s="46">
        <v>63902</v>
      </c>
      <c r="E7" s="47"/>
    </row>
    <row r="8" spans="1:6" x14ac:dyDescent="0.45">
      <c r="A8" s="40" t="s">
        <v>17</v>
      </c>
      <c r="B8" s="46">
        <f t="shared" si="1"/>
        <v>279258</v>
      </c>
      <c r="C8" s="46">
        <v>151012</v>
      </c>
      <c r="D8" s="46">
        <v>128246</v>
      </c>
      <c r="E8" s="47"/>
    </row>
    <row r="9" spans="1:6" x14ac:dyDescent="0.45">
      <c r="A9" s="40" t="s">
        <v>18</v>
      </c>
      <c r="B9" s="46">
        <f t="shared" si="1"/>
        <v>109968</v>
      </c>
      <c r="C9" s="46">
        <v>57783</v>
      </c>
      <c r="D9" s="46">
        <v>52185</v>
      </c>
      <c r="E9" s="47"/>
    </row>
    <row r="10" spans="1:6" x14ac:dyDescent="0.45">
      <c r="A10" s="40" t="s">
        <v>19</v>
      </c>
      <c r="B10" s="46">
        <f t="shared" si="1"/>
        <v>114558</v>
      </c>
      <c r="C10" s="46">
        <v>59511</v>
      </c>
      <c r="D10" s="46">
        <v>55047</v>
      </c>
      <c r="E10" s="47"/>
    </row>
    <row r="11" spans="1:6" x14ac:dyDescent="0.45">
      <c r="A11" s="40" t="s">
        <v>20</v>
      </c>
      <c r="B11" s="46">
        <f t="shared" si="1"/>
        <v>202123</v>
      </c>
      <c r="C11" s="46">
        <v>105214</v>
      </c>
      <c r="D11" s="46">
        <v>96909</v>
      </c>
      <c r="E11" s="47"/>
    </row>
    <row r="12" spans="1:6" x14ac:dyDescent="0.45">
      <c r="A12" s="40" t="s">
        <v>21</v>
      </c>
      <c r="B12" s="46">
        <f t="shared" si="1"/>
        <v>272373</v>
      </c>
      <c r="C12" s="46">
        <v>145190</v>
      </c>
      <c r="D12" s="46">
        <v>127183</v>
      </c>
      <c r="E12" s="47"/>
      <c r="F12" s="1"/>
    </row>
    <row r="13" spans="1:6" x14ac:dyDescent="0.45">
      <c r="A13" s="43" t="s">
        <v>22</v>
      </c>
      <c r="B13" s="46">
        <f t="shared" si="1"/>
        <v>160736</v>
      </c>
      <c r="C13" s="46">
        <v>85170</v>
      </c>
      <c r="D13" s="46">
        <v>75566</v>
      </c>
      <c r="E13" s="24"/>
    </row>
    <row r="14" spans="1:6" x14ac:dyDescent="0.45">
      <c r="A14" s="40" t="s">
        <v>23</v>
      </c>
      <c r="B14" s="46">
        <f t="shared" si="1"/>
        <v>193603</v>
      </c>
      <c r="C14" s="46">
        <v>104105</v>
      </c>
      <c r="D14" s="46">
        <v>89498</v>
      </c>
    </row>
    <row r="15" spans="1:6" x14ac:dyDescent="0.45">
      <c r="A15" s="40" t="s">
        <v>24</v>
      </c>
      <c r="B15" s="46">
        <f t="shared" si="1"/>
        <v>594185</v>
      </c>
      <c r="C15" s="46">
        <v>316629</v>
      </c>
      <c r="D15" s="46">
        <v>277556</v>
      </c>
    </row>
    <row r="16" spans="1:6" x14ac:dyDescent="0.45">
      <c r="A16" s="40" t="s">
        <v>25</v>
      </c>
      <c r="B16" s="46">
        <f t="shared" si="1"/>
        <v>510380</v>
      </c>
      <c r="C16" s="46">
        <v>270761</v>
      </c>
      <c r="D16" s="46">
        <v>239619</v>
      </c>
    </row>
    <row r="17" spans="1:4" x14ac:dyDescent="0.45">
      <c r="A17" s="40" t="s">
        <v>26</v>
      </c>
      <c r="B17" s="46">
        <f t="shared" si="1"/>
        <v>1156429</v>
      </c>
      <c r="C17" s="46">
        <v>610484</v>
      </c>
      <c r="D17" s="46">
        <v>545945</v>
      </c>
    </row>
    <row r="18" spans="1:4" x14ac:dyDescent="0.45">
      <c r="A18" s="40" t="s">
        <v>27</v>
      </c>
      <c r="B18" s="46">
        <f t="shared" si="1"/>
        <v>744461</v>
      </c>
      <c r="C18" s="46">
        <v>396406</v>
      </c>
      <c r="D18" s="46">
        <v>348055</v>
      </c>
    </row>
    <row r="19" spans="1:4" x14ac:dyDescent="0.45">
      <c r="A19" s="40" t="s">
        <v>28</v>
      </c>
      <c r="B19" s="46">
        <f t="shared" si="1"/>
        <v>219377</v>
      </c>
      <c r="C19" s="46">
        <v>120665</v>
      </c>
      <c r="D19" s="46">
        <v>98712</v>
      </c>
    </row>
    <row r="20" spans="1:4" x14ac:dyDescent="0.45">
      <c r="A20" s="40" t="s">
        <v>29</v>
      </c>
      <c r="B20" s="46">
        <f t="shared" si="1"/>
        <v>108367</v>
      </c>
      <c r="C20" s="46">
        <v>56053</v>
      </c>
      <c r="D20" s="46">
        <v>52314</v>
      </c>
    </row>
    <row r="21" spans="1:4" x14ac:dyDescent="0.45">
      <c r="A21" s="40" t="s">
        <v>30</v>
      </c>
      <c r="B21" s="46">
        <f t="shared" si="1"/>
        <v>127843</v>
      </c>
      <c r="C21" s="46">
        <v>66996</v>
      </c>
      <c r="D21" s="46">
        <v>60847</v>
      </c>
    </row>
    <row r="22" spans="1:4" x14ac:dyDescent="0.45">
      <c r="A22" s="40" t="s">
        <v>31</v>
      </c>
      <c r="B22" s="46">
        <f t="shared" si="1"/>
        <v>94396</v>
      </c>
      <c r="C22" s="46">
        <v>48565</v>
      </c>
      <c r="D22" s="46">
        <v>45831</v>
      </c>
    </row>
    <row r="23" spans="1:4" x14ac:dyDescent="0.45">
      <c r="A23" s="40" t="s">
        <v>32</v>
      </c>
      <c r="B23" s="46">
        <f t="shared" si="1"/>
        <v>80670</v>
      </c>
      <c r="C23" s="46">
        <v>42589</v>
      </c>
      <c r="D23" s="46">
        <v>38081</v>
      </c>
    </row>
    <row r="24" spans="1:4" x14ac:dyDescent="0.45">
      <c r="A24" s="40" t="s">
        <v>33</v>
      </c>
      <c r="B24" s="46">
        <f t="shared" si="1"/>
        <v>196409</v>
      </c>
      <c r="C24" s="46">
        <v>104803</v>
      </c>
      <c r="D24" s="46">
        <v>91606</v>
      </c>
    </row>
    <row r="25" spans="1:4" x14ac:dyDescent="0.45">
      <c r="A25" s="40" t="s">
        <v>34</v>
      </c>
      <c r="B25" s="46">
        <f t="shared" si="1"/>
        <v>202127</v>
      </c>
      <c r="C25" s="46">
        <v>104076</v>
      </c>
      <c r="D25" s="46">
        <v>98051</v>
      </c>
    </row>
    <row r="26" spans="1:4" x14ac:dyDescent="0.45">
      <c r="A26" s="40" t="s">
        <v>35</v>
      </c>
      <c r="B26" s="46">
        <f t="shared" si="1"/>
        <v>311028</v>
      </c>
      <c r="C26" s="46">
        <v>163684</v>
      </c>
      <c r="D26" s="46">
        <v>147344</v>
      </c>
    </row>
    <row r="27" spans="1:4" x14ac:dyDescent="0.45">
      <c r="A27" s="40" t="s">
        <v>36</v>
      </c>
      <c r="B27" s="46">
        <f t="shared" si="1"/>
        <v>683602</v>
      </c>
      <c r="C27" s="46">
        <v>377735</v>
      </c>
      <c r="D27" s="46">
        <v>305867</v>
      </c>
    </row>
    <row r="28" spans="1:4" x14ac:dyDescent="0.45">
      <c r="A28" s="40" t="s">
        <v>37</v>
      </c>
      <c r="B28" s="46">
        <f t="shared" si="1"/>
        <v>170728</v>
      </c>
      <c r="C28" s="46">
        <v>89383</v>
      </c>
      <c r="D28" s="46">
        <v>81345</v>
      </c>
    </row>
    <row r="29" spans="1:4" x14ac:dyDescent="0.45">
      <c r="A29" s="40" t="s">
        <v>38</v>
      </c>
      <c r="B29" s="46">
        <f t="shared" si="1"/>
        <v>121154</v>
      </c>
      <c r="C29" s="46">
        <v>63126</v>
      </c>
      <c r="D29" s="46">
        <v>58028</v>
      </c>
    </row>
    <row r="30" spans="1:4" x14ac:dyDescent="0.45">
      <c r="A30" s="40" t="s">
        <v>39</v>
      </c>
      <c r="B30" s="46">
        <f t="shared" si="1"/>
        <v>262814</v>
      </c>
      <c r="C30" s="46">
        <v>141663</v>
      </c>
      <c r="D30" s="46">
        <v>121151</v>
      </c>
    </row>
    <row r="31" spans="1:4" x14ac:dyDescent="0.45">
      <c r="A31" s="40" t="s">
        <v>40</v>
      </c>
      <c r="B31" s="46">
        <f t="shared" si="1"/>
        <v>788849</v>
      </c>
      <c r="C31" s="46">
        <v>419978</v>
      </c>
      <c r="D31" s="46">
        <v>368871</v>
      </c>
    </row>
    <row r="32" spans="1:4" x14ac:dyDescent="0.45">
      <c r="A32" s="40" t="s">
        <v>41</v>
      </c>
      <c r="B32" s="46">
        <f t="shared" si="1"/>
        <v>503825</v>
      </c>
      <c r="C32" s="46">
        <v>265713</v>
      </c>
      <c r="D32" s="46">
        <v>238112</v>
      </c>
    </row>
    <row r="33" spans="1:4" x14ac:dyDescent="0.45">
      <c r="A33" s="40" t="s">
        <v>42</v>
      </c>
      <c r="B33" s="46">
        <f t="shared" si="1"/>
        <v>138127</v>
      </c>
      <c r="C33" s="46">
        <v>71939</v>
      </c>
      <c r="D33" s="46">
        <v>66188</v>
      </c>
    </row>
    <row r="34" spans="1:4" x14ac:dyDescent="0.45">
      <c r="A34" s="40" t="s">
        <v>43</v>
      </c>
      <c r="B34" s="46">
        <f t="shared" si="1"/>
        <v>101989</v>
      </c>
      <c r="C34" s="46">
        <v>53764</v>
      </c>
      <c r="D34" s="46">
        <v>48225</v>
      </c>
    </row>
    <row r="35" spans="1:4" x14ac:dyDescent="0.45">
      <c r="A35" s="40" t="s">
        <v>44</v>
      </c>
      <c r="B35" s="46">
        <f t="shared" si="1"/>
        <v>64807</v>
      </c>
      <c r="C35" s="46">
        <v>33734</v>
      </c>
      <c r="D35" s="46">
        <v>31073</v>
      </c>
    </row>
    <row r="36" spans="1:4" x14ac:dyDescent="0.45">
      <c r="A36" s="40" t="s">
        <v>45</v>
      </c>
      <c r="B36" s="46">
        <f t="shared" si="1"/>
        <v>75967</v>
      </c>
      <c r="C36" s="46">
        <v>40916</v>
      </c>
      <c r="D36" s="46">
        <v>35051</v>
      </c>
    </row>
    <row r="37" spans="1:4" x14ac:dyDescent="0.45">
      <c r="A37" s="40" t="s">
        <v>46</v>
      </c>
      <c r="B37" s="46">
        <f t="shared" si="1"/>
        <v>245459</v>
      </c>
      <c r="C37" s="46">
        <v>132914</v>
      </c>
      <c r="D37" s="46">
        <v>112545</v>
      </c>
    </row>
    <row r="38" spans="1:4" x14ac:dyDescent="0.45">
      <c r="A38" s="40" t="s">
        <v>47</v>
      </c>
      <c r="B38" s="46">
        <f t="shared" si="1"/>
        <v>317115</v>
      </c>
      <c r="C38" s="46">
        <v>166219</v>
      </c>
      <c r="D38" s="46">
        <v>150896</v>
      </c>
    </row>
    <row r="39" spans="1:4" x14ac:dyDescent="0.45">
      <c r="A39" s="40" t="s">
        <v>48</v>
      </c>
      <c r="B39" s="46">
        <f t="shared" si="1"/>
        <v>185631</v>
      </c>
      <c r="C39" s="46">
        <v>101685</v>
      </c>
      <c r="D39" s="46">
        <v>83946</v>
      </c>
    </row>
    <row r="40" spans="1:4" x14ac:dyDescent="0.45">
      <c r="A40" s="40" t="s">
        <v>49</v>
      </c>
      <c r="B40" s="46">
        <f t="shared" si="1"/>
        <v>98243</v>
      </c>
      <c r="C40" s="46">
        <v>51317</v>
      </c>
      <c r="D40" s="46">
        <v>46926</v>
      </c>
    </row>
    <row r="41" spans="1:4" x14ac:dyDescent="0.45">
      <c r="A41" s="40" t="s">
        <v>50</v>
      </c>
      <c r="B41" s="46">
        <f t="shared" si="1"/>
        <v>104837</v>
      </c>
      <c r="C41" s="46">
        <v>54695</v>
      </c>
      <c r="D41" s="46">
        <v>50142</v>
      </c>
    </row>
    <row r="42" spans="1:4" x14ac:dyDescent="0.45">
      <c r="A42" s="40" t="s">
        <v>51</v>
      </c>
      <c r="B42" s="46">
        <f t="shared" si="1"/>
        <v>158805</v>
      </c>
      <c r="C42" s="46">
        <v>81880</v>
      </c>
      <c r="D42" s="46">
        <v>76925</v>
      </c>
    </row>
    <row r="43" spans="1:4" x14ac:dyDescent="0.45">
      <c r="A43" s="40" t="s">
        <v>52</v>
      </c>
      <c r="B43" s="46">
        <f t="shared" si="1"/>
        <v>86080</v>
      </c>
      <c r="C43" s="46">
        <v>44293</v>
      </c>
      <c r="D43" s="46">
        <v>41787</v>
      </c>
    </row>
    <row r="44" spans="1:4" x14ac:dyDescent="0.45">
      <c r="A44" s="40" t="s">
        <v>53</v>
      </c>
      <c r="B44" s="46">
        <f t="shared" si="1"/>
        <v>524934</v>
      </c>
      <c r="C44" s="46">
        <v>284356</v>
      </c>
      <c r="D44" s="46">
        <v>240578</v>
      </c>
    </row>
    <row r="45" spans="1:4" x14ac:dyDescent="0.45">
      <c r="A45" s="40" t="s">
        <v>54</v>
      </c>
      <c r="B45" s="46">
        <f t="shared" si="1"/>
        <v>116046</v>
      </c>
      <c r="C45" s="46">
        <v>60085</v>
      </c>
      <c r="D45" s="46">
        <v>55961</v>
      </c>
    </row>
    <row r="46" spans="1:4" x14ac:dyDescent="0.45">
      <c r="A46" s="40" t="s">
        <v>55</v>
      </c>
      <c r="B46" s="46">
        <f t="shared" si="1"/>
        <v>151179</v>
      </c>
      <c r="C46" s="46">
        <v>80004</v>
      </c>
      <c r="D46" s="46">
        <v>71175</v>
      </c>
    </row>
    <row r="47" spans="1:4" x14ac:dyDescent="0.45">
      <c r="A47" s="40" t="s">
        <v>56</v>
      </c>
      <c r="B47" s="46">
        <f t="shared" si="1"/>
        <v>234197</v>
      </c>
      <c r="C47" s="46">
        <v>121032</v>
      </c>
      <c r="D47" s="46">
        <v>113165</v>
      </c>
    </row>
    <row r="48" spans="1:4" x14ac:dyDescent="0.45">
      <c r="A48" s="40" t="s">
        <v>57</v>
      </c>
      <c r="B48" s="46">
        <f t="shared" si="1"/>
        <v>139125</v>
      </c>
      <c r="C48" s="46">
        <v>73914</v>
      </c>
      <c r="D48" s="46">
        <v>65211</v>
      </c>
    </row>
    <row r="49" spans="1:4" x14ac:dyDescent="0.45">
      <c r="A49" s="40" t="s">
        <v>58</v>
      </c>
      <c r="B49" s="46">
        <f t="shared" si="1"/>
        <v>117802</v>
      </c>
      <c r="C49" s="46">
        <v>61886</v>
      </c>
      <c r="D49" s="46">
        <v>55916</v>
      </c>
    </row>
    <row r="50" spans="1:4" x14ac:dyDescent="0.45">
      <c r="A50" s="40" t="s">
        <v>59</v>
      </c>
      <c r="B50" s="46">
        <f t="shared" si="1"/>
        <v>204871</v>
      </c>
      <c r="C50" s="46">
        <v>109133</v>
      </c>
      <c r="D50" s="46">
        <v>95738</v>
      </c>
    </row>
    <row r="51" spans="1:4" x14ac:dyDescent="0.45">
      <c r="A51" s="40" t="s">
        <v>60</v>
      </c>
      <c r="B51" s="46">
        <f t="shared" si="1"/>
        <v>133653</v>
      </c>
      <c r="C51" s="46">
        <v>71873</v>
      </c>
      <c r="D51" s="46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DIGI-808455956-3766456</_dlc_DocId>
    <_dlc_DocIdUrl xmlns="89559dea-130d-4237-8e78-1ce7f44b9a24">
      <Url>https://digitalgojp.sharepoint.com/sites/digi_portal/_layouts/15/DocIdRedir.aspx?ID=DIGI-808455956-3766456</Url>
      <Description>DIGI-808455956-3766456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2022-05-26T10:13:08Z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8d883074-2f2d-4512-a8fb-c67018e91cf6</vt:lpwstr>
  </property>
</Properties>
</file>