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310" yWindow="3310" windowWidth="34560" windowHeight="187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総接種回数!$A$1:$W$61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1" l="1"/>
  <c r="P7" i="11"/>
  <c r="R8" i="11"/>
  <c r="V7" i="11"/>
  <c r="T7" i="11"/>
  <c r="P3" i="12" l="1"/>
  <c r="B3" i="12"/>
  <c r="B3" i="11"/>
  <c r="U7" i="11" l="1"/>
  <c r="I7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7" i="11" l="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N6" i="12"/>
  <c r="M6" i="12"/>
  <c r="L6" i="12"/>
  <c r="W6" i="12" s="1"/>
  <c r="I6" i="12"/>
  <c r="S8" i="11" l="1"/>
  <c r="S7" i="11"/>
  <c r="W7" i="11" l="1"/>
  <c r="U2" i="11"/>
  <c r="M7" i="11" l="1"/>
  <c r="L7" i="11"/>
  <c r="G5" i="10"/>
  <c r="G7" i="11" l="1"/>
  <c r="B7" i="11" s="1"/>
  <c r="Q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<sst xmlns="http://schemas.openxmlformats.org/spreadsheetml/2006/main" count="353" uniqueCount="152">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</sst>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J6" sqref="J6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7" width="13.58203125" customWidth="1"/>
    <col min="8" max="8" width="15.1640625" customWidth="1"/>
    <col min="9" max="9" width="7" customWidth="1"/>
    <col min="10" max="10" width="10.5" bestFit="1" customWidth="1"/>
  </cols>
  <sheetData>
    <row r="1" spans="1:8" x14ac:dyDescent="0.55000000000000004">
      <c r="A1" s="74" t="s">
        <v>0</v>
      </c>
      <c r="B1" s="74"/>
      <c r="C1" s="74"/>
      <c r="D1" s="74"/>
      <c r="E1" s="74"/>
      <c r="F1" s="74"/>
      <c r="G1" s="74"/>
      <c r="H1" s="74"/>
    </row>
    <row r="2" spans="1:8" x14ac:dyDescent="0.55000000000000004">
      <c r="A2" s="2"/>
      <c r="B2" s="3"/>
      <c r="C2" s="3"/>
      <c r="D2" s="2"/>
      <c r="E2" s="2"/>
      <c r="F2" s="2"/>
      <c r="G2" s="2"/>
      <c r="H2" s="2"/>
    </row>
    <row r="3" spans="1:8" x14ac:dyDescent="0.55000000000000004">
      <c r="A3" s="2"/>
      <c r="B3" s="3"/>
      <c r="C3" s="3"/>
      <c r="D3" s="2"/>
      <c r="E3" s="2"/>
      <c r="F3" s="2"/>
      <c r="G3" s="89">
        <v>44795</v>
      </c>
      <c r="H3" s="89"/>
    </row>
    <row r="4" spans="1:8" x14ac:dyDescent="0.55000000000000004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55000000000000004">
      <c r="A5" s="70" t="s">
        <v>2</v>
      </c>
      <c r="B5" s="75" t="s">
        <v>3</v>
      </c>
      <c r="C5" s="71" t="s">
        <v>4</v>
      </c>
      <c r="D5" s="76"/>
      <c r="E5" s="79" t="s">
        <v>151</v>
      </c>
      <c r="F5" s="80"/>
      <c r="G5" s="81">
        <v>44792</v>
      </c>
      <c r="H5" s="82"/>
    </row>
    <row r="6" spans="1:8" ht="21.75" customHeight="1" x14ac:dyDescent="0.55000000000000004">
      <c r="A6" s="70"/>
      <c r="B6" s="75"/>
      <c r="C6" s="77"/>
      <c r="D6" s="78"/>
      <c r="E6" s="83" t="s">
        <v>5</v>
      </c>
      <c r="F6" s="84"/>
      <c r="G6" s="85" t="s">
        <v>6</v>
      </c>
      <c r="H6" s="86"/>
    </row>
    <row r="7" spans="1:8" ht="18.75" customHeight="1" x14ac:dyDescent="0.55000000000000004">
      <c r="A7" s="70"/>
      <c r="B7" s="75"/>
      <c r="C7" s="87" t="s">
        <v>7</v>
      </c>
      <c r="D7" s="8"/>
      <c r="E7" s="69" t="s">
        <v>8</v>
      </c>
      <c r="F7" s="8"/>
      <c r="G7" s="69" t="s">
        <v>8</v>
      </c>
      <c r="H7" s="9"/>
    </row>
    <row r="8" spans="1:8" ht="18.75" customHeight="1" x14ac:dyDescent="0.55000000000000004">
      <c r="A8" s="70"/>
      <c r="B8" s="75"/>
      <c r="C8" s="88"/>
      <c r="D8" s="71" t="s">
        <v>9</v>
      </c>
      <c r="E8" s="70"/>
      <c r="F8" s="71" t="s">
        <v>10</v>
      </c>
      <c r="G8" s="70"/>
      <c r="H8" s="73" t="s">
        <v>10</v>
      </c>
    </row>
    <row r="9" spans="1:8" ht="35.15" customHeight="1" x14ac:dyDescent="0.55000000000000004">
      <c r="A9" s="70"/>
      <c r="B9" s="75"/>
      <c r="C9" s="88"/>
      <c r="D9" s="72"/>
      <c r="E9" s="70"/>
      <c r="F9" s="72"/>
      <c r="G9" s="70"/>
      <c r="H9" s="72"/>
    </row>
    <row r="10" spans="1:8" x14ac:dyDescent="0.55000000000000004">
      <c r="A10" s="10" t="s">
        <v>11</v>
      </c>
      <c r="B10" s="20">
        <v>126645025.00000003</v>
      </c>
      <c r="C10" s="21">
        <f>SUM(C11:C57)</f>
        <v>81013001</v>
      </c>
      <c r="D10" s="11">
        <f>C10/$B10</f>
        <v>0.63968561733869911</v>
      </c>
      <c r="E10" s="21">
        <f>SUM(E11:E57)</f>
        <v>332697</v>
      </c>
      <c r="F10" s="11">
        <f>E10/$B10</f>
        <v>2.6270041006348248E-3</v>
      </c>
      <c r="G10" s="21">
        <f>SUM(G11:G57)</f>
        <v>67662</v>
      </c>
      <c r="H10" s="11">
        <f>G10/$B10</f>
        <v>5.3426496619192096E-4</v>
      </c>
    </row>
    <row r="11" spans="1:8" x14ac:dyDescent="0.55000000000000004">
      <c r="A11" s="12" t="s">
        <v>12</v>
      </c>
      <c r="B11" s="20">
        <v>5226603</v>
      </c>
      <c r="C11" s="21">
        <v>3454456</v>
      </c>
      <c r="D11" s="11">
        <f t="shared" ref="D11:D57" si="0">C11/$B11</f>
        <v>0.66093713258879616</v>
      </c>
      <c r="E11" s="21">
        <v>15164</v>
      </c>
      <c r="F11" s="11">
        <f t="shared" ref="F11:F57" si="1">E11/$B11</f>
        <v>2.9013108514268256E-3</v>
      </c>
      <c r="G11" s="21">
        <v>2799</v>
      </c>
      <c r="H11" s="11">
        <f t="shared" ref="H11:H57" si="2">G11/$B11</f>
        <v>5.3552948253387524E-4</v>
      </c>
    </row>
    <row r="12" spans="1:8" x14ac:dyDescent="0.55000000000000004">
      <c r="A12" s="12" t="s">
        <v>13</v>
      </c>
      <c r="B12" s="20">
        <v>1259615</v>
      </c>
      <c r="C12" s="21">
        <v>887385</v>
      </c>
      <c r="D12" s="11">
        <f t="shared" si="0"/>
        <v>0.70448907007299855</v>
      </c>
      <c r="E12" s="21">
        <v>2521</v>
      </c>
      <c r="F12" s="11">
        <f t="shared" si="1"/>
        <v>2.0014051912687607E-3</v>
      </c>
      <c r="G12" s="21">
        <v>602</v>
      </c>
      <c r="H12" s="11">
        <f t="shared" si="2"/>
        <v>4.7792381005307176E-4</v>
      </c>
    </row>
    <row r="13" spans="1:8" x14ac:dyDescent="0.55000000000000004">
      <c r="A13" s="12" t="s">
        <v>14</v>
      </c>
      <c r="B13" s="20">
        <v>1220823</v>
      </c>
      <c r="C13" s="21">
        <v>875692</v>
      </c>
      <c r="D13" s="11">
        <f t="shared" si="0"/>
        <v>0.7172964467412557</v>
      </c>
      <c r="E13" s="21">
        <v>2450</v>
      </c>
      <c r="F13" s="11">
        <f t="shared" si="1"/>
        <v>2.0068429248138345E-3</v>
      </c>
      <c r="G13" s="21">
        <v>346</v>
      </c>
      <c r="H13" s="11">
        <f t="shared" si="2"/>
        <v>2.8341536815738237E-4</v>
      </c>
    </row>
    <row r="14" spans="1:8" x14ac:dyDescent="0.55000000000000004">
      <c r="A14" s="12" t="s">
        <v>15</v>
      </c>
      <c r="B14" s="20">
        <v>2281989</v>
      </c>
      <c r="C14" s="21">
        <v>1527739</v>
      </c>
      <c r="D14" s="11">
        <f t="shared" si="0"/>
        <v>0.66947693437610789</v>
      </c>
      <c r="E14" s="21">
        <v>4431</v>
      </c>
      <c r="F14" s="11">
        <f t="shared" si="1"/>
        <v>1.9417271511825867E-3</v>
      </c>
      <c r="G14" s="21">
        <v>873</v>
      </c>
      <c r="H14" s="11">
        <f t="shared" si="2"/>
        <v>3.8256100270421989E-4</v>
      </c>
    </row>
    <row r="15" spans="1:8" x14ac:dyDescent="0.55000000000000004">
      <c r="A15" s="12" t="s">
        <v>16</v>
      </c>
      <c r="B15" s="20">
        <v>971288</v>
      </c>
      <c r="C15" s="21">
        <v>723496</v>
      </c>
      <c r="D15" s="11">
        <f t="shared" si="0"/>
        <v>0.74488308308143414</v>
      </c>
      <c r="E15" s="21">
        <v>2888</v>
      </c>
      <c r="F15" s="11">
        <f t="shared" si="1"/>
        <v>2.9733714408084933E-3</v>
      </c>
      <c r="G15" s="21">
        <v>441</v>
      </c>
      <c r="H15" s="11">
        <f t="shared" si="2"/>
        <v>4.5403628995725265E-4</v>
      </c>
    </row>
    <row r="16" spans="1:8" x14ac:dyDescent="0.55000000000000004">
      <c r="A16" s="12" t="s">
        <v>17</v>
      </c>
      <c r="B16" s="20">
        <v>1069562</v>
      </c>
      <c r="C16" s="21">
        <v>773604</v>
      </c>
      <c r="D16" s="11">
        <f t="shared" si="0"/>
        <v>0.72329046843474243</v>
      </c>
      <c r="E16" s="21">
        <v>2125</v>
      </c>
      <c r="F16" s="11">
        <f t="shared" si="1"/>
        <v>1.9867945944227637E-3</v>
      </c>
      <c r="G16" s="21">
        <v>267</v>
      </c>
      <c r="H16" s="11">
        <f t="shared" si="2"/>
        <v>2.4963489727570723E-4</v>
      </c>
    </row>
    <row r="17" spans="1:8" x14ac:dyDescent="0.55000000000000004">
      <c r="A17" s="12" t="s">
        <v>18</v>
      </c>
      <c r="B17" s="20">
        <v>1862059.0000000002</v>
      </c>
      <c r="C17" s="21">
        <v>1313271</v>
      </c>
      <c r="D17" s="11">
        <f t="shared" si="0"/>
        <v>0.70527894121507417</v>
      </c>
      <c r="E17" s="21">
        <v>4685</v>
      </c>
      <c r="F17" s="11">
        <f t="shared" si="1"/>
        <v>2.5160319839489507E-3</v>
      </c>
      <c r="G17" s="21">
        <v>1336</v>
      </c>
      <c r="H17" s="11">
        <f t="shared" si="2"/>
        <v>7.174853213566272E-4</v>
      </c>
    </row>
    <row r="18" spans="1:8" x14ac:dyDescent="0.55000000000000004">
      <c r="A18" s="12" t="s">
        <v>19</v>
      </c>
      <c r="B18" s="20">
        <v>2907675</v>
      </c>
      <c r="C18" s="21">
        <v>1979254</v>
      </c>
      <c r="D18" s="11">
        <f t="shared" si="0"/>
        <v>0.68069987189077186</v>
      </c>
      <c r="E18" s="21">
        <v>7203</v>
      </c>
      <c r="F18" s="11">
        <f t="shared" si="1"/>
        <v>2.4772369676803632E-3</v>
      </c>
      <c r="G18" s="21">
        <v>1367</v>
      </c>
      <c r="H18" s="11">
        <f t="shared" si="2"/>
        <v>4.7013507355533202E-4</v>
      </c>
    </row>
    <row r="19" spans="1:8" x14ac:dyDescent="0.55000000000000004">
      <c r="A19" s="12" t="s">
        <v>20</v>
      </c>
      <c r="B19" s="20">
        <v>1955401</v>
      </c>
      <c r="C19" s="21">
        <v>1317872</v>
      </c>
      <c r="D19" s="11">
        <f t="shared" si="0"/>
        <v>0.67396508439956815</v>
      </c>
      <c r="E19" s="21">
        <v>4649</v>
      </c>
      <c r="F19" s="11">
        <f t="shared" si="1"/>
        <v>2.377517450384857E-3</v>
      </c>
      <c r="G19" s="21">
        <v>1191</v>
      </c>
      <c r="H19" s="11">
        <f t="shared" si="2"/>
        <v>6.0908222916936225E-4</v>
      </c>
    </row>
    <row r="20" spans="1:8" x14ac:dyDescent="0.55000000000000004">
      <c r="A20" s="12" t="s">
        <v>21</v>
      </c>
      <c r="B20" s="20">
        <v>1958101</v>
      </c>
      <c r="C20" s="21">
        <v>1291478</v>
      </c>
      <c r="D20" s="11">
        <f t="shared" si="0"/>
        <v>0.6595563763054102</v>
      </c>
      <c r="E20" s="21">
        <v>4308</v>
      </c>
      <c r="F20" s="11">
        <f t="shared" si="1"/>
        <v>2.2000908022619873E-3</v>
      </c>
      <c r="G20" s="21">
        <v>1130</v>
      </c>
      <c r="H20" s="11">
        <f t="shared" si="2"/>
        <v>5.7708974154040062E-4</v>
      </c>
    </row>
    <row r="21" spans="1:8" x14ac:dyDescent="0.55000000000000004">
      <c r="A21" s="12" t="s">
        <v>22</v>
      </c>
      <c r="B21" s="20">
        <v>7393799</v>
      </c>
      <c r="C21" s="21">
        <v>4786854</v>
      </c>
      <c r="D21" s="11">
        <f t="shared" si="0"/>
        <v>0.64741467816477027</v>
      </c>
      <c r="E21" s="21">
        <v>22735</v>
      </c>
      <c r="F21" s="11">
        <f t="shared" si="1"/>
        <v>3.0748739585698772E-3</v>
      </c>
      <c r="G21" s="21">
        <v>3789</v>
      </c>
      <c r="H21" s="11">
        <f t="shared" si="2"/>
        <v>5.1245645168336335E-4</v>
      </c>
    </row>
    <row r="22" spans="1:8" x14ac:dyDescent="0.55000000000000004">
      <c r="A22" s="12" t="s">
        <v>23</v>
      </c>
      <c r="B22" s="20">
        <v>6322892.0000000009</v>
      </c>
      <c r="C22" s="21">
        <v>4169170</v>
      </c>
      <c r="D22" s="11">
        <f t="shared" si="0"/>
        <v>0.6593770698598046</v>
      </c>
      <c r="E22" s="21">
        <v>18503</v>
      </c>
      <c r="F22" s="11">
        <f t="shared" si="1"/>
        <v>2.9263507901131315E-3</v>
      </c>
      <c r="G22" s="21">
        <v>4196</v>
      </c>
      <c r="H22" s="11">
        <f t="shared" si="2"/>
        <v>6.6362038130652863E-4</v>
      </c>
    </row>
    <row r="23" spans="1:8" x14ac:dyDescent="0.55000000000000004">
      <c r="A23" s="12" t="s">
        <v>24</v>
      </c>
      <c r="B23" s="20">
        <v>13843329.000000002</v>
      </c>
      <c r="C23" s="21">
        <v>8683650</v>
      </c>
      <c r="D23" s="11">
        <f t="shared" si="0"/>
        <v>0.62728047567171152</v>
      </c>
      <c r="E23" s="21">
        <v>38568</v>
      </c>
      <c r="F23" s="11">
        <f t="shared" si="1"/>
        <v>2.7860350642536919E-3</v>
      </c>
      <c r="G23" s="21">
        <v>6155</v>
      </c>
      <c r="H23" s="11">
        <f t="shared" si="2"/>
        <v>4.4461848735950717E-4</v>
      </c>
    </row>
    <row r="24" spans="1:8" x14ac:dyDescent="0.55000000000000004">
      <c r="A24" s="12" t="s">
        <v>25</v>
      </c>
      <c r="B24" s="20">
        <v>9220206</v>
      </c>
      <c r="C24" s="21">
        <v>5909155</v>
      </c>
      <c r="D24" s="11">
        <f t="shared" si="0"/>
        <v>0.64089186293668488</v>
      </c>
      <c r="E24" s="21">
        <v>27881</v>
      </c>
      <c r="F24" s="11">
        <f t="shared" si="1"/>
        <v>3.023902068999326E-3</v>
      </c>
      <c r="G24" s="21">
        <v>6679</v>
      </c>
      <c r="H24" s="11">
        <f t="shared" si="2"/>
        <v>7.243872859239804E-4</v>
      </c>
    </row>
    <row r="25" spans="1:8" x14ac:dyDescent="0.55000000000000004">
      <c r="A25" s="12" t="s">
        <v>26</v>
      </c>
      <c r="B25" s="20">
        <v>2213174</v>
      </c>
      <c r="C25" s="21">
        <v>1591501</v>
      </c>
      <c r="D25" s="11">
        <f t="shared" si="0"/>
        <v>0.71910342340909483</v>
      </c>
      <c r="E25" s="21">
        <v>3907</v>
      </c>
      <c r="F25" s="11">
        <f t="shared" si="1"/>
        <v>1.7653379264350657E-3</v>
      </c>
      <c r="G25" s="21">
        <v>650</v>
      </c>
      <c r="H25" s="11">
        <f t="shared" si="2"/>
        <v>2.9369584135725433E-4</v>
      </c>
    </row>
    <row r="26" spans="1:8" x14ac:dyDescent="0.55000000000000004">
      <c r="A26" s="12" t="s">
        <v>27</v>
      </c>
      <c r="B26" s="20">
        <v>1047674</v>
      </c>
      <c r="C26" s="21">
        <v>714409</v>
      </c>
      <c r="D26" s="11">
        <f t="shared" si="0"/>
        <v>0.68190009487684144</v>
      </c>
      <c r="E26" s="21">
        <v>1760</v>
      </c>
      <c r="F26" s="11">
        <f t="shared" si="1"/>
        <v>1.6799118809858792E-3</v>
      </c>
      <c r="G26" s="21">
        <v>425</v>
      </c>
      <c r="H26" s="11">
        <f t="shared" si="2"/>
        <v>4.0566053944261288E-4</v>
      </c>
    </row>
    <row r="27" spans="1:8" x14ac:dyDescent="0.55000000000000004">
      <c r="A27" s="12" t="s">
        <v>28</v>
      </c>
      <c r="B27" s="20">
        <v>1132656</v>
      </c>
      <c r="C27" s="21">
        <v>735231</v>
      </c>
      <c r="D27" s="11">
        <f t="shared" si="0"/>
        <v>0.64912118065855828</v>
      </c>
      <c r="E27" s="21">
        <v>2674</v>
      </c>
      <c r="F27" s="11">
        <f t="shared" si="1"/>
        <v>2.3608227034510034E-3</v>
      </c>
      <c r="G27" s="21">
        <v>534</v>
      </c>
      <c r="H27" s="11">
        <f t="shared" si="2"/>
        <v>4.7145823621646822E-4</v>
      </c>
    </row>
    <row r="28" spans="1:8" x14ac:dyDescent="0.55000000000000004">
      <c r="A28" s="12" t="s">
        <v>29</v>
      </c>
      <c r="B28" s="20">
        <v>774582.99999999988</v>
      </c>
      <c r="C28" s="21">
        <v>514034</v>
      </c>
      <c r="D28" s="11">
        <f t="shared" si="0"/>
        <v>0.66362675142625138</v>
      </c>
      <c r="E28" s="21">
        <v>1601</v>
      </c>
      <c r="F28" s="11">
        <f t="shared" si="1"/>
        <v>2.066918587162383E-3</v>
      </c>
      <c r="G28" s="21">
        <v>329</v>
      </c>
      <c r="H28" s="11">
        <f t="shared" si="2"/>
        <v>4.2474466906709812E-4</v>
      </c>
    </row>
    <row r="29" spans="1:8" x14ac:dyDescent="0.55000000000000004">
      <c r="A29" s="12" t="s">
        <v>30</v>
      </c>
      <c r="B29" s="20">
        <v>820997</v>
      </c>
      <c r="C29" s="21">
        <v>541053</v>
      </c>
      <c r="D29" s="11">
        <f t="shared" si="0"/>
        <v>0.65901946048523929</v>
      </c>
      <c r="E29" s="21">
        <v>2267</v>
      </c>
      <c r="F29" s="11">
        <f t="shared" si="1"/>
        <v>2.7612768377959966E-3</v>
      </c>
      <c r="G29" s="21">
        <v>201</v>
      </c>
      <c r="H29" s="11">
        <f t="shared" si="2"/>
        <v>2.4482428072209763E-4</v>
      </c>
    </row>
    <row r="30" spans="1:8" x14ac:dyDescent="0.55000000000000004">
      <c r="A30" s="12" t="s">
        <v>31</v>
      </c>
      <c r="B30" s="20">
        <v>2071737</v>
      </c>
      <c r="C30" s="21">
        <v>1423840</v>
      </c>
      <c r="D30" s="11">
        <f t="shared" si="0"/>
        <v>0.68726870254284211</v>
      </c>
      <c r="E30" s="21">
        <v>4831</v>
      </c>
      <c r="F30" s="11">
        <f t="shared" si="1"/>
        <v>2.3318596906846765E-3</v>
      </c>
      <c r="G30" s="21">
        <v>1012</v>
      </c>
      <c r="H30" s="11">
        <f t="shared" si="2"/>
        <v>4.8847899130053665E-4</v>
      </c>
    </row>
    <row r="31" spans="1:8" x14ac:dyDescent="0.55000000000000004">
      <c r="A31" s="12" t="s">
        <v>32</v>
      </c>
      <c r="B31" s="20">
        <v>2016791</v>
      </c>
      <c r="C31" s="21">
        <v>1336469</v>
      </c>
      <c r="D31" s="11">
        <f t="shared" si="0"/>
        <v>0.66267104523969023</v>
      </c>
      <c r="E31" s="21">
        <v>4254</v>
      </c>
      <c r="F31" s="11">
        <f t="shared" si="1"/>
        <v>2.1092914436845463E-3</v>
      </c>
      <c r="G31" s="21">
        <v>672</v>
      </c>
      <c r="H31" s="11">
        <f t="shared" si="2"/>
        <v>3.3320259759191708E-4</v>
      </c>
    </row>
    <row r="32" spans="1:8" x14ac:dyDescent="0.55000000000000004">
      <c r="A32" s="12" t="s">
        <v>33</v>
      </c>
      <c r="B32" s="20">
        <v>3686259.9999999995</v>
      </c>
      <c r="C32" s="21">
        <v>2437552</v>
      </c>
      <c r="D32" s="11">
        <f t="shared" si="0"/>
        <v>0.66125341131661908</v>
      </c>
      <c r="E32" s="21">
        <v>9779</v>
      </c>
      <c r="F32" s="11">
        <f t="shared" si="1"/>
        <v>2.6528242717551126E-3</v>
      </c>
      <c r="G32" s="21">
        <v>2554</v>
      </c>
      <c r="H32" s="11">
        <f t="shared" si="2"/>
        <v>6.9284315268049472E-4</v>
      </c>
    </row>
    <row r="33" spans="1:8" x14ac:dyDescent="0.55000000000000004">
      <c r="A33" s="12" t="s">
        <v>34</v>
      </c>
      <c r="B33" s="20">
        <v>7558801.9999999991</v>
      </c>
      <c r="C33" s="21">
        <v>4593383</v>
      </c>
      <c r="D33" s="11">
        <f t="shared" si="0"/>
        <v>0.60768664134872175</v>
      </c>
      <c r="E33" s="21">
        <v>20285</v>
      </c>
      <c r="F33" s="11">
        <f t="shared" si="1"/>
        <v>2.6836263206788591E-3</v>
      </c>
      <c r="G33" s="21">
        <v>4497</v>
      </c>
      <c r="H33" s="11">
        <f t="shared" si="2"/>
        <v>5.9493554666466991E-4</v>
      </c>
    </row>
    <row r="34" spans="1:8" x14ac:dyDescent="0.55000000000000004">
      <c r="A34" s="12" t="s">
        <v>35</v>
      </c>
      <c r="B34" s="20">
        <v>1800557</v>
      </c>
      <c r="C34" s="21">
        <v>1156575</v>
      </c>
      <c r="D34" s="11">
        <f t="shared" si="0"/>
        <v>0.64234289722569182</v>
      </c>
      <c r="E34" s="21">
        <v>3916</v>
      </c>
      <c r="F34" s="11">
        <f t="shared" si="1"/>
        <v>2.174882550233067E-3</v>
      </c>
      <c r="G34" s="21">
        <v>1172</v>
      </c>
      <c r="H34" s="11">
        <f t="shared" si="2"/>
        <v>6.5090969072348164E-4</v>
      </c>
    </row>
    <row r="35" spans="1:8" x14ac:dyDescent="0.55000000000000004">
      <c r="A35" s="12" t="s">
        <v>36</v>
      </c>
      <c r="B35" s="20">
        <v>1418843</v>
      </c>
      <c r="C35" s="21">
        <v>889737</v>
      </c>
      <c r="D35" s="11">
        <f t="shared" si="0"/>
        <v>0.62708629496004842</v>
      </c>
      <c r="E35" s="21">
        <v>3648</v>
      </c>
      <c r="F35" s="11">
        <f t="shared" si="1"/>
        <v>2.5711089951460449E-3</v>
      </c>
      <c r="G35" s="21">
        <v>519</v>
      </c>
      <c r="H35" s="11">
        <f t="shared" si="2"/>
        <v>3.6579100013179754E-4</v>
      </c>
    </row>
    <row r="36" spans="1:8" x14ac:dyDescent="0.55000000000000004">
      <c r="A36" s="12" t="s">
        <v>37</v>
      </c>
      <c r="B36" s="20">
        <v>2530542</v>
      </c>
      <c r="C36" s="21">
        <v>1537538</v>
      </c>
      <c r="D36" s="11">
        <f t="shared" si="0"/>
        <v>0.60759236558808349</v>
      </c>
      <c r="E36" s="21">
        <v>7217</v>
      </c>
      <c r="F36" s="11">
        <f t="shared" si="1"/>
        <v>2.851958197097697E-3</v>
      </c>
      <c r="G36" s="21">
        <v>1008</v>
      </c>
      <c r="H36" s="11">
        <f t="shared" si="2"/>
        <v>3.9833363761597316E-4</v>
      </c>
    </row>
    <row r="37" spans="1:8" x14ac:dyDescent="0.55000000000000004">
      <c r="A37" s="12" t="s">
        <v>38</v>
      </c>
      <c r="B37" s="20">
        <v>8839511</v>
      </c>
      <c r="C37" s="21">
        <v>5081563</v>
      </c>
      <c r="D37" s="11">
        <f t="shared" si="0"/>
        <v>0.57486924333257805</v>
      </c>
      <c r="E37" s="21">
        <v>25456</v>
      </c>
      <c r="F37" s="11">
        <f t="shared" si="1"/>
        <v>2.8797973100548207E-3</v>
      </c>
      <c r="G37" s="21">
        <v>5433</v>
      </c>
      <c r="H37" s="11">
        <f t="shared" si="2"/>
        <v>6.1462675933091776E-4</v>
      </c>
    </row>
    <row r="38" spans="1:8" x14ac:dyDescent="0.55000000000000004">
      <c r="A38" s="12" t="s">
        <v>39</v>
      </c>
      <c r="B38" s="20">
        <v>5523625</v>
      </c>
      <c r="C38" s="21">
        <v>3375210</v>
      </c>
      <c r="D38" s="11">
        <f t="shared" si="0"/>
        <v>0.61104980877593973</v>
      </c>
      <c r="E38" s="21">
        <v>13184</v>
      </c>
      <c r="F38" s="11">
        <f t="shared" si="1"/>
        <v>2.3868383534363757E-3</v>
      </c>
      <c r="G38" s="21">
        <v>2879</v>
      </c>
      <c r="H38" s="11">
        <f t="shared" si="2"/>
        <v>5.212156871619634E-4</v>
      </c>
    </row>
    <row r="39" spans="1:8" x14ac:dyDescent="0.55000000000000004">
      <c r="A39" s="12" t="s">
        <v>40</v>
      </c>
      <c r="B39" s="20">
        <v>1344738.9999999998</v>
      </c>
      <c r="C39" s="21">
        <v>853301</v>
      </c>
      <c r="D39" s="11">
        <f t="shared" si="0"/>
        <v>0.6345476705888653</v>
      </c>
      <c r="E39" s="21">
        <v>4441</v>
      </c>
      <c r="F39" s="11">
        <f t="shared" si="1"/>
        <v>3.3024995928577967E-3</v>
      </c>
      <c r="G39" s="21">
        <v>749</v>
      </c>
      <c r="H39" s="11">
        <f t="shared" si="2"/>
        <v>5.5698540757723256E-4</v>
      </c>
    </row>
    <row r="40" spans="1:8" x14ac:dyDescent="0.55000000000000004">
      <c r="A40" s="12" t="s">
        <v>41</v>
      </c>
      <c r="B40" s="20">
        <v>944432</v>
      </c>
      <c r="C40" s="21">
        <v>599506</v>
      </c>
      <c r="D40" s="11">
        <f t="shared" si="0"/>
        <v>0.63477942297592627</v>
      </c>
      <c r="E40" s="21">
        <v>1373</v>
      </c>
      <c r="F40" s="11">
        <f t="shared" si="1"/>
        <v>1.4537838616226473E-3</v>
      </c>
      <c r="G40" s="21">
        <v>355</v>
      </c>
      <c r="H40" s="11">
        <f t="shared" si="2"/>
        <v>3.7588730580920596E-4</v>
      </c>
    </row>
    <row r="41" spans="1:8" x14ac:dyDescent="0.55000000000000004">
      <c r="A41" s="12" t="s">
        <v>42</v>
      </c>
      <c r="B41" s="20">
        <v>556788</v>
      </c>
      <c r="C41" s="21">
        <v>352979</v>
      </c>
      <c r="D41" s="11">
        <f t="shared" si="0"/>
        <v>0.63395583238144504</v>
      </c>
      <c r="E41" s="21">
        <v>1095</v>
      </c>
      <c r="F41" s="11">
        <f t="shared" si="1"/>
        <v>1.9666372120088794E-3</v>
      </c>
      <c r="G41" s="21">
        <v>194</v>
      </c>
      <c r="H41" s="11">
        <f t="shared" si="2"/>
        <v>3.4842704943353664E-4</v>
      </c>
    </row>
    <row r="42" spans="1:8" x14ac:dyDescent="0.55000000000000004">
      <c r="A42" s="12" t="s">
        <v>43</v>
      </c>
      <c r="B42" s="20">
        <v>672814.99999999988</v>
      </c>
      <c r="C42" s="21">
        <v>454644</v>
      </c>
      <c r="D42" s="11">
        <f t="shared" si="0"/>
        <v>0.67573404279036597</v>
      </c>
      <c r="E42" s="21">
        <v>1737</v>
      </c>
      <c r="F42" s="11">
        <f t="shared" si="1"/>
        <v>2.5816903606489159E-3</v>
      </c>
      <c r="G42" s="21">
        <v>357</v>
      </c>
      <c r="H42" s="11">
        <f t="shared" si="2"/>
        <v>5.3060648172231599E-4</v>
      </c>
    </row>
    <row r="43" spans="1:8" x14ac:dyDescent="0.55000000000000004">
      <c r="A43" s="12" t="s">
        <v>44</v>
      </c>
      <c r="B43" s="20">
        <v>1893791</v>
      </c>
      <c r="C43" s="21">
        <v>1193301</v>
      </c>
      <c r="D43" s="11">
        <f t="shared" si="0"/>
        <v>0.63011229855881667</v>
      </c>
      <c r="E43" s="21">
        <v>6561</v>
      </c>
      <c r="F43" s="11">
        <f t="shared" si="1"/>
        <v>3.4644794488937797E-3</v>
      </c>
      <c r="G43" s="21">
        <v>1543</v>
      </c>
      <c r="H43" s="11">
        <f t="shared" si="2"/>
        <v>8.14767838689697E-4</v>
      </c>
    </row>
    <row r="44" spans="1:8" x14ac:dyDescent="0.55000000000000004">
      <c r="A44" s="12" t="s">
        <v>45</v>
      </c>
      <c r="B44" s="20">
        <v>2812432.9999999995</v>
      </c>
      <c r="C44" s="21">
        <v>1735081</v>
      </c>
      <c r="D44" s="11">
        <f t="shared" si="0"/>
        <v>0.61693238558927455</v>
      </c>
      <c r="E44" s="21">
        <v>6720</v>
      </c>
      <c r="F44" s="11">
        <f t="shared" si="1"/>
        <v>2.3893902539189383E-3</v>
      </c>
      <c r="G44" s="21">
        <v>1794</v>
      </c>
      <c r="H44" s="11">
        <f t="shared" si="2"/>
        <v>6.3788186243014507E-4</v>
      </c>
    </row>
    <row r="45" spans="1:8" x14ac:dyDescent="0.55000000000000004">
      <c r="A45" s="12" t="s">
        <v>46</v>
      </c>
      <c r="B45" s="20">
        <v>1356110</v>
      </c>
      <c r="C45" s="21">
        <v>911962</v>
      </c>
      <c r="D45" s="11">
        <f t="shared" si="0"/>
        <v>0.67248379556230686</v>
      </c>
      <c r="E45" s="21">
        <v>3268</v>
      </c>
      <c r="F45" s="11">
        <f t="shared" si="1"/>
        <v>2.4098340105153711E-3</v>
      </c>
      <c r="G45" s="21">
        <v>559</v>
      </c>
      <c r="H45" s="11">
        <f t="shared" si="2"/>
        <v>4.1220844916710299E-4</v>
      </c>
    </row>
    <row r="46" spans="1:8" x14ac:dyDescent="0.55000000000000004">
      <c r="A46" s="12" t="s">
        <v>47</v>
      </c>
      <c r="B46" s="20">
        <v>734949</v>
      </c>
      <c r="C46" s="21">
        <v>481071</v>
      </c>
      <c r="D46" s="11">
        <f t="shared" si="0"/>
        <v>0.65456378605862453</v>
      </c>
      <c r="E46" s="21">
        <v>1176</v>
      </c>
      <c r="F46" s="11">
        <f t="shared" si="1"/>
        <v>1.6001110281121547E-3</v>
      </c>
      <c r="G46" s="21">
        <v>148</v>
      </c>
      <c r="H46" s="11">
        <f t="shared" si="2"/>
        <v>2.0137451714336642E-4</v>
      </c>
    </row>
    <row r="47" spans="1:8" x14ac:dyDescent="0.55000000000000004">
      <c r="A47" s="12" t="s">
        <v>48</v>
      </c>
      <c r="B47" s="20">
        <v>973896</v>
      </c>
      <c r="C47" s="21">
        <v>615961</v>
      </c>
      <c r="D47" s="11">
        <f t="shared" si="0"/>
        <v>0.6324710236000558</v>
      </c>
      <c r="E47" s="21">
        <v>2170</v>
      </c>
      <c r="F47" s="11">
        <f t="shared" si="1"/>
        <v>2.2281639928698753E-3</v>
      </c>
      <c r="G47" s="21">
        <v>873</v>
      </c>
      <c r="H47" s="11">
        <f t="shared" si="2"/>
        <v>8.9639961556470097E-4</v>
      </c>
    </row>
    <row r="48" spans="1:8" x14ac:dyDescent="0.55000000000000004">
      <c r="A48" s="12" t="s">
        <v>49</v>
      </c>
      <c r="B48" s="20">
        <v>1356219</v>
      </c>
      <c r="C48" s="21">
        <v>890694</v>
      </c>
      <c r="D48" s="11">
        <f t="shared" si="0"/>
        <v>0.65674791460671178</v>
      </c>
      <c r="E48" s="21">
        <v>2757</v>
      </c>
      <c r="F48" s="11">
        <f t="shared" si="1"/>
        <v>2.0328575252226964E-3</v>
      </c>
      <c r="G48" s="21">
        <v>209</v>
      </c>
      <c r="H48" s="11">
        <f t="shared" si="2"/>
        <v>1.5410490488630522E-4</v>
      </c>
    </row>
    <row r="49" spans="1:8" x14ac:dyDescent="0.55000000000000004">
      <c r="A49" s="12" t="s">
        <v>50</v>
      </c>
      <c r="B49" s="20">
        <v>701167</v>
      </c>
      <c r="C49" s="21">
        <v>443808</v>
      </c>
      <c r="D49" s="11">
        <f t="shared" si="0"/>
        <v>0.63295620016344178</v>
      </c>
      <c r="E49" s="21">
        <v>1544</v>
      </c>
      <c r="F49" s="11">
        <f t="shared" si="1"/>
        <v>2.202043165180335E-3</v>
      </c>
      <c r="G49" s="21">
        <v>265</v>
      </c>
      <c r="H49" s="11">
        <f t="shared" si="2"/>
        <v>3.7794134635543318E-4</v>
      </c>
    </row>
    <row r="50" spans="1:8" x14ac:dyDescent="0.55000000000000004">
      <c r="A50" s="12" t="s">
        <v>51</v>
      </c>
      <c r="B50" s="20">
        <v>5124170</v>
      </c>
      <c r="C50" s="21">
        <v>3113103</v>
      </c>
      <c r="D50" s="11">
        <f t="shared" si="0"/>
        <v>0.60753312243738988</v>
      </c>
      <c r="E50" s="21">
        <v>12983</v>
      </c>
      <c r="F50" s="11">
        <f t="shared" si="1"/>
        <v>2.5336786250261018E-3</v>
      </c>
      <c r="G50" s="21">
        <v>2595</v>
      </c>
      <c r="H50" s="11">
        <f t="shared" si="2"/>
        <v>5.0642347931469881E-4</v>
      </c>
    </row>
    <row r="51" spans="1:8" x14ac:dyDescent="0.55000000000000004">
      <c r="A51" s="12" t="s">
        <v>52</v>
      </c>
      <c r="B51" s="20">
        <v>818222</v>
      </c>
      <c r="C51" s="21">
        <v>506428</v>
      </c>
      <c r="D51" s="11">
        <f t="shared" si="0"/>
        <v>0.61893715886397582</v>
      </c>
      <c r="E51" s="21">
        <v>2245</v>
      </c>
      <c r="F51" s="11">
        <f t="shared" si="1"/>
        <v>2.7437541400744539E-3</v>
      </c>
      <c r="G51" s="21">
        <v>622</v>
      </c>
      <c r="H51" s="11">
        <f t="shared" si="2"/>
        <v>7.6018488869768837E-4</v>
      </c>
    </row>
    <row r="52" spans="1:8" x14ac:dyDescent="0.55000000000000004">
      <c r="A52" s="12" t="s">
        <v>53</v>
      </c>
      <c r="B52" s="20">
        <v>1335937.9999999998</v>
      </c>
      <c r="C52" s="21">
        <v>896914</v>
      </c>
      <c r="D52" s="11">
        <f t="shared" si="0"/>
        <v>0.67137397094775364</v>
      </c>
      <c r="E52" s="21">
        <v>3730</v>
      </c>
      <c r="F52" s="11">
        <f t="shared" si="1"/>
        <v>2.7920457386495486E-3</v>
      </c>
      <c r="G52" s="21">
        <v>770</v>
      </c>
      <c r="H52" s="11">
        <f t="shared" si="2"/>
        <v>5.7637405328690413E-4</v>
      </c>
    </row>
    <row r="53" spans="1:8" x14ac:dyDescent="0.55000000000000004">
      <c r="A53" s="12" t="s">
        <v>54</v>
      </c>
      <c r="B53" s="20">
        <v>1758645</v>
      </c>
      <c r="C53" s="21">
        <v>1161594</v>
      </c>
      <c r="D53" s="11">
        <f t="shared" si="0"/>
        <v>0.66050510478237512</v>
      </c>
      <c r="E53" s="21">
        <v>3925</v>
      </c>
      <c r="F53" s="11">
        <f t="shared" si="1"/>
        <v>2.2318318933042202E-3</v>
      </c>
      <c r="G53" s="21">
        <v>1236</v>
      </c>
      <c r="H53" s="11">
        <f t="shared" si="2"/>
        <v>7.0281381404433524E-4</v>
      </c>
    </row>
    <row r="54" spans="1:8" x14ac:dyDescent="0.55000000000000004">
      <c r="A54" s="12" t="s">
        <v>55</v>
      </c>
      <c r="B54" s="20">
        <v>1141741</v>
      </c>
      <c r="C54" s="21">
        <v>737049</v>
      </c>
      <c r="D54" s="11">
        <f t="shared" si="0"/>
        <v>0.64554833364134245</v>
      </c>
      <c r="E54" s="21">
        <v>3127</v>
      </c>
      <c r="F54" s="11">
        <f t="shared" si="1"/>
        <v>2.7387997803354699E-3</v>
      </c>
      <c r="G54" s="21">
        <v>438</v>
      </c>
      <c r="H54" s="11">
        <f t="shared" si="2"/>
        <v>3.8362465743106363E-4</v>
      </c>
    </row>
    <row r="55" spans="1:8" x14ac:dyDescent="0.55000000000000004">
      <c r="A55" s="12" t="s">
        <v>56</v>
      </c>
      <c r="B55" s="20">
        <v>1087241</v>
      </c>
      <c r="C55" s="21">
        <v>685196</v>
      </c>
      <c r="D55" s="11">
        <f t="shared" si="0"/>
        <v>0.6302153800307384</v>
      </c>
      <c r="E55" s="21">
        <v>3383</v>
      </c>
      <c r="F55" s="11">
        <f t="shared" si="1"/>
        <v>3.1115456462734573E-3</v>
      </c>
      <c r="G55" s="21">
        <v>602</v>
      </c>
      <c r="H55" s="11">
        <f t="shared" si="2"/>
        <v>5.5369508692185078E-4</v>
      </c>
    </row>
    <row r="56" spans="1:8" x14ac:dyDescent="0.55000000000000004">
      <c r="A56" s="12" t="s">
        <v>57</v>
      </c>
      <c r="B56" s="20">
        <v>1617517</v>
      </c>
      <c r="C56" s="21">
        <v>1051541</v>
      </c>
      <c r="D56" s="11">
        <f t="shared" si="0"/>
        <v>0.6500957949746432</v>
      </c>
      <c r="E56" s="21">
        <v>3368</v>
      </c>
      <c r="F56" s="11">
        <f t="shared" si="1"/>
        <v>2.0822037728196983E-3</v>
      </c>
      <c r="G56" s="21">
        <v>585</v>
      </c>
      <c r="H56" s="11">
        <f t="shared" si="2"/>
        <v>3.6166544153786329E-4</v>
      </c>
    </row>
    <row r="57" spans="1:8" x14ac:dyDescent="0.55000000000000004">
      <c r="A57" s="12" t="s">
        <v>58</v>
      </c>
      <c r="B57" s="20">
        <v>1485118</v>
      </c>
      <c r="C57" s="21">
        <v>707697</v>
      </c>
      <c r="D57" s="11">
        <f t="shared" si="0"/>
        <v>0.47652577101617516</v>
      </c>
      <c r="E57" s="21">
        <v>4204</v>
      </c>
      <c r="F57" s="11">
        <f t="shared" si="1"/>
        <v>2.8307514958407346E-3</v>
      </c>
      <c r="G57" s="21">
        <v>712</v>
      </c>
      <c r="H57" s="11">
        <f t="shared" si="2"/>
        <v>4.7942318388168482E-4</v>
      </c>
    </row>
    <row r="58" spans="1:8" ht="9.75" customHeight="1" x14ac:dyDescent="0.55000000000000004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55000000000000004">
      <c r="A59" s="2" t="s">
        <v>59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55000000000000004">
      <c r="A60" s="2" t="s">
        <v>60</v>
      </c>
      <c r="B60" s="13"/>
      <c r="C60" s="14"/>
      <c r="D60" s="15"/>
      <c r="E60" s="16"/>
      <c r="F60" s="15"/>
      <c r="G60" s="16"/>
      <c r="H60" s="15"/>
    </row>
    <row r="61" spans="1:8" x14ac:dyDescent="0.55000000000000004">
      <c r="A61" s="2" t="s">
        <v>61</v>
      </c>
      <c r="B61" s="17"/>
      <c r="C61" s="17"/>
      <c r="D61" s="18"/>
      <c r="E61" s="18"/>
      <c r="F61" s="18"/>
      <c r="G61" s="18"/>
      <c r="H61" s="18"/>
    </row>
    <row r="62" spans="1:8" x14ac:dyDescent="0.55000000000000004">
      <c r="A62" s="2" t="s">
        <v>62</v>
      </c>
    </row>
    <row r="63" spans="1:8" x14ac:dyDescent="0.55000000000000004">
      <c r="A63" s="53" t="s">
        <v>63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J5" sqref="J5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4" width="13.58203125" customWidth="1"/>
    <col min="5" max="5" width="13.58203125" style="1" customWidth="1"/>
    <col min="6" max="6" width="13.58203125" customWidth="1"/>
    <col min="7" max="7" width="13.58203125" style="1" customWidth="1"/>
    <col min="8" max="8" width="15.6640625" customWidth="1"/>
    <col min="10" max="10" width="9.5" bestFit="1" customWidth="1"/>
  </cols>
  <sheetData>
    <row r="1" spans="1:8" x14ac:dyDescent="0.55000000000000004">
      <c r="A1" s="74" t="s">
        <v>64</v>
      </c>
      <c r="B1" s="74"/>
      <c r="C1" s="74"/>
      <c r="D1" s="74"/>
      <c r="E1" s="74"/>
      <c r="F1" s="74"/>
      <c r="G1" s="74"/>
      <c r="H1" s="74"/>
    </row>
    <row r="2" spans="1:8" x14ac:dyDescent="0.55000000000000004">
      <c r="A2" s="2"/>
      <c r="B2" s="3"/>
      <c r="C2" s="3"/>
      <c r="D2" s="2"/>
      <c r="E2" s="3"/>
      <c r="F2" s="2"/>
      <c r="G2" s="3"/>
      <c r="H2" s="2"/>
    </row>
    <row r="3" spans="1:8" x14ac:dyDescent="0.55000000000000004">
      <c r="A3" s="4"/>
      <c r="B3" s="5"/>
      <c r="C3" s="5"/>
      <c r="D3" s="4"/>
      <c r="E3" s="19"/>
      <c r="F3" s="6"/>
      <c r="G3" s="89">
        <f>'進捗状況 (都道府県別)'!G3</f>
        <v>44795</v>
      </c>
      <c r="H3" s="89"/>
    </row>
    <row r="4" spans="1:8" x14ac:dyDescent="0.55000000000000004">
      <c r="A4" s="2" t="s">
        <v>65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55000000000000004">
      <c r="A5" s="90" t="s">
        <v>66</v>
      </c>
      <c r="B5" s="75" t="s">
        <v>3</v>
      </c>
      <c r="C5" s="71" t="s">
        <v>4</v>
      </c>
      <c r="D5" s="76"/>
      <c r="E5" s="91" t="str">
        <f>'進捗状況 (都道府県別)'!E5</f>
        <v>直近1週間</v>
      </c>
      <c r="F5" s="92"/>
      <c r="G5" s="93">
        <f>'進捗状況 (都道府県別)'!G5:H5</f>
        <v>44792</v>
      </c>
      <c r="H5" s="94"/>
    </row>
    <row r="6" spans="1:8" ht="23.25" customHeight="1" x14ac:dyDescent="0.55000000000000004">
      <c r="A6" s="90"/>
      <c r="B6" s="75"/>
      <c r="C6" s="77"/>
      <c r="D6" s="78"/>
      <c r="E6" s="83" t="s">
        <v>5</v>
      </c>
      <c r="F6" s="84"/>
      <c r="G6" s="85" t="s">
        <v>6</v>
      </c>
      <c r="H6" s="86"/>
    </row>
    <row r="7" spans="1:8" ht="18.75" customHeight="1" x14ac:dyDescent="0.55000000000000004">
      <c r="A7" s="70"/>
      <c r="B7" s="75"/>
      <c r="C7" s="87" t="s">
        <v>7</v>
      </c>
      <c r="D7" s="8"/>
      <c r="E7" s="87" t="s">
        <v>8</v>
      </c>
      <c r="F7" s="8"/>
      <c r="G7" s="87" t="s">
        <v>8</v>
      </c>
      <c r="H7" s="9"/>
    </row>
    <row r="8" spans="1:8" ht="18.75" customHeight="1" x14ac:dyDescent="0.55000000000000004">
      <c r="A8" s="70"/>
      <c r="B8" s="75"/>
      <c r="C8" s="88"/>
      <c r="D8" s="73" t="s">
        <v>9</v>
      </c>
      <c r="E8" s="88"/>
      <c r="F8" s="71" t="s">
        <v>10</v>
      </c>
      <c r="G8" s="88"/>
      <c r="H8" s="73" t="s">
        <v>10</v>
      </c>
    </row>
    <row r="9" spans="1:8" ht="35.15" customHeight="1" x14ac:dyDescent="0.55000000000000004">
      <c r="A9" s="70"/>
      <c r="B9" s="75"/>
      <c r="C9" s="88"/>
      <c r="D9" s="72"/>
      <c r="E9" s="88"/>
      <c r="F9" s="72"/>
      <c r="G9" s="88"/>
      <c r="H9" s="72"/>
    </row>
    <row r="10" spans="1:8" x14ac:dyDescent="0.55000000000000004">
      <c r="A10" s="10" t="s">
        <v>67</v>
      </c>
      <c r="B10" s="20">
        <v>27549031.999999996</v>
      </c>
      <c r="C10" s="21">
        <f>SUM(C11:C30)</f>
        <v>16899122</v>
      </c>
      <c r="D10" s="11">
        <f>C10/$B10</f>
        <v>0.61341981090297482</v>
      </c>
      <c r="E10" s="21">
        <f>SUM(E11:E30)</f>
        <v>80797</v>
      </c>
      <c r="F10" s="11">
        <f>E10/$B10</f>
        <v>2.9328435205999257E-3</v>
      </c>
      <c r="G10" s="21">
        <f>SUM(G11:G30)</f>
        <v>16576</v>
      </c>
      <c r="H10" s="11">
        <f>G10/$B10</f>
        <v>6.0169083254903481E-4</v>
      </c>
    </row>
    <row r="11" spans="1:8" x14ac:dyDescent="0.55000000000000004">
      <c r="A11" s="12" t="s">
        <v>68</v>
      </c>
      <c r="B11" s="20">
        <v>1961575</v>
      </c>
      <c r="C11" s="21">
        <v>1215162</v>
      </c>
      <c r="D11" s="11">
        <f t="shared" ref="D11:D30" si="0">C11/$B11</f>
        <v>0.61948281355543378</v>
      </c>
      <c r="E11" s="21">
        <v>8035</v>
      </c>
      <c r="F11" s="11">
        <f t="shared" ref="F11:F30" si="1">E11/$B11</f>
        <v>4.0961982080725944E-3</v>
      </c>
      <c r="G11" s="21">
        <v>1482</v>
      </c>
      <c r="H11" s="11">
        <f t="shared" ref="H11:H30" si="2">G11/$B11</f>
        <v>7.5551533843977415E-4</v>
      </c>
    </row>
    <row r="12" spans="1:8" x14ac:dyDescent="0.55000000000000004">
      <c r="A12" s="12" t="s">
        <v>69</v>
      </c>
      <c r="B12" s="20">
        <v>1065932</v>
      </c>
      <c r="C12" s="21">
        <v>678233</v>
      </c>
      <c r="D12" s="11">
        <f t="shared" si="0"/>
        <v>0.63628167650469258</v>
      </c>
      <c r="E12" s="21">
        <v>1970</v>
      </c>
      <c r="F12" s="11">
        <f t="shared" si="1"/>
        <v>1.8481479118743034E-3</v>
      </c>
      <c r="G12" s="21">
        <v>452</v>
      </c>
      <c r="H12" s="11">
        <f t="shared" si="2"/>
        <v>4.2404205896811426E-4</v>
      </c>
    </row>
    <row r="13" spans="1:8" x14ac:dyDescent="0.55000000000000004">
      <c r="A13" s="12" t="s">
        <v>70</v>
      </c>
      <c r="B13" s="20">
        <v>1324589</v>
      </c>
      <c r="C13" s="21">
        <v>856696</v>
      </c>
      <c r="D13" s="11">
        <f t="shared" si="0"/>
        <v>0.64676363762646372</v>
      </c>
      <c r="E13" s="21">
        <v>4445</v>
      </c>
      <c r="F13" s="11">
        <f t="shared" si="1"/>
        <v>3.3557578992427085E-3</v>
      </c>
      <c r="G13" s="21">
        <v>814</v>
      </c>
      <c r="H13" s="11">
        <f t="shared" si="2"/>
        <v>6.145302429659313E-4</v>
      </c>
    </row>
    <row r="14" spans="1:8" x14ac:dyDescent="0.55000000000000004">
      <c r="A14" s="12" t="s">
        <v>71</v>
      </c>
      <c r="B14" s="20">
        <v>974726</v>
      </c>
      <c r="C14" s="21">
        <v>640092</v>
      </c>
      <c r="D14" s="11">
        <f t="shared" si="0"/>
        <v>0.65668916187728654</v>
      </c>
      <c r="E14" s="21">
        <v>3041</v>
      </c>
      <c r="F14" s="11">
        <f t="shared" si="1"/>
        <v>3.1198511171344561E-3</v>
      </c>
      <c r="G14" s="21">
        <v>638</v>
      </c>
      <c r="H14" s="11">
        <f t="shared" si="2"/>
        <v>6.5454291770200037E-4</v>
      </c>
    </row>
    <row r="15" spans="1:8" x14ac:dyDescent="0.55000000000000004">
      <c r="A15" s="12" t="s">
        <v>72</v>
      </c>
      <c r="B15" s="20">
        <v>3759920</v>
      </c>
      <c r="C15" s="21">
        <v>2421417</v>
      </c>
      <c r="D15" s="11">
        <f t="shared" si="0"/>
        <v>0.64400758526777169</v>
      </c>
      <c r="E15" s="21">
        <v>10968</v>
      </c>
      <c r="F15" s="11">
        <f t="shared" si="1"/>
        <v>2.9170833421987702E-3</v>
      </c>
      <c r="G15" s="21">
        <v>2296</v>
      </c>
      <c r="H15" s="11">
        <f t="shared" si="2"/>
        <v>6.1065129045298841E-4</v>
      </c>
    </row>
    <row r="16" spans="1:8" x14ac:dyDescent="0.55000000000000004">
      <c r="A16" s="12" t="s">
        <v>73</v>
      </c>
      <c r="B16" s="20">
        <v>1521562.0000000002</v>
      </c>
      <c r="C16" s="21">
        <v>937544</v>
      </c>
      <c r="D16" s="11">
        <f t="shared" si="0"/>
        <v>0.61617206528554203</v>
      </c>
      <c r="E16" s="21">
        <v>5488</v>
      </c>
      <c r="F16" s="11">
        <f t="shared" si="1"/>
        <v>3.606819833828657E-3</v>
      </c>
      <c r="G16" s="21">
        <v>1097</v>
      </c>
      <c r="H16" s="11">
        <f t="shared" si="2"/>
        <v>7.2096963515124574E-4</v>
      </c>
    </row>
    <row r="17" spans="1:8" x14ac:dyDescent="0.55000000000000004">
      <c r="A17" s="12" t="s">
        <v>74</v>
      </c>
      <c r="B17" s="20">
        <v>718601</v>
      </c>
      <c r="C17" s="21">
        <v>467344</v>
      </c>
      <c r="D17" s="11">
        <f t="shared" si="0"/>
        <v>0.65035256004375164</v>
      </c>
      <c r="E17" s="21">
        <v>2315</v>
      </c>
      <c r="F17" s="11">
        <f t="shared" si="1"/>
        <v>3.2215374039279098E-3</v>
      </c>
      <c r="G17" s="21">
        <v>1101</v>
      </c>
      <c r="H17" s="11">
        <f t="shared" si="2"/>
        <v>1.532143707008479E-3</v>
      </c>
    </row>
    <row r="18" spans="1:8" x14ac:dyDescent="0.55000000000000004">
      <c r="A18" s="12" t="s">
        <v>75</v>
      </c>
      <c r="B18" s="20">
        <v>784774</v>
      </c>
      <c r="C18" s="21">
        <v>541414</v>
      </c>
      <c r="D18" s="11">
        <f t="shared" si="0"/>
        <v>0.6898979833684602</v>
      </c>
      <c r="E18" s="21">
        <v>1978</v>
      </c>
      <c r="F18" s="11">
        <f t="shared" si="1"/>
        <v>2.520470861674826E-3</v>
      </c>
      <c r="G18" s="21">
        <v>388</v>
      </c>
      <c r="H18" s="11">
        <f t="shared" si="2"/>
        <v>4.9440985557625504E-4</v>
      </c>
    </row>
    <row r="19" spans="1:8" x14ac:dyDescent="0.55000000000000004">
      <c r="A19" s="12" t="s">
        <v>76</v>
      </c>
      <c r="B19" s="20">
        <v>694295.99999999988</v>
      </c>
      <c r="C19" s="21">
        <v>458836</v>
      </c>
      <c r="D19" s="11">
        <f t="shared" si="0"/>
        <v>0.66086510652517094</v>
      </c>
      <c r="E19" s="21">
        <v>2149</v>
      </c>
      <c r="F19" s="11">
        <f t="shared" si="1"/>
        <v>3.0952216345766074E-3</v>
      </c>
      <c r="G19" s="21">
        <v>626</v>
      </c>
      <c r="H19" s="11">
        <f t="shared" si="2"/>
        <v>9.0163273301300899E-4</v>
      </c>
    </row>
    <row r="20" spans="1:8" x14ac:dyDescent="0.55000000000000004">
      <c r="A20" s="12" t="s">
        <v>77</v>
      </c>
      <c r="B20" s="20">
        <v>799966</v>
      </c>
      <c r="C20" s="21">
        <v>520206</v>
      </c>
      <c r="D20" s="11">
        <f t="shared" si="0"/>
        <v>0.65028513711832758</v>
      </c>
      <c r="E20" s="21">
        <v>2305</v>
      </c>
      <c r="F20" s="11">
        <f t="shared" si="1"/>
        <v>2.8813724583294791E-3</v>
      </c>
      <c r="G20" s="21">
        <v>587</v>
      </c>
      <c r="H20" s="11">
        <f t="shared" si="2"/>
        <v>7.3378118570039232E-4</v>
      </c>
    </row>
    <row r="21" spans="1:8" x14ac:dyDescent="0.55000000000000004">
      <c r="A21" s="12" t="s">
        <v>78</v>
      </c>
      <c r="B21" s="20">
        <v>2300944</v>
      </c>
      <c r="C21" s="21">
        <v>1369352</v>
      </c>
      <c r="D21" s="11">
        <f t="shared" si="0"/>
        <v>0.59512617430063486</v>
      </c>
      <c r="E21" s="21">
        <v>5604</v>
      </c>
      <c r="F21" s="11">
        <f t="shared" si="1"/>
        <v>2.4355221161401581E-3</v>
      </c>
      <c r="G21" s="21">
        <v>1219</v>
      </c>
      <c r="H21" s="11">
        <f t="shared" si="2"/>
        <v>5.2978255881064469E-4</v>
      </c>
    </row>
    <row r="22" spans="1:8" x14ac:dyDescent="0.55000000000000004">
      <c r="A22" s="12" t="s">
        <v>79</v>
      </c>
      <c r="B22" s="20">
        <v>1400720</v>
      </c>
      <c r="C22" s="21">
        <v>825863</v>
      </c>
      <c r="D22" s="11">
        <f t="shared" si="0"/>
        <v>0.58959892055514307</v>
      </c>
      <c r="E22" s="21">
        <v>4433</v>
      </c>
      <c r="F22" s="11">
        <f t="shared" si="1"/>
        <v>3.1648009595065395E-3</v>
      </c>
      <c r="G22" s="21">
        <v>577</v>
      </c>
      <c r="H22" s="11">
        <f t="shared" si="2"/>
        <v>4.1193100691073163E-4</v>
      </c>
    </row>
    <row r="23" spans="1:8" x14ac:dyDescent="0.55000000000000004">
      <c r="A23" s="12" t="s">
        <v>80</v>
      </c>
      <c r="B23" s="20">
        <v>2739963</v>
      </c>
      <c r="C23" s="21">
        <v>1483109</v>
      </c>
      <c r="D23" s="11">
        <f t="shared" si="0"/>
        <v>0.54128796629735509</v>
      </c>
      <c r="E23" s="21">
        <v>7932</v>
      </c>
      <c r="F23" s="11">
        <f t="shared" si="1"/>
        <v>2.8949296030639829E-3</v>
      </c>
      <c r="G23" s="21">
        <v>1471</v>
      </c>
      <c r="H23" s="11">
        <f t="shared" si="2"/>
        <v>5.3686856355359542E-4</v>
      </c>
    </row>
    <row r="24" spans="1:8" x14ac:dyDescent="0.55000000000000004">
      <c r="A24" s="12" t="s">
        <v>81</v>
      </c>
      <c r="B24" s="20">
        <v>831479.00000000012</v>
      </c>
      <c r="C24" s="21">
        <v>487275</v>
      </c>
      <c r="D24" s="11">
        <f t="shared" si="0"/>
        <v>0.5860340429523776</v>
      </c>
      <c r="E24" s="21">
        <v>2165</v>
      </c>
      <c r="F24" s="11">
        <f t="shared" si="1"/>
        <v>2.603793962324965E-3</v>
      </c>
      <c r="G24" s="21">
        <v>229</v>
      </c>
      <c r="H24" s="11">
        <f t="shared" si="2"/>
        <v>2.7541284867086237E-4</v>
      </c>
    </row>
    <row r="25" spans="1:8" x14ac:dyDescent="0.55000000000000004">
      <c r="A25" s="12" t="s">
        <v>82</v>
      </c>
      <c r="B25" s="20">
        <v>1526835</v>
      </c>
      <c r="C25" s="21">
        <v>897102</v>
      </c>
      <c r="D25" s="11">
        <f t="shared" si="0"/>
        <v>0.58755661220760591</v>
      </c>
      <c r="E25" s="21">
        <v>4314</v>
      </c>
      <c r="F25" s="11">
        <f t="shared" si="1"/>
        <v>2.8254526520547405E-3</v>
      </c>
      <c r="G25" s="21">
        <v>805</v>
      </c>
      <c r="H25" s="11">
        <f t="shared" si="2"/>
        <v>5.2723444249051137E-4</v>
      </c>
    </row>
    <row r="26" spans="1:8" x14ac:dyDescent="0.55000000000000004">
      <c r="A26" s="12" t="s">
        <v>83</v>
      </c>
      <c r="B26" s="20">
        <v>708155</v>
      </c>
      <c r="C26" s="21">
        <v>426597</v>
      </c>
      <c r="D26" s="11">
        <f t="shared" si="0"/>
        <v>0.60240625286836924</v>
      </c>
      <c r="E26" s="21">
        <v>2565</v>
      </c>
      <c r="F26" s="11">
        <f t="shared" si="1"/>
        <v>3.6220883846050651E-3</v>
      </c>
      <c r="G26" s="21">
        <v>594</v>
      </c>
      <c r="H26" s="11">
        <f t="shared" si="2"/>
        <v>8.3879941538222568E-4</v>
      </c>
    </row>
    <row r="27" spans="1:8" x14ac:dyDescent="0.55000000000000004">
      <c r="A27" s="12" t="s">
        <v>84</v>
      </c>
      <c r="B27" s="20">
        <v>1194817</v>
      </c>
      <c r="C27" s="21">
        <v>706456</v>
      </c>
      <c r="D27" s="11">
        <f t="shared" si="0"/>
        <v>0.59126711454557479</v>
      </c>
      <c r="E27" s="21">
        <v>3059</v>
      </c>
      <c r="F27" s="11">
        <f t="shared" si="1"/>
        <v>2.5602247038667846E-3</v>
      </c>
      <c r="G27" s="21">
        <v>892</v>
      </c>
      <c r="H27" s="11">
        <f t="shared" si="2"/>
        <v>7.4655784107524419E-4</v>
      </c>
    </row>
    <row r="28" spans="1:8" x14ac:dyDescent="0.55000000000000004">
      <c r="A28" s="12" t="s">
        <v>85</v>
      </c>
      <c r="B28" s="20">
        <v>944709</v>
      </c>
      <c r="C28" s="21">
        <v>596567</v>
      </c>
      <c r="D28" s="11">
        <f t="shared" si="0"/>
        <v>0.6314822871381558</v>
      </c>
      <c r="E28" s="21">
        <v>2147</v>
      </c>
      <c r="F28" s="11">
        <f t="shared" si="1"/>
        <v>2.2726575061738589E-3</v>
      </c>
      <c r="G28" s="21">
        <v>352</v>
      </c>
      <c r="H28" s="11">
        <f t="shared" si="2"/>
        <v>3.7260151009464292E-4</v>
      </c>
    </row>
    <row r="29" spans="1:8" x14ac:dyDescent="0.55000000000000004">
      <c r="A29" s="12" t="s">
        <v>86</v>
      </c>
      <c r="B29" s="20">
        <v>1562767</v>
      </c>
      <c r="C29" s="21">
        <v>909787</v>
      </c>
      <c r="D29" s="11">
        <f t="shared" si="0"/>
        <v>0.58216419978154132</v>
      </c>
      <c r="E29" s="21">
        <v>4082</v>
      </c>
      <c r="F29" s="11">
        <f t="shared" si="1"/>
        <v>2.6120336556889161E-3</v>
      </c>
      <c r="G29" s="21">
        <v>389</v>
      </c>
      <c r="H29" s="11">
        <f t="shared" si="2"/>
        <v>2.4891746498358362E-4</v>
      </c>
    </row>
    <row r="30" spans="1:8" x14ac:dyDescent="0.55000000000000004">
      <c r="A30" s="12" t="s">
        <v>87</v>
      </c>
      <c r="B30" s="20">
        <v>732702</v>
      </c>
      <c r="C30" s="21">
        <v>460070</v>
      </c>
      <c r="D30" s="11">
        <f t="shared" si="0"/>
        <v>0.6279087541729107</v>
      </c>
      <c r="E30" s="21">
        <v>1802</v>
      </c>
      <c r="F30" s="11">
        <f t="shared" si="1"/>
        <v>2.459390038514976E-3</v>
      </c>
      <c r="G30" s="21">
        <v>567</v>
      </c>
      <c r="H30" s="11">
        <f t="shared" si="2"/>
        <v>7.7384803098667671E-4</v>
      </c>
    </row>
    <row r="31" spans="1:8" x14ac:dyDescent="0.55000000000000004">
      <c r="A31" s="4"/>
      <c r="B31" s="13"/>
      <c r="C31" s="14"/>
      <c r="D31" s="15"/>
      <c r="E31" s="14"/>
      <c r="F31" s="15"/>
      <c r="G31" s="14"/>
      <c r="H31" s="15"/>
    </row>
    <row r="32" spans="1:8" x14ac:dyDescent="0.55000000000000004">
      <c r="A32" s="4"/>
      <c r="B32" s="13"/>
      <c r="C32" s="14"/>
      <c r="D32" s="15"/>
      <c r="E32" s="14"/>
      <c r="F32" s="15"/>
      <c r="G32" s="14"/>
      <c r="H32" s="15"/>
    </row>
    <row r="33" spans="1:8" x14ac:dyDescent="0.55000000000000004">
      <c r="A33" s="2" t="s">
        <v>88</v>
      </c>
      <c r="B33" s="5"/>
      <c r="C33" s="5"/>
      <c r="D33" s="4"/>
      <c r="E33" s="19"/>
      <c r="F33" s="6"/>
      <c r="G33" s="19"/>
      <c r="H33" s="6"/>
    </row>
    <row r="34" spans="1:8" ht="22.5" customHeight="1" x14ac:dyDescent="0.55000000000000004">
      <c r="A34" s="90"/>
      <c r="B34" s="75" t="s">
        <v>3</v>
      </c>
      <c r="C34" s="71" t="s">
        <v>4</v>
      </c>
      <c r="D34" s="76"/>
      <c r="E34" s="91" t="str">
        <f>E5</f>
        <v>直近1週間</v>
      </c>
      <c r="F34" s="92"/>
      <c r="G34" s="91">
        <f>'進捗状況 (都道府県別)'!G5:H5</f>
        <v>44792</v>
      </c>
      <c r="H34" s="92"/>
    </row>
    <row r="35" spans="1:8" ht="24" customHeight="1" x14ac:dyDescent="0.55000000000000004">
      <c r="A35" s="90"/>
      <c r="B35" s="75"/>
      <c r="C35" s="77"/>
      <c r="D35" s="78"/>
      <c r="E35" s="83" t="s">
        <v>5</v>
      </c>
      <c r="F35" s="84"/>
      <c r="G35" s="85" t="s">
        <v>6</v>
      </c>
      <c r="H35" s="86"/>
    </row>
    <row r="36" spans="1:8" ht="18.75" customHeight="1" x14ac:dyDescent="0.55000000000000004">
      <c r="A36" s="70"/>
      <c r="B36" s="75"/>
      <c r="C36" s="87" t="s">
        <v>7</v>
      </c>
      <c r="D36" s="8"/>
      <c r="E36" s="87" t="s">
        <v>8</v>
      </c>
      <c r="F36" s="8"/>
      <c r="G36" s="87" t="s">
        <v>8</v>
      </c>
      <c r="H36" s="9"/>
    </row>
    <row r="37" spans="1:8" ht="18.75" customHeight="1" x14ac:dyDescent="0.55000000000000004">
      <c r="A37" s="70"/>
      <c r="B37" s="75"/>
      <c r="C37" s="88"/>
      <c r="D37" s="73" t="s">
        <v>9</v>
      </c>
      <c r="E37" s="88"/>
      <c r="F37" s="71" t="s">
        <v>10</v>
      </c>
      <c r="G37" s="88"/>
      <c r="H37" s="73" t="s">
        <v>10</v>
      </c>
    </row>
    <row r="38" spans="1:8" ht="35.15" customHeight="1" x14ac:dyDescent="0.55000000000000004">
      <c r="A38" s="70"/>
      <c r="B38" s="75"/>
      <c r="C38" s="88"/>
      <c r="D38" s="72"/>
      <c r="E38" s="88"/>
      <c r="F38" s="72"/>
      <c r="G38" s="88"/>
      <c r="H38" s="72"/>
    </row>
    <row r="39" spans="1:8" x14ac:dyDescent="0.55000000000000004">
      <c r="A39" s="10" t="s">
        <v>67</v>
      </c>
      <c r="B39" s="20">
        <v>9572763</v>
      </c>
      <c r="C39" s="21">
        <v>5915934</v>
      </c>
      <c r="D39" s="11">
        <f>C39/$B39</f>
        <v>0.617996496936151</v>
      </c>
      <c r="E39" s="21">
        <v>26081</v>
      </c>
      <c r="F39" s="11">
        <f>E39/$B39</f>
        <v>2.7245007528129547E-3</v>
      </c>
      <c r="G39" s="21">
        <v>4182</v>
      </c>
      <c r="H39" s="11">
        <f>G39/$B39</f>
        <v>4.3686446640327356E-4</v>
      </c>
    </row>
    <row r="40" spans="1:8" ht="18.75" customHeight="1" x14ac:dyDescent="0.55000000000000004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55000000000000004">
      <c r="A41" s="2" t="s">
        <v>89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55000000000000004">
      <c r="A42" s="2" t="s">
        <v>90</v>
      </c>
      <c r="B42" s="13"/>
      <c r="C42" s="14"/>
      <c r="D42" s="15"/>
      <c r="E42" s="14"/>
      <c r="F42" s="15"/>
      <c r="G42" s="14"/>
      <c r="H42" s="15"/>
    </row>
    <row r="43" spans="1:8" x14ac:dyDescent="0.55000000000000004">
      <c r="A43" s="2" t="s">
        <v>61</v>
      </c>
      <c r="B43" s="17"/>
      <c r="C43" s="17"/>
      <c r="D43" s="18"/>
      <c r="E43" s="17"/>
      <c r="F43" s="18"/>
      <c r="G43" s="17"/>
      <c r="H43" s="18"/>
    </row>
    <row r="44" spans="1:8" x14ac:dyDescent="0.55000000000000004">
      <c r="A44" s="2" t="s">
        <v>91</v>
      </c>
      <c r="B44" s="17"/>
      <c r="C44" s="17"/>
      <c r="D44" s="18"/>
      <c r="E44" s="17"/>
      <c r="F44" s="18"/>
      <c r="G44" s="17"/>
      <c r="H44" s="18"/>
    </row>
    <row r="45" spans="1:8" x14ac:dyDescent="0.55000000000000004">
      <c r="A45" s="53" t="s">
        <v>63</v>
      </c>
      <c r="B45" s="54"/>
      <c r="C45" s="54"/>
      <c r="E45" s="54"/>
      <c r="G45" s="54"/>
    </row>
  </sheetData>
  <mergeCells count="28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view="pageBreakPreview" zoomScaleNormal="100" zoomScaleSheetLayoutView="100" workbookViewId="0">
      <selection activeCell="F1" sqref="F1"/>
    </sheetView>
  </sheetViews>
  <sheetFormatPr defaultRowHeight="18" x14ac:dyDescent="0.55000000000000004"/>
  <cols>
    <col min="1" max="1" width="12.6640625" customWidth="1"/>
    <col min="2" max="2" width="14.08203125" style="27" customWidth="1"/>
    <col min="3" max="4" width="13.9140625" customWidth="1"/>
    <col min="5" max="6" width="14" customWidth="1"/>
    <col min="7" max="8" width="14.08203125" customWidth="1"/>
    <col min="9" max="9" width="12.9140625" customWidth="1"/>
    <col min="10" max="23" width="13.08203125" customWidth="1"/>
    <col min="25" max="25" width="11.58203125" bestFit="1" customWidth="1"/>
  </cols>
  <sheetData>
    <row r="1" spans="1:25" x14ac:dyDescent="0.55000000000000004">
      <c r="A1" s="22" t="s">
        <v>92</v>
      </c>
      <c r="B1" s="23"/>
      <c r="C1" s="24"/>
      <c r="D1" s="24"/>
      <c r="E1" s="24"/>
      <c r="F1" s="24"/>
      <c r="J1" s="25"/>
    </row>
    <row r="2" spans="1:25" x14ac:dyDescent="0.55000000000000004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26"/>
      <c r="U2" s="95">
        <f>'進捗状況 (都道府県別)'!G3</f>
        <v>44795</v>
      </c>
      <c r="V2" s="95"/>
      <c r="W2" s="95"/>
    </row>
    <row r="3" spans="1:25" x14ac:dyDescent="0.55000000000000004">
      <c r="A3" s="97" t="s">
        <v>2</v>
      </c>
      <c r="B3" s="112" t="str">
        <f>_xlfn.CONCAT("接種回数（",TEXT('進捗状況 (都道府県別)'!G3-1,"m月d日"),"まで）")</f>
        <v>接種回数（8月21日まで）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</row>
    <row r="4" spans="1:25" x14ac:dyDescent="0.55000000000000004">
      <c r="A4" s="98"/>
      <c r="B4" s="98"/>
      <c r="C4" s="100" t="s">
        <v>93</v>
      </c>
      <c r="D4" s="101"/>
      <c r="E4" s="100" t="s">
        <v>94</v>
      </c>
      <c r="F4" s="101"/>
      <c r="G4" s="106" t="s">
        <v>95</v>
      </c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106" t="s">
        <v>96</v>
      </c>
      <c r="S4" s="107"/>
      <c r="T4" s="107"/>
      <c r="U4" s="107"/>
      <c r="V4" s="107"/>
      <c r="W4" s="108"/>
    </row>
    <row r="5" spans="1:25" x14ac:dyDescent="0.55000000000000004">
      <c r="A5" s="98"/>
      <c r="B5" s="98"/>
      <c r="C5" s="102"/>
      <c r="D5" s="103"/>
      <c r="E5" s="102"/>
      <c r="F5" s="103"/>
      <c r="G5" s="104"/>
      <c r="H5" s="105"/>
      <c r="I5" s="57" t="s">
        <v>97</v>
      </c>
      <c r="J5" s="57" t="s">
        <v>98</v>
      </c>
      <c r="K5" s="58" t="s">
        <v>99</v>
      </c>
      <c r="L5" s="59" t="s">
        <v>100</v>
      </c>
      <c r="M5" s="59" t="s">
        <v>101</v>
      </c>
      <c r="N5" s="59" t="s">
        <v>102</v>
      </c>
      <c r="O5" s="59" t="s">
        <v>103</v>
      </c>
      <c r="P5" s="59" t="s">
        <v>104</v>
      </c>
      <c r="Q5" s="59" t="s">
        <v>150</v>
      </c>
      <c r="R5" s="64"/>
      <c r="S5" s="65"/>
      <c r="T5" s="57" t="s">
        <v>105</v>
      </c>
      <c r="U5" s="57" t="s">
        <v>106</v>
      </c>
      <c r="V5" s="57" t="s">
        <v>107</v>
      </c>
      <c r="W5" s="57" t="s">
        <v>149</v>
      </c>
    </row>
    <row r="6" spans="1:25" x14ac:dyDescent="0.55000000000000004">
      <c r="A6" s="99"/>
      <c r="B6" s="99"/>
      <c r="C6" s="56" t="s">
        <v>7</v>
      </c>
      <c r="D6" s="56" t="s">
        <v>108</v>
      </c>
      <c r="E6" s="56" t="s">
        <v>7</v>
      </c>
      <c r="F6" s="56" t="s">
        <v>108</v>
      </c>
      <c r="G6" s="56" t="s">
        <v>7</v>
      </c>
      <c r="H6" s="56" t="s">
        <v>108</v>
      </c>
      <c r="I6" s="109" t="s">
        <v>7</v>
      </c>
      <c r="J6" s="110"/>
      <c r="K6" s="110"/>
      <c r="L6" s="110"/>
      <c r="M6" s="110"/>
      <c r="N6" s="110"/>
      <c r="O6" s="110"/>
      <c r="P6" s="110"/>
      <c r="Q6" s="111"/>
      <c r="R6" s="56" t="s">
        <v>7</v>
      </c>
      <c r="S6" s="56" t="s">
        <v>108</v>
      </c>
      <c r="T6" s="60" t="s">
        <v>109</v>
      </c>
      <c r="U6" s="60" t="s">
        <v>109</v>
      </c>
      <c r="V6" s="68" t="s">
        <v>109</v>
      </c>
      <c r="W6" s="60" t="s">
        <v>109</v>
      </c>
      <c r="Y6" s="27" t="s">
        <v>110</v>
      </c>
    </row>
    <row r="7" spans="1:25" x14ac:dyDescent="0.55000000000000004">
      <c r="A7" s="28" t="s">
        <v>11</v>
      </c>
      <c r="B7" s="32">
        <f>C7+E7+G7+R7</f>
        <v>309186179</v>
      </c>
      <c r="C7" s="32">
        <f>SUM(C8:C54)</f>
        <v>104041930</v>
      </c>
      <c r="D7" s="31">
        <f t="shared" ref="D7:D54" si="0">C7/Y7</f>
        <v>0.82152401959729571</v>
      </c>
      <c r="E7" s="32">
        <f>SUM(E8:E54)</f>
        <v>102583324</v>
      </c>
      <c r="F7" s="31">
        <f t="shared" ref="F7:F54" si="1">E7/Y7</f>
        <v>0.8100067412833627</v>
      </c>
      <c r="G7" s="32">
        <f>SUM(G8:G54)</f>
        <v>81013001</v>
      </c>
      <c r="H7" s="31">
        <f>G7/Y7</f>
        <v>0.63968561733869922</v>
      </c>
      <c r="I7" s="32">
        <f>SUM(I8:I54)</f>
        <v>1037603</v>
      </c>
      <c r="J7" s="32">
        <f t="shared" ref="J7" si="2">SUM(J8:J54)</f>
        <v>5301029</v>
      </c>
      <c r="K7" s="32">
        <f t="shared" ref="K7:Q7" si="3">SUM(K8:K54)</f>
        <v>23292175</v>
      </c>
      <c r="L7" s="32">
        <f t="shared" si="3"/>
        <v>25503739</v>
      </c>
      <c r="M7" s="32">
        <f t="shared" si="3"/>
        <v>13751430</v>
      </c>
      <c r="N7" s="32">
        <f t="shared" si="3"/>
        <v>6557722</v>
      </c>
      <c r="O7" s="32">
        <f t="shared" si="3"/>
        <v>2727084</v>
      </c>
      <c r="P7" s="32">
        <f t="shared" ref="P7" si="4">SUM(P8:P54)</f>
        <v>1855898</v>
      </c>
      <c r="Q7" s="32">
        <f t="shared" si="3"/>
        <v>986321</v>
      </c>
      <c r="R7" s="61">
        <f>SUM(R8:R54)</f>
        <v>21547924</v>
      </c>
      <c r="S7" s="62">
        <f>R7/Y7</f>
        <v>0.17014425951591861</v>
      </c>
      <c r="T7" s="61">
        <f>SUM(T8:T54)</f>
        <v>6737</v>
      </c>
      <c r="U7" s="61">
        <f t="shared" ref="U7" si="5">SUM(U8:U54)</f>
        <v>750974</v>
      </c>
      <c r="V7" s="61">
        <f t="shared" ref="V7:W7" si="6">SUM(V8:V54)</f>
        <v>12575092</v>
      </c>
      <c r="W7" s="61">
        <f t="shared" si="6"/>
        <v>8215121</v>
      </c>
      <c r="Y7" s="1">
        <v>126645025</v>
      </c>
    </row>
    <row r="8" spans="1:25" x14ac:dyDescent="0.55000000000000004">
      <c r="A8" s="33" t="s">
        <v>12</v>
      </c>
      <c r="B8" s="32">
        <f>C8+E8+G8+R8</f>
        <v>12950681</v>
      </c>
      <c r="C8" s="34">
        <f>SUM(一般接種!D7+一般接種!G7+一般接種!J7+一般接種!M7+医療従事者等!C5)</f>
        <v>4330523</v>
      </c>
      <c r="D8" s="30">
        <f t="shared" si="0"/>
        <v>0.82855403404467487</v>
      </c>
      <c r="E8" s="34">
        <f>SUM(一般接種!E7+一般接種!H7+一般接種!K7+一般接種!N7+医療従事者等!D5)</f>
        <v>4266265</v>
      </c>
      <c r="F8" s="31">
        <f t="shared" si="1"/>
        <v>0.81625962408088004</v>
      </c>
      <c r="G8" s="29">
        <f>SUM(I8:Q8)</f>
        <v>3454456</v>
      </c>
      <c r="H8" s="31">
        <f t="shared" ref="H8:H54" si="7">G8/Y8</f>
        <v>0.66093713258879616</v>
      </c>
      <c r="I8" s="35">
        <v>42097</v>
      </c>
      <c r="J8" s="35">
        <v>231586</v>
      </c>
      <c r="K8" s="35">
        <v>923663</v>
      </c>
      <c r="L8" s="35">
        <v>1075779</v>
      </c>
      <c r="M8" s="35">
        <v>656252</v>
      </c>
      <c r="N8" s="35">
        <v>306101</v>
      </c>
      <c r="O8" s="35">
        <v>120291</v>
      </c>
      <c r="P8" s="35">
        <v>68104</v>
      </c>
      <c r="Q8" s="35">
        <v>30583</v>
      </c>
      <c r="R8" s="35">
        <f>SUM(T8:W8)</f>
        <v>899437</v>
      </c>
      <c r="S8" s="63">
        <f t="shared" ref="S8:S54" si="8">R8/Y8</f>
        <v>0.17208825694241556</v>
      </c>
      <c r="T8" s="35">
        <v>156</v>
      </c>
      <c r="U8" s="35">
        <v>26143</v>
      </c>
      <c r="V8" s="35">
        <v>522819</v>
      </c>
      <c r="W8" s="35">
        <v>350319</v>
      </c>
      <c r="Y8" s="1">
        <v>5226603</v>
      </c>
    </row>
    <row r="9" spans="1:25" x14ac:dyDescent="0.55000000000000004">
      <c r="A9" s="33" t="s">
        <v>13</v>
      </c>
      <c r="B9" s="32">
        <f>C9+E9+G9+R9</f>
        <v>3271293</v>
      </c>
      <c r="C9" s="34">
        <f>SUM(一般接種!D8+一般接種!G8+一般接種!J8+一般接種!M8+医療従事者等!C6)</f>
        <v>1097615</v>
      </c>
      <c r="D9" s="30">
        <f t="shared" si="0"/>
        <v>0.87138927370664843</v>
      </c>
      <c r="E9" s="34">
        <f>SUM(一般接種!E8+一般接種!H8+一般接種!K8+一般接種!N8+医療従事者等!D6)</f>
        <v>1083642</v>
      </c>
      <c r="F9" s="31">
        <f t="shared" si="1"/>
        <v>0.86029620161716081</v>
      </c>
      <c r="G9" s="29">
        <f t="shared" ref="G9:G54" si="9">SUM(I9:Q9)</f>
        <v>887385</v>
      </c>
      <c r="H9" s="31">
        <f t="shared" si="7"/>
        <v>0.70448907007299855</v>
      </c>
      <c r="I9" s="35">
        <v>10713</v>
      </c>
      <c r="J9" s="35">
        <v>43955</v>
      </c>
      <c r="K9" s="35">
        <v>228390</v>
      </c>
      <c r="L9" s="35">
        <v>263808</v>
      </c>
      <c r="M9" s="35">
        <v>181616</v>
      </c>
      <c r="N9" s="35">
        <v>92270</v>
      </c>
      <c r="O9" s="35">
        <v>41253</v>
      </c>
      <c r="P9" s="35">
        <v>18856</v>
      </c>
      <c r="Q9" s="35">
        <v>6524</v>
      </c>
      <c r="R9" s="35">
        <f t="shared" ref="R9:R54" si="10">SUM(T9:W9)</f>
        <v>202651</v>
      </c>
      <c r="S9" s="63">
        <f t="shared" si="8"/>
        <v>0.16088328576588878</v>
      </c>
      <c r="T9" s="35">
        <v>68</v>
      </c>
      <c r="U9" s="35">
        <v>5674</v>
      </c>
      <c r="V9" s="35">
        <v>119315</v>
      </c>
      <c r="W9" s="35">
        <v>77594</v>
      </c>
      <c r="Y9" s="1">
        <v>1259615</v>
      </c>
    </row>
    <row r="10" spans="1:25" x14ac:dyDescent="0.55000000000000004">
      <c r="A10" s="33" t="s">
        <v>14</v>
      </c>
      <c r="B10" s="32">
        <f t="shared" ref="B10:B54" si="11">C10+E10+G10+R10</f>
        <v>3209579</v>
      </c>
      <c r="C10" s="34">
        <f>SUM(一般接種!D9+一般接種!G9+一般接種!J9+一般接種!M9+医療従事者等!C7)</f>
        <v>1062665</v>
      </c>
      <c r="D10" s="30">
        <f t="shared" si="0"/>
        <v>0.87044968844787496</v>
      </c>
      <c r="E10" s="34">
        <f>SUM(一般接種!E9+一般接種!H9+一般接種!K9+一般接種!N9+医療従事者等!D7)</f>
        <v>1047447</v>
      </c>
      <c r="F10" s="31">
        <f t="shared" si="1"/>
        <v>0.85798432696631699</v>
      </c>
      <c r="G10" s="29">
        <f t="shared" si="9"/>
        <v>875692</v>
      </c>
      <c r="H10" s="31">
        <f t="shared" si="7"/>
        <v>0.7172964467412557</v>
      </c>
      <c r="I10" s="35">
        <v>10460</v>
      </c>
      <c r="J10" s="35">
        <v>47779</v>
      </c>
      <c r="K10" s="35">
        <v>221602</v>
      </c>
      <c r="L10" s="35">
        <v>256763</v>
      </c>
      <c r="M10" s="35">
        <v>168582</v>
      </c>
      <c r="N10" s="35">
        <v>106783</v>
      </c>
      <c r="O10" s="35">
        <v>40142</v>
      </c>
      <c r="P10" s="35">
        <v>17162</v>
      </c>
      <c r="Q10" s="35">
        <v>6419</v>
      </c>
      <c r="R10" s="35">
        <f t="shared" si="10"/>
        <v>223775</v>
      </c>
      <c r="S10" s="63">
        <f t="shared" si="8"/>
        <v>0.18329847979600647</v>
      </c>
      <c r="T10" s="35">
        <v>6</v>
      </c>
      <c r="U10" s="35">
        <v>5443</v>
      </c>
      <c r="V10" s="35">
        <v>131460</v>
      </c>
      <c r="W10" s="35">
        <v>86866</v>
      </c>
      <c r="Y10" s="1">
        <v>1220823</v>
      </c>
    </row>
    <row r="11" spans="1:25" x14ac:dyDescent="0.55000000000000004">
      <c r="A11" s="33" t="s">
        <v>15</v>
      </c>
      <c r="B11" s="32">
        <f t="shared" si="11"/>
        <v>5788669</v>
      </c>
      <c r="C11" s="34">
        <f>SUM(一般接種!D10+一般接種!G10+一般接種!J10+一般接種!M10+医療従事者等!C8)</f>
        <v>1939899</v>
      </c>
      <c r="D11" s="30">
        <f t="shared" si="0"/>
        <v>0.8500913019300268</v>
      </c>
      <c r="E11" s="34">
        <f>SUM(一般接種!E10+一般接種!H10+一般接種!K10+一般接種!N10+医療従事者等!D8)</f>
        <v>1905367</v>
      </c>
      <c r="F11" s="31">
        <f t="shared" si="1"/>
        <v>0.83495888893417103</v>
      </c>
      <c r="G11" s="29">
        <f t="shared" si="9"/>
        <v>1527739</v>
      </c>
      <c r="H11" s="31">
        <f t="shared" si="7"/>
        <v>0.66947693437610789</v>
      </c>
      <c r="I11" s="35">
        <v>18938</v>
      </c>
      <c r="J11" s="35">
        <v>125944</v>
      </c>
      <c r="K11" s="35">
        <v>460569</v>
      </c>
      <c r="L11" s="35">
        <v>394050</v>
      </c>
      <c r="M11" s="35">
        <v>269846</v>
      </c>
      <c r="N11" s="35">
        <v>151225</v>
      </c>
      <c r="O11" s="35">
        <v>60416</v>
      </c>
      <c r="P11" s="35">
        <v>35182</v>
      </c>
      <c r="Q11" s="35">
        <v>11569</v>
      </c>
      <c r="R11" s="35">
        <f t="shared" si="10"/>
        <v>415664</v>
      </c>
      <c r="S11" s="63">
        <f t="shared" si="8"/>
        <v>0.18214987013521977</v>
      </c>
      <c r="T11" s="35">
        <v>26</v>
      </c>
      <c r="U11" s="35">
        <v>24556</v>
      </c>
      <c r="V11" s="35">
        <v>273721</v>
      </c>
      <c r="W11" s="35">
        <v>117361</v>
      </c>
      <c r="Y11" s="1">
        <v>2281989</v>
      </c>
    </row>
    <row r="12" spans="1:25" x14ac:dyDescent="0.55000000000000004">
      <c r="A12" s="33" t="s">
        <v>16</v>
      </c>
      <c r="B12" s="32">
        <f t="shared" si="11"/>
        <v>2553272</v>
      </c>
      <c r="C12" s="34">
        <f>SUM(一般接種!D11+一般接種!G11+一般接種!J11+一般接種!M11+医療従事者等!C9)</f>
        <v>858081</v>
      </c>
      <c r="D12" s="30">
        <f t="shared" si="0"/>
        <v>0.88344651637825233</v>
      </c>
      <c r="E12" s="34">
        <f>SUM(一般接種!E11+一般接種!H11+一般接種!K11+一般接種!N11+医療従事者等!D9)</f>
        <v>848349</v>
      </c>
      <c r="F12" s="31">
        <f t="shared" si="1"/>
        <v>0.8734268311767468</v>
      </c>
      <c r="G12" s="29">
        <f t="shared" si="9"/>
        <v>723496</v>
      </c>
      <c r="H12" s="31">
        <f t="shared" si="7"/>
        <v>0.74488308308143414</v>
      </c>
      <c r="I12" s="35">
        <v>4884</v>
      </c>
      <c r="J12" s="35">
        <v>29807</v>
      </c>
      <c r="K12" s="35">
        <v>127630</v>
      </c>
      <c r="L12" s="35">
        <v>229376</v>
      </c>
      <c r="M12" s="35">
        <v>189301</v>
      </c>
      <c r="N12" s="35">
        <v>89877</v>
      </c>
      <c r="O12" s="35">
        <v>30796</v>
      </c>
      <c r="P12" s="35">
        <v>14000</v>
      </c>
      <c r="Q12" s="35">
        <v>7825</v>
      </c>
      <c r="R12" s="35">
        <f t="shared" si="10"/>
        <v>123346</v>
      </c>
      <c r="S12" s="63">
        <f t="shared" si="8"/>
        <v>0.12699220004777162</v>
      </c>
      <c r="T12" s="35">
        <v>3</v>
      </c>
      <c r="U12" s="35">
        <v>1515</v>
      </c>
      <c r="V12" s="35">
        <v>58041</v>
      </c>
      <c r="W12" s="35">
        <v>63787</v>
      </c>
      <c r="Y12" s="1">
        <v>971288</v>
      </c>
    </row>
    <row r="13" spans="1:25" x14ac:dyDescent="0.55000000000000004">
      <c r="A13" s="33" t="s">
        <v>17</v>
      </c>
      <c r="B13" s="32">
        <f t="shared" si="11"/>
        <v>2819669</v>
      </c>
      <c r="C13" s="34">
        <f>SUM(一般接種!D12+一般接種!G12+一般接種!J12+一般接種!M12+医療従事者等!C10)</f>
        <v>935810</v>
      </c>
      <c r="D13" s="30">
        <f t="shared" si="0"/>
        <v>0.87494694089730185</v>
      </c>
      <c r="E13" s="34">
        <f>SUM(一般接種!E12+一般接種!H12+一般接種!K12+一般接種!N12+医療従事者等!D10)</f>
        <v>926385</v>
      </c>
      <c r="F13" s="31">
        <f t="shared" si="1"/>
        <v>0.8661349225196856</v>
      </c>
      <c r="G13" s="29">
        <f t="shared" si="9"/>
        <v>773604</v>
      </c>
      <c r="H13" s="31">
        <f t="shared" si="7"/>
        <v>0.72329046843474243</v>
      </c>
      <c r="I13" s="35">
        <v>9652</v>
      </c>
      <c r="J13" s="35">
        <v>34736</v>
      </c>
      <c r="K13" s="35">
        <v>192869</v>
      </c>
      <c r="L13" s="35">
        <v>270869</v>
      </c>
      <c r="M13" s="35">
        <v>142495</v>
      </c>
      <c r="N13" s="35">
        <v>77135</v>
      </c>
      <c r="O13" s="35">
        <v>25816</v>
      </c>
      <c r="P13" s="35">
        <v>13461</v>
      </c>
      <c r="Q13" s="35">
        <v>6571</v>
      </c>
      <c r="R13" s="35">
        <f t="shared" si="10"/>
        <v>183870</v>
      </c>
      <c r="S13" s="63">
        <f t="shared" si="8"/>
        <v>0.17191149274188874</v>
      </c>
      <c r="T13" s="35">
        <v>2</v>
      </c>
      <c r="U13" s="35">
        <v>3615</v>
      </c>
      <c r="V13" s="35">
        <v>99052</v>
      </c>
      <c r="W13" s="35">
        <v>81201</v>
      </c>
      <c r="Y13" s="1">
        <v>1069562</v>
      </c>
    </row>
    <row r="14" spans="1:25" x14ac:dyDescent="0.55000000000000004">
      <c r="A14" s="33" t="s">
        <v>18</v>
      </c>
      <c r="B14" s="32">
        <f t="shared" si="11"/>
        <v>4838845</v>
      </c>
      <c r="C14" s="34">
        <f>SUM(一般接種!D13+一般接種!G13+一般接種!J13+一般接種!M13+医療従事者等!C11)</f>
        <v>1601164</v>
      </c>
      <c r="D14" s="30">
        <f t="shared" si="0"/>
        <v>0.8598889723687595</v>
      </c>
      <c r="E14" s="34">
        <f>SUM(一般接種!E13+一般接種!H13+一般接種!K13+一般接種!N13+医療従事者等!D11)</f>
        <v>1581730</v>
      </c>
      <c r="F14" s="31">
        <f t="shared" si="1"/>
        <v>0.84945213873459435</v>
      </c>
      <c r="G14" s="29">
        <f t="shared" si="9"/>
        <v>1313271</v>
      </c>
      <c r="H14" s="31">
        <f t="shared" si="7"/>
        <v>0.70527894121507428</v>
      </c>
      <c r="I14" s="35">
        <v>19134</v>
      </c>
      <c r="J14" s="35">
        <v>75586</v>
      </c>
      <c r="K14" s="35">
        <v>346380</v>
      </c>
      <c r="L14" s="35">
        <v>419583</v>
      </c>
      <c r="M14" s="35">
        <v>237402</v>
      </c>
      <c r="N14" s="35">
        <v>129053</v>
      </c>
      <c r="O14" s="35">
        <v>49741</v>
      </c>
      <c r="P14" s="35">
        <v>23566</v>
      </c>
      <c r="Q14" s="35">
        <v>12826</v>
      </c>
      <c r="R14" s="35">
        <f t="shared" si="10"/>
        <v>342680</v>
      </c>
      <c r="S14" s="63">
        <f t="shared" si="8"/>
        <v>0.1840328367683301</v>
      </c>
      <c r="T14" s="35">
        <v>121</v>
      </c>
      <c r="U14" s="35">
        <v>13049</v>
      </c>
      <c r="V14" s="35">
        <v>197668</v>
      </c>
      <c r="W14" s="35">
        <v>131842</v>
      </c>
      <c r="Y14" s="1">
        <v>1862059</v>
      </c>
    </row>
    <row r="15" spans="1:25" x14ac:dyDescent="0.55000000000000004">
      <c r="A15" s="33" t="s">
        <v>19</v>
      </c>
      <c r="B15" s="32">
        <f t="shared" si="11"/>
        <v>7497952</v>
      </c>
      <c r="C15" s="34">
        <f>SUM(一般接種!D14+一般接種!G14+一般接種!J14+一般接種!M14+医療従事者等!C12)</f>
        <v>2483450</v>
      </c>
      <c r="D15" s="30">
        <f t="shared" si="0"/>
        <v>0.85410164478492268</v>
      </c>
      <c r="E15" s="34">
        <f>SUM(一般接種!E14+一般接種!H14+一般接種!K14+一般接種!N14+医療従事者等!D12)</f>
        <v>2449209</v>
      </c>
      <c r="F15" s="31">
        <f t="shared" si="1"/>
        <v>0.84232556939823056</v>
      </c>
      <c r="G15" s="29">
        <f t="shared" si="9"/>
        <v>1979254</v>
      </c>
      <c r="H15" s="31">
        <f t="shared" si="7"/>
        <v>0.68069987189077186</v>
      </c>
      <c r="I15" s="35">
        <v>21283</v>
      </c>
      <c r="J15" s="35">
        <v>142132</v>
      </c>
      <c r="K15" s="35">
        <v>555677</v>
      </c>
      <c r="L15" s="35">
        <v>593180</v>
      </c>
      <c r="M15" s="35">
        <v>347151</v>
      </c>
      <c r="N15" s="35">
        <v>181494</v>
      </c>
      <c r="O15" s="35">
        <v>71343</v>
      </c>
      <c r="P15" s="35">
        <v>42048</v>
      </c>
      <c r="Q15" s="35">
        <v>24946</v>
      </c>
      <c r="R15" s="35">
        <f t="shared" si="10"/>
        <v>586039</v>
      </c>
      <c r="S15" s="63">
        <f t="shared" si="8"/>
        <v>0.2015490039292562</v>
      </c>
      <c r="T15" s="35">
        <v>90</v>
      </c>
      <c r="U15" s="35">
        <v>26651</v>
      </c>
      <c r="V15" s="35">
        <v>333813</v>
      </c>
      <c r="W15" s="35">
        <v>225485</v>
      </c>
      <c r="Y15" s="1">
        <v>2907675</v>
      </c>
    </row>
    <row r="16" spans="1:25" x14ac:dyDescent="0.55000000000000004">
      <c r="A16" s="36" t="s">
        <v>20</v>
      </c>
      <c r="B16" s="32">
        <f t="shared" si="11"/>
        <v>4932426</v>
      </c>
      <c r="C16" s="34">
        <f>SUM(一般接種!D15+一般接種!G15+一般接種!J15+一般接種!M15+医療従事者等!C13)</f>
        <v>1639561</v>
      </c>
      <c r="D16" s="30">
        <f t="shared" si="0"/>
        <v>0.83847814335780746</v>
      </c>
      <c r="E16" s="34">
        <f>SUM(一般接種!E15+一般接種!H15+一般接種!K15+一般接種!N15+医療従事者等!D13)</f>
        <v>1618021</v>
      </c>
      <c r="F16" s="31">
        <f t="shared" si="1"/>
        <v>0.82746250001917765</v>
      </c>
      <c r="G16" s="29">
        <f t="shared" si="9"/>
        <v>1317872</v>
      </c>
      <c r="H16" s="31">
        <f t="shared" si="7"/>
        <v>0.67396508439956815</v>
      </c>
      <c r="I16" s="35">
        <v>14842</v>
      </c>
      <c r="J16" s="35">
        <v>72340</v>
      </c>
      <c r="K16" s="35">
        <v>367241</v>
      </c>
      <c r="L16" s="35">
        <v>348163</v>
      </c>
      <c r="M16" s="35">
        <v>253837</v>
      </c>
      <c r="N16" s="35">
        <v>148026</v>
      </c>
      <c r="O16" s="35">
        <v>63024</v>
      </c>
      <c r="P16" s="35">
        <v>33291</v>
      </c>
      <c r="Q16" s="35">
        <v>17108</v>
      </c>
      <c r="R16" s="35">
        <f t="shared" si="10"/>
        <v>356972</v>
      </c>
      <c r="S16" s="63">
        <f t="shared" si="8"/>
        <v>0.18255692822086109</v>
      </c>
      <c r="T16" s="35">
        <v>250</v>
      </c>
      <c r="U16" s="35">
        <v>9050</v>
      </c>
      <c r="V16" s="35">
        <v>218064</v>
      </c>
      <c r="W16" s="35">
        <v>129608</v>
      </c>
      <c r="Y16" s="1">
        <v>1955401</v>
      </c>
    </row>
    <row r="17" spans="1:25" x14ac:dyDescent="0.55000000000000004">
      <c r="A17" s="33" t="s">
        <v>21</v>
      </c>
      <c r="B17" s="32">
        <f t="shared" si="11"/>
        <v>4837229</v>
      </c>
      <c r="C17" s="34">
        <f>SUM(一般接種!D16+一般接種!G16+一般接種!J16+一般接種!M16+医療従事者等!C14)</f>
        <v>1617544</v>
      </c>
      <c r="D17" s="30">
        <f t="shared" si="0"/>
        <v>0.82607791937188124</v>
      </c>
      <c r="E17" s="34">
        <f>SUM(一般接種!E16+一般接種!H16+一般接種!K16+一般接種!N16+医療従事者等!D14)</f>
        <v>1591952</v>
      </c>
      <c r="F17" s="31">
        <f t="shared" si="1"/>
        <v>0.81300811347320689</v>
      </c>
      <c r="G17" s="29">
        <f t="shared" si="9"/>
        <v>1291478</v>
      </c>
      <c r="H17" s="31">
        <f t="shared" si="7"/>
        <v>0.6595563763054102</v>
      </c>
      <c r="I17" s="35">
        <v>16380</v>
      </c>
      <c r="J17" s="35">
        <v>72319</v>
      </c>
      <c r="K17" s="35">
        <v>402686</v>
      </c>
      <c r="L17" s="35">
        <v>435693</v>
      </c>
      <c r="M17" s="35">
        <v>217771</v>
      </c>
      <c r="N17" s="35">
        <v>78407</v>
      </c>
      <c r="O17" s="35">
        <v>38069</v>
      </c>
      <c r="P17" s="35">
        <v>17271</v>
      </c>
      <c r="Q17" s="35">
        <v>12882</v>
      </c>
      <c r="R17" s="35">
        <f t="shared" si="10"/>
        <v>336255</v>
      </c>
      <c r="S17" s="63">
        <f t="shared" si="8"/>
        <v>0.17172505401917471</v>
      </c>
      <c r="T17" s="35">
        <v>52</v>
      </c>
      <c r="U17" s="35">
        <v>7077</v>
      </c>
      <c r="V17" s="35">
        <v>194245</v>
      </c>
      <c r="W17" s="35">
        <v>134881</v>
      </c>
      <c r="Y17" s="1">
        <v>1958101</v>
      </c>
    </row>
    <row r="18" spans="1:25" x14ac:dyDescent="0.55000000000000004">
      <c r="A18" s="33" t="s">
        <v>22</v>
      </c>
      <c r="B18" s="32">
        <f t="shared" si="11"/>
        <v>18225575</v>
      </c>
      <c r="C18" s="34">
        <f>SUM(一般接種!D17+一般接種!G17+一般接種!J17+一般接種!M17+医療従事者等!C15)</f>
        <v>6152547</v>
      </c>
      <c r="D18" s="30">
        <f t="shared" si="0"/>
        <v>0.83212256649119076</v>
      </c>
      <c r="E18" s="34">
        <f>SUM(一般接種!E17+一般接種!H17+一般接種!K17+一般接種!N17+医療従事者等!D15)</f>
        <v>6061887</v>
      </c>
      <c r="F18" s="31">
        <f t="shared" si="1"/>
        <v>0.81986094022842659</v>
      </c>
      <c r="G18" s="29">
        <f t="shared" si="9"/>
        <v>4786854</v>
      </c>
      <c r="H18" s="31">
        <f t="shared" si="7"/>
        <v>0.64741467816477027</v>
      </c>
      <c r="I18" s="35">
        <v>50497</v>
      </c>
      <c r="J18" s="35">
        <v>272491</v>
      </c>
      <c r="K18" s="35">
        <v>1319452</v>
      </c>
      <c r="L18" s="35">
        <v>1419431</v>
      </c>
      <c r="M18" s="35">
        <v>838964</v>
      </c>
      <c r="N18" s="35">
        <v>478774</v>
      </c>
      <c r="O18" s="35">
        <v>202718</v>
      </c>
      <c r="P18" s="35">
        <v>130023</v>
      </c>
      <c r="Q18" s="35">
        <v>74504</v>
      </c>
      <c r="R18" s="35">
        <f t="shared" si="10"/>
        <v>1224287</v>
      </c>
      <c r="S18" s="63">
        <f t="shared" si="8"/>
        <v>0.16558294322039319</v>
      </c>
      <c r="T18" s="35">
        <v>224</v>
      </c>
      <c r="U18" s="35">
        <v>44933</v>
      </c>
      <c r="V18" s="35">
        <v>700878</v>
      </c>
      <c r="W18" s="35">
        <v>478252</v>
      </c>
      <c r="Y18" s="1">
        <v>7393799</v>
      </c>
    </row>
    <row r="19" spans="1:25" x14ac:dyDescent="0.55000000000000004">
      <c r="A19" s="33" t="s">
        <v>23</v>
      </c>
      <c r="B19" s="32">
        <f t="shared" si="11"/>
        <v>15705991</v>
      </c>
      <c r="C19" s="34">
        <f>SUM(一般接種!D18+一般接種!G18+一般接種!J18+一般接種!M18+医療従事者等!C16)</f>
        <v>5254216</v>
      </c>
      <c r="D19" s="30">
        <f t="shared" si="0"/>
        <v>0.83098303750878555</v>
      </c>
      <c r="E19" s="34">
        <f>SUM(一般接種!E18+一般接種!H18+一般接種!K18+一般接種!N18+医療従事者等!D16)</f>
        <v>5186456</v>
      </c>
      <c r="F19" s="31">
        <f t="shared" si="1"/>
        <v>0.82026642239026071</v>
      </c>
      <c r="G19" s="29">
        <f t="shared" si="9"/>
        <v>4169170</v>
      </c>
      <c r="H19" s="31">
        <f t="shared" si="7"/>
        <v>0.65937706985980471</v>
      </c>
      <c r="I19" s="35">
        <v>43382</v>
      </c>
      <c r="J19" s="35">
        <v>214831</v>
      </c>
      <c r="K19" s="35">
        <v>1090454</v>
      </c>
      <c r="L19" s="35">
        <v>1326540</v>
      </c>
      <c r="M19" s="35">
        <v>756413</v>
      </c>
      <c r="N19" s="35">
        <v>394700</v>
      </c>
      <c r="O19" s="35">
        <v>169698</v>
      </c>
      <c r="P19" s="35">
        <v>114845</v>
      </c>
      <c r="Q19" s="35">
        <v>58307</v>
      </c>
      <c r="R19" s="35">
        <f t="shared" si="10"/>
        <v>1096149</v>
      </c>
      <c r="S19" s="63">
        <f t="shared" si="8"/>
        <v>0.17336196790962111</v>
      </c>
      <c r="T19" s="35">
        <v>250</v>
      </c>
      <c r="U19" s="35">
        <v>35380</v>
      </c>
      <c r="V19" s="35">
        <v>637072</v>
      </c>
      <c r="W19" s="35">
        <v>423447</v>
      </c>
      <c r="Y19" s="1">
        <v>6322892</v>
      </c>
    </row>
    <row r="20" spans="1:25" x14ac:dyDescent="0.55000000000000004">
      <c r="A20" s="33" t="s">
        <v>24</v>
      </c>
      <c r="B20" s="32">
        <f t="shared" si="11"/>
        <v>33607993</v>
      </c>
      <c r="C20" s="34">
        <f>SUM(一般接種!D19+一般接種!G19+一般接種!J19+一般接種!M19+医療従事者等!C17)</f>
        <v>11336972</v>
      </c>
      <c r="D20" s="30">
        <f t="shared" si="0"/>
        <v>0.81894839023185828</v>
      </c>
      <c r="E20" s="34">
        <f>SUM(一般接種!E19+一般接種!H19+一般接種!K19+一般接種!N19+医療従事者等!D17)</f>
        <v>11184653</v>
      </c>
      <c r="F20" s="31">
        <f t="shared" si="1"/>
        <v>0.80794532875726643</v>
      </c>
      <c r="G20" s="29">
        <f t="shared" si="9"/>
        <v>8683650</v>
      </c>
      <c r="H20" s="31">
        <f t="shared" si="7"/>
        <v>0.62728047567171163</v>
      </c>
      <c r="I20" s="35">
        <v>104665</v>
      </c>
      <c r="J20" s="35">
        <v>614835</v>
      </c>
      <c r="K20" s="35">
        <v>2642734</v>
      </c>
      <c r="L20" s="35">
        <v>2944689</v>
      </c>
      <c r="M20" s="35">
        <v>1270039</v>
      </c>
      <c r="N20" s="35">
        <v>518884</v>
      </c>
      <c r="O20" s="35">
        <v>236863</v>
      </c>
      <c r="P20" s="35">
        <v>230466</v>
      </c>
      <c r="Q20" s="35">
        <v>120475</v>
      </c>
      <c r="R20" s="35">
        <f t="shared" si="10"/>
        <v>2402718</v>
      </c>
      <c r="S20" s="63">
        <f t="shared" si="8"/>
        <v>0.17356504349495702</v>
      </c>
      <c r="T20" s="35">
        <v>1365</v>
      </c>
      <c r="U20" s="35">
        <v>144350</v>
      </c>
      <c r="V20" s="35">
        <v>1503537</v>
      </c>
      <c r="W20" s="35">
        <v>753466</v>
      </c>
      <c r="Y20" s="1">
        <v>13843329</v>
      </c>
    </row>
    <row r="21" spans="1:25" x14ac:dyDescent="0.55000000000000004">
      <c r="A21" s="33" t="s">
        <v>25</v>
      </c>
      <c r="B21" s="32">
        <f t="shared" si="11"/>
        <v>22684606</v>
      </c>
      <c r="C21" s="34">
        <f>SUM(一般接種!D20+一般接種!G20+一般接種!J20+一般接種!M20+医療従事者等!C18)</f>
        <v>7636847</v>
      </c>
      <c r="D21" s="30">
        <f t="shared" si="0"/>
        <v>0.82827292578929368</v>
      </c>
      <c r="E21" s="34">
        <f>SUM(一般接種!E20+一般接種!H20+一般接種!K20+一般接種!N20+医療従事者等!D18)</f>
        <v>7541401</v>
      </c>
      <c r="F21" s="31">
        <f t="shared" si="1"/>
        <v>0.81792109633992993</v>
      </c>
      <c r="G21" s="29">
        <f t="shared" si="9"/>
        <v>5909155</v>
      </c>
      <c r="H21" s="31">
        <f t="shared" si="7"/>
        <v>0.64089186293668488</v>
      </c>
      <c r="I21" s="35">
        <v>51846</v>
      </c>
      <c r="J21" s="35">
        <v>307894</v>
      </c>
      <c r="K21" s="35">
        <v>1460989</v>
      </c>
      <c r="L21" s="35">
        <v>2065363</v>
      </c>
      <c r="M21" s="35">
        <v>1103034</v>
      </c>
      <c r="N21" s="35">
        <v>478282</v>
      </c>
      <c r="O21" s="35">
        <v>191541</v>
      </c>
      <c r="P21" s="35">
        <v>162100</v>
      </c>
      <c r="Q21" s="35">
        <v>88106</v>
      </c>
      <c r="R21" s="35">
        <f t="shared" si="10"/>
        <v>1597203</v>
      </c>
      <c r="S21" s="63">
        <f t="shared" si="8"/>
        <v>0.17322855910160792</v>
      </c>
      <c r="T21" s="35">
        <v>675</v>
      </c>
      <c r="U21" s="35">
        <v>47411</v>
      </c>
      <c r="V21" s="35">
        <v>887839</v>
      </c>
      <c r="W21" s="35">
        <v>661278</v>
      </c>
      <c r="Y21" s="1">
        <v>9220206</v>
      </c>
    </row>
    <row r="22" spans="1:25" x14ac:dyDescent="0.55000000000000004">
      <c r="A22" s="33" t="s">
        <v>26</v>
      </c>
      <c r="B22" s="32">
        <f t="shared" si="11"/>
        <v>5753564</v>
      </c>
      <c r="C22" s="34">
        <f>SUM(一般接種!D21+一般接種!G21+一般接種!J21+一般接種!M21+医療従事者等!C19)</f>
        <v>1909889</v>
      </c>
      <c r="D22" s="30">
        <f t="shared" si="0"/>
        <v>0.86296377962148485</v>
      </c>
      <c r="E22" s="34">
        <f>SUM(一般接種!E21+一般接種!H21+一般接種!K21+一般接種!N21+医療従事者等!D19)</f>
        <v>1877819</v>
      </c>
      <c r="F22" s="31">
        <f t="shared" si="1"/>
        <v>0.84847327864867383</v>
      </c>
      <c r="G22" s="29">
        <f t="shared" si="9"/>
        <v>1591501</v>
      </c>
      <c r="H22" s="31">
        <f t="shared" si="7"/>
        <v>0.71910342340909483</v>
      </c>
      <c r="I22" s="35">
        <v>16824</v>
      </c>
      <c r="J22" s="35">
        <v>65132</v>
      </c>
      <c r="K22" s="35">
        <v>344166</v>
      </c>
      <c r="L22" s="35">
        <v>568131</v>
      </c>
      <c r="M22" s="35">
        <v>356775</v>
      </c>
      <c r="N22" s="35">
        <v>150118</v>
      </c>
      <c r="O22" s="35">
        <v>50183</v>
      </c>
      <c r="P22" s="35">
        <v>28376</v>
      </c>
      <c r="Q22" s="35">
        <v>11796</v>
      </c>
      <c r="R22" s="35">
        <f t="shared" si="10"/>
        <v>374355</v>
      </c>
      <c r="S22" s="63">
        <f t="shared" si="8"/>
        <v>0.16914847183276147</v>
      </c>
      <c r="T22" s="35">
        <v>9</v>
      </c>
      <c r="U22" s="35">
        <v>6116</v>
      </c>
      <c r="V22" s="35">
        <v>188803</v>
      </c>
      <c r="W22" s="35">
        <v>179427</v>
      </c>
      <c r="Y22" s="1">
        <v>2213174</v>
      </c>
    </row>
    <row r="23" spans="1:25" x14ac:dyDescent="0.55000000000000004">
      <c r="A23" s="33" t="s">
        <v>27</v>
      </c>
      <c r="B23" s="32">
        <f t="shared" si="11"/>
        <v>2711768</v>
      </c>
      <c r="C23" s="34">
        <f>SUM(一般接種!D22+一般接種!G22+一般接種!J22+一般接種!M22+医療従事者等!C20)</f>
        <v>899314</v>
      </c>
      <c r="D23" s="30">
        <f t="shared" si="0"/>
        <v>0.85839106439598578</v>
      </c>
      <c r="E23" s="34">
        <f>SUM(一般接種!E22+一般接種!H22+一般接種!K22+一般接種!N22+医療従事者等!D20)</f>
        <v>891207</v>
      </c>
      <c r="F23" s="31">
        <f t="shared" si="1"/>
        <v>0.85065297029419462</v>
      </c>
      <c r="G23" s="29">
        <f t="shared" si="9"/>
        <v>714409</v>
      </c>
      <c r="H23" s="31">
        <f t="shared" si="7"/>
        <v>0.68190009487684144</v>
      </c>
      <c r="I23" s="35">
        <v>10209</v>
      </c>
      <c r="J23" s="35">
        <v>39315</v>
      </c>
      <c r="K23" s="35">
        <v>213087</v>
      </c>
      <c r="L23" s="35">
        <v>219724</v>
      </c>
      <c r="M23" s="35">
        <v>127816</v>
      </c>
      <c r="N23" s="35">
        <v>63099</v>
      </c>
      <c r="O23" s="35">
        <v>20060</v>
      </c>
      <c r="P23" s="35">
        <v>13682</v>
      </c>
      <c r="Q23" s="35">
        <v>7417</v>
      </c>
      <c r="R23" s="35">
        <f t="shared" si="10"/>
        <v>206838</v>
      </c>
      <c r="S23" s="63">
        <f t="shared" si="8"/>
        <v>0.19742591684054392</v>
      </c>
      <c r="T23" s="35">
        <v>103</v>
      </c>
      <c r="U23" s="35">
        <v>3762</v>
      </c>
      <c r="V23" s="35">
        <v>124669</v>
      </c>
      <c r="W23" s="35">
        <v>78304</v>
      </c>
      <c r="Y23" s="1">
        <v>1047674</v>
      </c>
    </row>
    <row r="24" spans="1:25" x14ac:dyDescent="0.55000000000000004">
      <c r="A24" s="33" t="s">
        <v>28</v>
      </c>
      <c r="B24" s="32">
        <f t="shared" si="11"/>
        <v>2793134</v>
      </c>
      <c r="C24" s="34">
        <f>SUM(一般接種!D23+一般接種!G23+一般接種!J23+一般接種!M23+医療従事者等!C21)</f>
        <v>940461</v>
      </c>
      <c r="D24" s="30">
        <f t="shared" si="0"/>
        <v>0.83031476458871889</v>
      </c>
      <c r="E24" s="34">
        <f>SUM(一般接種!E23+一般接種!H23+一般接種!K23+一般接種!N23+医療従事者等!D21)</f>
        <v>929064</v>
      </c>
      <c r="F24" s="31">
        <f t="shared" si="1"/>
        <v>0.82025257447980671</v>
      </c>
      <c r="G24" s="29">
        <f t="shared" si="9"/>
        <v>735231</v>
      </c>
      <c r="H24" s="31">
        <f t="shared" si="7"/>
        <v>0.64912118065855828</v>
      </c>
      <c r="I24" s="35">
        <v>9344</v>
      </c>
      <c r="J24" s="35">
        <v>55471</v>
      </c>
      <c r="K24" s="35">
        <v>204804</v>
      </c>
      <c r="L24" s="35">
        <v>216953</v>
      </c>
      <c r="M24" s="35">
        <v>131536</v>
      </c>
      <c r="N24" s="35">
        <v>67778</v>
      </c>
      <c r="O24" s="35">
        <v>26874</v>
      </c>
      <c r="P24" s="35">
        <v>13872</v>
      </c>
      <c r="Q24" s="35">
        <v>8599</v>
      </c>
      <c r="R24" s="35">
        <f t="shared" si="10"/>
        <v>188378</v>
      </c>
      <c r="S24" s="63">
        <f t="shared" si="8"/>
        <v>0.16631528019098474</v>
      </c>
      <c r="T24" s="35">
        <v>38</v>
      </c>
      <c r="U24" s="35">
        <v>6863</v>
      </c>
      <c r="V24" s="35">
        <v>103338</v>
      </c>
      <c r="W24" s="35">
        <v>78139</v>
      </c>
      <c r="Y24" s="1">
        <v>1132656</v>
      </c>
    </row>
    <row r="25" spans="1:25" x14ac:dyDescent="0.55000000000000004">
      <c r="A25" s="33" t="s">
        <v>29</v>
      </c>
      <c r="B25" s="32">
        <f t="shared" si="11"/>
        <v>1925051</v>
      </c>
      <c r="C25" s="34">
        <f>SUM(一般接種!D24+一般接種!G24+一般接種!J24+一般接種!M24+医療従事者等!C22)</f>
        <v>649802</v>
      </c>
      <c r="D25" s="30">
        <f t="shared" si="0"/>
        <v>0.83890557887276118</v>
      </c>
      <c r="E25" s="34">
        <f>SUM(一般接種!E24+一般接種!H24+一般接種!K24+一般接種!N24+医療従事者等!D22)</f>
        <v>642884</v>
      </c>
      <c r="F25" s="31">
        <f t="shared" si="1"/>
        <v>0.82997432166727125</v>
      </c>
      <c r="G25" s="29">
        <f t="shared" si="9"/>
        <v>514034</v>
      </c>
      <c r="H25" s="31">
        <f t="shared" si="7"/>
        <v>0.66362675142625127</v>
      </c>
      <c r="I25" s="35">
        <v>7673</v>
      </c>
      <c r="J25" s="35">
        <v>32412</v>
      </c>
      <c r="K25" s="35">
        <v>143801</v>
      </c>
      <c r="L25" s="35">
        <v>172163</v>
      </c>
      <c r="M25" s="35">
        <v>92078</v>
      </c>
      <c r="N25" s="35">
        <v>34596</v>
      </c>
      <c r="O25" s="35">
        <v>15964</v>
      </c>
      <c r="P25" s="35">
        <v>10528</v>
      </c>
      <c r="Q25" s="35">
        <v>4819</v>
      </c>
      <c r="R25" s="35">
        <f t="shared" si="10"/>
        <v>118331</v>
      </c>
      <c r="S25" s="63">
        <f t="shared" si="8"/>
        <v>0.15276735998595373</v>
      </c>
      <c r="T25" s="35">
        <v>145</v>
      </c>
      <c r="U25" s="35">
        <v>3801</v>
      </c>
      <c r="V25" s="35">
        <v>68633</v>
      </c>
      <c r="W25" s="35">
        <v>45752</v>
      </c>
      <c r="Y25" s="1">
        <v>774583</v>
      </c>
    </row>
    <row r="26" spans="1:25" x14ac:dyDescent="0.55000000000000004">
      <c r="A26" s="33" t="s">
        <v>30</v>
      </c>
      <c r="B26" s="32">
        <f t="shared" si="11"/>
        <v>2051251</v>
      </c>
      <c r="C26" s="34">
        <f>SUM(一般接種!D25+一般接種!G25+一般接種!J25+一般接種!M25+医療従事者等!C23)</f>
        <v>683959</v>
      </c>
      <c r="D26" s="30">
        <f t="shared" si="0"/>
        <v>0.8330834339224138</v>
      </c>
      <c r="E26" s="34">
        <f>SUM(一般接種!E25+一般接種!H25+一般接種!K25+一般接種!N25+医療従事者等!D23)</f>
        <v>675470</v>
      </c>
      <c r="F26" s="31">
        <f t="shared" si="1"/>
        <v>0.82274356666345916</v>
      </c>
      <c r="G26" s="29">
        <f t="shared" si="9"/>
        <v>541053</v>
      </c>
      <c r="H26" s="31">
        <f t="shared" si="7"/>
        <v>0.65901946048523929</v>
      </c>
      <c r="I26" s="35">
        <v>6479</v>
      </c>
      <c r="J26" s="35">
        <v>38008</v>
      </c>
      <c r="K26" s="35">
        <v>169233</v>
      </c>
      <c r="L26" s="35">
        <v>165233</v>
      </c>
      <c r="M26" s="35">
        <v>96450</v>
      </c>
      <c r="N26" s="35">
        <v>34681</v>
      </c>
      <c r="O26" s="35">
        <v>12486</v>
      </c>
      <c r="P26" s="35">
        <v>12977</v>
      </c>
      <c r="Q26" s="35">
        <v>5506</v>
      </c>
      <c r="R26" s="35">
        <f t="shared" si="10"/>
        <v>150769</v>
      </c>
      <c r="S26" s="63">
        <f t="shared" si="8"/>
        <v>0.18364135313527333</v>
      </c>
      <c r="T26" s="35">
        <v>117</v>
      </c>
      <c r="U26" s="35">
        <v>6392</v>
      </c>
      <c r="V26" s="35">
        <v>89247</v>
      </c>
      <c r="W26" s="35">
        <v>55013</v>
      </c>
      <c r="Y26" s="1">
        <v>820997</v>
      </c>
    </row>
    <row r="27" spans="1:25" x14ac:dyDescent="0.55000000000000004">
      <c r="A27" s="33" t="s">
        <v>31</v>
      </c>
      <c r="B27" s="32">
        <f t="shared" si="11"/>
        <v>5296689</v>
      </c>
      <c r="C27" s="34">
        <f>SUM(一般接種!D26+一般接種!G26+一般接種!J26+一般接種!M26+医療従事者等!C24)</f>
        <v>1736923</v>
      </c>
      <c r="D27" s="30">
        <f t="shared" si="0"/>
        <v>0.83838971838606924</v>
      </c>
      <c r="E27" s="34">
        <f>SUM(一般接種!E26+一般接種!H26+一般接種!K26+一般接種!N26+医療従事者等!D24)</f>
        <v>1713696</v>
      </c>
      <c r="F27" s="31">
        <f t="shared" si="1"/>
        <v>0.82717835323692146</v>
      </c>
      <c r="G27" s="29">
        <f t="shared" si="9"/>
        <v>1423840</v>
      </c>
      <c r="H27" s="31">
        <f t="shared" si="7"/>
        <v>0.68726870254284211</v>
      </c>
      <c r="I27" s="35">
        <v>14358</v>
      </c>
      <c r="J27" s="35">
        <v>69390</v>
      </c>
      <c r="K27" s="35">
        <v>457784</v>
      </c>
      <c r="L27" s="35">
        <v>433128</v>
      </c>
      <c r="M27" s="35">
        <v>235726</v>
      </c>
      <c r="N27" s="35">
        <v>123335</v>
      </c>
      <c r="O27" s="35">
        <v>48265</v>
      </c>
      <c r="P27" s="35">
        <v>27660</v>
      </c>
      <c r="Q27" s="35">
        <v>14194</v>
      </c>
      <c r="R27" s="35">
        <f t="shared" si="10"/>
        <v>422230</v>
      </c>
      <c r="S27" s="63">
        <f t="shared" si="8"/>
        <v>0.20380482657789092</v>
      </c>
      <c r="T27" s="35">
        <v>12</v>
      </c>
      <c r="U27" s="35">
        <v>6528</v>
      </c>
      <c r="V27" s="35">
        <v>256025</v>
      </c>
      <c r="W27" s="35">
        <v>159665</v>
      </c>
      <c r="Y27" s="1">
        <v>2071737</v>
      </c>
    </row>
    <row r="28" spans="1:25" x14ac:dyDescent="0.55000000000000004">
      <c r="A28" s="33" t="s">
        <v>32</v>
      </c>
      <c r="B28" s="32">
        <f t="shared" si="11"/>
        <v>5103921</v>
      </c>
      <c r="C28" s="34">
        <f>SUM(一般接種!D27+一般接種!G27+一般接種!J27+一般接種!M27+医療従事者等!C25)</f>
        <v>1672668</v>
      </c>
      <c r="D28" s="30">
        <f t="shared" si="0"/>
        <v>0.82937101563820936</v>
      </c>
      <c r="E28" s="34">
        <f>SUM(一般接種!E27+一般接種!H27+一般接種!K27+一般接種!N27+医療従事者等!D25)</f>
        <v>1658560</v>
      </c>
      <c r="F28" s="31">
        <f t="shared" si="1"/>
        <v>0.82237574443757433</v>
      </c>
      <c r="G28" s="29">
        <f t="shared" si="9"/>
        <v>1336469</v>
      </c>
      <c r="H28" s="31">
        <f t="shared" si="7"/>
        <v>0.66267104523969023</v>
      </c>
      <c r="I28" s="35">
        <v>15500</v>
      </c>
      <c r="J28" s="35">
        <v>85353</v>
      </c>
      <c r="K28" s="35">
        <v>466886</v>
      </c>
      <c r="L28" s="35">
        <v>403624</v>
      </c>
      <c r="M28" s="35">
        <v>192451</v>
      </c>
      <c r="N28" s="35">
        <v>97875</v>
      </c>
      <c r="O28" s="35">
        <v>38012</v>
      </c>
      <c r="P28" s="35">
        <v>22343</v>
      </c>
      <c r="Q28" s="35">
        <v>14425</v>
      </c>
      <c r="R28" s="35">
        <f t="shared" si="10"/>
        <v>436224</v>
      </c>
      <c r="S28" s="63">
        <f t="shared" si="8"/>
        <v>0.21629608620823873</v>
      </c>
      <c r="T28" s="35">
        <v>42</v>
      </c>
      <c r="U28" s="35">
        <v>9410</v>
      </c>
      <c r="V28" s="35">
        <v>256529</v>
      </c>
      <c r="W28" s="35">
        <v>170243</v>
      </c>
      <c r="Y28" s="1">
        <v>2016791</v>
      </c>
    </row>
    <row r="29" spans="1:25" x14ac:dyDescent="0.55000000000000004">
      <c r="A29" s="33" t="s">
        <v>33</v>
      </c>
      <c r="B29" s="32">
        <f t="shared" si="11"/>
        <v>9318246</v>
      </c>
      <c r="C29" s="34">
        <f>SUM(一般接種!D28+一般接種!G28+一般接種!J28+一般接種!M28+医療従事者等!C26)</f>
        <v>3148128</v>
      </c>
      <c r="D29" s="30">
        <f t="shared" si="0"/>
        <v>0.85401680836403293</v>
      </c>
      <c r="E29" s="34">
        <f>SUM(一般接種!E28+一般接種!H28+一般接種!K28+一般接種!N28+医療従事者等!D26)</f>
        <v>3112302</v>
      </c>
      <c r="F29" s="31">
        <f t="shared" si="1"/>
        <v>0.84429801479005817</v>
      </c>
      <c r="G29" s="29">
        <f t="shared" si="9"/>
        <v>2437552</v>
      </c>
      <c r="H29" s="31">
        <f t="shared" si="7"/>
        <v>0.66125341131661897</v>
      </c>
      <c r="I29" s="35">
        <v>23593</v>
      </c>
      <c r="J29" s="35">
        <v>115985</v>
      </c>
      <c r="K29" s="35">
        <v>657724</v>
      </c>
      <c r="L29" s="35">
        <v>757166</v>
      </c>
      <c r="M29" s="35">
        <v>453922</v>
      </c>
      <c r="N29" s="35">
        <v>251962</v>
      </c>
      <c r="O29" s="35">
        <v>88065</v>
      </c>
      <c r="P29" s="35">
        <v>52980</v>
      </c>
      <c r="Q29" s="35">
        <v>36155</v>
      </c>
      <c r="R29" s="35">
        <f t="shared" si="10"/>
        <v>620264</v>
      </c>
      <c r="S29" s="63">
        <f t="shared" si="8"/>
        <v>0.16826376869781295</v>
      </c>
      <c r="T29" s="35">
        <v>26</v>
      </c>
      <c r="U29" s="35">
        <v>12154</v>
      </c>
      <c r="V29" s="35">
        <v>352003</v>
      </c>
      <c r="W29" s="35">
        <v>256081</v>
      </c>
      <c r="Y29" s="1">
        <v>3686260</v>
      </c>
    </row>
    <row r="30" spans="1:25" x14ac:dyDescent="0.55000000000000004">
      <c r="A30" s="33" t="s">
        <v>34</v>
      </c>
      <c r="B30" s="32">
        <f t="shared" si="11"/>
        <v>17734747</v>
      </c>
      <c r="C30" s="34">
        <f>SUM(一般接種!D29+一般接種!G29+一般接種!J29+一般接種!M29+医療従事者等!C27)</f>
        <v>6028857</v>
      </c>
      <c r="D30" s="30">
        <f t="shared" si="0"/>
        <v>0.79759424840073867</v>
      </c>
      <c r="E30" s="34">
        <f>SUM(一般接種!E29+一般接種!H29+一般接種!K29+一般接種!N29+医療従事者等!D27)</f>
        <v>5920714</v>
      </c>
      <c r="F30" s="31">
        <f t="shared" si="1"/>
        <v>0.7832873516200054</v>
      </c>
      <c r="G30" s="29">
        <f t="shared" si="9"/>
        <v>4593383</v>
      </c>
      <c r="H30" s="31">
        <f t="shared" si="7"/>
        <v>0.60768664134872163</v>
      </c>
      <c r="I30" s="35">
        <v>43220</v>
      </c>
      <c r="J30" s="35">
        <v>375577</v>
      </c>
      <c r="K30" s="35">
        <v>1356300</v>
      </c>
      <c r="L30" s="35">
        <v>1362157</v>
      </c>
      <c r="M30" s="35">
        <v>761323</v>
      </c>
      <c r="N30" s="35">
        <v>370540</v>
      </c>
      <c r="O30" s="35">
        <v>150490</v>
      </c>
      <c r="P30" s="35">
        <v>108890</v>
      </c>
      <c r="Q30" s="35">
        <v>64886</v>
      </c>
      <c r="R30" s="35">
        <f t="shared" si="10"/>
        <v>1191793</v>
      </c>
      <c r="S30" s="63">
        <f t="shared" si="8"/>
        <v>0.15766956192264331</v>
      </c>
      <c r="T30" s="35">
        <v>68</v>
      </c>
      <c r="U30" s="35">
        <v>45189</v>
      </c>
      <c r="V30" s="35">
        <v>687352</v>
      </c>
      <c r="W30" s="35">
        <v>459184</v>
      </c>
      <c r="Y30" s="1">
        <v>7558802</v>
      </c>
    </row>
    <row r="31" spans="1:25" x14ac:dyDescent="0.55000000000000004">
      <c r="A31" s="33" t="s">
        <v>35</v>
      </c>
      <c r="B31" s="32">
        <f t="shared" si="11"/>
        <v>4369391</v>
      </c>
      <c r="C31" s="34">
        <f>SUM(一般接種!D30+一般接種!G30+一般接種!J30+一般接種!M30+医療従事者等!C28)</f>
        <v>1483510</v>
      </c>
      <c r="D31" s="30">
        <f t="shared" si="0"/>
        <v>0.82391726560169987</v>
      </c>
      <c r="E31" s="34">
        <f>SUM(一般接種!E30+一般接種!H30+一般接種!K30+一般接種!N30+医療従事者等!D28)</f>
        <v>1467292</v>
      </c>
      <c r="F31" s="31">
        <f t="shared" si="1"/>
        <v>0.81491005283365092</v>
      </c>
      <c r="G31" s="29">
        <f t="shared" si="9"/>
        <v>1156575</v>
      </c>
      <c r="H31" s="31">
        <f t="shared" si="7"/>
        <v>0.64234289722569182</v>
      </c>
      <c r="I31" s="35">
        <v>16829</v>
      </c>
      <c r="J31" s="35">
        <v>67551</v>
      </c>
      <c r="K31" s="35">
        <v>347249</v>
      </c>
      <c r="L31" s="35">
        <v>354059</v>
      </c>
      <c r="M31" s="35">
        <v>197064</v>
      </c>
      <c r="N31" s="35">
        <v>98796</v>
      </c>
      <c r="O31" s="35">
        <v>40814</v>
      </c>
      <c r="P31" s="35">
        <v>24457</v>
      </c>
      <c r="Q31" s="35">
        <v>9756</v>
      </c>
      <c r="R31" s="35">
        <f t="shared" si="10"/>
        <v>262014</v>
      </c>
      <c r="S31" s="63">
        <f t="shared" si="8"/>
        <v>0.14551830350274941</v>
      </c>
      <c r="T31" s="35">
        <v>82</v>
      </c>
      <c r="U31" s="35">
        <v>5530</v>
      </c>
      <c r="V31" s="35">
        <v>161209</v>
      </c>
      <c r="W31" s="35">
        <v>95193</v>
      </c>
      <c r="Y31" s="1">
        <v>1800557</v>
      </c>
    </row>
    <row r="32" spans="1:25" x14ac:dyDescent="0.55000000000000004">
      <c r="A32" s="33" t="s">
        <v>36</v>
      </c>
      <c r="B32" s="32">
        <f t="shared" si="11"/>
        <v>3422892</v>
      </c>
      <c r="C32" s="34">
        <f>SUM(一般接種!D31+一般接種!G31+一般接種!J31+一般接種!M31+医療従事者等!C29)</f>
        <v>1160431</v>
      </c>
      <c r="D32" s="30">
        <f t="shared" si="0"/>
        <v>0.81787132191510969</v>
      </c>
      <c r="E32" s="34">
        <f>SUM(一般接種!E31+一般接種!H31+一般接種!K31+一般接種!N31+医療従事者等!D29)</f>
        <v>1147990</v>
      </c>
      <c r="F32" s="31">
        <f t="shared" si="1"/>
        <v>0.80910290990617006</v>
      </c>
      <c r="G32" s="29">
        <f t="shared" si="9"/>
        <v>889737</v>
      </c>
      <c r="H32" s="31">
        <f t="shared" si="7"/>
        <v>0.62708629496004842</v>
      </c>
      <c r="I32" s="35">
        <v>8755</v>
      </c>
      <c r="J32" s="35">
        <v>53136</v>
      </c>
      <c r="K32" s="35">
        <v>238930</v>
      </c>
      <c r="L32" s="35">
        <v>286146</v>
      </c>
      <c r="M32" s="35">
        <v>161311</v>
      </c>
      <c r="N32" s="35">
        <v>83263</v>
      </c>
      <c r="O32" s="35">
        <v>25245</v>
      </c>
      <c r="P32" s="35">
        <v>21536</v>
      </c>
      <c r="Q32" s="35">
        <v>11415</v>
      </c>
      <c r="R32" s="35">
        <f t="shared" si="10"/>
        <v>224734</v>
      </c>
      <c r="S32" s="63">
        <f t="shared" si="8"/>
        <v>0.15839243665437261</v>
      </c>
      <c r="T32" s="35">
        <v>9</v>
      </c>
      <c r="U32" s="35">
        <v>7010</v>
      </c>
      <c r="V32" s="35">
        <v>132806</v>
      </c>
      <c r="W32" s="35">
        <v>84909</v>
      </c>
      <c r="Y32" s="1">
        <v>1418843</v>
      </c>
    </row>
    <row r="33" spans="1:25" x14ac:dyDescent="0.55000000000000004">
      <c r="A33" s="33" t="s">
        <v>37</v>
      </c>
      <c r="B33" s="32">
        <f t="shared" si="11"/>
        <v>5981365</v>
      </c>
      <c r="C33" s="34">
        <f>SUM(一般接種!D32+一般接種!G32+一般接種!J32+一般接種!M32+医療従事者等!C30)</f>
        <v>2034700</v>
      </c>
      <c r="D33" s="30">
        <f t="shared" si="0"/>
        <v>0.8040569964853379</v>
      </c>
      <c r="E33" s="34">
        <f>SUM(一般接種!E32+一般接種!H32+一般接種!K32+一般接種!N32+医療従事者等!D30)</f>
        <v>2002761</v>
      </c>
      <c r="F33" s="31">
        <f t="shared" si="1"/>
        <v>0.79143558968790084</v>
      </c>
      <c r="G33" s="29">
        <f t="shared" si="9"/>
        <v>1537538</v>
      </c>
      <c r="H33" s="31">
        <f t="shared" si="7"/>
        <v>0.60759236558808349</v>
      </c>
      <c r="I33" s="35">
        <v>26186</v>
      </c>
      <c r="J33" s="35">
        <v>97547</v>
      </c>
      <c r="K33" s="35">
        <v>451721</v>
      </c>
      <c r="L33" s="35">
        <v>475819</v>
      </c>
      <c r="M33" s="35">
        <v>252823</v>
      </c>
      <c r="N33" s="35">
        <v>125976</v>
      </c>
      <c r="O33" s="35">
        <v>51005</v>
      </c>
      <c r="P33" s="35">
        <v>36727</v>
      </c>
      <c r="Q33" s="35">
        <v>19734</v>
      </c>
      <c r="R33" s="35">
        <f t="shared" si="10"/>
        <v>406366</v>
      </c>
      <c r="S33" s="63">
        <f t="shared" si="8"/>
        <v>0.16058457042009183</v>
      </c>
      <c r="T33" s="35">
        <v>15</v>
      </c>
      <c r="U33" s="35">
        <v>8075</v>
      </c>
      <c r="V33" s="35">
        <v>240623</v>
      </c>
      <c r="W33" s="35">
        <v>157653</v>
      </c>
      <c r="Y33" s="1">
        <v>2530542</v>
      </c>
    </row>
    <row r="34" spans="1:25" x14ac:dyDescent="0.55000000000000004">
      <c r="A34" s="33" t="s">
        <v>38</v>
      </c>
      <c r="B34" s="32">
        <f t="shared" si="11"/>
        <v>20128265</v>
      </c>
      <c r="C34" s="34">
        <f>SUM(一般接種!D33+一般接種!G33+一般接種!J33+一般接種!M33+医療従事者等!C31)</f>
        <v>6916815</v>
      </c>
      <c r="D34" s="30">
        <f t="shared" si="0"/>
        <v>0.7824884204567425</v>
      </c>
      <c r="E34" s="34">
        <f>SUM(一般接種!E33+一般接種!H33+一般接種!K33+一般接種!N33+医療従事者等!D31)</f>
        <v>6825854</v>
      </c>
      <c r="F34" s="31">
        <f t="shared" si="1"/>
        <v>0.7721981453498955</v>
      </c>
      <c r="G34" s="29">
        <f t="shared" si="9"/>
        <v>5081563</v>
      </c>
      <c r="H34" s="31">
        <f t="shared" si="7"/>
        <v>0.57486924333257805</v>
      </c>
      <c r="I34" s="35">
        <v>65638</v>
      </c>
      <c r="J34" s="35">
        <v>375887</v>
      </c>
      <c r="K34" s="35">
        <v>1530339</v>
      </c>
      <c r="L34" s="35">
        <v>1562079</v>
      </c>
      <c r="M34" s="35">
        <v>774815</v>
      </c>
      <c r="N34" s="35">
        <v>370168</v>
      </c>
      <c r="O34" s="35">
        <v>198103</v>
      </c>
      <c r="P34" s="35">
        <v>137460</v>
      </c>
      <c r="Q34" s="35">
        <v>67074</v>
      </c>
      <c r="R34" s="35">
        <f t="shared" si="10"/>
        <v>1304033</v>
      </c>
      <c r="S34" s="63">
        <f t="shared" si="8"/>
        <v>0.1475232057519924</v>
      </c>
      <c r="T34" s="35">
        <v>443</v>
      </c>
      <c r="U34" s="35">
        <v>49057</v>
      </c>
      <c r="V34" s="35">
        <v>785291</v>
      </c>
      <c r="W34" s="35">
        <v>469242</v>
      </c>
      <c r="Y34" s="1">
        <v>8839511</v>
      </c>
    </row>
    <row r="35" spans="1:25" x14ac:dyDescent="0.55000000000000004">
      <c r="A35" s="33" t="s">
        <v>39</v>
      </c>
      <c r="B35" s="32">
        <f t="shared" si="11"/>
        <v>13105683</v>
      </c>
      <c r="C35" s="34">
        <f>SUM(一般接種!D34+一般接種!G34+一般接種!J34+一般接種!M34+医療従事者等!C32)</f>
        <v>4442597</v>
      </c>
      <c r="D35" s="30">
        <f t="shared" si="0"/>
        <v>0.80429011745004408</v>
      </c>
      <c r="E35" s="34">
        <f>SUM(一般接種!E34+一般接種!H34+一般接種!K34+一般接種!N34+医療従事者等!D32)</f>
        <v>4389399</v>
      </c>
      <c r="F35" s="31">
        <f t="shared" si="1"/>
        <v>0.79465912331123134</v>
      </c>
      <c r="G35" s="29">
        <f t="shared" si="9"/>
        <v>3375210</v>
      </c>
      <c r="H35" s="31">
        <f t="shared" si="7"/>
        <v>0.61104980877593973</v>
      </c>
      <c r="I35" s="35">
        <v>45760</v>
      </c>
      <c r="J35" s="35">
        <v>244122</v>
      </c>
      <c r="K35" s="35">
        <v>1010756</v>
      </c>
      <c r="L35" s="35">
        <v>1038186</v>
      </c>
      <c r="M35" s="35">
        <v>545066</v>
      </c>
      <c r="N35" s="35">
        <v>253505</v>
      </c>
      <c r="O35" s="35">
        <v>115767</v>
      </c>
      <c r="P35" s="35">
        <v>80569</v>
      </c>
      <c r="Q35" s="35">
        <v>41479</v>
      </c>
      <c r="R35" s="35">
        <f t="shared" si="10"/>
        <v>898477</v>
      </c>
      <c r="S35" s="63">
        <f t="shared" si="8"/>
        <v>0.16266075267600533</v>
      </c>
      <c r="T35" s="35">
        <v>102</v>
      </c>
      <c r="U35" s="35">
        <v>26564</v>
      </c>
      <c r="V35" s="35">
        <v>531518</v>
      </c>
      <c r="W35" s="35">
        <v>340293</v>
      </c>
      <c r="Y35" s="1">
        <v>5523625</v>
      </c>
    </row>
    <row r="36" spans="1:25" x14ac:dyDescent="0.55000000000000004">
      <c r="A36" s="33" t="s">
        <v>40</v>
      </c>
      <c r="B36" s="32">
        <f t="shared" si="11"/>
        <v>3282438</v>
      </c>
      <c r="C36" s="34">
        <f>SUM(一般接種!D35+一般接種!G35+一般接種!J35+一般接種!M35+医療従事者等!C33)</f>
        <v>1096242</v>
      </c>
      <c r="D36" s="30">
        <f t="shared" si="0"/>
        <v>0.81520800690691653</v>
      </c>
      <c r="E36" s="34">
        <f>SUM(一般接種!E35+一般接種!H35+一般接種!K35+一般接種!N35+医療従事者等!D33)</f>
        <v>1084685</v>
      </c>
      <c r="F36" s="31">
        <f t="shared" si="1"/>
        <v>0.80661377412271085</v>
      </c>
      <c r="G36" s="29">
        <f t="shared" si="9"/>
        <v>853301</v>
      </c>
      <c r="H36" s="31">
        <f t="shared" si="7"/>
        <v>0.63454767058886519</v>
      </c>
      <c r="I36" s="35">
        <v>7597</v>
      </c>
      <c r="J36" s="35">
        <v>54575</v>
      </c>
      <c r="K36" s="35">
        <v>307945</v>
      </c>
      <c r="L36" s="35">
        <v>254473</v>
      </c>
      <c r="M36" s="35">
        <v>131782</v>
      </c>
      <c r="N36" s="35">
        <v>53842</v>
      </c>
      <c r="O36" s="35">
        <v>20318</v>
      </c>
      <c r="P36" s="35">
        <v>14633</v>
      </c>
      <c r="Q36" s="35">
        <v>8136</v>
      </c>
      <c r="R36" s="35">
        <f t="shared" si="10"/>
        <v>248210</v>
      </c>
      <c r="S36" s="63">
        <f t="shared" si="8"/>
        <v>0.18457856877803053</v>
      </c>
      <c r="T36" s="35">
        <v>71</v>
      </c>
      <c r="U36" s="35">
        <v>5740</v>
      </c>
      <c r="V36" s="35">
        <v>158456</v>
      </c>
      <c r="W36" s="35">
        <v>83943</v>
      </c>
      <c r="Y36" s="1">
        <v>1344739</v>
      </c>
    </row>
    <row r="37" spans="1:25" x14ac:dyDescent="0.55000000000000004">
      <c r="A37" s="33" t="s">
        <v>41</v>
      </c>
      <c r="B37" s="32">
        <f t="shared" si="11"/>
        <v>2255759</v>
      </c>
      <c r="C37" s="34">
        <f>SUM(一般接種!D36+一般接種!G36+一般接種!J36+一般接種!M36+医療従事者等!C34)</f>
        <v>751170</v>
      </c>
      <c r="D37" s="30">
        <f t="shared" si="0"/>
        <v>0.79536695071746832</v>
      </c>
      <c r="E37" s="34">
        <f>SUM(一般接種!E36+一般接種!H36+一般接種!K36+一般接種!N36+医療従事者等!D34)</f>
        <v>741942</v>
      </c>
      <c r="F37" s="31">
        <f t="shared" si="1"/>
        <v>0.78559599844139127</v>
      </c>
      <c r="G37" s="29">
        <f t="shared" si="9"/>
        <v>599506</v>
      </c>
      <c r="H37" s="31">
        <f t="shared" si="7"/>
        <v>0.63477942297592627</v>
      </c>
      <c r="I37" s="35">
        <v>7691</v>
      </c>
      <c r="J37" s="35">
        <v>44852</v>
      </c>
      <c r="K37" s="35">
        <v>212616</v>
      </c>
      <c r="L37" s="35">
        <v>197551</v>
      </c>
      <c r="M37" s="35">
        <v>83794</v>
      </c>
      <c r="N37" s="35">
        <v>29904</v>
      </c>
      <c r="O37" s="35">
        <v>10763</v>
      </c>
      <c r="P37" s="35">
        <v>8338</v>
      </c>
      <c r="Q37" s="35">
        <v>3997</v>
      </c>
      <c r="R37" s="35">
        <f t="shared" si="10"/>
        <v>163141</v>
      </c>
      <c r="S37" s="63">
        <f t="shared" si="8"/>
        <v>0.17273980551273146</v>
      </c>
      <c r="T37" s="35">
        <v>2</v>
      </c>
      <c r="U37" s="35">
        <v>3025</v>
      </c>
      <c r="V37" s="35">
        <v>90895</v>
      </c>
      <c r="W37" s="35">
        <v>69219</v>
      </c>
      <c r="Y37" s="1">
        <v>944432</v>
      </c>
    </row>
    <row r="38" spans="1:25" x14ac:dyDescent="0.55000000000000004">
      <c r="A38" s="33" t="s">
        <v>42</v>
      </c>
      <c r="B38" s="32">
        <f t="shared" si="11"/>
        <v>1340954</v>
      </c>
      <c r="C38" s="34">
        <f>SUM(一般接種!D37+一般接種!G37+一般接種!J37+一般接種!M37+医療従事者等!C35)</f>
        <v>445479</v>
      </c>
      <c r="D38" s="30">
        <f t="shared" si="0"/>
        <v>0.80008728636393023</v>
      </c>
      <c r="E38" s="34">
        <f>SUM(一般接種!E37+一般接種!H37+一般接種!K37+一般接種!N37+医療従事者等!D35)</f>
        <v>439850</v>
      </c>
      <c r="F38" s="31">
        <f t="shared" si="1"/>
        <v>0.78997751388320148</v>
      </c>
      <c r="G38" s="29">
        <f t="shared" si="9"/>
        <v>352979</v>
      </c>
      <c r="H38" s="31">
        <f t="shared" si="7"/>
        <v>0.63395583238144504</v>
      </c>
      <c r="I38" s="35">
        <v>4918</v>
      </c>
      <c r="J38" s="35">
        <v>23223</v>
      </c>
      <c r="K38" s="35">
        <v>108410</v>
      </c>
      <c r="L38" s="35">
        <v>110741</v>
      </c>
      <c r="M38" s="35">
        <v>59686</v>
      </c>
      <c r="N38" s="35">
        <v>25053</v>
      </c>
      <c r="O38" s="35">
        <v>9445</v>
      </c>
      <c r="P38" s="35">
        <v>7478</v>
      </c>
      <c r="Q38" s="35">
        <v>4025</v>
      </c>
      <c r="R38" s="35">
        <f t="shared" si="10"/>
        <v>102646</v>
      </c>
      <c r="S38" s="63">
        <f t="shared" si="8"/>
        <v>0.18435382946471549</v>
      </c>
      <c r="T38" s="35">
        <v>17</v>
      </c>
      <c r="U38" s="35">
        <v>2691</v>
      </c>
      <c r="V38" s="35">
        <v>57602</v>
      </c>
      <c r="W38" s="35">
        <v>42336</v>
      </c>
      <c r="Y38" s="1">
        <v>556788</v>
      </c>
    </row>
    <row r="39" spans="1:25" x14ac:dyDescent="0.55000000000000004">
      <c r="A39" s="33" t="s">
        <v>43</v>
      </c>
      <c r="B39" s="32">
        <f t="shared" si="11"/>
        <v>1681893</v>
      </c>
      <c r="C39" s="34">
        <f>SUM(一般接種!D38+一般接種!G38+一般接種!J38+一般接種!M38+医療従事者等!C36)</f>
        <v>566526</v>
      </c>
      <c r="D39" s="30">
        <f t="shared" si="0"/>
        <v>0.84202343883534103</v>
      </c>
      <c r="E39" s="34">
        <f>SUM(一般接種!E38+一般接種!H38+一般接種!K38+一般接種!N38+医療従事者等!D36)</f>
        <v>557598</v>
      </c>
      <c r="F39" s="31">
        <f t="shared" si="1"/>
        <v>0.82875381791428548</v>
      </c>
      <c r="G39" s="29">
        <f t="shared" si="9"/>
        <v>454644</v>
      </c>
      <c r="H39" s="31">
        <f t="shared" si="7"/>
        <v>0.67573404279036586</v>
      </c>
      <c r="I39" s="35">
        <v>4903</v>
      </c>
      <c r="J39" s="35">
        <v>30276</v>
      </c>
      <c r="K39" s="35">
        <v>111469</v>
      </c>
      <c r="L39" s="35">
        <v>142712</v>
      </c>
      <c r="M39" s="35">
        <v>82678</v>
      </c>
      <c r="N39" s="35">
        <v>45578</v>
      </c>
      <c r="O39" s="35">
        <v>20784</v>
      </c>
      <c r="P39" s="35">
        <v>11279</v>
      </c>
      <c r="Q39" s="35">
        <v>4965</v>
      </c>
      <c r="R39" s="35">
        <f t="shared" si="10"/>
        <v>103125</v>
      </c>
      <c r="S39" s="63">
        <f t="shared" si="8"/>
        <v>0.15327393116978663</v>
      </c>
      <c r="T39" s="35">
        <v>25</v>
      </c>
      <c r="U39" s="35">
        <v>2148</v>
      </c>
      <c r="V39" s="35">
        <v>47547</v>
      </c>
      <c r="W39" s="35">
        <v>53405</v>
      </c>
      <c r="Y39" s="1">
        <v>672815</v>
      </c>
    </row>
    <row r="40" spans="1:25" x14ac:dyDescent="0.55000000000000004">
      <c r="A40" s="33" t="s">
        <v>44</v>
      </c>
      <c r="B40" s="32">
        <f t="shared" si="11"/>
        <v>4500694</v>
      </c>
      <c r="C40" s="34">
        <f>SUM(一般接種!D39+一般接種!G39+一般接種!J39+一般接種!M39+医療従事者等!C37)</f>
        <v>1520183</v>
      </c>
      <c r="D40" s="30">
        <f t="shared" si="0"/>
        <v>0.80271951867972757</v>
      </c>
      <c r="E40" s="34">
        <f>SUM(一般接種!E39+一般接種!H39+一般接種!K39+一般接種!N39+医療従事者等!D37)</f>
        <v>1489615</v>
      </c>
      <c r="F40" s="31">
        <f t="shared" si="1"/>
        <v>0.78657834998687814</v>
      </c>
      <c r="G40" s="29">
        <f t="shared" si="9"/>
        <v>1193301</v>
      </c>
      <c r="H40" s="31">
        <f t="shared" si="7"/>
        <v>0.63011229855881667</v>
      </c>
      <c r="I40" s="35">
        <v>21859</v>
      </c>
      <c r="J40" s="35">
        <v>138149</v>
      </c>
      <c r="K40" s="35">
        <v>363072</v>
      </c>
      <c r="L40" s="35">
        <v>318414</v>
      </c>
      <c r="M40" s="35">
        <v>163977</v>
      </c>
      <c r="N40" s="35">
        <v>92103</v>
      </c>
      <c r="O40" s="35">
        <v>51059</v>
      </c>
      <c r="P40" s="35">
        <v>29648</v>
      </c>
      <c r="Q40" s="35">
        <v>15020</v>
      </c>
      <c r="R40" s="35">
        <f t="shared" si="10"/>
        <v>297595</v>
      </c>
      <c r="S40" s="63">
        <f t="shared" si="8"/>
        <v>0.15714247242699961</v>
      </c>
      <c r="T40" s="35">
        <v>251</v>
      </c>
      <c r="U40" s="35">
        <v>7525</v>
      </c>
      <c r="V40" s="35">
        <v>162073</v>
      </c>
      <c r="W40" s="35">
        <v>127746</v>
      </c>
      <c r="Y40" s="1">
        <v>1893791</v>
      </c>
    </row>
    <row r="41" spans="1:25" x14ac:dyDescent="0.55000000000000004">
      <c r="A41" s="33" t="s">
        <v>45</v>
      </c>
      <c r="B41" s="32">
        <f t="shared" si="11"/>
        <v>6687662</v>
      </c>
      <c r="C41" s="34">
        <f>SUM(一般接種!D40+一般接種!G40+一般接種!J40+一般接種!M40+医療従事者等!C38)</f>
        <v>2250566</v>
      </c>
      <c r="D41" s="30">
        <f t="shared" si="0"/>
        <v>0.80022030747043571</v>
      </c>
      <c r="E41" s="34">
        <f>SUM(一般接種!E40+一般接種!H40+一般接種!K40+一般接種!N40+医療従事者等!D38)</f>
        <v>2222157</v>
      </c>
      <c r="F41" s="31">
        <f t="shared" si="1"/>
        <v>0.79011908905918826</v>
      </c>
      <c r="G41" s="29">
        <f t="shared" si="9"/>
        <v>1735081</v>
      </c>
      <c r="H41" s="31">
        <f t="shared" si="7"/>
        <v>0.61693238558927443</v>
      </c>
      <c r="I41" s="35">
        <v>22433</v>
      </c>
      <c r="J41" s="35">
        <v>121995</v>
      </c>
      <c r="K41" s="35">
        <v>546311</v>
      </c>
      <c r="L41" s="35">
        <v>532952</v>
      </c>
      <c r="M41" s="35">
        <v>293188</v>
      </c>
      <c r="N41" s="35">
        <v>116777</v>
      </c>
      <c r="O41" s="35">
        <v>46052</v>
      </c>
      <c r="P41" s="35">
        <v>32851</v>
      </c>
      <c r="Q41" s="35">
        <v>22522</v>
      </c>
      <c r="R41" s="35">
        <f t="shared" si="10"/>
        <v>479858</v>
      </c>
      <c r="S41" s="63">
        <f t="shared" si="8"/>
        <v>0.1706202423311062</v>
      </c>
      <c r="T41" s="35">
        <v>56</v>
      </c>
      <c r="U41" s="35">
        <v>15685</v>
      </c>
      <c r="V41" s="35">
        <v>272313</v>
      </c>
      <c r="W41" s="35">
        <v>191804</v>
      </c>
      <c r="Y41" s="1">
        <v>2812433</v>
      </c>
    </row>
    <row r="42" spans="1:25" x14ac:dyDescent="0.55000000000000004">
      <c r="A42" s="33" t="s">
        <v>46</v>
      </c>
      <c r="B42" s="32">
        <f t="shared" si="11"/>
        <v>3423034</v>
      </c>
      <c r="C42" s="34">
        <f>SUM(一般接種!D41+一般接種!G41+一般接種!J41+一般接種!M41+医療従事者等!C39)</f>
        <v>1125400</v>
      </c>
      <c r="D42" s="30">
        <f t="shared" si="0"/>
        <v>0.82987368281334106</v>
      </c>
      <c r="E42" s="34">
        <f>SUM(一般接種!E41+一般接種!H41+一般接種!K41+一般接種!N41+医療従事者等!D39)</f>
        <v>1101919</v>
      </c>
      <c r="F42" s="31">
        <f t="shared" si="1"/>
        <v>0.81255871573839877</v>
      </c>
      <c r="G42" s="29">
        <f t="shared" si="9"/>
        <v>911962</v>
      </c>
      <c r="H42" s="31">
        <f t="shared" si="7"/>
        <v>0.67248379556230686</v>
      </c>
      <c r="I42" s="35">
        <v>44799</v>
      </c>
      <c r="J42" s="35">
        <v>46971</v>
      </c>
      <c r="K42" s="35">
        <v>287536</v>
      </c>
      <c r="L42" s="35">
        <v>310265</v>
      </c>
      <c r="M42" s="35">
        <v>133859</v>
      </c>
      <c r="N42" s="35">
        <v>42111</v>
      </c>
      <c r="O42" s="35">
        <v>18925</v>
      </c>
      <c r="P42" s="35">
        <v>17350</v>
      </c>
      <c r="Q42" s="35">
        <v>10146</v>
      </c>
      <c r="R42" s="35">
        <f t="shared" si="10"/>
        <v>283753</v>
      </c>
      <c r="S42" s="63">
        <f t="shared" si="8"/>
        <v>0.20924040085243822</v>
      </c>
      <c r="T42" s="35">
        <v>399</v>
      </c>
      <c r="U42" s="35">
        <v>9136</v>
      </c>
      <c r="V42" s="35">
        <v>142416</v>
      </c>
      <c r="W42" s="35">
        <v>131802</v>
      </c>
      <c r="Y42" s="1">
        <v>1356110</v>
      </c>
    </row>
    <row r="43" spans="1:25" x14ac:dyDescent="0.55000000000000004">
      <c r="A43" s="33" t="s">
        <v>47</v>
      </c>
      <c r="B43" s="32">
        <f t="shared" si="11"/>
        <v>1796995</v>
      </c>
      <c r="C43" s="34">
        <f>SUM(一般接種!D42+一般接種!G42+一般接種!J42+一般接種!M42+医療従事者等!C40)</f>
        <v>600721</v>
      </c>
      <c r="D43" s="30">
        <f t="shared" si="0"/>
        <v>0.81736419806000149</v>
      </c>
      <c r="E43" s="34">
        <f>SUM(一般接種!E42+一般接種!H42+一般接種!K42+一般接種!N42+医療従事者等!D40)</f>
        <v>593021</v>
      </c>
      <c r="F43" s="31">
        <f t="shared" si="1"/>
        <v>0.80688728061402903</v>
      </c>
      <c r="G43" s="29">
        <f t="shared" si="9"/>
        <v>481071</v>
      </c>
      <c r="H43" s="31">
        <f t="shared" si="7"/>
        <v>0.65456378605862453</v>
      </c>
      <c r="I43" s="35">
        <v>7952</v>
      </c>
      <c r="J43" s="35">
        <v>39898</v>
      </c>
      <c r="K43" s="35">
        <v>153307</v>
      </c>
      <c r="L43" s="35">
        <v>160730</v>
      </c>
      <c r="M43" s="35">
        <v>67398</v>
      </c>
      <c r="N43" s="35">
        <v>29080</v>
      </c>
      <c r="O43" s="35">
        <v>11858</v>
      </c>
      <c r="P43" s="35">
        <v>7749</v>
      </c>
      <c r="Q43" s="35">
        <v>3099</v>
      </c>
      <c r="R43" s="35">
        <f t="shared" si="10"/>
        <v>122182</v>
      </c>
      <c r="S43" s="63">
        <f t="shared" si="8"/>
        <v>0.16624554901088376</v>
      </c>
      <c r="T43" s="35">
        <v>10</v>
      </c>
      <c r="U43" s="35">
        <v>3466</v>
      </c>
      <c r="V43" s="35">
        <v>73772</v>
      </c>
      <c r="W43" s="35">
        <v>44934</v>
      </c>
      <c r="Y43" s="1">
        <v>734949</v>
      </c>
    </row>
    <row r="44" spans="1:25" x14ac:dyDescent="0.55000000000000004">
      <c r="A44" s="33" t="s">
        <v>48</v>
      </c>
      <c r="B44" s="32">
        <f t="shared" si="11"/>
        <v>2330340</v>
      </c>
      <c r="C44" s="34">
        <f>SUM(一般接種!D43+一般接種!G43+一般接種!J43+一般接種!M43+医療従事者等!C41)</f>
        <v>781963</v>
      </c>
      <c r="D44" s="30">
        <f t="shared" si="0"/>
        <v>0.80292248864355131</v>
      </c>
      <c r="E44" s="34">
        <f>SUM(一般接種!E43+一般接種!H43+一般接種!K43+一般接種!N43+医療従事者等!D41)</f>
        <v>773236</v>
      </c>
      <c r="F44" s="31">
        <f t="shared" si="1"/>
        <v>0.7939615728989543</v>
      </c>
      <c r="G44" s="29">
        <f t="shared" si="9"/>
        <v>615961</v>
      </c>
      <c r="H44" s="31">
        <f t="shared" si="7"/>
        <v>0.6324710236000558</v>
      </c>
      <c r="I44" s="35">
        <v>9404</v>
      </c>
      <c r="J44" s="35">
        <v>48515</v>
      </c>
      <c r="K44" s="35">
        <v>170750</v>
      </c>
      <c r="L44" s="35">
        <v>187157</v>
      </c>
      <c r="M44" s="35">
        <v>114050</v>
      </c>
      <c r="N44" s="35">
        <v>52803</v>
      </c>
      <c r="O44" s="35">
        <v>16686</v>
      </c>
      <c r="P44" s="35">
        <v>10416</v>
      </c>
      <c r="Q44" s="35">
        <v>6180</v>
      </c>
      <c r="R44" s="35">
        <f t="shared" si="10"/>
        <v>159180</v>
      </c>
      <c r="S44" s="63">
        <f t="shared" si="8"/>
        <v>0.16344661031568053</v>
      </c>
      <c r="T44" s="35">
        <v>149</v>
      </c>
      <c r="U44" s="35">
        <v>7876</v>
      </c>
      <c r="V44" s="35">
        <v>97686</v>
      </c>
      <c r="W44" s="35">
        <v>53469</v>
      </c>
      <c r="Y44" s="1">
        <v>973896</v>
      </c>
    </row>
    <row r="45" spans="1:25" x14ac:dyDescent="0.55000000000000004">
      <c r="A45" s="33" t="s">
        <v>49</v>
      </c>
      <c r="B45" s="32">
        <f t="shared" si="11"/>
        <v>3380740</v>
      </c>
      <c r="C45" s="34">
        <f>SUM(一般接種!D44+一般接種!G44+一般接種!J44+一般接種!M44+医療従事者等!C42)</f>
        <v>1117210</v>
      </c>
      <c r="D45" s="30">
        <f t="shared" si="0"/>
        <v>0.82376813774176594</v>
      </c>
      <c r="E45" s="34">
        <f>SUM(一般接種!E44+一般接種!H44+一般接種!K44+一般接種!N44+医療従事者等!D42)</f>
        <v>1105294</v>
      </c>
      <c r="F45" s="31">
        <f t="shared" si="1"/>
        <v>0.81498194613111896</v>
      </c>
      <c r="G45" s="29">
        <f t="shared" si="9"/>
        <v>890694</v>
      </c>
      <c r="H45" s="31">
        <f t="shared" si="7"/>
        <v>0.65674791460671178</v>
      </c>
      <c r="I45" s="35">
        <v>12491</v>
      </c>
      <c r="J45" s="35">
        <v>59386</v>
      </c>
      <c r="K45" s="35">
        <v>280275</v>
      </c>
      <c r="L45" s="35">
        <v>272734</v>
      </c>
      <c r="M45" s="35">
        <v>142558</v>
      </c>
      <c r="N45" s="35">
        <v>71783</v>
      </c>
      <c r="O45" s="35">
        <v>28025</v>
      </c>
      <c r="P45" s="35">
        <v>15628</v>
      </c>
      <c r="Q45" s="35">
        <v>7814</v>
      </c>
      <c r="R45" s="35">
        <f t="shared" si="10"/>
        <v>267542</v>
      </c>
      <c r="S45" s="63">
        <f t="shared" si="8"/>
        <v>0.19727049982340611</v>
      </c>
      <c r="T45" s="35">
        <v>212</v>
      </c>
      <c r="U45" s="35">
        <v>5964</v>
      </c>
      <c r="V45" s="35">
        <v>166107</v>
      </c>
      <c r="W45" s="35">
        <v>95259</v>
      </c>
      <c r="Y45" s="1">
        <v>1356219</v>
      </c>
    </row>
    <row r="46" spans="1:25" x14ac:dyDescent="0.55000000000000004">
      <c r="A46" s="33" t="s">
        <v>50</v>
      </c>
      <c r="B46" s="32">
        <f t="shared" si="11"/>
        <v>1701715</v>
      </c>
      <c r="C46" s="34">
        <f>SUM(一般接種!D45+一般接種!G45+一般接種!J45+一般接種!M45+医療従事者等!C43)</f>
        <v>567227</v>
      </c>
      <c r="D46" s="30">
        <f t="shared" si="0"/>
        <v>0.80897560780812561</v>
      </c>
      <c r="E46" s="34">
        <f>SUM(一般接種!E45+一般接種!H45+一般接種!K45+一般接種!N45+医療従事者等!D43)</f>
        <v>559687</v>
      </c>
      <c r="F46" s="31">
        <f t="shared" si="1"/>
        <v>0.79822210685899364</v>
      </c>
      <c r="G46" s="29">
        <f t="shared" si="9"/>
        <v>443808</v>
      </c>
      <c r="H46" s="31">
        <f t="shared" si="7"/>
        <v>0.63295620016344178</v>
      </c>
      <c r="I46" s="35">
        <v>10603</v>
      </c>
      <c r="J46" s="35">
        <v>33565</v>
      </c>
      <c r="K46" s="35">
        <v>141037</v>
      </c>
      <c r="L46" s="35">
        <v>125466</v>
      </c>
      <c r="M46" s="35">
        <v>73396</v>
      </c>
      <c r="N46" s="35">
        <v>36097</v>
      </c>
      <c r="O46" s="35">
        <v>13286</v>
      </c>
      <c r="P46" s="35">
        <v>6299</v>
      </c>
      <c r="Q46" s="35">
        <v>4059</v>
      </c>
      <c r="R46" s="35">
        <f t="shared" si="10"/>
        <v>130993</v>
      </c>
      <c r="S46" s="63">
        <f t="shared" si="8"/>
        <v>0.18682139918165003</v>
      </c>
      <c r="T46" s="35">
        <v>167</v>
      </c>
      <c r="U46" s="35">
        <v>5508</v>
      </c>
      <c r="V46" s="35">
        <v>73657</v>
      </c>
      <c r="W46" s="35">
        <v>51661</v>
      </c>
      <c r="Y46" s="1">
        <v>701167</v>
      </c>
    </row>
    <row r="47" spans="1:25" x14ac:dyDescent="0.55000000000000004">
      <c r="A47" s="33" t="s">
        <v>51</v>
      </c>
      <c r="B47" s="32">
        <f t="shared" si="11"/>
        <v>12166359</v>
      </c>
      <c r="C47" s="34">
        <f>SUM(一般接種!D46+一般接種!G46+一般接種!J46+一般接種!M46+医療従事者等!C44)</f>
        <v>4145368</v>
      </c>
      <c r="D47" s="30">
        <f t="shared" si="0"/>
        <v>0.80898330851630607</v>
      </c>
      <c r="E47" s="34">
        <f>SUM(一般接種!E46+一般接種!H46+一般接種!K46+一般接種!N46+医療従事者等!D44)</f>
        <v>4062354</v>
      </c>
      <c r="F47" s="31">
        <f t="shared" si="1"/>
        <v>0.79278283117070669</v>
      </c>
      <c r="G47" s="29">
        <f t="shared" si="9"/>
        <v>3113103</v>
      </c>
      <c r="H47" s="31">
        <f t="shared" si="7"/>
        <v>0.60753312243738988</v>
      </c>
      <c r="I47" s="35">
        <v>44072</v>
      </c>
      <c r="J47" s="35">
        <v>230865</v>
      </c>
      <c r="K47" s="35">
        <v>930678</v>
      </c>
      <c r="L47" s="35">
        <v>1025143</v>
      </c>
      <c r="M47" s="35">
        <v>491507</v>
      </c>
      <c r="N47" s="35">
        <v>193689</v>
      </c>
      <c r="O47" s="35">
        <v>85689</v>
      </c>
      <c r="P47" s="35">
        <v>72601</v>
      </c>
      <c r="Q47" s="35">
        <v>38859</v>
      </c>
      <c r="R47" s="35">
        <f t="shared" si="10"/>
        <v>845534</v>
      </c>
      <c r="S47" s="63">
        <f t="shared" si="8"/>
        <v>0.16500896730592465</v>
      </c>
      <c r="T47" s="35">
        <v>87</v>
      </c>
      <c r="U47" s="35">
        <v>39737</v>
      </c>
      <c r="V47" s="35">
        <v>492960</v>
      </c>
      <c r="W47" s="35">
        <v>312750</v>
      </c>
      <c r="Y47" s="1">
        <v>5124170</v>
      </c>
    </row>
    <row r="48" spans="1:25" x14ac:dyDescent="0.55000000000000004">
      <c r="A48" s="33" t="s">
        <v>52</v>
      </c>
      <c r="B48" s="32">
        <f t="shared" si="11"/>
        <v>1972223</v>
      </c>
      <c r="C48" s="34">
        <f>SUM(一般接種!D47+一般接種!G47+一般接種!J47+一般接種!M47+医療従事者等!C45)</f>
        <v>659886</v>
      </c>
      <c r="D48" s="30">
        <f t="shared" si="0"/>
        <v>0.8064877258250206</v>
      </c>
      <c r="E48" s="34">
        <f>SUM(一般接種!E47+一般接種!H47+一般接種!K47+一般接種!N47+医療従事者等!D45)</f>
        <v>651757</v>
      </c>
      <c r="F48" s="31">
        <f t="shared" si="1"/>
        <v>0.7965527692973301</v>
      </c>
      <c r="G48" s="29">
        <f t="shared" si="9"/>
        <v>506428</v>
      </c>
      <c r="H48" s="31">
        <f t="shared" si="7"/>
        <v>0.61893715886397582</v>
      </c>
      <c r="I48" s="35">
        <v>8415</v>
      </c>
      <c r="J48" s="35">
        <v>56664</v>
      </c>
      <c r="K48" s="35">
        <v>165952</v>
      </c>
      <c r="L48" s="35">
        <v>147276</v>
      </c>
      <c r="M48" s="35">
        <v>63372</v>
      </c>
      <c r="N48" s="35">
        <v>32398</v>
      </c>
      <c r="O48" s="35">
        <v>15358</v>
      </c>
      <c r="P48" s="35">
        <v>10172</v>
      </c>
      <c r="Q48" s="35">
        <v>6821</v>
      </c>
      <c r="R48" s="35">
        <f t="shared" si="10"/>
        <v>154152</v>
      </c>
      <c r="S48" s="63">
        <f t="shared" si="8"/>
        <v>0.18839874752817695</v>
      </c>
      <c r="T48" s="35">
        <v>42</v>
      </c>
      <c r="U48" s="35">
        <v>6128</v>
      </c>
      <c r="V48" s="35">
        <v>83469</v>
      </c>
      <c r="W48" s="35">
        <v>64513</v>
      </c>
      <c r="Y48" s="1">
        <v>818222</v>
      </c>
    </row>
    <row r="49" spans="1:25" x14ac:dyDescent="0.55000000000000004">
      <c r="A49" s="33" t="s">
        <v>53</v>
      </c>
      <c r="B49" s="32">
        <f t="shared" si="11"/>
        <v>3333675</v>
      </c>
      <c r="C49" s="34">
        <f>SUM(一般接種!D48+一般接種!G48+一般接種!J48+一般接種!M48+医療従事者等!C46)</f>
        <v>1104523</v>
      </c>
      <c r="D49" s="30">
        <f t="shared" si="0"/>
        <v>0.82677714085533904</v>
      </c>
      <c r="E49" s="34">
        <f>SUM(一般接種!E48+一般接種!H48+一般接種!K48+一般接種!N48+医療従事者等!D46)</f>
        <v>1088173</v>
      </c>
      <c r="F49" s="31">
        <f t="shared" si="1"/>
        <v>0.81453854894463662</v>
      </c>
      <c r="G49" s="29">
        <f t="shared" si="9"/>
        <v>896914</v>
      </c>
      <c r="H49" s="31">
        <f t="shared" si="7"/>
        <v>0.67137397094775353</v>
      </c>
      <c r="I49" s="35">
        <v>14900</v>
      </c>
      <c r="J49" s="35">
        <v>66001</v>
      </c>
      <c r="K49" s="35">
        <v>278182</v>
      </c>
      <c r="L49" s="35">
        <v>302536</v>
      </c>
      <c r="M49" s="35">
        <v>132800</v>
      </c>
      <c r="N49" s="35">
        <v>52023</v>
      </c>
      <c r="O49" s="35">
        <v>25027</v>
      </c>
      <c r="P49" s="35">
        <v>16816</v>
      </c>
      <c r="Q49" s="35">
        <v>8629</v>
      </c>
      <c r="R49" s="35">
        <f t="shared" si="10"/>
        <v>244065</v>
      </c>
      <c r="S49" s="63">
        <f t="shared" si="8"/>
        <v>0.18269186144866004</v>
      </c>
      <c r="T49" s="35">
        <v>84</v>
      </c>
      <c r="U49" s="35">
        <v>6769</v>
      </c>
      <c r="V49" s="35">
        <v>144357</v>
      </c>
      <c r="W49" s="35">
        <v>92855</v>
      </c>
      <c r="Y49" s="1">
        <v>1335938</v>
      </c>
    </row>
    <row r="50" spans="1:25" x14ac:dyDescent="0.55000000000000004">
      <c r="A50" s="33" t="s">
        <v>54</v>
      </c>
      <c r="B50" s="32">
        <f t="shared" si="11"/>
        <v>4382069</v>
      </c>
      <c r="C50" s="34">
        <f>SUM(一般接種!D49+一般接種!G49+一般接種!J49+一般接種!M49+医療従事者等!C47)</f>
        <v>1464629</v>
      </c>
      <c r="D50" s="30">
        <f t="shared" si="0"/>
        <v>0.83281674243522708</v>
      </c>
      <c r="E50" s="34">
        <f>SUM(一般接種!E49+一般接種!H49+一般接種!K49+一般接種!N49+医療従事者等!D47)</f>
        <v>1447505</v>
      </c>
      <c r="F50" s="31">
        <f t="shared" si="1"/>
        <v>0.82307970056492352</v>
      </c>
      <c r="G50" s="29">
        <f t="shared" si="9"/>
        <v>1161594</v>
      </c>
      <c r="H50" s="31">
        <f t="shared" si="7"/>
        <v>0.66050510478237512</v>
      </c>
      <c r="I50" s="35">
        <v>21307</v>
      </c>
      <c r="J50" s="35">
        <v>78173</v>
      </c>
      <c r="K50" s="35">
        <v>344449</v>
      </c>
      <c r="L50" s="35">
        <v>429644</v>
      </c>
      <c r="M50" s="35">
        <v>176713</v>
      </c>
      <c r="N50" s="35">
        <v>66037</v>
      </c>
      <c r="O50" s="35">
        <v>22320</v>
      </c>
      <c r="P50" s="35">
        <v>15123</v>
      </c>
      <c r="Q50" s="35">
        <v>7828</v>
      </c>
      <c r="R50" s="35">
        <f t="shared" si="10"/>
        <v>308341</v>
      </c>
      <c r="S50" s="63">
        <f t="shared" si="8"/>
        <v>0.17532873320084497</v>
      </c>
      <c r="T50" s="35">
        <v>151</v>
      </c>
      <c r="U50" s="35">
        <v>10923</v>
      </c>
      <c r="V50" s="35">
        <v>181943</v>
      </c>
      <c r="W50" s="35">
        <v>115324</v>
      </c>
      <c r="Y50" s="1">
        <v>1758645</v>
      </c>
    </row>
    <row r="51" spans="1:25" x14ac:dyDescent="0.55000000000000004">
      <c r="A51" s="33" t="s">
        <v>55</v>
      </c>
      <c r="B51" s="32">
        <f t="shared" si="11"/>
        <v>2781350</v>
      </c>
      <c r="C51" s="34">
        <f>SUM(一般接種!D50+一般接種!G50+一般接種!J50+一般接種!M50+医療従事者等!C48)</f>
        <v>928557</v>
      </c>
      <c r="D51" s="30">
        <f t="shared" si="0"/>
        <v>0.81328164618770804</v>
      </c>
      <c r="E51" s="34">
        <f>SUM(一般接種!E50+一般接種!H50+一般接種!K50+一般接種!N50+医療従事者等!D48)</f>
        <v>912845</v>
      </c>
      <c r="F51" s="31">
        <f t="shared" si="1"/>
        <v>0.79952020642159649</v>
      </c>
      <c r="G51" s="29">
        <f t="shared" si="9"/>
        <v>737049</v>
      </c>
      <c r="H51" s="31">
        <f t="shared" si="7"/>
        <v>0.64554833364134245</v>
      </c>
      <c r="I51" s="35">
        <v>19514</v>
      </c>
      <c r="J51" s="35">
        <v>50906</v>
      </c>
      <c r="K51" s="35">
        <v>216601</v>
      </c>
      <c r="L51" s="35">
        <v>219012</v>
      </c>
      <c r="M51" s="35">
        <v>116387</v>
      </c>
      <c r="N51" s="35">
        <v>63442</v>
      </c>
      <c r="O51" s="35">
        <v>24940</v>
      </c>
      <c r="P51" s="35">
        <v>17660</v>
      </c>
      <c r="Q51" s="35">
        <v>8587</v>
      </c>
      <c r="R51" s="35">
        <f t="shared" si="10"/>
        <v>202899</v>
      </c>
      <c r="S51" s="63">
        <f t="shared" si="8"/>
        <v>0.17771018120572005</v>
      </c>
      <c r="T51" s="35">
        <v>244</v>
      </c>
      <c r="U51" s="35">
        <v>8451</v>
      </c>
      <c r="V51" s="35">
        <v>112430</v>
      </c>
      <c r="W51" s="35">
        <v>81774</v>
      </c>
      <c r="Y51" s="1">
        <v>1141741</v>
      </c>
    </row>
    <row r="52" spans="1:25" x14ac:dyDescent="0.55000000000000004">
      <c r="A52" s="33" t="s">
        <v>56</v>
      </c>
      <c r="B52" s="32">
        <f t="shared" si="11"/>
        <v>2602981</v>
      </c>
      <c r="C52" s="34">
        <f>SUM(一般接種!D51+一般接種!G51+一般接種!J51+一般接種!M51+医療従事者等!C49)</f>
        <v>874057</v>
      </c>
      <c r="D52" s="30">
        <f t="shared" si="0"/>
        <v>0.80392203752433911</v>
      </c>
      <c r="E52" s="34">
        <f>SUM(一般接種!E51+一般接種!H51+一般接種!K51+一般接種!N51+医療従事者等!D49)</f>
        <v>861607</v>
      </c>
      <c r="F52" s="31">
        <f t="shared" si="1"/>
        <v>0.79247103448085565</v>
      </c>
      <c r="G52" s="29">
        <f t="shared" si="9"/>
        <v>685196</v>
      </c>
      <c r="H52" s="31">
        <f t="shared" si="7"/>
        <v>0.6302153800307384</v>
      </c>
      <c r="I52" s="35">
        <v>10944</v>
      </c>
      <c r="J52" s="35">
        <v>46247</v>
      </c>
      <c r="K52" s="35">
        <v>186607</v>
      </c>
      <c r="L52" s="35">
        <v>215474</v>
      </c>
      <c r="M52" s="35">
        <v>122030</v>
      </c>
      <c r="N52" s="35">
        <v>56980</v>
      </c>
      <c r="O52" s="35">
        <v>24039</v>
      </c>
      <c r="P52" s="35">
        <v>13735</v>
      </c>
      <c r="Q52" s="35">
        <v>9140</v>
      </c>
      <c r="R52" s="35">
        <f t="shared" si="10"/>
        <v>182121</v>
      </c>
      <c r="S52" s="63">
        <f t="shared" si="8"/>
        <v>0.16750747994234949</v>
      </c>
      <c r="T52" s="35">
        <v>156</v>
      </c>
      <c r="U52" s="35">
        <v>5606</v>
      </c>
      <c r="V52" s="35">
        <v>92459</v>
      </c>
      <c r="W52" s="35">
        <v>83900</v>
      </c>
      <c r="Y52" s="1">
        <v>1087241</v>
      </c>
    </row>
    <row r="53" spans="1:25" x14ac:dyDescent="0.55000000000000004">
      <c r="A53" s="33" t="s">
        <v>57</v>
      </c>
      <c r="B53" s="32">
        <f t="shared" si="11"/>
        <v>3968703</v>
      </c>
      <c r="C53" s="34">
        <f>SUM(一般接種!D52+一般接種!G52+一般接種!J52+一般接種!M52+医療従事者等!C50)</f>
        <v>1325462</v>
      </c>
      <c r="D53" s="30">
        <f t="shared" si="0"/>
        <v>0.81944239225924675</v>
      </c>
      <c r="E53" s="34">
        <f>SUM(一般接種!E52+一般接種!H52+一般接種!K52+一般接種!N52+医療従事者等!D50)</f>
        <v>1301622</v>
      </c>
      <c r="F53" s="31">
        <f t="shared" si="1"/>
        <v>0.80470375272717376</v>
      </c>
      <c r="G53" s="29">
        <f t="shared" si="9"/>
        <v>1051541</v>
      </c>
      <c r="H53" s="31">
        <f t="shared" si="7"/>
        <v>0.6500957949746432</v>
      </c>
      <c r="I53" s="35">
        <v>17323</v>
      </c>
      <c r="J53" s="35">
        <v>70739</v>
      </c>
      <c r="K53" s="35">
        <v>342476</v>
      </c>
      <c r="L53" s="35">
        <v>302143</v>
      </c>
      <c r="M53" s="35">
        <v>172176</v>
      </c>
      <c r="N53" s="35">
        <v>82512</v>
      </c>
      <c r="O53" s="35">
        <v>34293</v>
      </c>
      <c r="P53" s="35">
        <v>19360</v>
      </c>
      <c r="Q53" s="35">
        <v>10519</v>
      </c>
      <c r="R53" s="35">
        <f t="shared" si="10"/>
        <v>290078</v>
      </c>
      <c r="S53" s="63">
        <f t="shared" si="8"/>
        <v>0.1793353640178125</v>
      </c>
      <c r="T53" s="35">
        <v>101</v>
      </c>
      <c r="U53" s="35">
        <v>6468</v>
      </c>
      <c r="V53" s="35">
        <v>169386</v>
      </c>
      <c r="W53" s="35">
        <v>114123</v>
      </c>
      <c r="Y53" s="1">
        <v>1617517</v>
      </c>
    </row>
    <row r="54" spans="1:25" x14ac:dyDescent="0.55000000000000004">
      <c r="A54" s="33" t="s">
        <v>58</v>
      </c>
      <c r="B54" s="32">
        <f t="shared" si="11"/>
        <v>2976848</v>
      </c>
      <c r="C54" s="34">
        <f>SUM(一般接種!D53+一般接種!G53+一般接種!J53+一般接種!M53+医療従事者等!C51)</f>
        <v>1061813</v>
      </c>
      <c r="D54" s="37">
        <f t="shared" si="0"/>
        <v>0.71496877689180249</v>
      </c>
      <c r="E54" s="34">
        <f>SUM(一般接種!E53+一般接種!H53+一般接種!K53+一般接種!N53+医療従事者等!D51)</f>
        <v>1040681</v>
      </c>
      <c r="F54" s="31">
        <f t="shared" si="1"/>
        <v>0.70073960452974104</v>
      </c>
      <c r="G54" s="29">
        <f t="shared" si="9"/>
        <v>707697</v>
      </c>
      <c r="H54" s="31">
        <f t="shared" si="7"/>
        <v>0.47652577101617516</v>
      </c>
      <c r="I54" s="35">
        <v>17337</v>
      </c>
      <c r="J54" s="35">
        <v>58908</v>
      </c>
      <c r="K54" s="35">
        <v>211386</v>
      </c>
      <c r="L54" s="35">
        <v>191461</v>
      </c>
      <c r="M54" s="35">
        <v>118220</v>
      </c>
      <c r="N54" s="35">
        <v>58807</v>
      </c>
      <c r="O54" s="35">
        <v>25173</v>
      </c>
      <c r="P54" s="35">
        <v>16330</v>
      </c>
      <c r="Q54" s="35">
        <v>10075</v>
      </c>
      <c r="R54" s="35">
        <f t="shared" si="10"/>
        <v>166657</v>
      </c>
      <c r="S54" s="63">
        <f t="shared" si="8"/>
        <v>0.11221801903956453</v>
      </c>
      <c r="T54" s="35">
        <v>14</v>
      </c>
      <c r="U54" s="35">
        <v>6830</v>
      </c>
      <c r="V54" s="35">
        <v>99994</v>
      </c>
      <c r="W54" s="35">
        <v>59819</v>
      </c>
      <c r="Y54" s="1">
        <v>1485118</v>
      </c>
    </row>
    <row r="55" spans="1:25" x14ac:dyDescent="0.55000000000000004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5" x14ac:dyDescent="0.55000000000000004">
      <c r="A56" s="96" t="s">
        <v>111</v>
      </c>
      <c r="B56" s="96"/>
      <c r="C56" s="96"/>
      <c r="D56" s="96"/>
      <c r="E56" s="96"/>
      <c r="F56" s="96"/>
      <c r="G56" s="96"/>
      <c r="H56" s="96"/>
      <c r="I56" s="96"/>
      <c r="J56" s="22"/>
      <c r="K56" s="22"/>
      <c r="L56" s="22"/>
      <c r="M56" s="22"/>
      <c r="N56" s="22"/>
      <c r="O56" s="22"/>
    </row>
    <row r="57" spans="1:25" x14ac:dyDescent="0.55000000000000004">
      <c r="A57" s="22" t="s">
        <v>112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5" x14ac:dyDescent="0.55000000000000004">
      <c r="A58" s="22" t="s">
        <v>113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5" x14ac:dyDescent="0.55000000000000004">
      <c r="A59" s="24" t="s">
        <v>114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5" x14ac:dyDescent="0.55000000000000004">
      <c r="A60" s="96" t="s">
        <v>115</v>
      </c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53"/>
      <c r="M60" s="53"/>
      <c r="N60" s="53"/>
      <c r="O60" s="53"/>
    </row>
    <row r="61" spans="1:25" x14ac:dyDescent="0.55000000000000004">
      <c r="A61" s="24" t="s">
        <v>116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U2:W2"/>
    <mergeCell ref="A56:I56"/>
    <mergeCell ref="A60:K60"/>
    <mergeCell ref="A3:A6"/>
    <mergeCell ref="B4:B6"/>
    <mergeCell ref="C4:D5"/>
    <mergeCell ref="E4:F5"/>
    <mergeCell ref="G5:H5"/>
    <mergeCell ref="G4:Q4"/>
    <mergeCell ref="I6:Q6"/>
    <mergeCell ref="B3:W3"/>
    <mergeCell ref="R4:W4"/>
  </mergeCells>
  <phoneticPr fontId="2"/>
  <pageMargins left="0.7" right="0.7" top="0.75" bottom="0.75" header="0.3" footer="0.3"/>
  <pageSetup paperSize="9"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I1" sqref="I1"/>
    </sheetView>
  </sheetViews>
  <sheetFormatPr defaultRowHeight="18" x14ac:dyDescent="0.55000000000000004"/>
  <cols>
    <col min="1" max="1" width="13.58203125" customWidth="1"/>
    <col min="2" max="2" width="12.5" style="27" bestFit="1" customWidth="1"/>
    <col min="3" max="3" width="12.5" bestFit="1" customWidth="1"/>
    <col min="4" max="8" width="11.4140625" bestFit="1" customWidth="1"/>
    <col min="9" max="9" width="8.6640625" bestFit="1" customWidth="1"/>
    <col min="10" max="11" width="9" bestFit="1" customWidth="1"/>
    <col min="12" max="13" width="9" customWidth="1"/>
    <col min="14" max="14" width="8.58203125" bestFit="1" customWidth="1"/>
    <col min="15" max="15" width="1.6640625" customWidth="1"/>
    <col min="16" max="16" width="12.58203125" customWidth="1"/>
    <col min="18" max="18" width="12.1640625" customWidth="1"/>
    <col min="19" max="19" width="9.1640625" bestFit="1" customWidth="1"/>
    <col min="20" max="20" width="12.5" bestFit="1" customWidth="1"/>
    <col min="22" max="22" width="11.08203125" bestFit="1" customWidth="1"/>
  </cols>
  <sheetData>
    <row r="1" spans="1:23" x14ac:dyDescent="0.55000000000000004">
      <c r="A1" s="22" t="s">
        <v>117</v>
      </c>
      <c r="B1" s="23"/>
      <c r="C1" s="24"/>
      <c r="D1" s="24"/>
    </row>
    <row r="2" spans="1:23" x14ac:dyDescent="0.55000000000000004">
      <c r="B2"/>
      <c r="T2" s="119"/>
      <c r="U2" s="119"/>
      <c r="V2" s="134">
        <f>'進捗状況 (都道府県別)'!G3</f>
        <v>44795</v>
      </c>
      <c r="W2" s="134"/>
    </row>
    <row r="3" spans="1:23" ht="37.5" customHeight="1" x14ac:dyDescent="0.55000000000000004">
      <c r="A3" s="120" t="s">
        <v>2</v>
      </c>
      <c r="B3" s="133" t="str">
        <f>_xlfn.CONCAT("接種回数
（",TEXT('進捗状況 (都道府県別)'!G3-1,"m月d日"),"まで）")</f>
        <v>接種回数
（8月21日まで）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P3" s="116" t="str">
        <f>_xlfn.CONCAT("接種回数
（",TEXT('進捗状況 (都道府県別)'!G3-1,"m月d日"),"まで）","※4")</f>
        <v>接種回数
（8月21日まで）※4</v>
      </c>
      <c r="Q3" s="117"/>
      <c r="R3" s="117"/>
      <c r="S3" s="117"/>
      <c r="T3" s="117"/>
      <c r="U3" s="117"/>
      <c r="V3" s="117"/>
      <c r="W3" s="118"/>
    </row>
    <row r="4" spans="1:23" ht="18.75" customHeight="1" x14ac:dyDescent="0.55000000000000004">
      <c r="A4" s="121"/>
      <c r="B4" s="123" t="s">
        <v>11</v>
      </c>
      <c r="C4" s="124" t="s">
        <v>118</v>
      </c>
      <c r="D4" s="124"/>
      <c r="E4" s="124"/>
      <c r="F4" s="125" t="s">
        <v>147</v>
      </c>
      <c r="G4" s="126"/>
      <c r="H4" s="127"/>
      <c r="I4" s="125" t="s">
        <v>119</v>
      </c>
      <c r="J4" s="126"/>
      <c r="K4" s="127"/>
      <c r="L4" s="130" t="s">
        <v>120</v>
      </c>
      <c r="M4" s="131"/>
      <c r="N4" s="132"/>
      <c r="P4" s="99" t="s">
        <v>121</v>
      </c>
      <c r="Q4" s="99"/>
      <c r="R4" s="128" t="s">
        <v>148</v>
      </c>
      <c r="S4" s="128"/>
      <c r="T4" s="129" t="s">
        <v>119</v>
      </c>
      <c r="U4" s="129"/>
      <c r="V4" s="115" t="s">
        <v>122</v>
      </c>
      <c r="W4" s="115"/>
    </row>
    <row r="5" spans="1:23" ht="36" x14ac:dyDescent="0.55000000000000004">
      <c r="A5" s="122"/>
      <c r="B5" s="123"/>
      <c r="C5" s="38" t="s">
        <v>123</v>
      </c>
      <c r="D5" s="38" t="s">
        <v>93</v>
      </c>
      <c r="E5" s="38" t="s">
        <v>94</v>
      </c>
      <c r="F5" s="38" t="s">
        <v>123</v>
      </c>
      <c r="G5" s="38" t="s">
        <v>93</v>
      </c>
      <c r="H5" s="38" t="s">
        <v>94</v>
      </c>
      <c r="I5" s="38" t="s">
        <v>123</v>
      </c>
      <c r="J5" s="38" t="s">
        <v>93</v>
      </c>
      <c r="K5" s="38" t="s">
        <v>94</v>
      </c>
      <c r="L5" s="66" t="s">
        <v>123</v>
      </c>
      <c r="M5" s="66" t="s">
        <v>93</v>
      </c>
      <c r="N5" s="66" t="s">
        <v>94</v>
      </c>
      <c r="P5" s="39" t="s">
        <v>124</v>
      </c>
      <c r="Q5" s="39" t="s">
        <v>125</v>
      </c>
      <c r="R5" s="39" t="s">
        <v>126</v>
      </c>
      <c r="S5" s="39" t="s">
        <v>127</v>
      </c>
      <c r="T5" s="39" t="s">
        <v>126</v>
      </c>
      <c r="U5" s="39" t="s">
        <v>125</v>
      </c>
      <c r="V5" s="39" t="s">
        <v>128</v>
      </c>
      <c r="W5" s="39" t="s">
        <v>125</v>
      </c>
    </row>
    <row r="6" spans="1:23" x14ac:dyDescent="0.55000000000000004">
      <c r="A6" s="28" t="s">
        <v>129</v>
      </c>
      <c r="B6" s="40">
        <f>SUM(B7:B53)</f>
        <v>194331139</v>
      </c>
      <c r="C6" s="40">
        <f>SUM(C7:C53)</f>
        <v>161816801</v>
      </c>
      <c r="D6" s="40">
        <f>SUM(D7:D53)</f>
        <v>81197751</v>
      </c>
      <c r="E6" s="41">
        <f>SUM(E7:E53)</f>
        <v>80619050</v>
      </c>
      <c r="F6" s="41">
        <f t="shared" ref="F6:T6" si="0">SUM(F7:F53)</f>
        <v>32359535</v>
      </c>
      <c r="G6" s="41">
        <f>SUM(G7:G53)</f>
        <v>16230343</v>
      </c>
      <c r="H6" s="41">
        <f t="shared" ref="H6:N6" si="1">SUM(H7:H53)</f>
        <v>16129192</v>
      </c>
      <c r="I6" s="41">
        <f>SUM(I7:I53)</f>
        <v>117621</v>
      </c>
      <c r="J6" s="41">
        <f t="shared" si="1"/>
        <v>58691</v>
      </c>
      <c r="K6" s="41">
        <f t="shared" si="1"/>
        <v>58930</v>
      </c>
      <c r="L6" s="67">
        <f>SUM(L7:L53)</f>
        <v>37182</v>
      </c>
      <c r="M6" s="67">
        <f t="shared" si="1"/>
        <v>22981</v>
      </c>
      <c r="N6" s="67">
        <f t="shared" si="1"/>
        <v>14201</v>
      </c>
      <c r="O6" s="42"/>
      <c r="P6" s="41">
        <f>SUM(P7:P53)</f>
        <v>177126180</v>
      </c>
      <c r="Q6" s="43">
        <f>C6/P6</f>
        <v>0.91356794913095285</v>
      </c>
      <c r="R6" s="41">
        <f t="shared" si="0"/>
        <v>34262000</v>
      </c>
      <c r="S6" s="44">
        <f>F6/R6</f>
        <v>0.94447303134668148</v>
      </c>
      <c r="T6" s="41">
        <f t="shared" si="0"/>
        <v>205240</v>
      </c>
      <c r="U6" s="44">
        <f>I6/T6</f>
        <v>0.57309004092769444</v>
      </c>
      <c r="V6" s="41">
        <f t="shared" ref="V6" si="2">SUM(V7:V53)</f>
        <v>438080</v>
      </c>
      <c r="W6" s="44">
        <f>L6/V6</f>
        <v>8.4874908692476256E-2</v>
      </c>
    </row>
    <row r="7" spans="1:23" x14ac:dyDescent="0.55000000000000004">
      <c r="A7" s="45" t="s">
        <v>12</v>
      </c>
      <c r="B7" s="40">
        <v>7974778</v>
      </c>
      <c r="C7" s="40">
        <v>6474070</v>
      </c>
      <c r="D7" s="40">
        <v>3248739</v>
      </c>
      <c r="E7" s="41">
        <v>3225331</v>
      </c>
      <c r="F7" s="46">
        <v>1498453</v>
      </c>
      <c r="G7" s="41">
        <v>751248</v>
      </c>
      <c r="H7" s="41">
        <v>747205</v>
      </c>
      <c r="I7" s="41">
        <v>873</v>
      </c>
      <c r="J7" s="41">
        <v>429</v>
      </c>
      <c r="K7" s="41">
        <v>444</v>
      </c>
      <c r="L7" s="67">
        <v>1382</v>
      </c>
      <c r="M7" s="67">
        <v>986</v>
      </c>
      <c r="N7" s="67">
        <v>396</v>
      </c>
      <c r="O7" s="42"/>
      <c r="P7" s="41">
        <v>7433760</v>
      </c>
      <c r="Q7" s="43">
        <v>0.87090113213232601</v>
      </c>
      <c r="R7" s="47">
        <v>1518500</v>
      </c>
      <c r="S7" s="43">
        <v>0.98679815607507404</v>
      </c>
      <c r="T7" s="41">
        <v>900</v>
      </c>
      <c r="U7" s="44">
        <v>0.97</v>
      </c>
      <c r="V7" s="41">
        <v>14700</v>
      </c>
      <c r="W7" s="44">
        <v>9.4013605442176865E-2</v>
      </c>
    </row>
    <row r="8" spans="1:23" x14ac:dyDescent="0.55000000000000004">
      <c r="A8" s="45" t="s">
        <v>13</v>
      </c>
      <c r="B8" s="40">
        <v>2053622</v>
      </c>
      <c r="C8" s="40">
        <v>1862306</v>
      </c>
      <c r="D8" s="40">
        <v>933771</v>
      </c>
      <c r="E8" s="41">
        <v>928535</v>
      </c>
      <c r="F8" s="46">
        <v>188608</v>
      </c>
      <c r="G8" s="41">
        <v>94756</v>
      </c>
      <c r="H8" s="41">
        <v>93852</v>
      </c>
      <c r="I8" s="41">
        <v>2422</v>
      </c>
      <c r="J8" s="41">
        <v>1216</v>
      </c>
      <c r="K8" s="41">
        <v>1206</v>
      </c>
      <c r="L8" s="67">
        <v>286</v>
      </c>
      <c r="M8" s="67">
        <v>200</v>
      </c>
      <c r="N8" s="67">
        <v>86</v>
      </c>
      <c r="O8" s="42"/>
      <c r="P8" s="41">
        <v>1921955</v>
      </c>
      <c r="Q8" s="43">
        <v>0.96896441383903364</v>
      </c>
      <c r="R8" s="47">
        <v>186500</v>
      </c>
      <c r="S8" s="43">
        <v>1.0113029490616623</v>
      </c>
      <c r="T8" s="41">
        <v>3900</v>
      </c>
      <c r="U8" s="44">
        <v>0.62102564102564106</v>
      </c>
      <c r="V8" s="41">
        <v>1450</v>
      </c>
      <c r="W8" s="44">
        <v>0.19724137931034483</v>
      </c>
    </row>
    <row r="9" spans="1:23" x14ac:dyDescent="0.55000000000000004">
      <c r="A9" s="45" t="s">
        <v>14</v>
      </c>
      <c r="B9" s="40">
        <v>1973772</v>
      </c>
      <c r="C9" s="40">
        <v>1728771</v>
      </c>
      <c r="D9" s="40">
        <v>867244</v>
      </c>
      <c r="E9" s="41">
        <v>861527</v>
      </c>
      <c r="F9" s="46">
        <v>244820</v>
      </c>
      <c r="G9" s="41">
        <v>122876</v>
      </c>
      <c r="H9" s="41">
        <v>121944</v>
      </c>
      <c r="I9" s="41">
        <v>99</v>
      </c>
      <c r="J9" s="41">
        <v>50</v>
      </c>
      <c r="K9" s="41">
        <v>49</v>
      </c>
      <c r="L9" s="67">
        <v>82</v>
      </c>
      <c r="M9" s="67">
        <v>57</v>
      </c>
      <c r="N9" s="67">
        <v>25</v>
      </c>
      <c r="O9" s="42"/>
      <c r="P9" s="41">
        <v>1879585</v>
      </c>
      <c r="Q9" s="43">
        <v>0.91976207513892694</v>
      </c>
      <c r="R9" s="47">
        <v>227500</v>
      </c>
      <c r="S9" s="43">
        <v>1.0761318681318681</v>
      </c>
      <c r="T9" s="41">
        <v>360</v>
      </c>
      <c r="U9" s="44">
        <v>0.27500000000000002</v>
      </c>
      <c r="V9" s="41">
        <v>1040</v>
      </c>
      <c r="W9" s="44">
        <v>7.8846153846153844E-2</v>
      </c>
    </row>
    <row r="10" spans="1:23" x14ac:dyDescent="0.55000000000000004">
      <c r="A10" s="45" t="s">
        <v>15</v>
      </c>
      <c r="B10" s="40">
        <v>3566008</v>
      </c>
      <c r="C10" s="40">
        <v>2823565</v>
      </c>
      <c r="D10" s="40">
        <v>1416735</v>
      </c>
      <c r="E10" s="41">
        <v>1406830</v>
      </c>
      <c r="F10" s="46">
        <v>741774</v>
      </c>
      <c r="G10" s="41">
        <v>371782</v>
      </c>
      <c r="H10" s="41">
        <v>369992</v>
      </c>
      <c r="I10" s="41">
        <v>56</v>
      </c>
      <c r="J10" s="41">
        <v>21</v>
      </c>
      <c r="K10" s="41">
        <v>35</v>
      </c>
      <c r="L10" s="67">
        <v>613</v>
      </c>
      <c r="M10" s="67">
        <v>349</v>
      </c>
      <c r="N10" s="67">
        <v>264</v>
      </c>
      <c r="O10" s="42"/>
      <c r="P10" s="41">
        <v>3171035</v>
      </c>
      <c r="Q10" s="43">
        <v>0.89042378907832931</v>
      </c>
      <c r="R10" s="47">
        <v>854400</v>
      </c>
      <c r="S10" s="43">
        <v>0.86818117977528086</v>
      </c>
      <c r="T10" s="41">
        <v>340</v>
      </c>
      <c r="U10" s="44">
        <v>0.16470588235294117</v>
      </c>
      <c r="V10" s="41">
        <v>12240</v>
      </c>
      <c r="W10" s="44">
        <v>5.0081699346405231E-2</v>
      </c>
    </row>
    <row r="11" spans="1:23" x14ac:dyDescent="0.55000000000000004">
      <c r="A11" s="45" t="s">
        <v>16</v>
      </c>
      <c r="B11" s="40">
        <v>1596462</v>
      </c>
      <c r="C11" s="40">
        <v>1499982</v>
      </c>
      <c r="D11" s="40">
        <v>751721</v>
      </c>
      <c r="E11" s="41">
        <v>748261</v>
      </c>
      <c r="F11" s="46">
        <v>96223</v>
      </c>
      <c r="G11" s="41">
        <v>48413</v>
      </c>
      <c r="H11" s="41">
        <v>47810</v>
      </c>
      <c r="I11" s="41">
        <v>67</v>
      </c>
      <c r="J11" s="41">
        <v>34</v>
      </c>
      <c r="K11" s="41">
        <v>33</v>
      </c>
      <c r="L11" s="67">
        <v>190</v>
      </c>
      <c r="M11" s="67">
        <v>130</v>
      </c>
      <c r="N11" s="67">
        <v>60</v>
      </c>
      <c r="O11" s="42"/>
      <c r="P11" s="41">
        <v>1523455</v>
      </c>
      <c r="Q11" s="43">
        <v>0.98459225904276793</v>
      </c>
      <c r="R11" s="47">
        <v>87900</v>
      </c>
      <c r="S11" s="43">
        <v>1.0946871444823663</v>
      </c>
      <c r="T11" s="41">
        <v>140</v>
      </c>
      <c r="U11" s="44">
        <v>0.47857142857142859</v>
      </c>
      <c r="V11" s="41">
        <v>1280</v>
      </c>
      <c r="W11" s="44">
        <v>0.1484375</v>
      </c>
    </row>
    <row r="12" spans="1:23" x14ac:dyDescent="0.55000000000000004">
      <c r="A12" s="45" t="s">
        <v>17</v>
      </c>
      <c r="B12" s="40">
        <v>1747637</v>
      </c>
      <c r="C12" s="40">
        <v>1669252</v>
      </c>
      <c r="D12" s="40">
        <v>837055</v>
      </c>
      <c r="E12" s="41">
        <v>832197</v>
      </c>
      <c r="F12" s="46">
        <v>78027</v>
      </c>
      <c r="G12" s="41">
        <v>39065</v>
      </c>
      <c r="H12" s="41">
        <v>38962</v>
      </c>
      <c r="I12" s="41">
        <v>161</v>
      </c>
      <c r="J12" s="41">
        <v>80</v>
      </c>
      <c r="K12" s="41">
        <v>81</v>
      </c>
      <c r="L12" s="67">
        <v>197</v>
      </c>
      <c r="M12" s="67">
        <v>99</v>
      </c>
      <c r="N12" s="67">
        <v>98</v>
      </c>
      <c r="O12" s="42"/>
      <c r="P12" s="41">
        <v>1736595</v>
      </c>
      <c r="Q12" s="43">
        <v>0.96122124041587131</v>
      </c>
      <c r="R12" s="47">
        <v>61700</v>
      </c>
      <c r="S12" s="43">
        <v>1.2646191247974068</v>
      </c>
      <c r="T12" s="41">
        <v>340</v>
      </c>
      <c r="U12" s="44">
        <v>0.47352941176470587</v>
      </c>
      <c r="V12" s="41">
        <v>570</v>
      </c>
      <c r="W12" s="44">
        <v>0.34561403508771932</v>
      </c>
    </row>
    <row r="13" spans="1:23" x14ac:dyDescent="0.55000000000000004">
      <c r="A13" s="45" t="s">
        <v>18</v>
      </c>
      <c r="B13" s="40">
        <v>2980771</v>
      </c>
      <c r="C13" s="40">
        <v>2771836</v>
      </c>
      <c r="D13" s="40">
        <v>1390920</v>
      </c>
      <c r="E13" s="41">
        <v>1380916</v>
      </c>
      <c r="F13" s="46">
        <v>208219</v>
      </c>
      <c r="G13" s="41">
        <v>104596</v>
      </c>
      <c r="H13" s="41">
        <v>103623</v>
      </c>
      <c r="I13" s="41">
        <v>253</v>
      </c>
      <c r="J13" s="41">
        <v>126</v>
      </c>
      <c r="K13" s="41">
        <v>127</v>
      </c>
      <c r="L13" s="67">
        <v>463</v>
      </c>
      <c r="M13" s="67">
        <v>308</v>
      </c>
      <c r="N13" s="67">
        <v>155</v>
      </c>
      <c r="O13" s="42"/>
      <c r="P13" s="41">
        <v>2910040</v>
      </c>
      <c r="Q13" s="43">
        <v>0.95250786930763842</v>
      </c>
      <c r="R13" s="47">
        <v>178600</v>
      </c>
      <c r="S13" s="43">
        <v>1.1658398656215005</v>
      </c>
      <c r="T13" s="41">
        <v>660</v>
      </c>
      <c r="U13" s="44">
        <v>0.38333333333333336</v>
      </c>
      <c r="V13" s="41">
        <v>11240</v>
      </c>
      <c r="W13" s="44">
        <v>4.119217081850534E-2</v>
      </c>
    </row>
    <row r="14" spans="1:23" x14ac:dyDescent="0.55000000000000004">
      <c r="A14" s="45" t="s">
        <v>19</v>
      </c>
      <c r="B14" s="40">
        <v>4660286</v>
      </c>
      <c r="C14" s="40">
        <v>3787736</v>
      </c>
      <c r="D14" s="40">
        <v>1900592</v>
      </c>
      <c r="E14" s="41">
        <v>1887144</v>
      </c>
      <c r="F14" s="46">
        <v>871325</v>
      </c>
      <c r="G14" s="41">
        <v>437048</v>
      </c>
      <c r="H14" s="41">
        <v>434277</v>
      </c>
      <c r="I14" s="41">
        <v>370</v>
      </c>
      <c r="J14" s="41">
        <v>176</v>
      </c>
      <c r="K14" s="41">
        <v>194</v>
      </c>
      <c r="L14" s="67">
        <v>855</v>
      </c>
      <c r="M14" s="67">
        <v>444</v>
      </c>
      <c r="N14" s="67">
        <v>411</v>
      </c>
      <c r="O14" s="42"/>
      <c r="P14" s="41">
        <v>4064675</v>
      </c>
      <c r="Q14" s="43">
        <v>0.93186687742562446</v>
      </c>
      <c r="R14" s="47">
        <v>892500</v>
      </c>
      <c r="S14" s="43">
        <v>0.97627450980392161</v>
      </c>
      <c r="T14" s="41">
        <v>960</v>
      </c>
      <c r="U14" s="44">
        <v>0.38541666666666669</v>
      </c>
      <c r="V14" s="41">
        <v>6290</v>
      </c>
      <c r="W14" s="44">
        <v>0.13593004769475359</v>
      </c>
    </row>
    <row r="15" spans="1:23" x14ac:dyDescent="0.55000000000000004">
      <c r="A15" s="48" t="s">
        <v>20</v>
      </c>
      <c r="B15" s="40">
        <v>3096846</v>
      </c>
      <c r="C15" s="40">
        <v>2712727</v>
      </c>
      <c r="D15" s="40">
        <v>1361141</v>
      </c>
      <c r="E15" s="41">
        <v>1351586</v>
      </c>
      <c r="F15" s="46">
        <v>382583</v>
      </c>
      <c r="G15" s="41">
        <v>192386</v>
      </c>
      <c r="H15" s="41">
        <v>190197</v>
      </c>
      <c r="I15" s="41">
        <v>831</v>
      </c>
      <c r="J15" s="41">
        <v>413</v>
      </c>
      <c r="K15" s="41">
        <v>418</v>
      </c>
      <c r="L15" s="67">
        <v>705</v>
      </c>
      <c r="M15" s="67">
        <v>451</v>
      </c>
      <c r="N15" s="67">
        <v>254</v>
      </c>
      <c r="O15" s="42"/>
      <c r="P15" s="41">
        <v>2869350</v>
      </c>
      <c r="Q15" s="43">
        <v>0.94541516371303602</v>
      </c>
      <c r="R15" s="47">
        <v>375900</v>
      </c>
      <c r="S15" s="43">
        <v>1.017778664538441</v>
      </c>
      <c r="T15" s="41">
        <v>1320</v>
      </c>
      <c r="U15" s="44">
        <v>0.62954545454545452</v>
      </c>
      <c r="V15" s="41">
        <v>4610</v>
      </c>
      <c r="W15" s="44">
        <v>0.15292841648590022</v>
      </c>
    </row>
    <row r="16" spans="1:23" x14ac:dyDescent="0.55000000000000004">
      <c r="A16" s="45" t="s">
        <v>21</v>
      </c>
      <c r="B16" s="40">
        <v>3015893</v>
      </c>
      <c r="C16" s="40">
        <v>2164184</v>
      </c>
      <c r="D16" s="40">
        <v>1086347</v>
      </c>
      <c r="E16" s="41">
        <v>1077837</v>
      </c>
      <c r="F16" s="46">
        <v>851179</v>
      </c>
      <c r="G16" s="41">
        <v>426824</v>
      </c>
      <c r="H16" s="41">
        <v>424355</v>
      </c>
      <c r="I16" s="41">
        <v>228</v>
      </c>
      <c r="J16" s="41">
        <v>95</v>
      </c>
      <c r="K16" s="41">
        <v>133</v>
      </c>
      <c r="L16" s="67">
        <v>302</v>
      </c>
      <c r="M16" s="67">
        <v>173</v>
      </c>
      <c r="N16" s="67">
        <v>129</v>
      </c>
      <c r="O16" s="42"/>
      <c r="P16" s="41">
        <v>2506095</v>
      </c>
      <c r="Q16" s="43">
        <v>0.86356822067798711</v>
      </c>
      <c r="R16" s="47">
        <v>887500</v>
      </c>
      <c r="S16" s="43">
        <v>0.95907492957746476</v>
      </c>
      <c r="T16" s="41">
        <v>440</v>
      </c>
      <c r="U16" s="44">
        <v>0.51818181818181819</v>
      </c>
      <c r="V16" s="41">
        <v>1390</v>
      </c>
      <c r="W16" s="44">
        <v>0.21726618705035972</v>
      </c>
    </row>
    <row r="17" spans="1:23" x14ac:dyDescent="0.55000000000000004">
      <c r="A17" s="45" t="s">
        <v>22</v>
      </c>
      <c r="B17" s="40">
        <v>11620249</v>
      </c>
      <c r="C17" s="40">
        <v>9919272</v>
      </c>
      <c r="D17" s="40">
        <v>4983991</v>
      </c>
      <c r="E17" s="41">
        <v>4935281</v>
      </c>
      <c r="F17" s="46">
        <v>1680802</v>
      </c>
      <c r="G17" s="41">
        <v>841692</v>
      </c>
      <c r="H17" s="41">
        <v>839110</v>
      </c>
      <c r="I17" s="41">
        <v>18103</v>
      </c>
      <c r="J17" s="41">
        <v>9064</v>
      </c>
      <c r="K17" s="41">
        <v>9039</v>
      </c>
      <c r="L17" s="67">
        <v>2072</v>
      </c>
      <c r="M17" s="67">
        <v>1171</v>
      </c>
      <c r="N17" s="67">
        <v>901</v>
      </c>
      <c r="O17" s="42"/>
      <c r="P17" s="41">
        <v>10836010</v>
      </c>
      <c r="Q17" s="43">
        <v>0.91539893374037118</v>
      </c>
      <c r="R17" s="47">
        <v>659400</v>
      </c>
      <c r="S17" s="43">
        <v>2.5489869578404609</v>
      </c>
      <c r="T17" s="41">
        <v>37920</v>
      </c>
      <c r="U17" s="44">
        <v>0.47739978902953589</v>
      </c>
      <c r="V17" s="41">
        <v>20740</v>
      </c>
      <c r="W17" s="44">
        <v>9.9903567984570882E-2</v>
      </c>
    </row>
    <row r="18" spans="1:23" x14ac:dyDescent="0.55000000000000004">
      <c r="A18" s="45" t="s">
        <v>23</v>
      </c>
      <c r="B18" s="40">
        <v>9930292</v>
      </c>
      <c r="C18" s="40">
        <v>8220491</v>
      </c>
      <c r="D18" s="40">
        <v>4126619</v>
      </c>
      <c r="E18" s="41">
        <v>4093872</v>
      </c>
      <c r="F18" s="46">
        <v>1707348</v>
      </c>
      <c r="G18" s="41">
        <v>855470</v>
      </c>
      <c r="H18" s="41">
        <v>851878</v>
      </c>
      <c r="I18" s="41">
        <v>827</v>
      </c>
      <c r="J18" s="41">
        <v>373</v>
      </c>
      <c r="K18" s="41">
        <v>454</v>
      </c>
      <c r="L18" s="67">
        <v>1626</v>
      </c>
      <c r="M18" s="67">
        <v>993</v>
      </c>
      <c r="N18" s="67">
        <v>633</v>
      </c>
      <c r="O18" s="42"/>
      <c r="P18" s="41">
        <v>8816645</v>
      </c>
      <c r="Q18" s="43">
        <v>0.93238312305871451</v>
      </c>
      <c r="R18" s="47">
        <v>643300</v>
      </c>
      <c r="S18" s="43">
        <v>2.654046323643712</v>
      </c>
      <c r="T18" s="41">
        <v>4860</v>
      </c>
      <c r="U18" s="44">
        <v>0.17016460905349795</v>
      </c>
      <c r="V18" s="41">
        <v>14650</v>
      </c>
      <c r="W18" s="44">
        <v>0.11098976109215017</v>
      </c>
    </row>
    <row r="19" spans="1:23" x14ac:dyDescent="0.55000000000000004">
      <c r="A19" s="45" t="s">
        <v>24</v>
      </c>
      <c r="B19" s="40">
        <v>21365196</v>
      </c>
      <c r="C19" s="40">
        <v>15976573</v>
      </c>
      <c r="D19" s="40">
        <v>8022933</v>
      </c>
      <c r="E19" s="41">
        <v>7953640</v>
      </c>
      <c r="F19" s="46">
        <v>5368629</v>
      </c>
      <c r="G19" s="41">
        <v>2692957</v>
      </c>
      <c r="H19" s="41">
        <v>2675672</v>
      </c>
      <c r="I19" s="41">
        <v>13671</v>
      </c>
      <c r="J19" s="41">
        <v>6787</v>
      </c>
      <c r="K19" s="41">
        <v>6884</v>
      </c>
      <c r="L19" s="67">
        <v>6323</v>
      </c>
      <c r="M19" s="67">
        <v>3811</v>
      </c>
      <c r="N19" s="67">
        <v>2512</v>
      </c>
      <c r="O19" s="42"/>
      <c r="P19" s="41">
        <v>17678890</v>
      </c>
      <c r="Q19" s="43">
        <v>0.90370905639437771</v>
      </c>
      <c r="R19" s="47">
        <v>10135750</v>
      </c>
      <c r="S19" s="43">
        <v>0.52967259452926518</v>
      </c>
      <c r="T19" s="41">
        <v>43840</v>
      </c>
      <c r="U19" s="44">
        <v>0.31183850364963506</v>
      </c>
      <c r="V19" s="41">
        <v>51270</v>
      </c>
      <c r="W19" s="44">
        <v>0.1233274819582602</v>
      </c>
    </row>
    <row r="20" spans="1:23" x14ac:dyDescent="0.55000000000000004">
      <c r="A20" s="45" t="s">
        <v>25</v>
      </c>
      <c r="B20" s="40">
        <v>14433787</v>
      </c>
      <c r="C20" s="40">
        <v>11083904</v>
      </c>
      <c r="D20" s="40">
        <v>5562011</v>
      </c>
      <c r="E20" s="41">
        <v>5521893</v>
      </c>
      <c r="F20" s="46">
        <v>3340412</v>
      </c>
      <c r="G20" s="41">
        <v>1673464</v>
      </c>
      <c r="H20" s="41">
        <v>1666948</v>
      </c>
      <c r="I20" s="41">
        <v>6122</v>
      </c>
      <c r="J20" s="41">
        <v>3057</v>
      </c>
      <c r="K20" s="41">
        <v>3065</v>
      </c>
      <c r="L20" s="67">
        <v>3349</v>
      </c>
      <c r="M20" s="67">
        <v>1909</v>
      </c>
      <c r="N20" s="67">
        <v>1440</v>
      </c>
      <c r="O20" s="42"/>
      <c r="P20" s="41">
        <v>11882835</v>
      </c>
      <c r="Q20" s="43">
        <v>0.93276596031165959</v>
      </c>
      <c r="R20" s="47">
        <v>1939900</v>
      </c>
      <c r="S20" s="43">
        <v>1.7219506160111346</v>
      </c>
      <c r="T20" s="41">
        <v>11740</v>
      </c>
      <c r="U20" s="44">
        <v>0.52146507666098807</v>
      </c>
      <c r="V20" s="41">
        <v>25060</v>
      </c>
      <c r="W20" s="44">
        <v>0.13363926576217078</v>
      </c>
    </row>
    <row r="21" spans="1:23" x14ac:dyDescent="0.55000000000000004">
      <c r="A21" s="45" t="s">
        <v>26</v>
      </c>
      <c r="B21" s="40">
        <v>3568331</v>
      </c>
      <c r="C21" s="40">
        <v>2995699</v>
      </c>
      <c r="D21" s="40">
        <v>1501929</v>
      </c>
      <c r="E21" s="41">
        <v>1493770</v>
      </c>
      <c r="F21" s="46">
        <v>571724</v>
      </c>
      <c r="G21" s="41">
        <v>286768</v>
      </c>
      <c r="H21" s="41">
        <v>284956</v>
      </c>
      <c r="I21" s="41">
        <v>77</v>
      </c>
      <c r="J21" s="41">
        <v>35</v>
      </c>
      <c r="K21" s="41">
        <v>42</v>
      </c>
      <c r="L21" s="67">
        <v>831</v>
      </c>
      <c r="M21" s="67">
        <v>492</v>
      </c>
      <c r="N21" s="67">
        <v>339</v>
      </c>
      <c r="O21" s="42"/>
      <c r="P21" s="41">
        <v>3293905</v>
      </c>
      <c r="Q21" s="43">
        <v>0.90946733436453087</v>
      </c>
      <c r="R21" s="47">
        <v>584800</v>
      </c>
      <c r="S21" s="43">
        <v>0.97764021887824892</v>
      </c>
      <c r="T21" s="41">
        <v>440</v>
      </c>
      <c r="U21" s="44">
        <v>0.17499999999999999</v>
      </c>
      <c r="V21" s="41">
        <v>4280</v>
      </c>
      <c r="W21" s="44">
        <v>0.19415887850467289</v>
      </c>
    </row>
    <row r="22" spans="1:23" x14ac:dyDescent="0.55000000000000004">
      <c r="A22" s="45" t="s">
        <v>27</v>
      </c>
      <c r="B22" s="40">
        <v>1682154</v>
      </c>
      <c r="C22" s="40">
        <v>1495577</v>
      </c>
      <c r="D22" s="40">
        <v>749723</v>
      </c>
      <c r="E22" s="41">
        <v>745854</v>
      </c>
      <c r="F22" s="46">
        <v>186247</v>
      </c>
      <c r="G22" s="41">
        <v>93365</v>
      </c>
      <c r="H22" s="41">
        <v>92882</v>
      </c>
      <c r="I22" s="41">
        <v>217</v>
      </c>
      <c r="J22" s="41">
        <v>107</v>
      </c>
      <c r="K22" s="41">
        <v>110</v>
      </c>
      <c r="L22" s="67">
        <v>113</v>
      </c>
      <c r="M22" s="67">
        <v>66</v>
      </c>
      <c r="N22" s="67">
        <v>47</v>
      </c>
      <c r="O22" s="42"/>
      <c r="P22" s="41">
        <v>1611720</v>
      </c>
      <c r="Q22" s="43">
        <v>0.92793847566574839</v>
      </c>
      <c r="R22" s="47">
        <v>176600</v>
      </c>
      <c r="S22" s="43">
        <v>1.0546262740656851</v>
      </c>
      <c r="T22" s="41">
        <v>540</v>
      </c>
      <c r="U22" s="44">
        <v>0.40185185185185185</v>
      </c>
      <c r="V22" s="41">
        <v>820</v>
      </c>
      <c r="W22" s="44">
        <v>0.1378048780487805</v>
      </c>
    </row>
    <row r="23" spans="1:23" x14ac:dyDescent="0.55000000000000004">
      <c r="A23" s="45" t="s">
        <v>28</v>
      </c>
      <c r="B23" s="40">
        <v>1741682</v>
      </c>
      <c r="C23" s="40">
        <v>1534477</v>
      </c>
      <c r="D23" s="40">
        <v>769416</v>
      </c>
      <c r="E23" s="41">
        <v>765061</v>
      </c>
      <c r="F23" s="46">
        <v>205808</v>
      </c>
      <c r="G23" s="41">
        <v>103273</v>
      </c>
      <c r="H23" s="41">
        <v>102535</v>
      </c>
      <c r="I23" s="41">
        <v>1010</v>
      </c>
      <c r="J23" s="41">
        <v>504</v>
      </c>
      <c r="K23" s="41">
        <v>506</v>
      </c>
      <c r="L23" s="67">
        <v>387</v>
      </c>
      <c r="M23" s="67">
        <v>272</v>
      </c>
      <c r="N23" s="67">
        <v>115</v>
      </c>
      <c r="O23" s="42"/>
      <c r="P23" s="41">
        <v>1620330</v>
      </c>
      <c r="Q23" s="43">
        <v>0.94701511420513107</v>
      </c>
      <c r="R23" s="47">
        <v>220900</v>
      </c>
      <c r="S23" s="43">
        <v>0.93167949298325037</v>
      </c>
      <c r="T23" s="41">
        <v>1280</v>
      </c>
      <c r="U23" s="44">
        <v>0.7890625</v>
      </c>
      <c r="V23" s="41">
        <v>7860</v>
      </c>
      <c r="W23" s="44">
        <v>4.9236641221374049E-2</v>
      </c>
    </row>
    <row r="24" spans="1:23" x14ac:dyDescent="0.55000000000000004">
      <c r="A24" s="45" t="s">
        <v>29</v>
      </c>
      <c r="B24" s="40">
        <v>1198290</v>
      </c>
      <c r="C24" s="40">
        <v>1054743</v>
      </c>
      <c r="D24" s="40">
        <v>529184</v>
      </c>
      <c r="E24" s="41">
        <v>525559</v>
      </c>
      <c r="F24" s="46">
        <v>142957</v>
      </c>
      <c r="G24" s="41">
        <v>71708</v>
      </c>
      <c r="H24" s="41">
        <v>71249</v>
      </c>
      <c r="I24" s="41">
        <v>63</v>
      </c>
      <c r="J24" s="41">
        <v>21</v>
      </c>
      <c r="K24" s="41">
        <v>42</v>
      </c>
      <c r="L24" s="67">
        <v>527</v>
      </c>
      <c r="M24" s="67">
        <v>324</v>
      </c>
      <c r="N24" s="67">
        <v>203</v>
      </c>
      <c r="O24" s="42"/>
      <c r="P24" s="41">
        <v>1125370</v>
      </c>
      <c r="Q24" s="43">
        <v>0.93724108515421589</v>
      </c>
      <c r="R24" s="47">
        <v>145200</v>
      </c>
      <c r="S24" s="43">
        <v>0.98455234159779614</v>
      </c>
      <c r="T24" s="41">
        <v>240</v>
      </c>
      <c r="U24" s="44">
        <v>0.26250000000000001</v>
      </c>
      <c r="V24" s="41">
        <v>8330</v>
      </c>
      <c r="W24" s="44">
        <v>6.3265306122448975E-2</v>
      </c>
    </row>
    <row r="25" spans="1:23" x14ac:dyDescent="0.55000000000000004">
      <c r="A25" s="45" t="s">
        <v>30</v>
      </c>
      <c r="B25" s="40">
        <v>1278759</v>
      </c>
      <c r="C25" s="40">
        <v>1128055</v>
      </c>
      <c r="D25" s="40">
        <v>565708</v>
      </c>
      <c r="E25" s="41">
        <v>562347</v>
      </c>
      <c r="F25" s="46">
        <v>150317</v>
      </c>
      <c r="G25" s="41">
        <v>75429</v>
      </c>
      <c r="H25" s="41">
        <v>74888</v>
      </c>
      <c r="I25" s="41">
        <v>32</v>
      </c>
      <c r="J25" s="41">
        <v>12</v>
      </c>
      <c r="K25" s="41">
        <v>20</v>
      </c>
      <c r="L25" s="67">
        <v>355</v>
      </c>
      <c r="M25" s="67">
        <v>221</v>
      </c>
      <c r="N25" s="67">
        <v>134</v>
      </c>
      <c r="O25" s="42"/>
      <c r="P25" s="41">
        <v>1271190</v>
      </c>
      <c r="Q25" s="43">
        <v>0.88740078194447725</v>
      </c>
      <c r="R25" s="47">
        <v>139400</v>
      </c>
      <c r="S25" s="43">
        <v>1.0783142037302726</v>
      </c>
      <c r="T25" s="41">
        <v>480</v>
      </c>
      <c r="U25" s="44">
        <v>6.6666666666666666E-2</v>
      </c>
      <c r="V25" s="41">
        <v>4680</v>
      </c>
      <c r="W25" s="44">
        <v>7.5854700854700849E-2</v>
      </c>
    </row>
    <row r="26" spans="1:23" x14ac:dyDescent="0.55000000000000004">
      <c r="A26" s="45" t="s">
        <v>31</v>
      </c>
      <c r="B26" s="40">
        <v>3254210</v>
      </c>
      <c r="C26" s="40">
        <v>2962298</v>
      </c>
      <c r="D26" s="40">
        <v>1485555</v>
      </c>
      <c r="E26" s="41">
        <v>1476743</v>
      </c>
      <c r="F26" s="46">
        <v>290643</v>
      </c>
      <c r="G26" s="41">
        <v>145839</v>
      </c>
      <c r="H26" s="41">
        <v>144804</v>
      </c>
      <c r="I26" s="41">
        <v>122</v>
      </c>
      <c r="J26" s="41">
        <v>55</v>
      </c>
      <c r="K26" s="41">
        <v>67</v>
      </c>
      <c r="L26" s="67">
        <v>1147</v>
      </c>
      <c r="M26" s="67">
        <v>671</v>
      </c>
      <c r="N26" s="67">
        <v>476</v>
      </c>
      <c r="O26" s="42"/>
      <c r="P26" s="41">
        <v>3174370</v>
      </c>
      <c r="Q26" s="43">
        <v>0.93319241298273359</v>
      </c>
      <c r="R26" s="47">
        <v>268100</v>
      </c>
      <c r="S26" s="43">
        <v>1.0840842969041402</v>
      </c>
      <c r="T26" s="41">
        <v>140</v>
      </c>
      <c r="U26" s="44">
        <v>0.87142857142857144</v>
      </c>
      <c r="V26" s="41">
        <v>16310</v>
      </c>
      <c r="W26" s="44">
        <v>7.0324954015941146E-2</v>
      </c>
    </row>
    <row r="27" spans="1:23" x14ac:dyDescent="0.55000000000000004">
      <c r="A27" s="45" t="s">
        <v>32</v>
      </c>
      <c r="B27" s="40">
        <v>3129101</v>
      </c>
      <c r="C27" s="40">
        <v>2787578</v>
      </c>
      <c r="D27" s="40">
        <v>1396652</v>
      </c>
      <c r="E27" s="41">
        <v>1390926</v>
      </c>
      <c r="F27" s="46">
        <v>339108</v>
      </c>
      <c r="G27" s="41">
        <v>170695</v>
      </c>
      <c r="H27" s="41">
        <v>168413</v>
      </c>
      <c r="I27" s="41">
        <v>2139</v>
      </c>
      <c r="J27" s="41">
        <v>1065</v>
      </c>
      <c r="K27" s="41">
        <v>1074</v>
      </c>
      <c r="L27" s="67">
        <v>276</v>
      </c>
      <c r="M27" s="67">
        <v>180</v>
      </c>
      <c r="N27" s="67">
        <v>96</v>
      </c>
      <c r="O27" s="42"/>
      <c r="P27" s="41">
        <v>3040725</v>
      </c>
      <c r="Q27" s="43">
        <v>0.91674781507699643</v>
      </c>
      <c r="R27" s="47">
        <v>279600</v>
      </c>
      <c r="S27" s="43">
        <v>1.2128326180257512</v>
      </c>
      <c r="T27" s="41">
        <v>2780</v>
      </c>
      <c r="U27" s="44">
        <v>0.76942446043165469</v>
      </c>
      <c r="V27" s="41">
        <v>3010</v>
      </c>
      <c r="W27" s="44">
        <v>9.1694352159468445E-2</v>
      </c>
    </row>
    <row r="28" spans="1:23" x14ac:dyDescent="0.55000000000000004">
      <c r="A28" s="45" t="s">
        <v>33</v>
      </c>
      <c r="B28" s="40">
        <v>5949402</v>
      </c>
      <c r="C28" s="40">
        <v>5164300</v>
      </c>
      <c r="D28" s="40">
        <v>2590738</v>
      </c>
      <c r="E28" s="41">
        <v>2573562</v>
      </c>
      <c r="F28" s="46">
        <v>783015</v>
      </c>
      <c r="G28" s="41">
        <v>392459</v>
      </c>
      <c r="H28" s="41">
        <v>390556</v>
      </c>
      <c r="I28" s="41">
        <v>205</v>
      </c>
      <c r="J28" s="41">
        <v>91</v>
      </c>
      <c r="K28" s="41">
        <v>114</v>
      </c>
      <c r="L28" s="67">
        <v>1882</v>
      </c>
      <c r="M28" s="67">
        <v>1156</v>
      </c>
      <c r="N28" s="67">
        <v>726</v>
      </c>
      <c r="O28" s="42"/>
      <c r="P28" s="41">
        <v>5396620</v>
      </c>
      <c r="Q28" s="43">
        <v>0.95695083218755439</v>
      </c>
      <c r="R28" s="47">
        <v>752600</v>
      </c>
      <c r="S28" s="43">
        <v>1.0404132341217114</v>
      </c>
      <c r="T28" s="41">
        <v>1260</v>
      </c>
      <c r="U28" s="44">
        <v>0.1626984126984127</v>
      </c>
      <c r="V28" s="41">
        <v>58230</v>
      </c>
      <c r="W28" s="44">
        <v>3.2320109908981626E-2</v>
      </c>
    </row>
    <row r="29" spans="1:23" x14ac:dyDescent="0.55000000000000004">
      <c r="A29" s="45" t="s">
        <v>34</v>
      </c>
      <c r="B29" s="40">
        <v>11265969</v>
      </c>
      <c r="C29" s="40">
        <v>8828759</v>
      </c>
      <c r="D29" s="40">
        <v>4428480</v>
      </c>
      <c r="E29" s="41">
        <v>4400279</v>
      </c>
      <c r="F29" s="46">
        <v>2435231</v>
      </c>
      <c r="G29" s="41">
        <v>1221485</v>
      </c>
      <c r="H29" s="41">
        <v>1213746</v>
      </c>
      <c r="I29" s="41">
        <v>751</v>
      </c>
      <c r="J29" s="41">
        <v>331</v>
      </c>
      <c r="K29" s="41">
        <v>420</v>
      </c>
      <c r="L29" s="67">
        <v>1228</v>
      </c>
      <c r="M29" s="67">
        <v>826</v>
      </c>
      <c r="N29" s="67">
        <v>402</v>
      </c>
      <c r="O29" s="42"/>
      <c r="P29" s="41">
        <v>10122810</v>
      </c>
      <c r="Q29" s="43">
        <v>0.87216484355628521</v>
      </c>
      <c r="R29" s="47">
        <v>2709900</v>
      </c>
      <c r="S29" s="43">
        <v>0.89864238532787188</v>
      </c>
      <c r="T29" s="41">
        <v>1740</v>
      </c>
      <c r="U29" s="44">
        <v>0.43160919540229886</v>
      </c>
      <c r="V29" s="41">
        <v>10230</v>
      </c>
      <c r="W29" s="44">
        <v>0.12003910068426198</v>
      </c>
    </row>
    <row r="30" spans="1:23" x14ac:dyDescent="0.55000000000000004">
      <c r="A30" s="45" t="s">
        <v>35</v>
      </c>
      <c r="B30" s="40">
        <v>2780074</v>
      </c>
      <c r="C30" s="40">
        <v>2507957</v>
      </c>
      <c r="D30" s="40">
        <v>1257414</v>
      </c>
      <c r="E30" s="41">
        <v>1250543</v>
      </c>
      <c r="F30" s="46">
        <v>271279</v>
      </c>
      <c r="G30" s="41">
        <v>136259</v>
      </c>
      <c r="H30" s="41">
        <v>135020</v>
      </c>
      <c r="I30" s="41">
        <v>469</v>
      </c>
      <c r="J30" s="41">
        <v>233</v>
      </c>
      <c r="K30" s="41">
        <v>236</v>
      </c>
      <c r="L30" s="67">
        <v>369</v>
      </c>
      <c r="M30" s="67">
        <v>221</v>
      </c>
      <c r="N30" s="67">
        <v>148</v>
      </c>
      <c r="O30" s="42"/>
      <c r="P30" s="41">
        <v>2668985</v>
      </c>
      <c r="Q30" s="43">
        <v>0.93966695204356709</v>
      </c>
      <c r="R30" s="47">
        <v>239550</v>
      </c>
      <c r="S30" s="43">
        <v>1.1324525151325402</v>
      </c>
      <c r="T30" s="41">
        <v>980</v>
      </c>
      <c r="U30" s="44">
        <v>0.47857142857142859</v>
      </c>
      <c r="V30" s="41">
        <v>4320</v>
      </c>
      <c r="W30" s="44">
        <v>8.5416666666666669E-2</v>
      </c>
    </row>
    <row r="31" spans="1:23" x14ac:dyDescent="0.55000000000000004">
      <c r="A31" s="45" t="s">
        <v>36</v>
      </c>
      <c r="B31" s="40">
        <v>2187267</v>
      </c>
      <c r="C31" s="40">
        <v>1818052</v>
      </c>
      <c r="D31" s="40">
        <v>912321</v>
      </c>
      <c r="E31" s="41">
        <v>905731</v>
      </c>
      <c r="F31" s="46">
        <v>368916</v>
      </c>
      <c r="G31" s="41">
        <v>184830</v>
      </c>
      <c r="H31" s="41">
        <v>184086</v>
      </c>
      <c r="I31" s="41">
        <v>94</v>
      </c>
      <c r="J31" s="41">
        <v>41</v>
      </c>
      <c r="K31" s="41">
        <v>53</v>
      </c>
      <c r="L31" s="67">
        <v>205</v>
      </c>
      <c r="M31" s="67">
        <v>113</v>
      </c>
      <c r="N31" s="67">
        <v>92</v>
      </c>
      <c r="O31" s="42"/>
      <c r="P31" s="41">
        <v>1916090</v>
      </c>
      <c r="Q31" s="43">
        <v>0.94883434494204344</v>
      </c>
      <c r="R31" s="47">
        <v>348300</v>
      </c>
      <c r="S31" s="43">
        <v>1.0591903531438416</v>
      </c>
      <c r="T31" s="41">
        <v>240</v>
      </c>
      <c r="U31" s="44">
        <v>0.39166666666666666</v>
      </c>
      <c r="V31" s="41">
        <v>2020</v>
      </c>
      <c r="W31" s="44">
        <v>0.10148514851485149</v>
      </c>
    </row>
    <row r="32" spans="1:23" x14ac:dyDescent="0.55000000000000004">
      <c r="A32" s="45" t="s">
        <v>37</v>
      </c>
      <c r="B32" s="40">
        <v>3774647</v>
      </c>
      <c r="C32" s="40">
        <v>3120500</v>
      </c>
      <c r="D32" s="40">
        <v>1564677</v>
      </c>
      <c r="E32" s="41">
        <v>1555823</v>
      </c>
      <c r="F32" s="46">
        <v>653002</v>
      </c>
      <c r="G32" s="41">
        <v>327688</v>
      </c>
      <c r="H32" s="41">
        <v>325314</v>
      </c>
      <c r="I32" s="41">
        <v>499</v>
      </c>
      <c r="J32" s="41">
        <v>250</v>
      </c>
      <c r="K32" s="41">
        <v>249</v>
      </c>
      <c r="L32" s="67">
        <v>646</v>
      </c>
      <c r="M32" s="67">
        <v>422</v>
      </c>
      <c r="N32" s="67">
        <v>224</v>
      </c>
      <c r="O32" s="42"/>
      <c r="P32" s="41">
        <v>3409695</v>
      </c>
      <c r="Q32" s="43">
        <v>0.91518449597398011</v>
      </c>
      <c r="R32" s="47">
        <v>704200</v>
      </c>
      <c r="S32" s="43">
        <v>0.9272962226640159</v>
      </c>
      <c r="T32" s="41">
        <v>1060</v>
      </c>
      <c r="U32" s="44">
        <v>0.47075471698113208</v>
      </c>
      <c r="V32" s="41">
        <v>6840</v>
      </c>
      <c r="W32" s="44">
        <v>9.4444444444444442E-2</v>
      </c>
    </row>
    <row r="33" spans="1:23" x14ac:dyDescent="0.55000000000000004">
      <c r="A33" s="45" t="s">
        <v>38</v>
      </c>
      <c r="B33" s="40">
        <v>12953820</v>
      </c>
      <c r="C33" s="40">
        <v>10010207</v>
      </c>
      <c r="D33" s="40">
        <v>5021147</v>
      </c>
      <c r="E33" s="41">
        <v>4989060</v>
      </c>
      <c r="F33" s="46">
        <v>2877382</v>
      </c>
      <c r="G33" s="41">
        <v>1442145</v>
      </c>
      <c r="H33" s="41">
        <v>1435237</v>
      </c>
      <c r="I33" s="41">
        <v>63950</v>
      </c>
      <c r="J33" s="41">
        <v>32164</v>
      </c>
      <c r="K33" s="41">
        <v>31786</v>
      </c>
      <c r="L33" s="67">
        <v>2281</v>
      </c>
      <c r="M33" s="67">
        <v>1381</v>
      </c>
      <c r="N33" s="67">
        <v>900</v>
      </c>
      <c r="O33" s="42"/>
      <c r="P33" s="41">
        <v>11521165</v>
      </c>
      <c r="Q33" s="43">
        <v>0.86885371401242839</v>
      </c>
      <c r="R33" s="47">
        <v>3481600</v>
      </c>
      <c r="S33" s="43">
        <v>0.82645392922794114</v>
      </c>
      <c r="T33" s="41">
        <v>72920</v>
      </c>
      <c r="U33" s="44">
        <v>0.8769884805266045</v>
      </c>
      <c r="V33" s="41">
        <v>38640</v>
      </c>
      <c r="W33" s="44">
        <v>5.9032091097308489E-2</v>
      </c>
    </row>
    <row r="34" spans="1:23" x14ac:dyDescent="0.55000000000000004">
      <c r="A34" s="45" t="s">
        <v>39</v>
      </c>
      <c r="B34" s="40">
        <v>8328171</v>
      </c>
      <c r="C34" s="40">
        <v>6935634</v>
      </c>
      <c r="D34" s="40">
        <v>3477469</v>
      </c>
      <c r="E34" s="41">
        <v>3458165</v>
      </c>
      <c r="F34" s="46">
        <v>1390162</v>
      </c>
      <c r="G34" s="41">
        <v>698140</v>
      </c>
      <c r="H34" s="41">
        <v>692022</v>
      </c>
      <c r="I34" s="41">
        <v>1127</v>
      </c>
      <c r="J34" s="41">
        <v>548</v>
      </c>
      <c r="K34" s="41">
        <v>579</v>
      </c>
      <c r="L34" s="67">
        <v>1248</v>
      </c>
      <c r="M34" s="67">
        <v>727</v>
      </c>
      <c r="N34" s="67">
        <v>521</v>
      </c>
      <c r="O34" s="42"/>
      <c r="P34" s="41">
        <v>7609375</v>
      </c>
      <c r="Q34" s="43">
        <v>0.91145908829568789</v>
      </c>
      <c r="R34" s="47">
        <v>1135400</v>
      </c>
      <c r="S34" s="43">
        <v>1.2243808349480358</v>
      </c>
      <c r="T34" s="41">
        <v>2640</v>
      </c>
      <c r="U34" s="44">
        <v>0.42689393939393938</v>
      </c>
      <c r="V34" s="41">
        <v>5900</v>
      </c>
      <c r="W34" s="44">
        <v>0.21152542372881356</v>
      </c>
    </row>
    <row r="35" spans="1:23" x14ac:dyDescent="0.55000000000000004">
      <c r="A35" s="45" t="s">
        <v>40</v>
      </c>
      <c r="B35" s="40">
        <v>2042800</v>
      </c>
      <c r="C35" s="40">
        <v>1819767</v>
      </c>
      <c r="D35" s="40">
        <v>912492</v>
      </c>
      <c r="E35" s="41">
        <v>907275</v>
      </c>
      <c r="F35" s="46">
        <v>222404</v>
      </c>
      <c r="G35" s="41">
        <v>111461</v>
      </c>
      <c r="H35" s="41">
        <v>110943</v>
      </c>
      <c r="I35" s="41">
        <v>213</v>
      </c>
      <c r="J35" s="41">
        <v>93</v>
      </c>
      <c r="K35" s="41">
        <v>120</v>
      </c>
      <c r="L35" s="67">
        <v>416</v>
      </c>
      <c r="M35" s="67">
        <v>257</v>
      </c>
      <c r="N35" s="67">
        <v>159</v>
      </c>
      <c r="O35" s="42"/>
      <c r="P35" s="41">
        <v>1964100</v>
      </c>
      <c r="Q35" s="43">
        <v>0.92651443409195056</v>
      </c>
      <c r="R35" s="47">
        <v>127300</v>
      </c>
      <c r="S35" s="43">
        <v>1.7470856245090338</v>
      </c>
      <c r="T35" s="41">
        <v>900</v>
      </c>
      <c r="U35" s="44">
        <v>0.23666666666666666</v>
      </c>
      <c r="V35" s="41">
        <v>3880</v>
      </c>
      <c r="W35" s="44">
        <v>0.10721649484536082</v>
      </c>
    </row>
    <row r="36" spans="1:23" x14ac:dyDescent="0.55000000000000004">
      <c r="A36" s="45" t="s">
        <v>41</v>
      </c>
      <c r="B36" s="40">
        <v>1391123</v>
      </c>
      <c r="C36" s="40">
        <v>1328330</v>
      </c>
      <c r="D36" s="40">
        <v>665916</v>
      </c>
      <c r="E36" s="41">
        <v>662414</v>
      </c>
      <c r="F36" s="46">
        <v>62490</v>
      </c>
      <c r="G36" s="41">
        <v>31321</v>
      </c>
      <c r="H36" s="41">
        <v>31169</v>
      </c>
      <c r="I36" s="41">
        <v>75</v>
      </c>
      <c r="J36" s="41">
        <v>39</v>
      </c>
      <c r="K36" s="41">
        <v>36</v>
      </c>
      <c r="L36" s="67">
        <v>228</v>
      </c>
      <c r="M36" s="67">
        <v>130</v>
      </c>
      <c r="N36" s="67">
        <v>98</v>
      </c>
      <c r="O36" s="42"/>
      <c r="P36" s="41">
        <v>1398645</v>
      </c>
      <c r="Q36" s="43">
        <v>0.94972634228127939</v>
      </c>
      <c r="R36" s="47">
        <v>48100</v>
      </c>
      <c r="S36" s="43">
        <v>1.2991683991683991</v>
      </c>
      <c r="T36" s="41">
        <v>160</v>
      </c>
      <c r="U36" s="44">
        <v>0.46875</v>
      </c>
      <c r="V36" s="41">
        <v>3580</v>
      </c>
      <c r="W36" s="44">
        <v>6.3687150837988829E-2</v>
      </c>
    </row>
    <row r="37" spans="1:23" x14ac:dyDescent="0.55000000000000004">
      <c r="A37" s="45" t="s">
        <v>42</v>
      </c>
      <c r="B37" s="40">
        <v>820522</v>
      </c>
      <c r="C37" s="40">
        <v>720185</v>
      </c>
      <c r="D37" s="40">
        <v>361351</v>
      </c>
      <c r="E37" s="41">
        <v>358834</v>
      </c>
      <c r="F37" s="46">
        <v>100160</v>
      </c>
      <c r="G37" s="41">
        <v>50297</v>
      </c>
      <c r="H37" s="41">
        <v>49863</v>
      </c>
      <c r="I37" s="41">
        <v>63</v>
      </c>
      <c r="J37" s="41">
        <v>30</v>
      </c>
      <c r="K37" s="41">
        <v>33</v>
      </c>
      <c r="L37" s="67">
        <v>114</v>
      </c>
      <c r="M37" s="67">
        <v>67</v>
      </c>
      <c r="N37" s="67">
        <v>47</v>
      </c>
      <c r="O37" s="42"/>
      <c r="P37" s="41">
        <v>826860</v>
      </c>
      <c r="Q37" s="43">
        <v>0.87098783349055464</v>
      </c>
      <c r="R37" s="47">
        <v>110800</v>
      </c>
      <c r="S37" s="43">
        <v>0.90397111913357397</v>
      </c>
      <c r="T37" s="41">
        <v>540</v>
      </c>
      <c r="U37" s="44">
        <v>0.11666666666666667</v>
      </c>
      <c r="V37" s="41">
        <v>880</v>
      </c>
      <c r="W37" s="44">
        <v>0.12954545454545455</v>
      </c>
    </row>
    <row r="38" spans="1:23" x14ac:dyDescent="0.55000000000000004">
      <c r="A38" s="45" t="s">
        <v>43</v>
      </c>
      <c r="B38" s="40">
        <v>1048157</v>
      </c>
      <c r="C38" s="40">
        <v>992474</v>
      </c>
      <c r="D38" s="40">
        <v>497691</v>
      </c>
      <c r="E38" s="41">
        <v>494783</v>
      </c>
      <c r="F38" s="46">
        <v>55470</v>
      </c>
      <c r="G38" s="41">
        <v>27817</v>
      </c>
      <c r="H38" s="41">
        <v>27653</v>
      </c>
      <c r="I38" s="41">
        <v>117</v>
      </c>
      <c r="J38" s="41">
        <v>54</v>
      </c>
      <c r="K38" s="41">
        <v>63</v>
      </c>
      <c r="L38" s="67">
        <v>96</v>
      </c>
      <c r="M38" s="67">
        <v>48</v>
      </c>
      <c r="N38" s="67">
        <v>48</v>
      </c>
      <c r="O38" s="42"/>
      <c r="P38" s="41">
        <v>1077500</v>
      </c>
      <c r="Q38" s="43">
        <v>0.92108955916473323</v>
      </c>
      <c r="R38" s="47">
        <v>47400</v>
      </c>
      <c r="S38" s="43">
        <v>1.170253164556962</v>
      </c>
      <c r="T38" s="41">
        <v>880</v>
      </c>
      <c r="U38" s="44">
        <v>0.13295454545454546</v>
      </c>
      <c r="V38" s="41">
        <v>700</v>
      </c>
      <c r="W38" s="44">
        <v>0.13714285714285715</v>
      </c>
    </row>
    <row r="39" spans="1:23" x14ac:dyDescent="0.55000000000000004">
      <c r="A39" s="45" t="s">
        <v>44</v>
      </c>
      <c r="B39" s="40">
        <v>2764339</v>
      </c>
      <c r="C39" s="40">
        <v>2429717</v>
      </c>
      <c r="D39" s="40">
        <v>1219202</v>
      </c>
      <c r="E39" s="41">
        <v>1210515</v>
      </c>
      <c r="F39" s="46">
        <v>333725</v>
      </c>
      <c r="G39" s="41">
        <v>167539</v>
      </c>
      <c r="H39" s="41">
        <v>166186</v>
      </c>
      <c r="I39" s="41">
        <v>310</v>
      </c>
      <c r="J39" s="41">
        <v>147</v>
      </c>
      <c r="K39" s="41">
        <v>163</v>
      </c>
      <c r="L39" s="67">
        <v>587</v>
      </c>
      <c r="M39" s="67">
        <v>381</v>
      </c>
      <c r="N39" s="67">
        <v>206</v>
      </c>
      <c r="O39" s="42"/>
      <c r="P39" s="41">
        <v>2837130</v>
      </c>
      <c r="Q39" s="43">
        <v>0.85639960100524126</v>
      </c>
      <c r="R39" s="47">
        <v>385900</v>
      </c>
      <c r="S39" s="43">
        <v>0.86479657942472143</v>
      </c>
      <c r="T39" s="41">
        <v>720</v>
      </c>
      <c r="U39" s="44">
        <v>0.43055555555555558</v>
      </c>
      <c r="V39" s="41">
        <v>6480</v>
      </c>
      <c r="W39" s="44">
        <v>9.0586419753086414E-2</v>
      </c>
    </row>
    <row r="40" spans="1:23" x14ac:dyDescent="0.55000000000000004">
      <c r="A40" s="45" t="s">
        <v>45</v>
      </c>
      <c r="B40" s="40">
        <v>4155608</v>
      </c>
      <c r="C40" s="40">
        <v>3559141</v>
      </c>
      <c r="D40" s="40">
        <v>1784865</v>
      </c>
      <c r="E40" s="41">
        <v>1774276</v>
      </c>
      <c r="F40" s="46">
        <v>595553</v>
      </c>
      <c r="G40" s="41">
        <v>298846</v>
      </c>
      <c r="H40" s="41">
        <v>296707</v>
      </c>
      <c r="I40" s="41">
        <v>126</v>
      </c>
      <c r="J40" s="41">
        <v>58</v>
      </c>
      <c r="K40" s="41">
        <v>68</v>
      </c>
      <c r="L40" s="67">
        <v>788</v>
      </c>
      <c r="M40" s="67">
        <v>578</v>
      </c>
      <c r="N40" s="67">
        <v>210</v>
      </c>
      <c r="O40" s="42"/>
      <c r="P40" s="41">
        <v>3981430</v>
      </c>
      <c r="Q40" s="43">
        <v>0.8939353448384123</v>
      </c>
      <c r="R40" s="47">
        <v>616200</v>
      </c>
      <c r="S40" s="43">
        <v>0.96649302174618634</v>
      </c>
      <c r="T40" s="41">
        <v>1240</v>
      </c>
      <c r="U40" s="44">
        <v>0.10161290322580645</v>
      </c>
      <c r="V40" s="41">
        <v>9420</v>
      </c>
      <c r="W40" s="44">
        <v>8.3651804670912946E-2</v>
      </c>
    </row>
    <row r="41" spans="1:23" x14ac:dyDescent="0.55000000000000004">
      <c r="A41" s="45" t="s">
        <v>46</v>
      </c>
      <c r="B41" s="40">
        <v>2041688</v>
      </c>
      <c r="C41" s="40">
        <v>1828031</v>
      </c>
      <c r="D41" s="40">
        <v>916349</v>
      </c>
      <c r="E41" s="41">
        <v>911682</v>
      </c>
      <c r="F41" s="46">
        <v>213194</v>
      </c>
      <c r="G41" s="41">
        <v>107062</v>
      </c>
      <c r="H41" s="41">
        <v>106132</v>
      </c>
      <c r="I41" s="41">
        <v>55</v>
      </c>
      <c r="J41" s="41">
        <v>29</v>
      </c>
      <c r="K41" s="41">
        <v>26</v>
      </c>
      <c r="L41" s="67">
        <v>408</v>
      </c>
      <c r="M41" s="67">
        <v>275</v>
      </c>
      <c r="N41" s="67">
        <v>133</v>
      </c>
      <c r="O41" s="42"/>
      <c r="P41" s="41">
        <v>2024075</v>
      </c>
      <c r="Q41" s="43">
        <v>0.90314390524066546</v>
      </c>
      <c r="R41" s="47">
        <v>210200</v>
      </c>
      <c r="S41" s="43">
        <v>1.014243577545195</v>
      </c>
      <c r="T41" s="41">
        <v>420</v>
      </c>
      <c r="U41" s="44">
        <v>0.13095238095238096</v>
      </c>
      <c r="V41" s="41">
        <v>6530</v>
      </c>
      <c r="W41" s="44">
        <v>6.2480857580398161E-2</v>
      </c>
    </row>
    <row r="42" spans="1:23" x14ac:dyDescent="0.55000000000000004">
      <c r="A42" s="45" t="s">
        <v>47</v>
      </c>
      <c r="B42" s="40">
        <v>1095499</v>
      </c>
      <c r="C42" s="40">
        <v>942786</v>
      </c>
      <c r="D42" s="40">
        <v>472774</v>
      </c>
      <c r="E42" s="41">
        <v>470012</v>
      </c>
      <c r="F42" s="46">
        <v>152232</v>
      </c>
      <c r="G42" s="41">
        <v>76342</v>
      </c>
      <c r="H42" s="41">
        <v>75890</v>
      </c>
      <c r="I42" s="41">
        <v>167</v>
      </c>
      <c r="J42" s="41">
        <v>79</v>
      </c>
      <c r="K42" s="41">
        <v>88</v>
      </c>
      <c r="L42" s="67">
        <v>314</v>
      </c>
      <c r="M42" s="67">
        <v>209</v>
      </c>
      <c r="N42" s="67">
        <v>105</v>
      </c>
      <c r="O42" s="42"/>
      <c r="P42" s="41">
        <v>1026575</v>
      </c>
      <c r="Q42" s="43">
        <v>0.9183800501668169</v>
      </c>
      <c r="R42" s="47">
        <v>152900</v>
      </c>
      <c r="S42" s="43">
        <v>0.9956311314584696</v>
      </c>
      <c r="T42" s="41">
        <v>860</v>
      </c>
      <c r="U42" s="44">
        <v>0.19418604651162791</v>
      </c>
      <c r="V42" s="41">
        <v>8000</v>
      </c>
      <c r="W42" s="44">
        <v>3.925E-2</v>
      </c>
    </row>
    <row r="43" spans="1:23" x14ac:dyDescent="0.55000000000000004">
      <c r="A43" s="45" t="s">
        <v>48</v>
      </c>
      <c r="B43" s="40">
        <v>1450362</v>
      </c>
      <c r="C43" s="40">
        <v>1337730</v>
      </c>
      <c r="D43" s="40">
        <v>670815</v>
      </c>
      <c r="E43" s="41">
        <v>666915</v>
      </c>
      <c r="F43" s="46">
        <v>112263</v>
      </c>
      <c r="G43" s="41">
        <v>56238</v>
      </c>
      <c r="H43" s="41">
        <v>56025</v>
      </c>
      <c r="I43" s="41">
        <v>174</v>
      </c>
      <c r="J43" s="41">
        <v>85</v>
      </c>
      <c r="K43" s="41">
        <v>89</v>
      </c>
      <c r="L43" s="67">
        <v>195</v>
      </c>
      <c r="M43" s="67">
        <v>130</v>
      </c>
      <c r="N43" s="67">
        <v>65</v>
      </c>
      <c r="O43" s="42"/>
      <c r="P43" s="41">
        <v>1441310</v>
      </c>
      <c r="Q43" s="43">
        <v>0.92813482179406237</v>
      </c>
      <c r="R43" s="47">
        <v>102300</v>
      </c>
      <c r="S43" s="43">
        <v>1.0973900293255132</v>
      </c>
      <c r="T43" s="41">
        <v>200</v>
      </c>
      <c r="U43" s="44">
        <v>0.87</v>
      </c>
      <c r="V43" s="41">
        <v>2250</v>
      </c>
      <c r="W43" s="44">
        <v>8.666666666666667E-2</v>
      </c>
    </row>
    <row r="44" spans="1:23" x14ac:dyDescent="0.55000000000000004">
      <c r="A44" s="45" t="s">
        <v>49</v>
      </c>
      <c r="B44" s="40">
        <v>2063699</v>
      </c>
      <c r="C44" s="40">
        <v>1930012</v>
      </c>
      <c r="D44" s="40">
        <v>968083</v>
      </c>
      <c r="E44" s="41">
        <v>961929</v>
      </c>
      <c r="F44" s="46">
        <v>133019</v>
      </c>
      <c r="G44" s="41">
        <v>66779</v>
      </c>
      <c r="H44" s="41">
        <v>66240</v>
      </c>
      <c r="I44" s="41">
        <v>56</v>
      </c>
      <c r="J44" s="41">
        <v>26</v>
      </c>
      <c r="K44" s="41">
        <v>30</v>
      </c>
      <c r="L44" s="67">
        <v>612</v>
      </c>
      <c r="M44" s="67">
        <v>442</v>
      </c>
      <c r="N44" s="67">
        <v>170</v>
      </c>
      <c r="O44" s="42"/>
      <c r="P44" s="41">
        <v>2095550</v>
      </c>
      <c r="Q44" s="43">
        <v>0.92100498675765308</v>
      </c>
      <c r="R44" s="47">
        <v>128400</v>
      </c>
      <c r="S44" s="43">
        <v>1.0359735202492213</v>
      </c>
      <c r="T44" s="41">
        <v>100</v>
      </c>
      <c r="U44" s="44">
        <v>0.56000000000000005</v>
      </c>
      <c r="V44" s="41">
        <v>18560</v>
      </c>
      <c r="W44" s="44">
        <v>3.2974137931034486E-2</v>
      </c>
    </row>
    <row r="45" spans="1:23" x14ac:dyDescent="0.55000000000000004">
      <c r="A45" s="45" t="s">
        <v>50</v>
      </c>
      <c r="B45" s="40">
        <v>1040834</v>
      </c>
      <c r="C45" s="40">
        <v>981255</v>
      </c>
      <c r="D45" s="40">
        <v>492893</v>
      </c>
      <c r="E45" s="41">
        <v>488362</v>
      </c>
      <c r="F45" s="46">
        <v>59031</v>
      </c>
      <c r="G45" s="41">
        <v>29709</v>
      </c>
      <c r="H45" s="41">
        <v>29322</v>
      </c>
      <c r="I45" s="41">
        <v>73</v>
      </c>
      <c r="J45" s="41">
        <v>32</v>
      </c>
      <c r="K45" s="41">
        <v>41</v>
      </c>
      <c r="L45" s="67">
        <v>475</v>
      </c>
      <c r="M45" s="67">
        <v>300</v>
      </c>
      <c r="N45" s="67">
        <v>175</v>
      </c>
      <c r="O45" s="42"/>
      <c r="P45" s="41">
        <v>1048795</v>
      </c>
      <c r="Q45" s="43">
        <v>0.93560228643347843</v>
      </c>
      <c r="R45" s="47">
        <v>55600</v>
      </c>
      <c r="S45" s="43">
        <v>1.0617086330935253</v>
      </c>
      <c r="T45" s="41">
        <v>140</v>
      </c>
      <c r="U45" s="44">
        <v>0.52142857142857146</v>
      </c>
      <c r="V45" s="41">
        <v>11480</v>
      </c>
      <c r="W45" s="44">
        <v>4.1376306620209059E-2</v>
      </c>
    </row>
    <row r="46" spans="1:23" x14ac:dyDescent="0.55000000000000004">
      <c r="A46" s="45" t="s">
        <v>51</v>
      </c>
      <c r="B46" s="40">
        <v>7682788</v>
      </c>
      <c r="C46" s="40">
        <v>6701172</v>
      </c>
      <c r="D46" s="40">
        <v>3366448</v>
      </c>
      <c r="E46" s="41">
        <v>3334724</v>
      </c>
      <c r="F46" s="46">
        <v>980773</v>
      </c>
      <c r="G46" s="41">
        <v>493988</v>
      </c>
      <c r="H46" s="41">
        <v>486785</v>
      </c>
      <c r="I46" s="41">
        <v>204</v>
      </c>
      <c r="J46" s="41">
        <v>90</v>
      </c>
      <c r="K46" s="41">
        <v>114</v>
      </c>
      <c r="L46" s="67">
        <v>639</v>
      </c>
      <c r="M46" s="67">
        <v>486</v>
      </c>
      <c r="N46" s="67">
        <v>153</v>
      </c>
      <c r="O46" s="42"/>
      <c r="P46" s="41">
        <v>7070230</v>
      </c>
      <c r="Q46" s="43">
        <v>0.94780113235354435</v>
      </c>
      <c r="R46" s="47">
        <v>1044500</v>
      </c>
      <c r="S46" s="43">
        <v>0.93898803255146002</v>
      </c>
      <c r="T46" s="41">
        <v>920</v>
      </c>
      <c r="U46" s="44">
        <v>0.22173913043478261</v>
      </c>
      <c r="V46" s="41">
        <v>4410</v>
      </c>
      <c r="W46" s="44">
        <v>0.14489795918367346</v>
      </c>
    </row>
    <row r="47" spans="1:23" x14ac:dyDescent="0.55000000000000004">
      <c r="A47" s="45" t="s">
        <v>52</v>
      </c>
      <c r="B47" s="40">
        <v>1195597</v>
      </c>
      <c r="C47" s="40">
        <v>1111691</v>
      </c>
      <c r="D47" s="40">
        <v>557519</v>
      </c>
      <c r="E47" s="41">
        <v>554172</v>
      </c>
      <c r="F47" s="46">
        <v>83685</v>
      </c>
      <c r="G47" s="41">
        <v>42163</v>
      </c>
      <c r="H47" s="41">
        <v>41522</v>
      </c>
      <c r="I47" s="41">
        <v>16</v>
      </c>
      <c r="J47" s="41">
        <v>5</v>
      </c>
      <c r="K47" s="41">
        <v>11</v>
      </c>
      <c r="L47" s="67">
        <v>205</v>
      </c>
      <c r="M47" s="67">
        <v>114</v>
      </c>
      <c r="N47" s="67">
        <v>91</v>
      </c>
      <c r="O47" s="42"/>
      <c r="P47" s="41">
        <v>1212205</v>
      </c>
      <c r="Q47" s="43">
        <v>0.91708168172875049</v>
      </c>
      <c r="R47" s="47">
        <v>74400</v>
      </c>
      <c r="S47" s="43">
        <v>1.1247983870967742</v>
      </c>
      <c r="T47" s="41">
        <v>140</v>
      </c>
      <c r="U47" s="44">
        <v>0.11428571428571428</v>
      </c>
      <c r="V47" s="41">
        <v>1120</v>
      </c>
      <c r="W47" s="44">
        <v>0.18303571428571427</v>
      </c>
    </row>
    <row r="48" spans="1:23" x14ac:dyDescent="0.55000000000000004">
      <c r="A48" s="45" t="s">
        <v>53</v>
      </c>
      <c r="B48" s="40">
        <v>2041517</v>
      </c>
      <c r="C48" s="40">
        <v>1756242</v>
      </c>
      <c r="D48" s="40">
        <v>881563</v>
      </c>
      <c r="E48" s="41">
        <v>874679</v>
      </c>
      <c r="F48" s="46">
        <v>284999</v>
      </c>
      <c r="G48" s="41">
        <v>142800</v>
      </c>
      <c r="H48" s="41">
        <v>142199</v>
      </c>
      <c r="I48" s="41">
        <v>32</v>
      </c>
      <c r="J48" s="41">
        <v>13</v>
      </c>
      <c r="K48" s="41">
        <v>19</v>
      </c>
      <c r="L48" s="67">
        <v>244</v>
      </c>
      <c r="M48" s="67">
        <v>143</v>
      </c>
      <c r="N48" s="67">
        <v>101</v>
      </c>
      <c r="O48" s="42"/>
      <c r="P48" s="41">
        <v>1909420</v>
      </c>
      <c r="Q48" s="43">
        <v>0.91977773355259718</v>
      </c>
      <c r="R48" s="47">
        <v>288800</v>
      </c>
      <c r="S48" s="43">
        <v>0.98683864265927979</v>
      </c>
      <c r="T48" s="41">
        <v>300</v>
      </c>
      <c r="U48" s="44">
        <v>0.10666666666666667</v>
      </c>
      <c r="V48" s="41">
        <v>3320</v>
      </c>
      <c r="W48" s="44">
        <v>7.3493975903614464E-2</v>
      </c>
    </row>
    <row r="49" spans="1:23" x14ac:dyDescent="0.55000000000000004">
      <c r="A49" s="45" t="s">
        <v>54</v>
      </c>
      <c r="B49" s="40">
        <v>2677937</v>
      </c>
      <c r="C49" s="40">
        <v>2308966</v>
      </c>
      <c r="D49" s="40">
        <v>1158426</v>
      </c>
      <c r="E49" s="41">
        <v>1150540</v>
      </c>
      <c r="F49" s="46">
        <v>368330</v>
      </c>
      <c r="G49" s="41">
        <v>184803</v>
      </c>
      <c r="H49" s="41">
        <v>183527</v>
      </c>
      <c r="I49" s="41">
        <v>252</v>
      </c>
      <c r="J49" s="41">
        <v>124</v>
      </c>
      <c r="K49" s="41">
        <v>128</v>
      </c>
      <c r="L49" s="67">
        <v>389</v>
      </c>
      <c r="M49" s="67">
        <v>244</v>
      </c>
      <c r="N49" s="67">
        <v>145</v>
      </c>
      <c r="O49" s="42"/>
      <c r="P49" s="41">
        <v>2537755</v>
      </c>
      <c r="Q49" s="43">
        <v>0.90984590711081248</v>
      </c>
      <c r="R49" s="47">
        <v>350000</v>
      </c>
      <c r="S49" s="43">
        <v>1.0523714285714285</v>
      </c>
      <c r="T49" s="41">
        <v>720</v>
      </c>
      <c r="U49" s="44">
        <v>0.35</v>
      </c>
      <c r="V49" s="41">
        <v>3020</v>
      </c>
      <c r="W49" s="44">
        <v>0.12880794701986756</v>
      </c>
    </row>
    <row r="50" spans="1:23" x14ac:dyDescent="0.55000000000000004">
      <c r="A50" s="45" t="s">
        <v>55</v>
      </c>
      <c r="B50" s="40">
        <v>1702277</v>
      </c>
      <c r="C50" s="40">
        <v>1565954</v>
      </c>
      <c r="D50" s="40">
        <v>786223</v>
      </c>
      <c r="E50" s="41">
        <v>779731</v>
      </c>
      <c r="F50" s="46">
        <v>135856</v>
      </c>
      <c r="G50" s="41">
        <v>68147</v>
      </c>
      <c r="H50" s="41">
        <v>67709</v>
      </c>
      <c r="I50" s="41">
        <v>100</v>
      </c>
      <c r="J50" s="41">
        <v>42</v>
      </c>
      <c r="K50" s="41">
        <v>58</v>
      </c>
      <c r="L50" s="67">
        <v>367</v>
      </c>
      <c r="M50" s="67">
        <v>231</v>
      </c>
      <c r="N50" s="67">
        <v>136</v>
      </c>
      <c r="O50" s="42"/>
      <c r="P50" s="41">
        <v>1676195</v>
      </c>
      <c r="Q50" s="43">
        <v>0.93423139909139452</v>
      </c>
      <c r="R50" s="47">
        <v>125500</v>
      </c>
      <c r="S50" s="43">
        <v>1.0825179282868527</v>
      </c>
      <c r="T50" s="41">
        <v>540</v>
      </c>
      <c r="U50" s="44">
        <v>0.18518518518518517</v>
      </c>
      <c r="V50" s="41">
        <v>1650</v>
      </c>
      <c r="W50" s="44">
        <v>0.22242424242424241</v>
      </c>
    </row>
    <row r="51" spans="1:23" x14ac:dyDescent="0.55000000000000004">
      <c r="A51" s="45" t="s">
        <v>56</v>
      </c>
      <c r="B51" s="40">
        <v>1617862</v>
      </c>
      <c r="C51" s="40">
        <v>1554197</v>
      </c>
      <c r="D51" s="40">
        <v>780160</v>
      </c>
      <c r="E51" s="41">
        <v>774037</v>
      </c>
      <c r="F51" s="46">
        <v>63150</v>
      </c>
      <c r="G51" s="41">
        <v>31678</v>
      </c>
      <c r="H51" s="41">
        <v>31472</v>
      </c>
      <c r="I51" s="41">
        <v>27</v>
      </c>
      <c r="J51" s="41">
        <v>10</v>
      </c>
      <c r="K51" s="41">
        <v>17</v>
      </c>
      <c r="L51" s="67">
        <v>488</v>
      </c>
      <c r="M51" s="67">
        <v>323</v>
      </c>
      <c r="N51" s="67">
        <v>165</v>
      </c>
      <c r="O51" s="42"/>
      <c r="P51" s="41">
        <v>1622295</v>
      </c>
      <c r="Q51" s="43">
        <v>0.95802366400685446</v>
      </c>
      <c r="R51" s="47">
        <v>55600</v>
      </c>
      <c r="S51" s="43">
        <v>1.1357913669064748</v>
      </c>
      <c r="T51" s="41">
        <v>300</v>
      </c>
      <c r="U51" s="44">
        <v>0.09</v>
      </c>
      <c r="V51" s="41">
        <v>4130</v>
      </c>
      <c r="W51" s="44">
        <v>0.11815980629539952</v>
      </c>
    </row>
    <row r="52" spans="1:23" x14ac:dyDescent="0.55000000000000004">
      <c r="A52" s="45" t="s">
        <v>57</v>
      </c>
      <c r="B52" s="40">
        <v>2422213</v>
      </c>
      <c r="C52" s="40">
        <v>2221973</v>
      </c>
      <c r="D52" s="40">
        <v>1115715</v>
      </c>
      <c r="E52" s="41">
        <v>1106258</v>
      </c>
      <c r="F52" s="46">
        <v>199736</v>
      </c>
      <c r="G52" s="41">
        <v>100300</v>
      </c>
      <c r="H52" s="41">
        <v>99436</v>
      </c>
      <c r="I52" s="41">
        <v>233</v>
      </c>
      <c r="J52" s="41">
        <v>115</v>
      </c>
      <c r="K52" s="41">
        <v>118</v>
      </c>
      <c r="L52" s="67">
        <v>271</v>
      </c>
      <c r="M52" s="67">
        <v>199</v>
      </c>
      <c r="N52" s="67">
        <v>72</v>
      </c>
      <c r="O52" s="42"/>
      <c r="P52" s="41">
        <v>2407410</v>
      </c>
      <c r="Q52" s="43">
        <v>0.92297240602971653</v>
      </c>
      <c r="R52" s="47">
        <v>197100</v>
      </c>
      <c r="S52" s="43">
        <v>1.0133739218670725</v>
      </c>
      <c r="T52" s="41">
        <v>340</v>
      </c>
      <c r="U52" s="44">
        <v>0.68529411764705883</v>
      </c>
      <c r="V52" s="41">
        <v>4830</v>
      </c>
      <c r="W52" s="44">
        <v>5.6107660455486541E-2</v>
      </c>
    </row>
    <row r="53" spans="1:23" x14ac:dyDescent="0.55000000000000004">
      <c r="A53" s="45" t="s">
        <v>58</v>
      </c>
      <c r="B53" s="40">
        <v>1968841</v>
      </c>
      <c r="C53" s="40">
        <v>1688673</v>
      </c>
      <c r="D53" s="40">
        <v>849034</v>
      </c>
      <c r="E53" s="41">
        <v>839639</v>
      </c>
      <c r="F53" s="46">
        <v>279272</v>
      </c>
      <c r="G53" s="41">
        <v>140393</v>
      </c>
      <c r="H53" s="41">
        <v>138879</v>
      </c>
      <c r="I53" s="41">
        <v>490</v>
      </c>
      <c r="J53" s="41">
        <v>242</v>
      </c>
      <c r="K53" s="41">
        <v>248</v>
      </c>
      <c r="L53" s="67">
        <v>406</v>
      </c>
      <c r="M53" s="67">
        <v>271</v>
      </c>
      <c r="N53" s="67">
        <v>135</v>
      </c>
      <c r="O53" s="42"/>
      <c r="P53" s="41">
        <v>1955425</v>
      </c>
      <c r="Q53" s="43">
        <v>0.86358361992917143</v>
      </c>
      <c r="R53" s="47">
        <v>305500</v>
      </c>
      <c r="S53" s="43">
        <v>0.91414729950900164</v>
      </c>
      <c r="T53" s="41">
        <v>1360</v>
      </c>
      <c r="U53" s="44">
        <v>0.36029411764705882</v>
      </c>
      <c r="V53" s="41">
        <v>5840</v>
      </c>
      <c r="W53" s="44">
        <v>6.9520547945205485E-2</v>
      </c>
    </row>
    <row r="55" spans="1:23" x14ac:dyDescent="0.55000000000000004">
      <c r="A55" s="135" t="s">
        <v>130</v>
      </c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</row>
    <row r="56" spans="1:23" x14ac:dyDescent="0.55000000000000004">
      <c r="A56" s="136" t="s">
        <v>131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 spans="1:23" x14ac:dyDescent="0.55000000000000004">
      <c r="A57" s="136" t="s">
        <v>132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 spans="1:23" x14ac:dyDescent="0.55000000000000004">
      <c r="A58" s="136" t="s">
        <v>133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</row>
    <row r="59" spans="1:23" ht="18" customHeight="1" x14ac:dyDescent="0.55000000000000004">
      <c r="A59" s="135" t="s">
        <v>134</v>
      </c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</row>
    <row r="60" spans="1:23" x14ac:dyDescent="0.55000000000000004">
      <c r="A60" s="22" t="s">
        <v>135</v>
      </c>
    </row>
    <row r="61" spans="1:23" x14ac:dyDescent="0.55000000000000004">
      <c r="A61" s="22" t="s">
        <v>136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11" sqref="F11"/>
    </sheetView>
  </sheetViews>
  <sheetFormatPr defaultRowHeight="18" x14ac:dyDescent="0.55000000000000004"/>
  <cols>
    <col min="1" max="1" width="12" customWidth="1"/>
    <col min="2" max="2" width="15.08203125" customWidth="1"/>
    <col min="3" max="5" width="13.9140625" customWidth="1"/>
    <col min="6" max="6" width="17" customWidth="1"/>
  </cols>
  <sheetData>
    <row r="1" spans="1:6" x14ac:dyDescent="0.55000000000000004">
      <c r="A1" t="s">
        <v>137</v>
      </c>
    </row>
    <row r="2" spans="1:6" x14ac:dyDescent="0.55000000000000004">
      <c r="D2" s="49" t="s">
        <v>138</v>
      </c>
    </row>
    <row r="3" spans="1:6" ht="36" x14ac:dyDescent="0.55000000000000004">
      <c r="A3" s="45" t="s">
        <v>2</v>
      </c>
      <c r="B3" s="39" t="s">
        <v>139</v>
      </c>
      <c r="C3" s="50" t="s">
        <v>93</v>
      </c>
      <c r="D3" s="50" t="s">
        <v>94</v>
      </c>
      <c r="E3" s="24"/>
    </row>
    <row r="4" spans="1:6" x14ac:dyDescent="0.55000000000000004">
      <c r="A4" s="28" t="s">
        <v>11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55000000000000004">
      <c r="A5" s="45" t="s">
        <v>12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55000000000000004">
      <c r="A6" s="45" t="s">
        <v>13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55000000000000004">
      <c r="A7" s="45" t="s">
        <v>14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55000000000000004">
      <c r="A8" s="45" t="s">
        <v>15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55000000000000004">
      <c r="A9" s="45" t="s">
        <v>16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55000000000000004">
      <c r="A10" s="45" t="s">
        <v>17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55000000000000004">
      <c r="A11" s="45" t="s">
        <v>18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55000000000000004">
      <c r="A12" s="45" t="s">
        <v>19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55000000000000004">
      <c r="A13" s="48" t="s">
        <v>20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55000000000000004">
      <c r="A14" s="45" t="s">
        <v>21</v>
      </c>
      <c r="B14" s="51">
        <f t="shared" si="1"/>
        <v>193603</v>
      </c>
      <c r="C14" s="51">
        <v>104105</v>
      </c>
      <c r="D14" s="51">
        <v>89498</v>
      </c>
    </row>
    <row r="15" spans="1:6" x14ac:dyDescent="0.55000000000000004">
      <c r="A15" s="45" t="s">
        <v>22</v>
      </c>
      <c r="B15" s="51">
        <f t="shared" si="1"/>
        <v>594185</v>
      </c>
      <c r="C15" s="51">
        <v>316629</v>
      </c>
      <c r="D15" s="51">
        <v>277556</v>
      </c>
    </row>
    <row r="16" spans="1:6" x14ac:dyDescent="0.55000000000000004">
      <c r="A16" s="45" t="s">
        <v>23</v>
      </c>
      <c r="B16" s="51">
        <f t="shared" si="1"/>
        <v>510380</v>
      </c>
      <c r="C16" s="51">
        <v>270761</v>
      </c>
      <c r="D16" s="51">
        <v>239619</v>
      </c>
    </row>
    <row r="17" spans="1:4" x14ac:dyDescent="0.55000000000000004">
      <c r="A17" s="45" t="s">
        <v>24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55000000000000004">
      <c r="A18" s="45" t="s">
        <v>25</v>
      </c>
      <c r="B18" s="51">
        <f t="shared" si="1"/>
        <v>744461</v>
      </c>
      <c r="C18" s="51">
        <v>396406</v>
      </c>
      <c r="D18" s="51">
        <v>348055</v>
      </c>
    </row>
    <row r="19" spans="1:4" x14ac:dyDescent="0.55000000000000004">
      <c r="A19" s="45" t="s">
        <v>26</v>
      </c>
      <c r="B19" s="51">
        <f t="shared" si="1"/>
        <v>219377</v>
      </c>
      <c r="C19" s="51">
        <v>120665</v>
      </c>
      <c r="D19" s="51">
        <v>98712</v>
      </c>
    </row>
    <row r="20" spans="1:4" x14ac:dyDescent="0.55000000000000004">
      <c r="A20" s="45" t="s">
        <v>27</v>
      </c>
      <c r="B20" s="51">
        <f t="shared" si="1"/>
        <v>108367</v>
      </c>
      <c r="C20" s="51">
        <v>56053</v>
      </c>
      <c r="D20" s="51">
        <v>52314</v>
      </c>
    </row>
    <row r="21" spans="1:4" x14ac:dyDescent="0.55000000000000004">
      <c r="A21" s="45" t="s">
        <v>28</v>
      </c>
      <c r="B21" s="51">
        <f t="shared" si="1"/>
        <v>127843</v>
      </c>
      <c r="C21" s="51">
        <v>66996</v>
      </c>
      <c r="D21" s="51">
        <v>60847</v>
      </c>
    </row>
    <row r="22" spans="1:4" x14ac:dyDescent="0.55000000000000004">
      <c r="A22" s="45" t="s">
        <v>29</v>
      </c>
      <c r="B22" s="51">
        <f t="shared" si="1"/>
        <v>94396</v>
      </c>
      <c r="C22" s="51">
        <v>48565</v>
      </c>
      <c r="D22" s="51">
        <v>45831</v>
      </c>
    </row>
    <row r="23" spans="1:4" x14ac:dyDescent="0.55000000000000004">
      <c r="A23" s="45" t="s">
        <v>30</v>
      </c>
      <c r="B23" s="51">
        <f t="shared" si="1"/>
        <v>80670</v>
      </c>
      <c r="C23" s="51">
        <v>42589</v>
      </c>
      <c r="D23" s="51">
        <v>38081</v>
      </c>
    </row>
    <row r="24" spans="1:4" x14ac:dyDescent="0.55000000000000004">
      <c r="A24" s="45" t="s">
        <v>31</v>
      </c>
      <c r="B24" s="51">
        <f t="shared" si="1"/>
        <v>196409</v>
      </c>
      <c r="C24" s="51">
        <v>104803</v>
      </c>
      <c r="D24" s="51">
        <v>91606</v>
      </c>
    </row>
    <row r="25" spans="1:4" x14ac:dyDescent="0.55000000000000004">
      <c r="A25" s="45" t="s">
        <v>32</v>
      </c>
      <c r="B25" s="51">
        <f t="shared" si="1"/>
        <v>202127</v>
      </c>
      <c r="C25" s="51">
        <v>104076</v>
      </c>
      <c r="D25" s="51">
        <v>98051</v>
      </c>
    </row>
    <row r="26" spans="1:4" x14ac:dyDescent="0.55000000000000004">
      <c r="A26" s="45" t="s">
        <v>33</v>
      </c>
      <c r="B26" s="51">
        <f t="shared" si="1"/>
        <v>311028</v>
      </c>
      <c r="C26" s="51">
        <v>163684</v>
      </c>
      <c r="D26" s="51">
        <v>147344</v>
      </c>
    </row>
    <row r="27" spans="1:4" x14ac:dyDescent="0.55000000000000004">
      <c r="A27" s="45" t="s">
        <v>34</v>
      </c>
      <c r="B27" s="51">
        <f t="shared" si="1"/>
        <v>683602</v>
      </c>
      <c r="C27" s="51">
        <v>377735</v>
      </c>
      <c r="D27" s="51">
        <v>305867</v>
      </c>
    </row>
    <row r="28" spans="1:4" x14ac:dyDescent="0.55000000000000004">
      <c r="A28" s="45" t="s">
        <v>35</v>
      </c>
      <c r="B28" s="51">
        <f t="shared" si="1"/>
        <v>170728</v>
      </c>
      <c r="C28" s="51">
        <v>89383</v>
      </c>
      <c r="D28" s="51">
        <v>81345</v>
      </c>
    </row>
    <row r="29" spans="1:4" x14ac:dyDescent="0.55000000000000004">
      <c r="A29" s="45" t="s">
        <v>36</v>
      </c>
      <c r="B29" s="51">
        <f t="shared" si="1"/>
        <v>121154</v>
      </c>
      <c r="C29" s="51">
        <v>63126</v>
      </c>
      <c r="D29" s="51">
        <v>58028</v>
      </c>
    </row>
    <row r="30" spans="1:4" x14ac:dyDescent="0.55000000000000004">
      <c r="A30" s="45" t="s">
        <v>37</v>
      </c>
      <c r="B30" s="51">
        <f t="shared" si="1"/>
        <v>262814</v>
      </c>
      <c r="C30" s="51">
        <v>141663</v>
      </c>
      <c r="D30" s="51">
        <v>121151</v>
      </c>
    </row>
    <row r="31" spans="1:4" x14ac:dyDescent="0.55000000000000004">
      <c r="A31" s="45" t="s">
        <v>38</v>
      </c>
      <c r="B31" s="51">
        <f t="shared" si="1"/>
        <v>788849</v>
      </c>
      <c r="C31" s="51">
        <v>419978</v>
      </c>
      <c r="D31" s="51">
        <v>368871</v>
      </c>
    </row>
    <row r="32" spans="1:4" x14ac:dyDescent="0.55000000000000004">
      <c r="A32" s="45" t="s">
        <v>39</v>
      </c>
      <c r="B32" s="51">
        <f t="shared" si="1"/>
        <v>503825</v>
      </c>
      <c r="C32" s="51">
        <v>265713</v>
      </c>
      <c r="D32" s="51">
        <v>238112</v>
      </c>
    </row>
    <row r="33" spans="1:4" x14ac:dyDescent="0.55000000000000004">
      <c r="A33" s="45" t="s">
        <v>40</v>
      </c>
      <c r="B33" s="51">
        <f t="shared" si="1"/>
        <v>138127</v>
      </c>
      <c r="C33" s="51">
        <v>71939</v>
      </c>
      <c r="D33" s="51">
        <v>66188</v>
      </c>
    </row>
    <row r="34" spans="1:4" x14ac:dyDescent="0.55000000000000004">
      <c r="A34" s="45" t="s">
        <v>41</v>
      </c>
      <c r="B34" s="51">
        <f t="shared" si="1"/>
        <v>101989</v>
      </c>
      <c r="C34" s="51">
        <v>53764</v>
      </c>
      <c r="D34" s="51">
        <v>48225</v>
      </c>
    </row>
    <row r="35" spans="1:4" x14ac:dyDescent="0.55000000000000004">
      <c r="A35" s="45" t="s">
        <v>42</v>
      </c>
      <c r="B35" s="51">
        <f t="shared" si="1"/>
        <v>64807</v>
      </c>
      <c r="C35" s="51">
        <v>33734</v>
      </c>
      <c r="D35" s="51">
        <v>31073</v>
      </c>
    </row>
    <row r="36" spans="1:4" x14ac:dyDescent="0.55000000000000004">
      <c r="A36" s="45" t="s">
        <v>43</v>
      </c>
      <c r="B36" s="51">
        <f t="shared" si="1"/>
        <v>75967</v>
      </c>
      <c r="C36" s="51">
        <v>40916</v>
      </c>
      <c r="D36" s="51">
        <v>35051</v>
      </c>
    </row>
    <row r="37" spans="1:4" x14ac:dyDescent="0.55000000000000004">
      <c r="A37" s="45" t="s">
        <v>44</v>
      </c>
      <c r="B37" s="51">
        <f t="shared" si="1"/>
        <v>245459</v>
      </c>
      <c r="C37" s="51">
        <v>132914</v>
      </c>
      <c r="D37" s="51">
        <v>112545</v>
      </c>
    </row>
    <row r="38" spans="1:4" x14ac:dyDescent="0.55000000000000004">
      <c r="A38" s="45" t="s">
        <v>45</v>
      </c>
      <c r="B38" s="51">
        <f t="shared" si="1"/>
        <v>317115</v>
      </c>
      <c r="C38" s="51">
        <v>166219</v>
      </c>
      <c r="D38" s="51">
        <v>150896</v>
      </c>
    </row>
    <row r="39" spans="1:4" x14ac:dyDescent="0.55000000000000004">
      <c r="A39" s="45" t="s">
        <v>46</v>
      </c>
      <c r="B39" s="51">
        <f t="shared" si="1"/>
        <v>185631</v>
      </c>
      <c r="C39" s="51">
        <v>101685</v>
      </c>
      <c r="D39" s="51">
        <v>83946</v>
      </c>
    </row>
    <row r="40" spans="1:4" x14ac:dyDescent="0.55000000000000004">
      <c r="A40" s="45" t="s">
        <v>47</v>
      </c>
      <c r="B40" s="51">
        <f t="shared" si="1"/>
        <v>98243</v>
      </c>
      <c r="C40" s="51">
        <v>51317</v>
      </c>
      <c r="D40" s="51">
        <v>46926</v>
      </c>
    </row>
    <row r="41" spans="1:4" x14ac:dyDescent="0.55000000000000004">
      <c r="A41" s="45" t="s">
        <v>48</v>
      </c>
      <c r="B41" s="51">
        <f t="shared" si="1"/>
        <v>104837</v>
      </c>
      <c r="C41" s="51">
        <v>54695</v>
      </c>
      <c r="D41" s="51">
        <v>50142</v>
      </c>
    </row>
    <row r="42" spans="1:4" x14ac:dyDescent="0.55000000000000004">
      <c r="A42" s="45" t="s">
        <v>49</v>
      </c>
      <c r="B42" s="51">
        <f t="shared" si="1"/>
        <v>158805</v>
      </c>
      <c r="C42" s="51">
        <v>81880</v>
      </c>
      <c r="D42" s="51">
        <v>76925</v>
      </c>
    </row>
    <row r="43" spans="1:4" x14ac:dyDescent="0.55000000000000004">
      <c r="A43" s="45" t="s">
        <v>50</v>
      </c>
      <c r="B43" s="51">
        <f t="shared" si="1"/>
        <v>86080</v>
      </c>
      <c r="C43" s="51">
        <v>44293</v>
      </c>
      <c r="D43" s="51">
        <v>41787</v>
      </c>
    </row>
    <row r="44" spans="1:4" x14ac:dyDescent="0.55000000000000004">
      <c r="A44" s="45" t="s">
        <v>51</v>
      </c>
      <c r="B44" s="51">
        <f t="shared" si="1"/>
        <v>524934</v>
      </c>
      <c r="C44" s="51">
        <v>284356</v>
      </c>
      <c r="D44" s="51">
        <v>240578</v>
      </c>
    </row>
    <row r="45" spans="1:4" x14ac:dyDescent="0.55000000000000004">
      <c r="A45" s="45" t="s">
        <v>52</v>
      </c>
      <c r="B45" s="51">
        <f t="shared" si="1"/>
        <v>116046</v>
      </c>
      <c r="C45" s="51">
        <v>60085</v>
      </c>
      <c r="D45" s="51">
        <v>55961</v>
      </c>
    </row>
    <row r="46" spans="1:4" x14ac:dyDescent="0.55000000000000004">
      <c r="A46" s="45" t="s">
        <v>53</v>
      </c>
      <c r="B46" s="51">
        <f t="shared" si="1"/>
        <v>151179</v>
      </c>
      <c r="C46" s="51">
        <v>80004</v>
      </c>
      <c r="D46" s="51">
        <v>71175</v>
      </c>
    </row>
    <row r="47" spans="1:4" x14ac:dyDescent="0.55000000000000004">
      <c r="A47" s="45" t="s">
        <v>54</v>
      </c>
      <c r="B47" s="51">
        <f t="shared" si="1"/>
        <v>234197</v>
      </c>
      <c r="C47" s="51">
        <v>121032</v>
      </c>
      <c r="D47" s="51">
        <v>113165</v>
      </c>
    </row>
    <row r="48" spans="1:4" x14ac:dyDescent="0.55000000000000004">
      <c r="A48" s="45" t="s">
        <v>55</v>
      </c>
      <c r="B48" s="51">
        <f t="shared" si="1"/>
        <v>139125</v>
      </c>
      <c r="C48" s="51">
        <v>73914</v>
      </c>
      <c r="D48" s="51">
        <v>65211</v>
      </c>
    </row>
    <row r="49" spans="1:4" x14ac:dyDescent="0.55000000000000004">
      <c r="A49" s="45" t="s">
        <v>56</v>
      </c>
      <c r="B49" s="51">
        <f t="shared" si="1"/>
        <v>117802</v>
      </c>
      <c r="C49" s="51">
        <v>61886</v>
      </c>
      <c r="D49" s="51">
        <v>55916</v>
      </c>
    </row>
    <row r="50" spans="1:4" x14ac:dyDescent="0.55000000000000004">
      <c r="A50" s="45" t="s">
        <v>57</v>
      </c>
      <c r="B50" s="51">
        <f t="shared" si="1"/>
        <v>204871</v>
      </c>
      <c r="C50" s="51">
        <v>109133</v>
      </c>
      <c r="D50" s="51">
        <v>95738</v>
      </c>
    </row>
    <row r="51" spans="1:4" x14ac:dyDescent="0.55000000000000004">
      <c r="A51" s="45" t="s">
        <v>58</v>
      </c>
      <c r="B51" s="51">
        <f t="shared" si="1"/>
        <v>133653</v>
      </c>
      <c r="C51" s="51">
        <v>71873</v>
      </c>
      <c r="D51" s="51">
        <v>61780</v>
      </c>
    </row>
    <row r="53" spans="1:4" x14ac:dyDescent="0.55000000000000004">
      <c r="A53" s="24" t="s">
        <v>140</v>
      </c>
    </row>
    <row r="54" spans="1:4" x14ac:dyDescent="0.55000000000000004">
      <c r="A54" t="s">
        <v>141</v>
      </c>
    </row>
    <row r="55" spans="1:4" x14ac:dyDescent="0.55000000000000004">
      <c r="A55" t="s">
        <v>142</v>
      </c>
    </row>
    <row r="56" spans="1:4" x14ac:dyDescent="0.55000000000000004">
      <c r="A56" t="s">
        <v>143</v>
      </c>
    </row>
    <row r="57" spans="1:4" x14ac:dyDescent="0.55000000000000004">
      <c r="A57" s="22" t="s">
        <v>144</v>
      </c>
    </row>
    <row r="58" spans="1:4" x14ac:dyDescent="0.55000000000000004">
      <c r="A58" t="s">
        <v>145</v>
      </c>
    </row>
    <row r="59" spans="1:4" x14ac:dyDescent="0.55000000000000004">
      <c r="A59" t="s">
        <v>146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DIGI-808455956-3971726</_dlc_DocId>
    <_dlc_DocIdUrl xmlns="89559dea-130d-4237-8e78-1ce7f44b9a24">
      <Url>https://digitalgojp.sharepoint.com/sites/digi_portal/_layouts/15/DocIdRedir.aspx?ID=DIGI-808455956-3971726</Url>
      <Description>DIGI-808455956-3971726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2022-08-22T05:16:23Z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8ea0bdfe-56cc-4d69-b557-d3f782f5480a</vt:lpwstr>
  </property>
  <property fmtid="{D5CDD505-2E9C-101B-9397-08002B2CF9AE}" pid="4" name="MediaServiceImageTags">
    <vt:lpwstr/>
  </property>
</Properties>
</file>