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3320" yWindow="6816" windowWidth="27000" windowHeight="1440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<sst xmlns="http://schemas.openxmlformats.org/spreadsheetml/2006/main" count="353" uniqueCount="152">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</sst>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22" sqref="A22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7" customWidth="1"/>
    <col min="10" max="10" width="10.5" bestFit="1" customWidth="1"/>
  </cols>
  <sheetData>
    <row r="1" spans="1:8" x14ac:dyDescent="0.45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9">
        <v>44776</v>
      </c>
      <c r="H3" s="89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0" t="s">
        <v>2</v>
      </c>
      <c r="B5" s="75" t="s">
        <v>3</v>
      </c>
      <c r="C5" s="71" t="s">
        <v>4</v>
      </c>
      <c r="D5" s="76"/>
      <c r="E5" s="79" t="s">
        <v>5</v>
      </c>
      <c r="F5" s="80"/>
      <c r="G5" s="81">
        <v>44775</v>
      </c>
      <c r="H5" s="82"/>
    </row>
    <row r="6" spans="1:8" ht="21.75" customHeight="1" x14ac:dyDescent="0.45">
      <c r="A6" s="7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69" t="s">
        <v>9</v>
      </c>
      <c r="F7" s="8"/>
      <c r="G7" s="69" t="s">
        <v>9</v>
      </c>
      <c r="H7" s="9"/>
    </row>
    <row r="8" spans="1:8" ht="18.75" customHeight="1" x14ac:dyDescent="0.45">
      <c r="A8" s="70"/>
      <c r="B8" s="75"/>
      <c r="C8" s="88"/>
      <c r="D8" s="71" t="s">
        <v>10</v>
      </c>
      <c r="E8" s="70"/>
      <c r="F8" s="71" t="s">
        <v>11</v>
      </c>
      <c r="G8" s="70"/>
      <c r="H8" s="73" t="s">
        <v>11</v>
      </c>
    </row>
    <row r="9" spans="1:8" ht="35.1" customHeight="1" x14ac:dyDescent="0.45">
      <c r="A9" s="70"/>
      <c r="B9" s="75"/>
      <c r="C9" s="88"/>
      <c r="D9" s="72"/>
      <c r="E9" s="70"/>
      <c r="F9" s="72"/>
      <c r="G9" s="70"/>
      <c r="H9" s="72"/>
    </row>
    <row r="10" spans="1:8" x14ac:dyDescent="0.45">
      <c r="A10" s="10" t="s">
        <v>12</v>
      </c>
      <c r="B10" s="20">
        <v>126645025.00000003</v>
      </c>
      <c r="C10" s="21">
        <f>SUM(C11:C57)</f>
        <v>79945221</v>
      </c>
      <c r="D10" s="11">
        <f>C10/$B10</f>
        <v>0.63125433470442271</v>
      </c>
      <c r="E10" s="21">
        <f>SUM(E11:E57)</f>
        <v>522338</v>
      </c>
      <c r="F10" s="11">
        <f>E10/$B10</f>
        <v>4.1244257324754754E-3</v>
      </c>
      <c r="G10" s="21">
        <f>SUM(G11:G57)</f>
        <v>78135</v>
      </c>
      <c r="H10" s="11">
        <f>G10/$B10</f>
        <v>6.1696067413623224E-4</v>
      </c>
    </row>
    <row r="11" spans="1:8" x14ac:dyDescent="0.45">
      <c r="A11" s="12" t="s">
        <v>13</v>
      </c>
      <c r="B11" s="20">
        <v>5226603</v>
      </c>
      <c r="C11" s="21">
        <v>3418459</v>
      </c>
      <c r="D11" s="11">
        <f t="shared" ref="D11:D57" si="0">C11/$B11</f>
        <v>0.65404986757172867</v>
      </c>
      <c r="E11" s="21">
        <v>18520</v>
      </c>
      <c r="F11" s="11">
        <f t="shared" ref="F11:F57" si="1">E11/$B11</f>
        <v>3.5434105096560807E-3</v>
      </c>
      <c r="G11" s="21">
        <v>4966</v>
      </c>
      <c r="H11" s="11">
        <f t="shared" ref="H11:H57" si="2">G11/$B11</f>
        <v>9.5013912478143065E-4</v>
      </c>
    </row>
    <row r="12" spans="1:8" x14ac:dyDescent="0.45">
      <c r="A12" s="12" t="s">
        <v>14</v>
      </c>
      <c r="B12" s="20">
        <v>1259615</v>
      </c>
      <c r="C12" s="21">
        <v>879842</v>
      </c>
      <c r="D12" s="11">
        <f t="shared" si="0"/>
        <v>0.69850073236663579</v>
      </c>
      <c r="E12" s="21">
        <v>4506</v>
      </c>
      <c r="F12" s="11">
        <f t="shared" si="1"/>
        <v>3.5772835350484076E-3</v>
      </c>
      <c r="G12" s="21">
        <v>815</v>
      </c>
      <c r="H12" s="11">
        <f t="shared" si="2"/>
        <v>6.4702309832766365E-4</v>
      </c>
    </row>
    <row r="13" spans="1:8" x14ac:dyDescent="0.45">
      <c r="A13" s="12" t="s">
        <v>15</v>
      </c>
      <c r="B13" s="20">
        <v>1220823</v>
      </c>
      <c r="C13" s="21">
        <v>865216</v>
      </c>
      <c r="D13" s="11">
        <f t="shared" si="0"/>
        <v>0.70871535021866394</v>
      </c>
      <c r="E13" s="21">
        <v>3931</v>
      </c>
      <c r="F13" s="11">
        <f t="shared" si="1"/>
        <v>3.2199589948747687E-3</v>
      </c>
      <c r="G13" s="21">
        <v>743</v>
      </c>
      <c r="H13" s="11">
        <f t="shared" si="2"/>
        <v>6.0860583393333842E-4</v>
      </c>
    </row>
    <row r="14" spans="1:8" x14ac:dyDescent="0.45">
      <c r="A14" s="12" t="s">
        <v>16</v>
      </c>
      <c r="B14" s="20">
        <v>2281989</v>
      </c>
      <c r="C14" s="21">
        <v>1511104</v>
      </c>
      <c r="D14" s="11">
        <f t="shared" si="0"/>
        <v>0.66218724104279203</v>
      </c>
      <c r="E14" s="21">
        <v>10453</v>
      </c>
      <c r="F14" s="11">
        <f t="shared" si="1"/>
        <v>4.5806531056898168E-3</v>
      </c>
      <c r="G14" s="21">
        <v>3444</v>
      </c>
      <c r="H14" s="11">
        <f t="shared" si="2"/>
        <v>1.5092097288812523E-3</v>
      </c>
    </row>
    <row r="15" spans="1:8" x14ac:dyDescent="0.45">
      <c r="A15" s="12" t="s">
        <v>17</v>
      </c>
      <c r="B15" s="20">
        <v>971288</v>
      </c>
      <c r="C15" s="21">
        <v>715543</v>
      </c>
      <c r="D15" s="11">
        <f t="shared" si="0"/>
        <v>0.73669498645098053</v>
      </c>
      <c r="E15" s="21">
        <v>3789</v>
      </c>
      <c r="F15" s="11">
        <f t="shared" si="1"/>
        <v>3.9010056749388439E-3</v>
      </c>
      <c r="G15" s="21">
        <v>531</v>
      </c>
      <c r="H15" s="11">
        <f t="shared" si="2"/>
        <v>5.4669675729546749E-4</v>
      </c>
    </row>
    <row r="16" spans="1:8" x14ac:dyDescent="0.45">
      <c r="A16" s="12" t="s">
        <v>18</v>
      </c>
      <c r="B16" s="20">
        <v>1069562</v>
      </c>
      <c r="C16" s="21">
        <v>766821</v>
      </c>
      <c r="D16" s="11">
        <f t="shared" si="0"/>
        <v>0.71694862008934501</v>
      </c>
      <c r="E16" s="21">
        <v>3174</v>
      </c>
      <c r="F16" s="11">
        <f t="shared" si="1"/>
        <v>2.9675699024460482E-3</v>
      </c>
      <c r="G16" s="21">
        <v>668</v>
      </c>
      <c r="H16" s="11">
        <f t="shared" si="2"/>
        <v>6.245547242703088E-4</v>
      </c>
    </row>
    <row r="17" spans="1:8" x14ac:dyDescent="0.45">
      <c r="A17" s="12" t="s">
        <v>19</v>
      </c>
      <c r="B17" s="20">
        <v>1862059.0000000002</v>
      </c>
      <c r="C17" s="21">
        <v>1299232</v>
      </c>
      <c r="D17" s="11">
        <f t="shared" si="0"/>
        <v>0.69773943790180648</v>
      </c>
      <c r="E17" s="21">
        <v>6762</v>
      </c>
      <c r="F17" s="11">
        <f t="shared" si="1"/>
        <v>3.6314638795011322E-3</v>
      </c>
      <c r="G17" s="21">
        <v>992</v>
      </c>
      <c r="H17" s="11">
        <f t="shared" si="2"/>
        <v>5.3274359190551963E-4</v>
      </c>
    </row>
    <row r="18" spans="1:8" x14ac:dyDescent="0.45">
      <c r="A18" s="12" t="s">
        <v>20</v>
      </c>
      <c r="B18" s="20">
        <v>2907675</v>
      </c>
      <c r="C18" s="21">
        <v>1954859</v>
      </c>
      <c r="D18" s="11">
        <f t="shared" si="0"/>
        <v>0.67231000713628586</v>
      </c>
      <c r="E18" s="21">
        <v>12370</v>
      </c>
      <c r="F18" s="11">
        <f t="shared" si="1"/>
        <v>4.2542581271978472E-3</v>
      </c>
      <c r="G18" s="21">
        <v>1566</v>
      </c>
      <c r="H18" s="11">
        <f t="shared" si="2"/>
        <v>5.3857463437282369E-4</v>
      </c>
    </row>
    <row r="19" spans="1:8" x14ac:dyDescent="0.45">
      <c r="A19" s="12" t="s">
        <v>21</v>
      </c>
      <c r="B19" s="20">
        <v>1955401</v>
      </c>
      <c r="C19" s="21">
        <v>1300528</v>
      </c>
      <c r="D19" s="11">
        <f t="shared" si="0"/>
        <v>0.66509529247453592</v>
      </c>
      <c r="E19" s="21">
        <v>8758</v>
      </c>
      <c r="F19" s="11">
        <f t="shared" si="1"/>
        <v>4.4788767112218927E-3</v>
      </c>
      <c r="G19" s="21">
        <v>1246</v>
      </c>
      <c r="H19" s="11">
        <f t="shared" si="2"/>
        <v>6.3720945217886251E-4</v>
      </c>
    </row>
    <row r="20" spans="1:8" x14ac:dyDescent="0.45">
      <c r="A20" s="12" t="s">
        <v>22</v>
      </c>
      <c r="B20" s="20">
        <v>1958101</v>
      </c>
      <c r="C20" s="21">
        <v>1278818</v>
      </c>
      <c r="D20" s="11">
        <f t="shared" si="0"/>
        <v>0.65309092840461247</v>
      </c>
      <c r="E20" s="21">
        <v>5099</v>
      </c>
      <c r="F20" s="11">
        <f t="shared" si="1"/>
        <v>2.6040536213402681E-3</v>
      </c>
      <c r="G20" s="21">
        <v>816</v>
      </c>
      <c r="H20" s="11">
        <f t="shared" si="2"/>
        <v>4.1673029123625389E-4</v>
      </c>
    </row>
    <row r="21" spans="1:8" x14ac:dyDescent="0.45">
      <c r="A21" s="12" t="s">
        <v>23</v>
      </c>
      <c r="B21" s="20">
        <v>7393799</v>
      </c>
      <c r="C21" s="21">
        <v>4705798</v>
      </c>
      <c r="D21" s="11">
        <f t="shared" si="0"/>
        <v>0.63645197820497956</v>
      </c>
      <c r="E21" s="21">
        <v>38370</v>
      </c>
      <c r="F21" s="11">
        <f t="shared" si="1"/>
        <v>5.1894837822883746E-3</v>
      </c>
      <c r="G21" s="21">
        <v>6574</v>
      </c>
      <c r="H21" s="11">
        <f t="shared" si="2"/>
        <v>8.8912343979055967E-4</v>
      </c>
    </row>
    <row r="22" spans="1:8" x14ac:dyDescent="0.45">
      <c r="A22" s="12" t="s">
        <v>24</v>
      </c>
      <c r="B22" s="20">
        <v>6322892.0000000009</v>
      </c>
      <c r="C22" s="21">
        <v>4108473</v>
      </c>
      <c r="D22" s="11">
        <f t="shared" si="0"/>
        <v>0.64977750687501845</v>
      </c>
      <c r="E22" s="21">
        <v>30734</v>
      </c>
      <c r="F22" s="11">
        <f t="shared" si="1"/>
        <v>4.8607504287594971E-3</v>
      </c>
      <c r="G22" s="21">
        <v>4249</v>
      </c>
      <c r="H22" s="11">
        <f t="shared" si="2"/>
        <v>6.7200262158518588E-4</v>
      </c>
    </row>
    <row r="23" spans="1:8" x14ac:dyDescent="0.45">
      <c r="A23" s="12" t="s">
        <v>25</v>
      </c>
      <c r="B23" s="20">
        <v>13843329.000000002</v>
      </c>
      <c r="C23" s="21">
        <v>8552845</v>
      </c>
      <c r="D23" s="11">
        <f t="shared" si="0"/>
        <v>0.61783152014952469</v>
      </c>
      <c r="E23" s="21">
        <v>66748</v>
      </c>
      <c r="F23" s="11">
        <f t="shared" si="1"/>
        <v>4.8216725904585518E-3</v>
      </c>
      <c r="G23" s="21">
        <v>9174</v>
      </c>
      <c r="H23" s="11">
        <f t="shared" si="2"/>
        <v>6.6270186889295186E-4</v>
      </c>
    </row>
    <row r="24" spans="1:8" x14ac:dyDescent="0.45">
      <c r="A24" s="12" t="s">
        <v>26</v>
      </c>
      <c r="B24" s="20">
        <v>9220206</v>
      </c>
      <c r="C24" s="21">
        <v>5818169</v>
      </c>
      <c r="D24" s="11">
        <f t="shared" si="0"/>
        <v>0.63102375369921238</v>
      </c>
      <c r="E24" s="21">
        <v>50596</v>
      </c>
      <c r="F24" s="11">
        <f t="shared" si="1"/>
        <v>5.4875129687991788E-3</v>
      </c>
      <c r="G24" s="21">
        <v>6350</v>
      </c>
      <c r="H24" s="11">
        <f t="shared" si="2"/>
        <v>6.8870478598851261E-4</v>
      </c>
    </row>
    <row r="25" spans="1:8" x14ac:dyDescent="0.45">
      <c r="A25" s="12" t="s">
        <v>27</v>
      </c>
      <c r="B25" s="20">
        <v>2213174</v>
      </c>
      <c r="C25" s="21">
        <v>1579299</v>
      </c>
      <c r="D25" s="11">
        <f t="shared" si="0"/>
        <v>0.71359007470718527</v>
      </c>
      <c r="E25" s="21">
        <v>7038</v>
      </c>
      <c r="F25" s="11">
        <f t="shared" si="1"/>
        <v>3.1800482022651629E-3</v>
      </c>
      <c r="G25" s="21">
        <v>1051</v>
      </c>
      <c r="H25" s="11">
        <f t="shared" si="2"/>
        <v>4.7488358348688354E-4</v>
      </c>
    </row>
    <row r="26" spans="1:8" x14ac:dyDescent="0.45">
      <c r="A26" s="12" t="s">
        <v>28</v>
      </c>
      <c r="B26" s="20">
        <v>1047674</v>
      </c>
      <c r="C26" s="21">
        <v>707160</v>
      </c>
      <c r="D26" s="11">
        <f t="shared" si="0"/>
        <v>0.67498095781703082</v>
      </c>
      <c r="E26" s="21">
        <v>4171</v>
      </c>
      <c r="F26" s="11">
        <f t="shared" si="1"/>
        <v>3.9812002588591492E-3</v>
      </c>
      <c r="G26" s="21">
        <v>997</v>
      </c>
      <c r="H26" s="11">
        <f t="shared" si="2"/>
        <v>9.5163190076302361E-4</v>
      </c>
    </row>
    <row r="27" spans="1:8" x14ac:dyDescent="0.45">
      <c r="A27" s="12" t="s">
        <v>29</v>
      </c>
      <c r="B27" s="20">
        <v>1132656</v>
      </c>
      <c r="C27" s="21">
        <v>726192</v>
      </c>
      <c r="D27" s="11">
        <f t="shared" si="0"/>
        <v>0.64114082298597275</v>
      </c>
      <c r="E27" s="21">
        <v>3612</v>
      </c>
      <c r="F27" s="11">
        <f t="shared" si="1"/>
        <v>3.1889646989024028E-3</v>
      </c>
      <c r="G27" s="21">
        <v>509</v>
      </c>
      <c r="H27" s="11">
        <f t="shared" si="2"/>
        <v>4.4938622141232643E-4</v>
      </c>
    </row>
    <row r="28" spans="1:8" x14ac:dyDescent="0.45">
      <c r="A28" s="12" t="s">
        <v>30</v>
      </c>
      <c r="B28" s="20">
        <v>774582.99999999988</v>
      </c>
      <c r="C28" s="21">
        <v>508103</v>
      </c>
      <c r="D28" s="11">
        <f t="shared" si="0"/>
        <v>0.65596972822796273</v>
      </c>
      <c r="E28" s="21">
        <v>2841</v>
      </c>
      <c r="F28" s="11">
        <f t="shared" si="1"/>
        <v>3.6677799538590446E-3</v>
      </c>
      <c r="G28" s="21">
        <v>168</v>
      </c>
      <c r="H28" s="11">
        <f t="shared" si="2"/>
        <v>2.1689089484277349E-4</v>
      </c>
    </row>
    <row r="29" spans="1:8" x14ac:dyDescent="0.45">
      <c r="A29" s="12" t="s">
        <v>31</v>
      </c>
      <c r="B29" s="20">
        <v>820997</v>
      </c>
      <c r="C29" s="21">
        <v>533773</v>
      </c>
      <c r="D29" s="11">
        <f t="shared" si="0"/>
        <v>0.65015219300435934</v>
      </c>
      <c r="E29" s="21">
        <v>2973</v>
      </c>
      <c r="F29" s="11">
        <f t="shared" si="1"/>
        <v>3.6212068984417724E-3</v>
      </c>
      <c r="G29" s="21">
        <v>295</v>
      </c>
      <c r="H29" s="11">
        <f t="shared" si="2"/>
        <v>3.5931921797521793E-4</v>
      </c>
    </row>
    <row r="30" spans="1:8" x14ac:dyDescent="0.45">
      <c r="A30" s="12" t="s">
        <v>32</v>
      </c>
      <c r="B30" s="20">
        <v>2071737</v>
      </c>
      <c r="C30" s="21">
        <v>1407685</v>
      </c>
      <c r="D30" s="11">
        <f t="shared" si="0"/>
        <v>0.67947089809179451</v>
      </c>
      <c r="E30" s="21">
        <v>6832</v>
      </c>
      <c r="F30" s="11">
        <f t="shared" si="1"/>
        <v>3.2977158780289196E-3</v>
      </c>
      <c r="G30" s="21">
        <v>1012</v>
      </c>
      <c r="H30" s="11">
        <f t="shared" si="2"/>
        <v>4.8847899130053665E-4</v>
      </c>
    </row>
    <row r="31" spans="1:8" x14ac:dyDescent="0.45">
      <c r="A31" s="12" t="s">
        <v>33</v>
      </c>
      <c r="B31" s="20">
        <v>2016791</v>
      </c>
      <c r="C31" s="21">
        <v>1322276</v>
      </c>
      <c r="D31" s="11">
        <f t="shared" si="0"/>
        <v>0.65563362787715729</v>
      </c>
      <c r="E31" s="21">
        <v>6070</v>
      </c>
      <c r="F31" s="11">
        <f t="shared" si="1"/>
        <v>3.0097317967007985E-3</v>
      </c>
      <c r="G31" s="21">
        <v>847</v>
      </c>
      <c r="H31" s="11">
        <f t="shared" si="2"/>
        <v>4.199741073814788E-4</v>
      </c>
    </row>
    <row r="32" spans="1:8" x14ac:dyDescent="0.45">
      <c r="A32" s="12" t="s">
        <v>34</v>
      </c>
      <c r="B32" s="20">
        <v>3686259.9999999995</v>
      </c>
      <c r="C32" s="21">
        <v>2400846</v>
      </c>
      <c r="D32" s="11">
        <f t="shared" si="0"/>
        <v>0.6512958933987294</v>
      </c>
      <c r="E32" s="21">
        <v>14019</v>
      </c>
      <c r="F32" s="11">
        <f t="shared" si="1"/>
        <v>3.8030415651636082E-3</v>
      </c>
      <c r="G32" s="21">
        <v>1477</v>
      </c>
      <c r="H32" s="11">
        <f t="shared" si="2"/>
        <v>4.0067710904819522E-4</v>
      </c>
    </row>
    <row r="33" spans="1:8" x14ac:dyDescent="0.45">
      <c r="A33" s="12" t="s">
        <v>35</v>
      </c>
      <c r="B33" s="20">
        <v>7558801.9999999991</v>
      </c>
      <c r="C33" s="21">
        <v>4529886</v>
      </c>
      <c r="D33" s="11">
        <f t="shared" si="0"/>
        <v>0.59928623609931841</v>
      </c>
      <c r="E33" s="21">
        <v>30832</v>
      </c>
      <c r="F33" s="11">
        <f t="shared" si="1"/>
        <v>4.0789532521158783E-3</v>
      </c>
      <c r="G33" s="21">
        <v>3724</v>
      </c>
      <c r="H33" s="11">
        <f t="shared" si="2"/>
        <v>4.9267066394912849E-4</v>
      </c>
    </row>
    <row r="34" spans="1:8" x14ac:dyDescent="0.45">
      <c r="A34" s="12" t="s">
        <v>36</v>
      </c>
      <c r="B34" s="20">
        <v>1800557</v>
      </c>
      <c r="C34" s="21">
        <v>1144066</v>
      </c>
      <c r="D34" s="11">
        <f t="shared" si="0"/>
        <v>0.63539560258297845</v>
      </c>
      <c r="E34" s="21">
        <v>5735</v>
      </c>
      <c r="F34" s="11">
        <f t="shared" si="1"/>
        <v>3.1851254917228391E-3</v>
      </c>
      <c r="G34" s="21">
        <v>1511</v>
      </c>
      <c r="H34" s="11">
        <f t="shared" si="2"/>
        <v>8.3918476338155359E-4</v>
      </c>
    </row>
    <row r="35" spans="1:8" x14ac:dyDescent="0.45">
      <c r="A35" s="12" t="s">
        <v>37</v>
      </c>
      <c r="B35" s="20">
        <v>1418843</v>
      </c>
      <c r="C35" s="21">
        <v>877135</v>
      </c>
      <c r="D35" s="11">
        <f t="shared" si="0"/>
        <v>0.61820441021311023</v>
      </c>
      <c r="E35" s="21">
        <v>5250</v>
      </c>
      <c r="F35" s="11">
        <f t="shared" si="1"/>
        <v>3.7001979782118246E-3</v>
      </c>
      <c r="G35" s="21">
        <v>767</v>
      </c>
      <c r="H35" s="11">
        <f t="shared" si="2"/>
        <v>5.4058130462637517E-4</v>
      </c>
    </row>
    <row r="36" spans="1:8" x14ac:dyDescent="0.45">
      <c r="A36" s="12" t="s">
        <v>38</v>
      </c>
      <c r="B36" s="20">
        <v>2530542</v>
      </c>
      <c r="C36" s="21">
        <v>1514327</v>
      </c>
      <c r="D36" s="11">
        <f t="shared" si="0"/>
        <v>0.5984200222719086</v>
      </c>
      <c r="E36" s="21">
        <v>12472</v>
      </c>
      <c r="F36" s="11">
        <f t="shared" si="1"/>
        <v>4.928588420978589E-3</v>
      </c>
      <c r="G36" s="21">
        <v>1641</v>
      </c>
      <c r="H36" s="11">
        <f t="shared" si="2"/>
        <v>6.4847767790457542E-4</v>
      </c>
    </row>
    <row r="37" spans="1:8" x14ac:dyDescent="0.45">
      <c r="A37" s="12" t="s">
        <v>39</v>
      </c>
      <c r="B37" s="20">
        <v>8839511</v>
      </c>
      <c r="C37" s="21">
        <v>5003600</v>
      </c>
      <c r="D37" s="11">
        <f t="shared" si="0"/>
        <v>0.56604941155681576</v>
      </c>
      <c r="E37" s="21">
        <v>37977</v>
      </c>
      <c r="F37" s="11">
        <f t="shared" si="1"/>
        <v>4.2962783801049629E-3</v>
      </c>
      <c r="G37" s="21">
        <v>5790</v>
      </c>
      <c r="H37" s="11">
        <f t="shared" si="2"/>
        <v>6.550136087844678E-4</v>
      </c>
    </row>
    <row r="38" spans="1:8" x14ac:dyDescent="0.45">
      <c r="A38" s="12" t="s">
        <v>40</v>
      </c>
      <c r="B38" s="20">
        <v>5523625</v>
      </c>
      <c r="C38" s="21">
        <v>3329945</v>
      </c>
      <c r="D38" s="11">
        <f t="shared" si="0"/>
        <v>0.60285500916517687</v>
      </c>
      <c r="E38" s="21">
        <v>24701</v>
      </c>
      <c r="F38" s="11">
        <f t="shared" si="1"/>
        <v>4.4718821426146778E-3</v>
      </c>
      <c r="G38" s="21">
        <v>2872</v>
      </c>
      <c r="H38" s="11">
        <f t="shared" si="2"/>
        <v>5.199484034488221E-4</v>
      </c>
    </row>
    <row r="39" spans="1:8" x14ac:dyDescent="0.45">
      <c r="A39" s="12" t="s">
        <v>41</v>
      </c>
      <c r="B39" s="20">
        <v>1344738.9999999998</v>
      </c>
      <c r="C39" s="21">
        <v>843366</v>
      </c>
      <c r="D39" s="11">
        <f t="shared" si="0"/>
        <v>0.62715961982213664</v>
      </c>
      <c r="E39" s="21">
        <v>4036</v>
      </c>
      <c r="F39" s="11">
        <f t="shared" si="1"/>
        <v>3.0013259078527513E-3</v>
      </c>
      <c r="G39" s="21">
        <v>340</v>
      </c>
      <c r="H39" s="11">
        <f t="shared" si="2"/>
        <v>2.5283716765855686E-4</v>
      </c>
    </row>
    <row r="40" spans="1:8" x14ac:dyDescent="0.45">
      <c r="A40" s="12" t="s">
        <v>42</v>
      </c>
      <c r="B40" s="20">
        <v>944432</v>
      </c>
      <c r="C40" s="21">
        <v>594409</v>
      </c>
      <c r="D40" s="11">
        <f t="shared" si="0"/>
        <v>0.62938252833449104</v>
      </c>
      <c r="E40" s="21">
        <v>2070</v>
      </c>
      <c r="F40" s="11">
        <f t="shared" si="1"/>
        <v>2.1917935859860744E-3</v>
      </c>
      <c r="G40" s="21">
        <v>354</v>
      </c>
      <c r="H40" s="11">
        <f t="shared" si="2"/>
        <v>3.7482846832805327E-4</v>
      </c>
    </row>
    <row r="41" spans="1:8" x14ac:dyDescent="0.45">
      <c r="A41" s="12" t="s">
        <v>43</v>
      </c>
      <c r="B41" s="20">
        <v>556788</v>
      </c>
      <c r="C41" s="21">
        <v>348987</v>
      </c>
      <c r="D41" s="11">
        <f t="shared" si="0"/>
        <v>0.62678613763227653</v>
      </c>
      <c r="E41" s="21">
        <v>2018</v>
      </c>
      <c r="F41" s="11">
        <f t="shared" si="1"/>
        <v>3.6243597203962728E-3</v>
      </c>
      <c r="G41" s="21">
        <v>258</v>
      </c>
      <c r="H41" s="11">
        <f t="shared" si="2"/>
        <v>4.6337205543222915E-4</v>
      </c>
    </row>
    <row r="42" spans="1:8" x14ac:dyDescent="0.45">
      <c r="A42" s="12" t="s">
        <v>44</v>
      </c>
      <c r="B42" s="20">
        <v>672814.99999999988</v>
      </c>
      <c r="C42" s="21">
        <v>449960</v>
      </c>
      <c r="D42" s="11">
        <f t="shared" si="0"/>
        <v>0.66877224794334267</v>
      </c>
      <c r="E42" s="21">
        <v>2965</v>
      </c>
      <c r="F42" s="11">
        <f t="shared" si="1"/>
        <v>4.4068577543604119E-3</v>
      </c>
      <c r="G42" s="21">
        <v>265</v>
      </c>
      <c r="H42" s="11">
        <f t="shared" si="2"/>
        <v>3.9386755646054274E-4</v>
      </c>
    </row>
    <row r="43" spans="1:8" x14ac:dyDescent="0.45">
      <c r="A43" s="12" t="s">
        <v>45</v>
      </c>
      <c r="B43" s="20">
        <v>1893791</v>
      </c>
      <c r="C43" s="21">
        <v>1175251</v>
      </c>
      <c r="D43" s="11">
        <f t="shared" si="0"/>
        <v>0.62058115177440387</v>
      </c>
      <c r="E43" s="21">
        <v>7020</v>
      </c>
      <c r="F43" s="11">
        <f t="shared" si="1"/>
        <v>3.7068504391456081E-3</v>
      </c>
      <c r="G43" s="21">
        <v>900</v>
      </c>
      <c r="H43" s="11">
        <f t="shared" si="2"/>
        <v>4.7523723578789847E-4</v>
      </c>
    </row>
    <row r="44" spans="1:8" x14ac:dyDescent="0.45">
      <c r="A44" s="12" t="s">
        <v>46</v>
      </c>
      <c r="B44" s="20">
        <v>2812432.9999999995</v>
      </c>
      <c r="C44" s="21">
        <v>1712514</v>
      </c>
      <c r="D44" s="11">
        <f t="shared" si="0"/>
        <v>0.60890837221722272</v>
      </c>
      <c r="E44" s="21">
        <v>9701</v>
      </c>
      <c r="F44" s="11">
        <f t="shared" si="1"/>
        <v>3.4493266150695864E-3</v>
      </c>
      <c r="G44" s="21">
        <v>1174</v>
      </c>
      <c r="H44" s="11">
        <f t="shared" si="2"/>
        <v>4.1743216638405261E-4</v>
      </c>
    </row>
    <row r="45" spans="1:8" x14ac:dyDescent="0.45">
      <c r="A45" s="12" t="s">
        <v>47</v>
      </c>
      <c r="B45" s="20">
        <v>1356110</v>
      </c>
      <c r="C45" s="21">
        <v>901685</v>
      </c>
      <c r="D45" s="11">
        <f t="shared" si="0"/>
        <v>0.66490550176608088</v>
      </c>
      <c r="E45" s="21">
        <v>5216</v>
      </c>
      <c r="F45" s="11">
        <f t="shared" si="1"/>
        <v>3.846295654482306E-3</v>
      </c>
      <c r="G45" s="21">
        <v>1314</v>
      </c>
      <c r="H45" s="11">
        <f t="shared" si="2"/>
        <v>9.6894794670048889E-4</v>
      </c>
    </row>
    <row r="46" spans="1:8" x14ac:dyDescent="0.45">
      <c r="A46" s="12" t="s">
        <v>48</v>
      </c>
      <c r="B46" s="20">
        <v>734949</v>
      </c>
      <c r="C46" s="21">
        <v>477324</v>
      </c>
      <c r="D46" s="11">
        <f t="shared" si="0"/>
        <v>0.64946547311446101</v>
      </c>
      <c r="E46" s="21">
        <v>2173</v>
      </c>
      <c r="F46" s="11">
        <f t="shared" si="1"/>
        <v>2.9566677415711839E-3</v>
      </c>
      <c r="G46" s="21">
        <v>400</v>
      </c>
      <c r="H46" s="11">
        <f t="shared" si="2"/>
        <v>5.4425545173882809E-4</v>
      </c>
    </row>
    <row r="47" spans="1:8" x14ac:dyDescent="0.45">
      <c r="A47" s="12" t="s">
        <v>49</v>
      </c>
      <c r="B47" s="20">
        <v>973896</v>
      </c>
      <c r="C47" s="21">
        <v>608148</v>
      </c>
      <c r="D47" s="11">
        <f t="shared" si="0"/>
        <v>0.62444860642204092</v>
      </c>
      <c r="E47" s="21">
        <v>2622</v>
      </c>
      <c r="F47" s="11">
        <f t="shared" si="1"/>
        <v>2.6922792577441534E-3</v>
      </c>
      <c r="G47" s="21">
        <v>207</v>
      </c>
      <c r="H47" s="11">
        <f t="shared" si="2"/>
        <v>2.125483624534858E-4</v>
      </c>
    </row>
    <row r="48" spans="1:8" x14ac:dyDescent="0.45">
      <c r="A48" s="12" t="s">
        <v>50</v>
      </c>
      <c r="B48" s="20">
        <v>1356219</v>
      </c>
      <c r="C48" s="21">
        <v>882238</v>
      </c>
      <c r="D48" s="11">
        <f t="shared" si="0"/>
        <v>0.65051293338317784</v>
      </c>
      <c r="E48" s="21">
        <v>3746</v>
      </c>
      <c r="F48" s="11">
        <f t="shared" si="1"/>
        <v>2.7620907832732028E-3</v>
      </c>
      <c r="G48" s="21">
        <v>376</v>
      </c>
      <c r="H48" s="11">
        <f t="shared" si="2"/>
        <v>2.7724135998684579E-4</v>
      </c>
    </row>
    <row r="49" spans="1:8" x14ac:dyDescent="0.45">
      <c r="A49" s="12" t="s">
        <v>51</v>
      </c>
      <c r="B49" s="20">
        <v>701167</v>
      </c>
      <c r="C49" s="21">
        <v>439404</v>
      </c>
      <c r="D49" s="11">
        <f t="shared" si="0"/>
        <v>0.62667524284514242</v>
      </c>
      <c r="E49" s="21">
        <v>1921</v>
      </c>
      <c r="F49" s="11">
        <f t="shared" si="1"/>
        <v>2.7397182126369323E-3</v>
      </c>
      <c r="G49" s="21">
        <v>459</v>
      </c>
      <c r="H49" s="11">
        <f t="shared" si="2"/>
        <v>6.5462293576280686E-4</v>
      </c>
    </row>
    <row r="50" spans="1:8" x14ac:dyDescent="0.45">
      <c r="A50" s="12" t="s">
        <v>52</v>
      </c>
      <c r="B50" s="20">
        <v>5124170</v>
      </c>
      <c r="C50" s="21">
        <v>3073596</v>
      </c>
      <c r="D50" s="11">
        <f t="shared" si="0"/>
        <v>0.59982319087774216</v>
      </c>
      <c r="E50" s="21">
        <v>21904</v>
      </c>
      <c r="F50" s="11">
        <f t="shared" si="1"/>
        <v>4.2746435032405246E-3</v>
      </c>
      <c r="G50" s="21">
        <v>2868</v>
      </c>
      <c r="H50" s="11">
        <f t="shared" si="2"/>
        <v>5.5970040025994454E-4</v>
      </c>
    </row>
    <row r="51" spans="1:8" x14ac:dyDescent="0.45">
      <c r="A51" s="12" t="s">
        <v>53</v>
      </c>
      <c r="B51" s="20">
        <v>818222</v>
      </c>
      <c r="C51" s="21">
        <v>499710</v>
      </c>
      <c r="D51" s="11">
        <f t="shared" si="0"/>
        <v>0.61072667320116059</v>
      </c>
      <c r="E51" s="21">
        <v>2897</v>
      </c>
      <c r="F51" s="11">
        <f t="shared" si="1"/>
        <v>3.5406038947865003E-3</v>
      </c>
      <c r="G51" s="21">
        <v>427</v>
      </c>
      <c r="H51" s="11">
        <f t="shared" si="2"/>
        <v>5.2186325960436168E-4</v>
      </c>
    </row>
    <row r="52" spans="1:8" x14ac:dyDescent="0.45">
      <c r="A52" s="12" t="s">
        <v>54</v>
      </c>
      <c r="B52" s="20">
        <v>1335937.9999999998</v>
      </c>
      <c r="C52" s="21">
        <v>886611</v>
      </c>
      <c r="D52" s="11">
        <f t="shared" si="0"/>
        <v>0.66366178669968223</v>
      </c>
      <c r="E52" s="21">
        <v>4414</v>
      </c>
      <c r="F52" s="11">
        <f t="shared" si="1"/>
        <v>3.3040455470238895E-3</v>
      </c>
      <c r="G52" s="21">
        <v>527</v>
      </c>
      <c r="H52" s="11">
        <f t="shared" si="2"/>
        <v>3.9447938452233567E-4</v>
      </c>
    </row>
    <row r="53" spans="1:8" x14ac:dyDescent="0.45">
      <c r="A53" s="12" t="s">
        <v>55</v>
      </c>
      <c r="B53" s="20">
        <v>1758645</v>
      </c>
      <c r="C53" s="21">
        <v>1151972</v>
      </c>
      <c r="D53" s="11">
        <f t="shared" si="0"/>
        <v>0.65503384708113344</v>
      </c>
      <c r="E53" s="21">
        <v>3764</v>
      </c>
      <c r="F53" s="11">
        <f t="shared" si="1"/>
        <v>2.1402841392094483E-3</v>
      </c>
      <c r="G53" s="21">
        <v>620</v>
      </c>
      <c r="H53" s="11">
        <f t="shared" si="2"/>
        <v>3.5254414620346914E-4</v>
      </c>
    </row>
    <row r="54" spans="1:8" x14ac:dyDescent="0.45">
      <c r="A54" s="12" t="s">
        <v>56</v>
      </c>
      <c r="B54" s="20">
        <v>1141741</v>
      </c>
      <c r="C54" s="21">
        <v>727814</v>
      </c>
      <c r="D54" s="11">
        <f t="shared" si="0"/>
        <v>0.63745980918614642</v>
      </c>
      <c r="E54" s="21">
        <v>4355</v>
      </c>
      <c r="F54" s="11">
        <f t="shared" si="1"/>
        <v>3.8143501897540686E-3</v>
      </c>
      <c r="G54" s="21">
        <v>806</v>
      </c>
      <c r="H54" s="11">
        <f t="shared" si="2"/>
        <v>7.0593943810373801E-4</v>
      </c>
    </row>
    <row r="55" spans="1:8" x14ac:dyDescent="0.45">
      <c r="A55" s="12" t="s">
        <v>57</v>
      </c>
      <c r="B55" s="20">
        <v>1087241</v>
      </c>
      <c r="C55" s="21">
        <v>676339</v>
      </c>
      <c r="D55" s="11">
        <f t="shared" si="0"/>
        <v>0.62206907208245454</v>
      </c>
      <c r="E55" s="21">
        <v>3865</v>
      </c>
      <c r="F55" s="11">
        <f t="shared" si="1"/>
        <v>3.5548696195231784E-3</v>
      </c>
      <c r="G55" s="21">
        <v>624</v>
      </c>
      <c r="H55" s="11">
        <f t="shared" si="2"/>
        <v>5.7392979109507458E-4</v>
      </c>
    </row>
    <row r="56" spans="1:8" x14ac:dyDescent="0.45">
      <c r="A56" s="12" t="s">
        <v>58</v>
      </c>
      <c r="B56" s="20">
        <v>1617517</v>
      </c>
      <c r="C56" s="21">
        <v>1039419</v>
      </c>
      <c r="D56" s="11">
        <f t="shared" si="0"/>
        <v>0.64260159244075954</v>
      </c>
      <c r="E56" s="21">
        <v>4889</v>
      </c>
      <c r="F56" s="11">
        <f t="shared" si="1"/>
        <v>3.0225339208181431E-3</v>
      </c>
      <c r="G56" s="21">
        <v>1017</v>
      </c>
      <c r="H56" s="11">
        <f t="shared" si="2"/>
        <v>6.2874145990428538E-4</v>
      </c>
    </row>
    <row r="57" spans="1:8" x14ac:dyDescent="0.45">
      <c r="A57" s="12" t="s">
        <v>59</v>
      </c>
      <c r="B57" s="20">
        <v>1485118</v>
      </c>
      <c r="C57" s="21">
        <v>696474</v>
      </c>
      <c r="D57" s="11">
        <f t="shared" si="0"/>
        <v>0.46896879574552325</v>
      </c>
      <c r="E57" s="21">
        <v>4429</v>
      </c>
      <c r="F57" s="11">
        <f t="shared" si="1"/>
        <v>2.9822546087246941E-3</v>
      </c>
      <c r="G57" s="21">
        <v>404</v>
      </c>
      <c r="H57" s="11">
        <f t="shared" si="2"/>
        <v>2.7203225602275374E-4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4" t="s">
        <v>65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9">
        <f>'進捗状況 (都道府県別)'!G3</f>
        <v>44776</v>
      </c>
      <c r="H3" s="89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67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44775</v>
      </c>
      <c r="H5" s="94"/>
    </row>
    <row r="6" spans="1:8" ht="23.25" customHeight="1" x14ac:dyDescent="0.45">
      <c r="A6" s="9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87" t="s">
        <v>9</v>
      </c>
      <c r="F7" s="8"/>
      <c r="G7" s="87" t="s">
        <v>9</v>
      </c>
      <c r="H7" s="9"/>
    </row>
    <row r="8" spans="1:8" ht="18.75" customHeight="1" x14ac:dyDescent="0.45">
      <c r="A8" s="70"/>
      <c r="B8" s="75"/>
      <c r="C8" s="88"/>
      <c r="D8" s="73" t="s">
        <v>10</v>
      </c>
      <c r="E8" s="88"/>
      <c r="F8" s="71" t="s">
        <v>11</v>
      </c>
      <c r="G8" s="88"/>
      <c r="H8" s="73" t="s">
        <v>11</v>
      </c>
    </row>
    <row r="9" spans="1:8" ht="35.1" customHeight="1" x14ac:dyDescent="0.45">
      <c r="A9" s="70"/>
      <c r="B9" s="75"/>
      <c r="C9" s="88"/>
      <c r="D9" s="72"/>
      <c r="E9" s="88"/>
      <c r="F9" s="72"/>
      <c r="G9" s="88"/>
      <c r="H9" s="72"/>
    </row>
    <row r="10" spans="1:8" x14ac:dyDescent="0.45">
      <c r="A10" s="10" t="s">
        <v>68</v>
      </c>
      <c r="B10" s="20">
        <v>27549031.999999996</v>
      </c>
      <c r="C10" s="21">
        <f>SUM(C11:C30)</f>
        <v>16635844</v>
      </c>
      <c r="D10" s="11">
        <f>C10/$B10</f>
        <v>0.60386310488150741</v>
      </c>
      <c r="E10" s="21">
        <f>SUM(E11:E30)</f>
        <v>134464</v>
      </c>
      <c r="F10" s="11">
        <f>E10/$B10</f>
        <v>4.8808974485927501E-3</v>
      </c>
      <c r="G10" s="21">
        <f>SUM(G11:G30)</f>
        <v>20635</v>
      </c>
      <c r="H10" s="11">
        <f>G10/$B10</f>
        <v>7.49028132821509E-4</v>
      </c>
    </row>
    <row r="11" spans="1:8" x14ac:dyDescent="0.45">
      <c r="A11" s="12" t="s">
        <v>69</v>
      </c>
      <c r="B11" s="20">
        <v>1961575</v>
      </c>
      <c r="C11" s="21">
        <v>1198894</v>
      </c>
      <c r="D11" s="11">
        <f t="shared" ref="D11:D30" si="0">C11/$B11</f>
        <v>0.61118947784305977</v>
      </c>
      <c r="E11" s="21">
        <v>9086</v>
      </c>
      <c r="F11" s="11">
        <f t="shared" ref="F11:F30" si="1">E11/$B11</f>
        <v>4.6319921491658487E-3</v>
      </c>
      <c r="G11" s="21">
        <v>2997</v>
      </c>
      <c r="H11" s="11">
        <f t="shared" ref="H11:H30" si="2">G11/$B11</f>
        <v>1.527853892917681E-3</v>
      </c>
    </row>
    <row r="12" spans="1:8" x14ac:dyDescent="0.45">
      <c r="A12" s="12" t="s">
        <v>70</v>
      </c>
      <c r="B12" s="20">
        <v>1065932</v>
      </c>
      <c r="C12" s="21">
        <v>668642</v>
      </c>
      <c r="D12" s="11">
        <f t="shared" si="0"/>
        <v>0.62728391679769446</v>
      </c>
      <c r="E12" s="21">
        <v>6832</v>
      </c>
      <c r="F12" s="11">
        <f t="shared" si="1"/>
        <v>6.4094144842260104E-3</v>
      </c>
      <c r="G12" s="21">
        <v>2409</v>
      </c>
      <c r="H12" s="11">
        <f t="shared" si="2"/>
        <v>2.2599940709163435E-3</v>
      </c>
    </row>
    <row r="13" spans="1:8" x14ac:dyDescent="0.45">
      <c r="A13" s="12" t="s">
        <v>71</v>
      </c>
      <c r="B13" s="20">
        <v>1324589</v>
      </c>
      <c r="C13" s="21">
        <v>833320</v>
      </c>
      <c r="D13" s="11">
        <f t="shared" si="0"/>
        <v>0.62911589934689172</v>
      </c>
      <c r="E13" s="21">
        <v>9669</v>
      </c>
      <c r="F13" s="11">
        <f t="shared" si="1"/>
        <v>7.2996227509061302E-3</v>
      </c>
      <c r="G13" s="21">
        <v>2255</v>
      </c>
      <c r="H13" s="11">
        <f t="shared" si="2"/>
        <v>1.7024148622704854E-3</v>
      </c>
    </row>
    <row r="14" spans="1:8" x14ac:dyDescent="0.45">
      <c r="A14" s="12" t="s">
        <v>72</v>
      </c>
      <c r="B14" s="20">
        <v>974726</v>
      </c>
      <c r="C14" s="21">
        <v>630004</v>
      </c>
      <c r="D14" s="11">
        <f t="shared" si="0"/>
        <v>0.64633958671462544</v>
      </c>
      <c r="E14" s="21">
        <v>4895</v>
      </c>
      <c r="F14" s="11">
        <f t="shared" si="1"/>
        <v>5.0219241099550031E-3</v>
      </c>
      <c r="G14" s="21">
        <v>469</v>
      </c>
      <c r="H14" s="11">
        <f t="shared" si="2"/>
        <v>4.8116085956463665E-4</v>
      </c>
    </row>
    <row r="15" spans="1:8" x14ac:dyDescent="0.45">
      <c r="A15" s="12" t="s">
        <v>73</v>
      </c>
      <c r="B15" s="20">
        <v>3759920</v>
      </c>
      <c r="C15" s="21">
        <v>2385240</v>
      </c>
      <c r="D15" s="11">
        <f t="shared" si="0"/>
        <v>0.63438583799655313</v>
      </c>
      <c r="E15" s="21">
        <v>22824</v>
      </c>
      <c r="F15" s="11">
        <f t="shared" si="1"/>
        <v>6.0703419221685567E-3</v>
      </c>
      <c r="G15" s="21">
        <v>2381</v>
      </c>
      <c r="H15" s="11">
        <f t="shared" si="2"/>
        <v>6.3325815442881765E-4</v>
      </c>
    </row>
    <row r="16" spans="1:8" x14ac:dyDescent="0.45">
      <c r="A16" s="12" t="s">
        <v>74</v>
      </c>
      <c r="B16" s="20">
        <v>1521562.0000000002</v>
      </c>
      <c r="C16" s="21">
        <v>919607</v>
      </c>
      <c r="D16" s="11">
        <f t="shared" si="0"/>
        <v>0.60438352167049381</v>
      </c>
      <c r="E16" s="21">
        <v>8795</v>
      </c>
      <c r="F16" s="11">
        <f t="shared" si="1"/>
        <v>5.7802442490020112E-3</v>
      </c>
      <c r="G16" s="21">
        <v>1188</v>
      </c>
      <c r="H16" s="11">
        <f t="shared" si="2"/>
        <v>7.8077659668156793E-4</v>
      </c>
    </row>
    <row r="17" spans="1:8" x14ac:dyDescent="0.45">
      <c r="A17" s="12" t="s">
        <v>75</v>
      </c>
      <c r="B17" s="20">
        <v>718601</v>
      </c>
      <c r="C17" s="21">
        <v>460613</v>
      </c>
      <c r="D17" s="11">
        <f t="shared" si="0"/>
        <v>0.64098574869781699</v>
      </c>
      <c r="E17" s="21">
        <v>3856</v>
      </c>
      <c r="F17" s="11">
        <f t="shared" si="1"/>
        <v>5.3659819566073521E-3</v>
      </c>
      <c r="G17" s="21">
        <v>423</v>
      </c>
      <c r="H17" s="11">
        <f t="shared" si="2"/>
        <v>5.886437675427671E-4</v>
      </c>
    </row>
    <row r="18" spans="1:8" x14ac:dyDescent="0.45">
      <c r="A18" s="12" t="s">
        <v>76</v>
      </c>
      <c r="B18" s="20">
        <v>784774</v>
      </c>
      <c r="C18" s="21">
        <v>535252</v>
      </c>
      <c r="D18" s="11">
        <f t="shared" si="0"/>
        <v>0.68204604128067448</v>
      </c>
      <c r="E18" s="21">
        <v>2860</v>
      </c>
      <c r="F18" s="11">
        <f t="shared" si="1"/>
        <v>3.6443613065672408E-3</v>
      </c>
      <c r="G18" s="21">
        <v>304</v>
      </c>
      <c r="H18" s="11">
        <f t="shared" si="2"/>
        <v>3.8737267034840605E-4</v>
      </c>
    </row>
    <row r="19" spans="1:8" x14ac:dyDescent="0.45">
      <c r="A19" s="12" t="s">
        <v>77</v>
      </c>
      <c r="B19" s="20">
        <v>694295.99999999988</v>
      </c>
      <c r="C19" s="21">
        <v>452350</v>
      </c>
      <c r="D19" s="11">
        <f t="shared" si="0"/>
        <v>0.65152326961411278</v>
      </c>
      <c r="E19" s="21">
        <v>3112</v>
      </c>
      <c r="F19" s="11">
        <f t="shared" si="1"/>
        <v>4.4822381232212209E-3</v>
      </c>
      <c r="G19" s="21">
        <v>319</v>
      </c>
      <c r="H19" s="11">
        <f t="shared" si="2"/>
        <v>4.5945821378777935E-4</v>
      </c>
    </row>
    <row r="20" spans="1:8" x14ac:dyDescent="0.45">
      <c r="A20" s="12" t="s">
        <v>78</v>
      </c>
      <c r="B20" s="20">
        <v>799966</v>
      </c>
      <c r="C20" s="21">
        <v>509422</v>
      </c>
      <c r="D20" s="11">
        <f t="shared" si="0"/>
        <v>0.63680456419397824</v>
      </c>
      <c r="E20" s="21">
        <v>2166</v>
      </c>
      <c r="F20" s="11">
        <f t="shared" si="1"/>
        <v>2.7076150736406296E-3</v>
      </c>
      <c r="G20" s="21">
        <v>295</v>
      </c>
      <c r="H20" s="11">
        <f t="shared" si="2"/>
        <v>3.68765672541083E-4</v>
      </c>
    </row>
    <row r="21" spans="1:8" x14ac:dyDescent="0.45">
      <c r="A21" s="12" t="s">
        <v>79</v>
      </c>
      <c r="B21" s="20">
        <v>2300944</v>
      </c>
      <c r="C21" s="21">
        <v>1349595</v>
      </c>
      <c r="D21" s="11">
        <f t="shared" si="0"/>
        <v>0.58653969848896803</v>
      </c>
      <c r="E21" s="21">
        <v>10381</v>
      </c>
      <c r="F21" s="11">
        <f t="shared" si="1"/>
        <v>4.5116265324145217E-3</v>
      </c>
      <c r="G21" s="21">
        <v>1164</v>
      </c>
      <c r="H21" s="11">
        <f t="shared" si="2"/>
        <v>5.0587932605052532E-4</v>
      </c>
    </row>
    <row r="22" spans="1:8" x14ac:dyDescent="0.45">
      <c r="A22" s="12" t="s">
        <v>80</v>
      </c>
      <c r="B22" s="20">
        <v>1400720</v>
      </c>
      <c r="C22" s="21">
        <v>812238</v>
      </c>
      <c r="D22" s="11">
        <f t="shared" si="0"/>
        <v>0.57987178022731167</v>
      </c>
      <c r="E22" s="21">
        <v>7789</v>
      </c>
      <c r="F22" s="11">
        <f t="shared" si="1"/>
        <v>5.5607116340167916E-3</v>
      </c>
      <c r="G22" s="21">
        <v>1043</v>
      </c>
      <c r="H22" s="11">
        <f t="shared" si="2"/>
        <v>7.4461705408646983E-4</v>
      </c>
    </row>
    <row r="23" spans="1:8" x14ac:dyDescent="0.45">
      <c r="A23" s="12" t="s">
        <v>81</v>
      </c>
      <c r="B23" s="20">
        <v>2739963</v>
      </c>
      <c r="C23" s="21">
        <v>1458604</v>
      </c>
      <c r="D23" s="11">
        <f t="shared" si="0"/>
        <v>0.53234441486983586</v>
      </c>
      <c r="E23" s="21">
        <v>11706</v>
      </c>
      <c r="F23" s="11">
        <f t="shared" si="1"/>
        <v>4.2723204656413246E-3</v>
      </c>
      <c r="G23" s="21">
        <v>1488</v>
      </c>
      <c r="H23" s="11">
        <f t="shared" si="2"/>
        <v>5.4307302689853845E-4</v>
      </c>
    </row>
    <row r="24" spans="1:8" x14ac:dyDescent="0.45">
      <c r="A24" s="12" t="s">
        <v>82</v>
      </c>
      <c r="B24" s="20">
        <v>831479.00000000012</v>
      </c>
      <c r="C24" s="21">
        <v>480413</v>
      </c>
      <c r="D24" s="11">
        <f t="shared" si="0"/>
        <v>0.57778127890181219</v>
      </c>
      <c r="E24" s="21">
        <v>2915</v>
      </c>
      <c r="F24" s="11">
        <f t="shared" si="1"/>
        <v>3.5058011086269163E-3</v>
      </c>
      <c r="G24" s="21">
        <v>722</v>
      </c>
      <c r="H24" s="11">
        <f t="shared" si="2"/>
        <v>8.6833221284001144E-4</v>
      </c>
    </row>
    <row r="25" spans="1:8" x14ac:dyDescent="0.45">
      <c r="A25" s="12" t="s">
        <v>83</v>
      </c>
      <c r="B25" s="20">
        <v>1526835</v>
      </c>
      <c r="C25" s="21">
        <v>883622</v>
      </c>
      <c r="D25" s="11">
        <f t="shared" si="0"/>
        <v>0.57872789135695735</v>
      </c>
      <c r="E25" s="21">
        <v>6218</v>
      </c>
      <c r="F25" s="11">
        <f t="shared" si="1"/>
        <v>4.0724767247279506E-3</v>
      </c>
      <c r="G25" s="21">
        <v>845</v>
      </c>
      <c r="H25" s="11">
        <f t="shared" si="2"/>
        <v>5.5343242721053688E-4</v>
      </c>
    </row>
    <row r="26" spans="1:8" x14ac:dyDescent="0.45">
      <c r="A26" s="12" t="s">
        <v>84</v>
      </c>
      <c r="B26" s="20">
        <v>708155</v>
      </c>
      <c r="C26" s="21">
        <v>418830</v>
      </c>
      <c r="D26" s="11">
        <f t="shared" si="0"/>
        <v>0.59143831505814404</v>
      </c>
      <c r="E26" s="21">
        <v>2917</v>
      </c>
      <c r="F26" s="11">
        <f t="shared" si="1"/>
        <v>4.1191547048315697E-3</v>
      </c>
      <c r="G26" s="21">
        <v>303</v>
      </c>
      <c r="H26" s="11">
        <f t="shared" si="2"/>
        <v>4.2787242905861002E-4</v>
      </c>
    </row>
    <row r="27" spans="1:8" x14ac:dyDescent="0.45">
      <c r="A27" s="12" t="s">
        <v>85</v>
      </c>
      <c r="B27" s="20">
        <v>1194817</v>
      </c>
      <c r="C27" s="21">
        <v>696214</v>
      </c>
      <c r="D27" s="11">
        <f t="shared" si="0"/>
        <v>0.58269509054524671</v>
      </c>
      <c r="E27" s="21">
        <v>4799</v>
      </c>
      <c r="F27" s="11">
        <f t="shared" si="1"/>
        <v>4.0165146629149067E-3</v>
      </c>
      <c r="G27" s="21">
        <v>533</v>
      </c>
      <c r="H27" s="11">
        <f t="shared" si="2"/>
        <v>4.4609341849002817E-4</v>
      </c>
    </row>
    <row r="28" spans="1:8" x14ac:dyDescent="0.45">
      <c r="A28" s="12" t="s">
        <v>86</v>
      </c>
      <c r="B28" s="20">
        <v>944709</v>
      </c>
      <c r="C28" s="21">
        <v>589633</v>
      </c>
      <c r="D28" s="11">
        <f t="shared" si="0"/>
        <v>0.62414246080009828</v>
      </c>
      <c r="E28" s="21">
        <v>4627</v>
      </c>
      <c r="F28" s="11">
        <f t="shared" si="1"/>
        <v>4.8978045091133881E-3</v>
      </c>
      <c r="G28" s="21">
        <v>403</v>
      </c>
      <c r="H28" s="11">
        <f t="shared" si="2"/>
        <v>4.2658638797767355E-4</v>
      </c>
    </row>
    <row r="29" spans="1:8" x14ac:dyDescent="0.45">
      <c r="A29" s="12" t="s">
        <v>87</v>
      </c>
      <c r="B29" s="20">
        <v>1562767</v>
      </c>
      <c r="C29" s="21">
        <v>897157</v>
      </c>
      <c r="D29" s="11">
        <f t="shared" si="0"/>
        <v>0.57408238080276841</v>
      </c>
      <c r="E29" s="21">
        <v>7576</v>
      </c>
      <c r="F29" s="11">
        <f t="shared" si="1"/>
        <v>4.8478116059527745E-3</v>
      </c>
      <c r="G29" s="21">
        <v>874</v>
      </c>
      <c r="H29" s="11">
        <f t="shared" si="2"/>
        <v>5.5926443289370717E-4</v>
      </c>
    </row>
    <row r="30" spans="1:8" x14ac:dyDescent="0.45">
      <c r="A30" s="12" t="s">
        <v>88</v>
      </c>
      <c r="B30" s="20">
        <v>732702</v>
      </c>
      <c r="C30" s="21">
        <v>456194</v>
      </c>
      <c r="D30" s="11">
        <f t="shared" si="0"/>
        <v>0.62261874541082185</v>
      </c>
      <c r="E30" s="21">
        <v>1441</v>
      </c>
      <c r="F30" s="11">
        <f t="shared" si="1"/>
        <v>1.966693144006704E-3</v>
      </c>
      <c r="G30" s="21">
        <v>220</v>
      </c>
      <c r="H30" s="11">
        <f t="shared" si="2"/>
        <v>3.0025849526819909E-4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44775</v>
      </c>
      <c r="H34" s="92"/>
    </row>
    <row r="35" spans="1:8" ht="24" customHeight="1" x14ac:dyDescent="0.45">
      <c r="A35" s="90"/>
      <c r="B35" s="75"/>
      <c r="C35" s="77"/>
      <c r="D35" s="78"/>
      <c r="E35" s="83" t="s">
        <v>6</v>
      </c>
      <c r="F35" s="84"/>
      <c r="G35" s="85" t="s">
        <v>7</v>
      </c>
      <c r="H35" s="86"/>
    </row>
    <row r="36" spans="1:8" ht="18.75" customHeight="1" x14ac:dyDescent="0.45">
      <c r="A36" s="70"/>
      <c r="B36" s="75"/>
      <c r="C36" s="87" t="s">
        <v>8</v>
      </c>
      <c r="D36" s="8"/>
      <c r="E36" s="87" t="s">
        <v>9</v>
      </c>
      <c r="F36" s="8"/>
      <c r="G36" s="87" t="s">
        <v>9</v>
      </c>
      <c r="H36" s="9"/>
    </row>
    <row r="37" spans="1:8" ht="18.75" customHeight="1" x14ac:dyDescent="0.45">
      <c r="A37" s="70"/>
      <c r="B37" s="75"/>
      <c r="C37" s="88"/>
      <c r="D37" s="73" t="s">
        <v>10</v>
      </c>
      <c r="E37" s="88"/>
      <c r="F37" s="71" t="s">
        <v>11</v>
      </c>
      <c r="G37" s="88"/>
      <c r="H37" s="73" t="s">
        <v>11</v>
      </c>
    </row>
    <row r="38" spans="1:8" ht="35.1" customHeight="1" x14ac:dyDescent="0.45">
      <c r="A38" s="70"/>
      <c r="B38" s="75"/>
      <c r="C38" s="88"/>
      <c r="D38" s="72"/>
      <c r="E38" s="88"/>
      <c r="F38" s="72"/>
      <c r="G38" s="88"/>
      <c r="H38" s="72"/>
    </row>
    <row r="39" spans="1:8" x14ac:dyDescent="0.45">
      <c r="A39" s="10" t="s">
        <v>68</v>
      </c>
      <c r="B39" s="20">
        <v>9572763</v>
      </c>
      <c r="C39" s="21">
        <v>5828158</v>
      </c>
      <c r="D39" s="11">
        <f>C39/$B39</f>
        <v>0.60882714844188668</v>
      </c>
      <c r="E39" s="21">
        <v>46671</v>
      </c>
      <c r="F39" s="11">
        <f>E39/$B39</f>
        <v>4.8753949094947823E-3</v>
      </c>
      <c r="G39" s="21">
        <v>6278</v>
      </c>
      <c r="H39" s="11">
        <f>G39/$B39</f>
        <v>6.5581901484451253E-4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="102" zoomScaleNormal="100" zoomScaleSheetLayoutView="102" workbookViewId="0">
      <selection activeCell="C12" sqref="C1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3" width="13.09765625" customWidth="1"/>
    <col min="25" max="25" width="11.59765625" bestFit="1" customWidth="1"/>
  </cols>
  <sheetData>
    <row r="1" spans="1:25" x14ac:dyDescent="0.45">
      <c r="A1" s="22" t="s">
        <v>93</v>
      </c>
      <c r="B1" s="23"/>
      <c r="C1" s="24"/>
      <c r="D1" s="24"/>
      <c r="E1" s="24"/>
      <c r="F1" s="24"/>
      <c r="J1" s="25"/>
    </row>
    <row r="2" spans="1:25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44776</v>
      </c>
      <c r="V2" s="95"/>
      <c r="W2" s="95"/>
    </row>
    <row r="3" spans="1:25" x14ac:dyDescent="0.45">
      <c r="A3" s="97" t="s">
        <v>2</v>
      </c>
      <c r="B3" s="112" t="str">
        <f>_xlfn.CONCAT("接種回数（",TEXT('進捗状況 (都道府県別)'!G3-1,"m月d日"),"まで）")</f>
        <v>接種回数（8月2日まで）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45">
      <c r="A4" s="98"/>
      <c r="B4" s="98"/>
      <c r="C4" s="100" t="s">
        <v>94</v>
      </c>
      <c r="D4" s="101"/>
      <c r="E4" s="100" t="s">
        <v>95</v>
      </c>
      <c r="F4" s="101"/>
      <c r="G4" s="106" t="s">
        <v>96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97</v>
      </c>
      <c r="S4" s="107"/>
      <c r="T4" s="107"/>
      <c r="U4" s="107"/>
      <c r="V4" s="107"/>
      <c r="W4" s="108"/>
    </row>
    <row r="5" spans="1:25" x14ac:dyDescent="0.45">
      <c r="A5" s="98"/>
      <c r="B5" s="98"/>
      <c r="C5" s="102"/>
      <c r="D5" s="103"/>
      <c r="E5" s="102"/>
      <c r="F5" s="103"/>
      <c r="G5" s="104"/>
      <c r="H5" s="105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59" t="s">
        <v>151</v>
      </c>
      <c r="R5" s="64"/>
      <c r="S5" s="65"/>
      <c r="T5" s="57" t="s">
        <v>106</v>
      </c>
      <c r="U5" s="57" t="s">
        <v>107</v>
      </c>
      <c r="V5" s="57" t="s">
        <v>108</v>
      </c>
      <c r="W5" s="57" t="s">
        <v>150</v>
      </c>
    </row>
    <row r="6" spans="1:25" x14ac:dyDescent="0.45">
      <c r="A6" s="99"/>
      <c r="B6" s="99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9" t="s">
        <v>8</v>
      </c>
      <c r="J6" s="110"/>
      <c r="K6" s="110"/>
      <c r="L6" s="110"/>
      <c r="M6" s="110"/>
      <c r="N6" s="110"/>
      <c r="O6" s="110"/>
      <c r="P6" s="110"/>
      <c r="Q6" s="111"/>
      <c r="R6" s="56" t="s">
        <v>8</v>
      </c>
      <c r="S6" s="56" t="s">
        <v>109</v>
      </c>
      <c r="T6" s="60" t="s">
        <v>110</v>
      </c>
      <c r="U6" s="60" t="s">
        <v>110</v>
      </c>
      <c r="V6" s="68" t="s">
        <v>110</v>
      </c>
      <c r="W6" s="60" t="s">
        <v>110</v>
      </c>
      <c r="Y6" s="27" t="s">
        <v>111</v>
      </c>
    </row>
    <row r="7" spans="1:25" x14ac:dyDescent="0.45">
      <c r="A7" s="28" t="s">
        <v>12</v>
      </c>
      <c r="B7" s="32">
        <f>C7+E7+G7+R7</f>
        <v>299427203</v>
      </c>
      <c r="C7" s="32">
        <f>SUM(C8:C54)</f>
        <v>103918078</v>
      </c>
      <c r="D7" s="31">
        <f t="shared" ref="D7:D54" si="0">C7/Y7</f>
        <v>0.82054607356270015</v>
      </c>
      <c r="E7" s="32">
        <f>SUM(E8:E54)</f>
        <v>102484634</v>
      </c>
      <c r="F7" s="31">
        <f t="shared" ref="F7:F54" si="1">E7/Y7</f>
        <v>0.80922747656293648</v>
      </c>
      <c r="G7" s="32">
        <f>SUM(G8:G54)</f>
        <v>79945221</v>
      </c>
      <c r="H7" s="31">
        <f>G7/Y7</f>
        <v>0.63125433470442283</v>
      </c>
      <c r="I7" s="32">
        <f>SUM(I8:I54)</f>
        <v>1035295</v>
      </c>
      <c r="J7" s="32">
        <f t="shared" ref="J7" si="2">SUM(J8:J54)</f>
        <v>5293771</v>
      </c>
      <c r="K7" s="32">
        <f t="shared" ref="K7:Q7" si="3">SUM(K8:K54)</f>
        <v>23281948</v>
      </c>
      <c r="L7" s="32">
        <f t="shared" si="3"/>
        <v>25490357</v>
      </c>
      <c r="M7" s="32">
        <f t="shared" si="3"/>
        <v>13741265</v>
      </c>
      <c r="N7" s="32">
        <f t="shared" si="3"/>
        <v>6549463</v>
      </c>
      <c r="O7" s="32">
        <f t="shared" si="3"/>
        <v>2722827</v>
      </c>
      <c r="P7" s="32">
        <f t="shared" ref="P7" si="4">SUM(P8:P54)</f>
        <v>1757396</v>
      </c>
      <c r="Q7" s="32">
        <f t="shared" si="3"/>
        <v>72899</v>
      </c>
      <c r="R7" s="61">
        <f>SUM(R8:R54)</f>
        <v>13079270</v>
      </c>
      <c r="S7" s="62">
        <f>R7/Y7</f>
        <v>0.10327503982094835</v>
      </c>
      <c r="T7" s="61">
        <f>SUM(T8:T54)</f>
        <v>6655</v>
      </c>
      <c r="U7" s="61">
        <f t="shared" ref="U7" si="5">SUM(U8:U54)</f>
        <v>745425</v>
      </c>
      <c r="V7" s="61">
        <f t="shared" ref="V7:W7" si="6">SUM(V8:V54)</f>
        <v>11665162</v>
      </c>
      <c r="W7" s="61">
        <f t="shared" si="6"/>
        <v>662028</v>
      </c>
      <c r="Y7" s="1">
        <v>126645025</v>
      </c>
    </row>
    <row r="8" spans="1:25" x14ac:dyDescent="0.45">
      <c r="A8" s="33" t="s">
        <v>13</v>
      </c>
      <c r="B8" s="32">
        <f>C8+E8+G8+R8</f>
        <v>12536610</v>
      </c>
      <c r="C8" s="34">
        <f>SUM(一般接種!D7+一般接種!G7+一般接種!J7+一般接種!M7+医療従事者等!C5)</f>
        <v>4326481</v>
      </c>
      <c r="D8" s="30">
        <f t="shared" si="0"/>
        <v>0.82778068278765382</v>
      </c>
      <c r="E8" s="34">
        <f>SUM(一般接種!E7+一般接種!H7+一般接種!K7+一般接種!N7+医療従事者等!D5)</f>
        <v>4263076</v>
      </c>
      <c r="F8" s="31">
        <f t="shared" si="1"/>
        <v>0.81564947634247331</v>
      </c>
      <c r="G8" s="29">
        <f>SUM(I8:Q8)</f>
        <v>3418459</v>
      </c>
      <c r="H8" s="31">
        <f t="shared" ref="H8:H54" si="7">G8/Y8</f>
        <v>0.65404986757172867</v>
      </c>
      <c r="I8" s="35">
        <v>42067</v>
      </c>
      <c r="J8" s="35">
        <v>231315</v>
      </c>
      <c r="K8" s="35">
        <v>923376</v>
      </c>
      <c r="L8" s="35">
        <v>1075391</v>
      </c>
      <c r="M8" s="35">
        <v>656017</v>
      </c>
      <c r="N8" s="35">
        <v>305136</v>
      </c>
      <c r="O8" s="35">
        <v>120244</v>
      </c>
      <c r="P8" s="35">
        <v>63416</v>
      </c>
      <c r="Q8" s="35">
        <v>1497</v>
      </c>
      <c r="R8" s="35">
        <f>SUM(T8:W8)</f>
        <v>528594</v>
      </c>
      <c r="S8" s="63">
        <f t="shared" ref="S8:S54" si="8">R8/Y8</f>
        <v>0.10113528806377679</v>
      </c>
      <c r="T8" s="35">
        <v>156</v>
      </c>
      <c r="U8" s="35">
        <v>25876</v>
      </c>
      <c r="V8" s="35">
        <v>479060</v>
      </c>
      <c r="W8" s="35">
        <v>23502</v>
      </c>
      <c r="Y8" s="1">
        <v>5226603</v>
      </c>
    </row>
    <row r="9" spans="1:25" x14ac:dyDescent="0.45">
      <c r="A9" s="33" t="s">
        <v>14</v>
      </c>
      <c r="B9" s="32">
        <f>C9+E9+G9+R9</f>
        <v>3175683</v>
      </c>
      <c r="C9" s="34">
        <f>SUM(一般接種!D8+一般接種!G8+一般接種!J8+一般接種!M8+医療従事者等!C6)</f>
        <v>1096440</v>
      </c>
      <c r="D9" s="30">
        <f t="shared" si="0"/>
        <v>0.87045644899433561</v>
      </c>
      <c r="E9" s="34">
        <f>SUM(一般接種!E8+一般接種!H8+一般接種!K8+一般接種!N8+医療従事者等!D6)</f>
        <v>1082411</v>
      </c>
      <c r="F9" s="31">
        <f t="shared" si="1"/>
        <v>0.85931891887600576</v>
      </c>
      <c r="G9" s="29">
        <f t="shared" ref="G9:G54" si="9">SUM(I9:Q9)</f>
        <v>879842</v>
      </c>
      <c r="H9" s="31">
        <f t="shared" si="7"/>
        <v>0.69850073236663579</v>
      </c>
      <c r="I9" s="35">
        <v>10708</v>
      </c>
      <c r="J9" s="35">
        <v>43925</v>
      </c>
      <c r="K9" s="35">
        <v>228266</v>
      </c>
      <c r="L9" s="35">
        <v>263762</v>
      </c>
      <c r="M9" s="35">
        <v>181570</v>
      </c>
      <c r="N9" s="35">
        <v>92215</v>
      </c>
      <c r="O9" s="35">
        <v>41226</v>
      </c>
      <c r="P9" s="35">
        <v>17643</v>
      </c>
      <c r="Q9" s="35">
        <v>527</v>
      </c>
      <c r="R9" s="35">
        <f t="shared" ref="R9:R54" si="10">SUM(T9:W9)</f>
        <v>116990</v>
      </c>
      <c r="S9" s="63">
        <f t="shared" si="8"/>
        <v>9.2877585611476521E-2</v>
      </c>
      <c r="T9" s="35">
        <v>68</v>
      </c>
      <c r="U9" s="35">
        <v>5573</v>
      </c>
      <c r="V9" s="35">
        <v>104367</v>
      </c>
      <c r="W9" s="35">
        <v>6982</v>
      </c>
      <c r="Y9" s="1">
        <v>1259615</v>
      </c>
    </row>
    <row r="10" spans="1:25" x14ac:dyDescent="0.45">
      <c r="A10" s="33" t="s">
        <v>15</v>
      </c>
      <c r="B10" s="32">
        <f t="shared" ref="B10:B54" si="11">C10+E10+G10+R10</f>
        <v>3100000</v>
      </c>
      <c r="C10" s="34">
        <f>SUM(一般接種!D9+一般接種!G9+一般接種!J9+一般接種!M9+医療従事者等!C7)</f>
        <v>1061521</v>
      </c>
      <c r="D10" s="30">
        <f t="shared" si="0"/>
        <v>0.869512615669921</v>
      </c>
      <c r="E10" s="34">
        <f>SUM(一般接種!E9+一般接種!H9+一般接種!K9+一般接種!N9+医療従事者等!D7)</f>
        <v>1046235</v>
      </c>
      <c r="F10" s="31">
        <f t="shared" si="1"/>
        <v>0.85699155405820504</v>
      </c>
      <c r="G10" s="29">
        <f t="shared" si="9"/>
        <v>865216</v>
      </c>
      <c r="H10" s="31">
        <f t="shared" si="7"/>
        <v>0.70871535021866394</v>
      </c>
      <c r="I10" s="35">
        <v>10407</v>
      </c>
      <c r="J10" s="35">
        <v>47647</v>
      </c>
      <c r="K10" s="35">
        <v>221442</v>
      </c>
      <c r="L10" s="35">
        <v>256720</v>
      </c>
      <c r="M10" s="35">
        <v>168567</v>
      </c>
      <c r="N10" s="35">
        <v>106741</v>
      </c>
      <c r="O10" s="35">
        <v>40118</v>
      </c>
      <c r="P10" s="35">
        <v>12858</v>
      </c>
      <c r="Q10" s="35">
        <v>716</v>
      </c>
      <c r="R10" s="35">
        <f t="shared" si="10"/>
        <v>127028</v>
      </c>
      <c r="S10" s="63">
        <f t="shared" si="8"/>
        <v>0.10405111961357216</v>
      </c>
      <c r="T10" s="35">
        <v>6</v>
      </c>
      <c r="U10" s="35">
        <v>5436</v>
      </c>
      <c r="V10" s="35">
        <v>114146</v>
      </c>
      <c r="W10" s="35">
        <v>7440</v>
      </c>
      <c r="Y10" s="1">
        <v>1220823</v>
      </c>
    </row>
    <row r="11" spans="1:25" x14ac:dyDescent="0.45">
      <c r="A11" s="33" t="s">
        <v>16</v>
      </c>
      <c r="B11" s="32">
        <f t="shared" si="11"/>
        <v>5625860</v>
      </c>
      <c r="C11" s="34">
        <f>SUM(一般接種!D10+一般接種!G10+一般接種!J10+一般接種!M10+医療従事者等!C8)</f>
        <v>1937503</v>
      </c>
      <c r="D11" s="30">
        <f t="shared" si="0"/>
        <v>0.84904134069007342</v>
      </c>
      <c r="E11" s="34">
        <f>SUM(一般接種!E10+一般接種!H10+一般接種!K10+一般接種!N10+医療従事者等!D8)</f>
        <v>1903995</v>
      </c>
      <c r="F11" s="31">
        <f t="shared" si="1"/>
        <v>0.83435765904217762</v>
      </c>
      <c r="G11" s="29">
        <f t="shared" si="9"/>
        <v>1511104</v>
      </c>
      <c r="H11" s="31">
        <f t="shared" si="7"/>
        <v>0.66218724104279203</v>
      </c>
      <c r="I11" s="35">
        <v>18874</v>
      </c>
      <c r="J11" s="35">
        <v>125648</v>
      </c>
      <c r="K11" s="35">
        <v>460330</v>
      </c>
      <c r="L11" s="35">
        <v>393970</v>
      </c>
      <c r="M11" s="35">
        <v>269763</v>
      </c>
      <c r="N11" s="35">
        <v>151096</v>
      </c>
      <c r="O11" s="35">
        <v>60380</v>
      </c>
      <c r="P11" s="35">
        <v>30789</v>
      </c>
      <c r="Q11" s="35">
        <v>254</v>
      </c>
      <c r="R11" s="35">
        <f t="shared" si="10"/>
        <v>273258</v>
      </c>
      <c r="S11" s="63">
        <f t="shared" si="8"/>
        <v>0.11974553777428375</v>
      </c>
      <c r="T11" s="35">
        <v>26</v>
      </c>
      <c r="U11" s="35">
        <v>24545</v>
      </c>
      <c r="V11" s="35">
        <v>244384</v>
      </c>
      <c r="W11" s="35">
        <v>4303</v>
      </c>
      <c r="Y11" s="1">
        <v>2281989</v>
      </c>
    </row>
    <row r="12" spans="1:25" x14ac:dyDescent="0.45">
      <c r="A12" s="33" t="s">
        <v>17</v>
      </c>
      <c r="B12" s="32">
        <f t="shared" si="11"/>
        <v>2478868</v>
      </c>
      <c r="C12" s="34">
        <f>SUM(一般接種!D11+一般接種!G11+一般接種!J11+一般接種!M11+医療従事者等!C9)</f>
        <v>857357</v>
      </c>
      <c r="D12" s="30">
        <f t="shared" si="0"/>
        <v>0.88270111439655385</v>
      </c>
      <c r="E12" s="34">
        <f>SUM(一般接種!E11+一般接種!H11+一般接種!K11+一般接種!N11+医療従事者等!D9)</f>
        <v>847313</v>
      </c>
      <c r="F12" s="31">
        <f t="shared" si="1"/>
        <v>0.87236020624160904</v>
      </c>
      <c r="G12" s="29">
        <f t="shared" si="9"/>
        <v>715543</v>
      </c>
      <c r="H12" s="31">
        <f t="shared" si="7"/>
        <v>0.73669498645098053</v>
      </c>
      <c r="I12" s="35">
        <v>4884</v>
      </c>
      <c r="J12" s="35">
        <v>29768</v>
      </c>
      <c r="K12" s="35">
        <v>127482</v>
      </c>
      <c r="L12" s="35">
        <v>229260</v>
      </c>
      <c r="M12" s="35">
        <v>189278</v>
      </c>
      <c r="N12" s="35">
        <v>89846</v>
      </c>
      <c r="O12" s="35">
        <v>30781</v>
      </c>
      <c r="P12" s="35">
        <v>13487</v>
      </c>
      <c r="Q12" s="35">
        <v>757</v>
      </c>
      <c r="R12" s="35">
        <f t="shared" si="10"/>
        <v>58655</v>
      </c>
      <c r="S12" s="63">
        <f t="shared" si="8"/>
        <v>6.0388885685811008E-2</v>
      </c>
      <c r="T12" s="35">
        <v>3</v>
      </c>
      <c r="U12" s="35">
        <v>1514</v>
      </c>
      <c r="V12" s="35">
        <v>52088</v>
      </c>
      <c r="W12" s="35">
        <v>5050</v>
      </c>
      <c r="Y12" s="1">
        <v>971288</v>
      </c>
    </row>
    <row r="13" spans="1:25" x14ac:dyDescent="0.45">
      <c r="A13" s="33" t="s">
        <v>18</v>
      </c>
      <c r="B13" s="32">
        <f t="shared" si="11"/>
        <v>2725741</v>
      </c>
      <c r="C13" s="34">
        <f>SUM(一般接種!D12+一般接種!G12+一般接種!J12+一般接種!M12+医療従事者等!C10)</f>
        <v>935020</v>
      </c>
      <c r="D13" s="30">
        <f t="shared" si="0"/>
        <v>0.8742083207892577</v>
      </c>
      <c r="E13" s="34">
        <f>SUM(一般接種!E12+一般接種!H12+一般接種!K12+一般接種!N12+医療従事者等!D10)</f>
        <v>925724</v>
      </c>
      <c r="F13" s="31">
        <f t="shared" si="1"/>
        <v>0.86551691253054985</v>
      </c>
      <c r="G13" s="29">
        <f t="shared" si="9"/>
        <v>766821</v>
      </c>
      <c r="H13" s="31">
        <f t="shared" si="7"/>
        <v>0.71694862008934501</v>
      </c>
      <c r="I13" s="35">
        <v>9650</v>
      </c>
      <c r="J13" s="35">
        <v>34711</v>
      </c>
      <c r="K13" s="35">
        <v>192838</v>
      </c>
      <c r="L13" s="35">
        <v>270826</v>
      </c>
      <c r="M13" s="35">
        <v>142484</v>
      </c>
      <c r="N13" s="35">
        <v>77120</v>
      </c>
      <c r="O13" s="35">
        <v>25814</v>
      </c>
      <c r="P13" s="35">
        <v>13022</v>
      </c>
      <c r="Q13" s="35">
        <v>356</v>
      </c>
      <c r="R13" s="35">
        <f t="shared" si="10"/>
        <v>98176</v>
      </c>
      <c r="S13" s="63">
        <f t="shared" si="8"/>
        <v>9.1790845224493767E-2</v>
      </c>
      <c r="T13" s="35">
        <v>2</v>
      </c>
      <c r="U13" s="35">
        <v>3541</v>
      </c>
      <c r="V13" s="35">
        <v>89640</v>
      </c>
      <c r="W13" s="35">
        <v>4993</v>
      </c>
      <c r="Y13" s="1">
        <v>1069562</v>
      </c>
    </row>
    <row r="14" spans="1:25" x14ac:dyDescent="0.45">
      <c r="A14" s="33" t="s">
        <v>19</v>
      </c>
      <c r="B14" s="32">
        <f t="shared" si="11"/>
        <v>4690220</v>
      </c>
      <c r="C14" s="34">
        <f>SUM(一般接種!D13+一般接種!G13+一般接種!J13+一般接種!M13+医療従事者等!C11)</f>
        <v>1599267</v>
      </c>
      <c r="D14" s="30">
        <f t="shared" si="0"/>
        <v>0.85887020765722244</v>
      </c>
      <c r="E14" s="34">
        <f>SUM(一般接種!E13+一般接種!H13+一般接種!K13+一般接種!N13+医療従事者等!D11)</f>
        <v>1579937</v>
      </c>
      <c r="F14" s="31">
        <f t="shared" si="1"/>
        <v>0.84848922617382161</v>
      </c>
      <c r="G14" s="29">
        <f t="shared" si="9"/>
        <v>1299232</v>
      </c>
      <c r="H14" s="31">
        <f t="shared" si="7"/>
        <v>0.69773943790180659</v>
      </c>
      <c r="I14" s="35">
        <v>19097</v>
      </c>
      <c r="J14" s="35">
        <v>75520</v>
      </c>
      <c r="K14" s="35">
        <v>346398</v>
      </c>
      <c r="L14" s="35">
        <v>419504</v>
      </c>
      <c r="M14" s="35">
        <v>236917</v>
      </c>
      <c r="N14" s="35">
        <v>128883</v>
      </c>
      <c r="O14" s="35">
        <v>49671</v>
      </c>
      <c r="P14" s="35">
        <v>22178</v>
      </c>
      <c r="Q14" s="35">
        <v>1064</v>
      </c>
      <c r="R14" s="35">
        <f t="shared" si="10"/>
        <v>211784</v>
      </c>
      <c r="S14" s="63">
        <f t="shared" si="8"/>
        <v>0.11373646055253889</v>
      </c>
      <c r="T14" s="35">
        <v>120</v>
      </c>
      <c r="U14" s="35">
        <v>13021</v>
      </c>
      <c r="V14" s="35">
        <v>186429</v>
      </c>
      <c r="W14" s="35">
        <v>12214</v>
      </c>
      <c r="Y14" s="1">
        <v>1862059</v>
      </c>
    </row>
    <row r="15" spans="1:25" x14ac:dyDescent="0.45">
      <c r="A15" s="33" t="s">
        <v>20</v>
      </c>
      <c r="B15" s="32">
        <f t="shared" si="11"/>
        <v>7253681</v>
      </c>
      <c r="C15" s="34">
        <f>SUM(一般接種!D14+一般接種!G14+一般接種!J14+一般接種!M14+医療従事者等!C12)</f>
        <v>2479876</v>
      </c>
      <c r="D15" s="30">
        <f t="shared" si="0"/>
        <v>0.85287248402933613</v>
      </c>
      <c r="E15" s="34">
        <f>SUM(一般接種!E14+一般接種!H14+一般接種!K14+一般接種!N14+医療従事者等!D12)</f>
        <v>2446409</v>
      </c>
      <c r="F15" s="31">
        <f t="shared" si="1"/>
        <v>0.84136260070331104</v>
      </c>
      <c r="G15" s="29">
        <f t="shared" si="9"/>
        <v>1954859</v>
      </c>
      <c r="H15" s="31">
        <f t="shared" si="7"/>
        <v>0.67231000713628586</v>
      </c>
      <c r="I15" s="35">
        <v>21274</v>
      </c>
      <c r="J15" s="35">
        <v>142021</v>
      </c>
      <c r="K15" s="35">
        <v>555450</v>
      </c>
      <c r="L15" s="35">
        <v>593083</v>
      </c>
      <c r="M15" s="35">
        <v>347076</v>
      </c>
      <c r="N15" s="35">
        <v>181362</v>
      </c>
      <c r="O15" s="35">
        <v>71316</v>
      </c>
      <c r="P15" s="35">
        <v>41123</v>
      </c>
      <c r="Q15" s="35">
        <v>2154</v>
      </c>
      <c r="R15" s="35">
        <f t="shared" si="10"/>
        <v>372537</v>
      </c>
      <c r="S15" s="63">
        <f t="shared" si="8"/>
        <v>0.12812195310686372</v>
      </c>
      <c r="T15" s="35">
        <v>90</v>
      </c>
      <c r="U15" s="35">
        <v>26560</v>
      </c>
      <c r="V15" s="35">
        <v>323484</v>
      </c>
      <c r="W15" s="35">
        <v>22403</v>
      </c>
      <c r="Y15" s="1">
        <v>2907675</v>
      </c>
    </row>
    <row r="16" spans="1:25" x14ac:dyDescent="0.45">
      <c r="A16" s="36" t="s">
        <v>21</v>
      </c>
      <c r="B16" s="32">
        <f t="shared" si="11"/>
        <v>4782786</v>
      </c>
      <c r="C16" s="34">
        <f>SUM(一般接種!D15+一般接種!G15+一般接種!J15+一般接種!M15+医療従事者等!C13)</f>
        <v>1636503</v>
      </c>
      <c r="D16" s="30">
        <f t="shared" si="0"/>
        <v>0.83691426975847916</v>
      </c>
      <c r="E16" s="34">
        <f>SUM(一般接種!E15+一般接種!H15+一般接種!K15+一般接種!N15+医療従事者等!D13)</f>
        <v>1616164</v>
      </c>
      <c r="F16" s="31">
        <f t="shared" si="1"/>
        <v>0.82651282268956594</v>
      </c>
      <c r="G16" s="29">
        <f t="shared" si="9"/>
        <v>1300528</v>
      </c>
      <c r="H16" s="31">
        <f t="shared" si="7"/>
        <v>0.66509529247453592</v>
      </c>
      <c r="I16" s="35">
        <v>14831</v>
      </c>
      <c r="J16" s="35">
        <v>72313</v>
      </c>
      <c r="K16" s="35">
        <v>367195</v>
      </c>
      <c r="L16" s="35">
        <v>348033</v>
      </c>
      <c r="M16" s="35">
        <v>253874</v>
      </c>
      <c r="N16" s="35">
        <v>147972</v>
      </c>
      <c r="O16" s="35">
        <v>63011</v>
      </c>
      <c r="P16" s="35">
        <v>32032</v>
      </c>
      <c r="Q16" s="35">
        <v>1267</v>
      </c>
      <c r="R16" s="35">
        <f t="shared" si="10"/>
        <v>229591</v>
      </c>
      <c r="S16" s="63">
        <f t="shared" si="8"/>
        <v>0.11741376832680356</v>
      </c>
      <c r="T16" s="35">
        <v>249</v>
      </c>
      <c r="U16" s="35">
        <v>8920</v>
      </c>
      <c r="V16" s="35">
        <v>208370</v>
      </c>
      <c r="W16" s="35">
        <v>12052</v>
      </c>
      <c r="Y16" s="1">
        <v>1955401</v>
      </c>
    </row>
    <row r="17" spans="1:25" x14ac:dyDescent="0.45">
      <c r="A17" s="33" t="s">
        <v>22</v>
      </c>
      <c r="B17" s="32">
        <f t="shared" si="11"/>
        <v>4691724</v>
      </c>
      <c r="C17" s="34">
        <f>SUM(一般接種!D16+一般接種!G16+一般接種!J16+一般接種!M16+医療従事者等!C14)</f>
        <v>1615663</v>
      </c>
      <c r="D17" s="30">
        <f t="shared" si="0"/>
        <v>0.82511729476671525</v>
      </c>
      <c r="E17" s="34">
        <f>SUM(一般接種!E16+一般接種!H16+一般接種!K16+一般接種!N16+医療従事者等!D14)</f>
        <v>1590573</v>
      </c>
      <c r="F17" s="31">
        <f t="shared" si="1"/>
        <v>0.81230385970897312</v>
      </c>
      <c r="G17" s="29">
        <f t="shared" si="9"/>
        <v>1278818</v>
      </c>
      <c r="H17" s="31">
        <f t="shared" si="7"/>
        <v>0.65309092840461247</v>
      </c>
      <c r="I17" s="35">
        <v>16351</v>
      </c>
      <c r="J17" s="35">
        <v>72196</v>
      </c>
      <c r="K17" s="35">
        <v>402579</v>
      </c>
      <c r="L17" s="35">
        <v>435628</v>
      </c>
      <c r="M17" s="35">
        <v>217720</v>
      </c>
      <c r="N17" s="35">
        <v>78388</v>
      </c>
      <c r="O17" s="35">
        <v>38064</v>
      </c>
      <c r="P17" s="35">
        <v>16745</v>
      </c>
      <c r="Q17" s="35">
        <v>1147</v>
      </c>
      <c r="R17" s="35">
        <f t="shared" si="10"/>
        <v>206670</v>
      </c>
      <c r="S17" s="63">
        <f t="shared" si="8"/>
        <v>0.10554613883553504</v>
      </c>
      <c r="T17" s="35">
        <v>52</v>
      </c>
      <c r="U17" s="35">
        <v>7013</v>
      </c>
      <c r="V17" s="35">
        <v>186514</v>
      </c>
      <c r="W17" s="35">
        <v>13091</v>
      </c>
      <c r="Y17" s="1">
        <v>1958101</v>
      </c>
    </row>
    <row r="18" spans="1:25" x14ac:dyDescent="0.45">
      <c r="A18" s="33" t="s">
        <v>23</v>
      </c>
      <c r="B18" s="32">
        <f t="shared" si="11"/>
        <v>17640880</v>
      </c>
      <c r="C18" s="34">
        <f>SUM(一般接種!D17+一般接種!G17+一般接種!J17+一般接種!M17+医療従事者等!C15)</f>
        <v>6143747</v>
      </c>
      <c r="D18" s="30">
        <f t="shared" si="0"/>
        <v>0.83093237995785385</v>
      </c>
      <c r="E18" s="34">
        <f>SUM(一般接種!E17+一般接種!H17+一般接種!K17+一般接種!N17+医療従事者等!D15)</f>
        <v>6054124</v>
      </c>
      <c r="F18" s="31">
        <f t="shared" si="1"/>
        <v>0.81881100635816584</v>
      </c>
      <c r="G18" s="29">
        <f t="shared" si="9"/>
        <v>4705798</v>
      </c>
      <c r="H18" s="31">
        <f t="shared" si="7"/>
        <v>0.63645197820497956</v>
      </c>
      <c r="I18" s="35">
        <v>49959</v>
      </c>
      <c r="J18" s="35">
        <v>271427</v>
      </c>
      <c r="K18" s="35">
        <v>1318106</v>
      </c>
      <c r="L18" s="35">
        <v>1417835</v>
      </c>
      <c r="M18" s="35">
        <v>838026</v>
      </c>
      <c r="N18" s="35">
        <v>478050</v>
      </c>
      <c r="O18" s="35">
        <v>202451</v>
      </c>
      <c r="P18" s="35">
        <v>122025</v>
      </c>
      <c r="Q18" s="35">
        <v>7919</v>
      </c>
      <c r="R18" s="35">
        <f t="shared" si="10"/>
        <v>737211</v>
      </c>
      <c r="S18" s="63">
        <f t="shared" si="8"/>
        <v>9.9706659594073363E-2</v>
      </c>
      <c r="T18" s="35">
        <v>222</v>
      </c>
      <c r="U18" s="35">
        <v>44687</v>
      </c>
      <c r="V18" s="35">
        <v>647341</v>
      </c>
      <c r="W18" s="35">
        <v>44961</v>
      </c>
      <c r="Y18" s="1">
        <v>7393799</v>
      </c>
    </row>
    <row r="19" spans="1:25" x14ac:dyDescent="0.45">
      <c r="A19" s="33" t="s">
        <v>24</v>
      </c>
      <c r="B19" s="32">
        <f t="shared" si="11"/>
        <v>15202966</v>
      </c>
      <c r="C19" s="34">
        <f>SUM(一般接種!D18+一般接種!G18+一般接種!J18+一般接種!M18+医療従事者等!C16)</f>
        <v>5246527</v>
      </c>
      <c r="D19" s="30">
        <f t="shared" si="0"/>
        <v>0.82976698004647242</v>
      </c>
      <c r="E19" s="34">
        <f>SUM(一般接種!E18+一般接種!H18+一般接種!K18+一般接種!N18+医療従事者等!D16)</f>
        <v>5179759</v>
      </c>
      <c r="F19" s="31">
        <f t="shared" si="1"/>
        <v>0.81920725516108772</v>
      </c>
      <c r="G19" s="29">
        <f t="shared" si="9"/>
        <v>4108473</v>
      </c>
      <c r="H19" s="31">
        <f t="shared" si="7"/>
        <v>0.64977750687501856</v>
      </c>
      <c r="I19" s="35">
        <v>43245</v>
      </c>
      <c r="J19" s="35">
        <v>214492</v>
      </c>
      <c r="K19" s="35">
        <v>1090010</v>
      </c>
      <c r="L19" s="35">
        <v>1325608</v>
      </c>
      <c r="M19" s="35">
        <v>755819</v>
      </c>
      <c r="N19" s="35">
        <v>394507</v>
      </c>
      <c r="O19" s="35">
        <v>169459</v>
      </c>
      <c r="P19" s="35">
        <v>110412</v>
      </c>
      <c r="Q19" s="35">
        <v>4921</v>
      </c>
      <c r="R19" s="35">
        <f t="shared" si="10"/>
        <v>668207</v>
      </c>
      <c r="S19" s="63">
        <f t="shared" si="8"/>
        <v>0.10568059679020296</v>
      </c>
      <c r="T19" s="35">
        <v>248</v>
      </c>
      <c r="U19" s="35">
        <v>35231</v>
      </c>
      <c r="V19" s="35">
        <v>596984</v>
      </c>
      <c r="W19" s="35">
        <v>35744</v>
      </c>
      <c r="Y19" s="1">
        <v>6322892</v>
      </c>
    </row>
    <row r="20" spans="1:25" x14ac:dyDescent="0.45">
      <c r="A20" s="33" t="s">
        <v>25</v>
      </c>
      <c r="B20" s="32">
        <f t="shared" si="11"/>
        <v>32650528</v>
      </c>
      <c r="C20" s="34">
        <f>SUM(一般接種!D19+一般接種!G19+一般接種!J19+一般接種!M19+医療従事者等!C17)</f>
        <v>11320645</v>
      </c>
      <c r="D20" s="30">
        <f t="shared" si="0"/>
        <v>0.8177689773897594</v>
      </c>
      <c r="E20" s="34">
        <f>SUM(一般接種!E19+一般接種!H19+一般接種!K19+一般接種!N19+医療従事者等!D17)</f>
        <v>11171463</v>
      </c>
      <c r="F20" s="31">
        <f t="shared" si="1"/>
        <v>0.80699252325795334</v>
      </c>
      <c r="G20" s="29">
        <f t="shared" si="9"/>
        <v>8552845</v>
      </c>
      <c r="H20" s="31">
        <f t="shared" si="7"/>
        <v>0.61783152014952469</v>
      </c>
      <c r="I20" s="35">
        <v>104092</v>
      </c>
      <c r="J20" s="35">
        <v>613282</v>
      </c>
      <c r="K20" s="35">
        <v>2640988</v>
      </c>
      <c r="L20" s="35">
        <v>2941957</v>
      </c>
      <c r="M20" s="35">
        <v>1268485</v>
      </c>
      <c r="N20" s="35">
        <v>518131</v>
      </c>
      <c r="O20" s="35">
        <v>236245</v>
      </c>
      <c r="P20" s="35">
        <v>219779</v>
      </c>
      <c r="Q20" s="35">
        <v>9886</v>
      </c>
      <c r="R20" s="35">
        <f t="shared" si="10"/>
        <v>1605575</v>
      </c>
      <c r="S20" s="63">
        <f t="shared" si="8"/>
        <v>0.11598185667623734</v>
      </c>
      <c r="T20" s="35">
        <v>1337</v>
      </c>
      <c r="U20" s="35">
        <v>143430</v>
      </c>
      <c r="V20" s="35">
        <v>1399875</v>
      </c>
      <c r="W20" s="35">
        <v>60933</v>
      </c>
      <c r="Y20" s="1">
        <v>13843329</v>
      </c>
    </row>
    <row r="21" spans="1:25" x14ac:dyDescent="0.45">
      <c r="A21" s="33" t="s">
        <v>26</v>
      </c>
      <c r="B21" s="32">
        <f t="shared" si="11"/>
        <v>21944161</v>
      </c>
      <c r="C21" s="34">
        <f>SUM(一般接種!D20+一般接種!G20+一般接種!J20+一般接種!M20+医療従事者等!C18)</f>
        <v>7626551</v>
      </c>
      <c r="D21" s="30">
        <f t="shared" si="0"/>
        <v>0.8271562479189728</v>
      </c>
      <c r="E21" s="34">
        <f>SUM(一般接種!E20+一般接種!H20+一般接種!K20+一般接種!N20+医療従事者等!D18)</f>
        <v>7531506</v>
      </c>
      <c r="F21" s="31">
        <f t="shared" si="1"/>
        <v>0.81684790990570055</v>
      </c>
      <c r="G21" s="29">
        <f t="shared" si="9"/>
        <v>5818169</v>
      </c>
      <c r="H21" s="31">
        <f t="shared" si="7"/>
        <v>0.63102375369921238</v>
      </c>
      <c r="I21" s="35">
        <v>51708</v>
      </c>
      <c r="J21" s="35">
        <v>306942</v>
      </c>
      <c r="K21" s="35">
        <v>1459457</v>
      </c>
      <c r="L21" s="35">
        <v>2062761</v>
      </c>
      <c r="M21" s="35">
        <v>1101566</v>
      </c>
      <c r="N21" s="35">
        <v>477216</v>
      </c>
      <c r="O21" s="35">
        <v>190545</v>
      </c>
      <c r="P21" s="35">
        <v>159754</v>
      </c>
      <c r="Q21" s="35">
        <v>8220</v>
      </c>
      <c r="R21" s="35">
        <f t="shared" si="10"/>
        <v>967935</v>
      </c>
      <c r="S21" s="63">
        <f t="shared" si="8"/>
        <v>0.10497975858673873</v>
      </c>
      <c r="T21" s="35">
        <v>645</v>
      </c>
      <c r="U21" s="35">
        <v>46870</v>
      </c>
      <c r="V21" s="35">
        <v>861781</v>
      </c>
      <c r="W21" s="35">
        <v>58639</v>
      </c>
      <c r="Y21" s="1">
        <v>9220206</v>
      </c>
    </row>
    <row r="22" spans="1:25" x14ac:dyDescent="0.45">
      <c r="A22" s="33" t="s">
        <v>27</v>
      </c>
      <c r="B22" s="32">
        <f t="shared" si="11"/>
        <v>5552675</v>
      </c>
      <c r="C22" s="34">
        <f>SUM(一般接種!D21+一般接種!G21+一般接種!J21+一般接種!M21+医療従事者等!C19)</f>
        <v>1907301</v>
      </c>
      <c r="D22" s="30">
        <f t="shared" si="0"/>
        <v>0.86179441833312698</v>
      </c>
      <c r="E22" s="34">
        <f>SUM(一般接種!E21+一般接種!H21+一般接種!K21+一般接種!N21+医療従事者等!D19)</f>
        <v>1875599</v>
      </c>
      <c r="F22" s="31">
        <f t="shared" si="1"/>
        <v>0.84747019439049975</v>
      </c>
      <c r="G22" s="29">
        <f t="shared" si="9"/>
        <v>1579299</v>
      </c>
      <c r="H22" s="31">
        <f t="shared" si="7"/>
        <v>0.71359007470718527</v>
      </c>
      <c r="I22" s="35">
        <v>16819</v>
      </c>
      <c r="J22" s="35">
        <v>65099</v>
      </c>
      <c r="K22" s="35">
        <v>344144</v>
      </c>
      <c r="L22" s="35">
        <v>568090</v>
      </c>
      <c r="M22" s="35">
        <v>356651</v>
      </c>
      <c r="N22" s="35">
        <v>150066</v>
      </c>
      <c r="O22" s="35">
        <v>50140</v>
      </c>
      <c r="P22" s="35">
        <v>27645</v>
      </c>
      <c r="Q22" s="35">
        <v>645</v>
      </c>
      <c r="R22" s="35">
        <f t="shared" si="10"/>
        <v>190476</v>
      </c>
      <c r="S22" s="63">
        <f t="shared" si="8"/>
        <v>8.6064629351329816E-2</v>
      </c>
      <c r="T22" s="35">
        <v>9</v>
      </c>
      <c r="U22" s="35">
        <v>6092</v>
      </c>
      <c r="V22" s="35">
        <v>173241</v>
      </c>
      <c r="W22" s="35">
        <v>11134</v>
      </c>
      <c r="Y22" s="1">
        <v>2213174</v>
      </c>
    </row>
    <row r="23" spans="1:25" x14ac:dyDescent="0.45">
      <c r="A23" s="33" t="s">
        <v>28</v>
      </c>
      <c r="B23" s="32">
        <f t="shared" si="11"/>
        <v>2623954</v>
      </c>
      <c r="C23" s="34">
        <f>SUM(一般接種!D22+一般接種!G22+一般接種!J22+一般接種!M22+医療従事者等!C20)</f>
        <v>898487</v>
      </c>
      <c r="D23" s="30">
        <f t="shared" si="0"/>
        <v>0.85760169671099984</v>
      </c>
      <c r="E23" s="34">
        <f>SUM(一般接種!E22+一般接種!H22+一般接種!K22+一般接種!N22+医療従事者等!D20)</f>
        <v>890414</v>
      </c>
      <c r="F23" s="31">
        <f t="shared" si="1"/>
        <v>0.84989605545236402</v>
      </c>
      <c r="G23" s="29">
        <f t="shared" si="9"/>
        <v>707160</v>
      </c>
      <c r="H23" s="31">
        <f t="shared" si="7"/>
        <v>0.67498095781703082</v>
      </c>
      <c r="I23" s="35">
        <v>10207</v>
      </c>
      <c r="J23" s="35">
        <v>39275</v>
      </c>
      <c r="K23" s="35">
        <v>213044</v>
      </c>
      <c r="L23" s="35">
        <v>219689</v>
      </c>
      <c r="M23" s="35">
        <v>127794</v>
      </c>
      <c r="N23" s="35">
        <v>63079</v>
      </c>
      <c r="O23" s="35">
        <v>20048</v>
      </c>
      <c r="P23" s="35">
        <v>13219</v>
      </c>
      <c r="Q23" s="35">
        <v>805</v>
      </c>
      <c r="R23" s="35">
        <f t="shared" si="10"/>
        <v>127893</v>
      </c>
      <c r="S23" s="63">
        <f t="shared" si="8"/>
        <v>0.12207327851984491</v>
      </c>
      <c r="T23" s="35">
        <v>101</v>
      </c>
      <c r="U23" s="35">
        <v>3686</v>
      </c>
      <c r="V23" s="35">
        <v>116603</v>
      </c>
      <c r="W23" s="35">
        <v>7503</v>
      </c>
      <c r="Y23" s="1">
        <v>1047674</v>
      </c>
    </row>
    <row r="24" spans="1:25" x14ac:dyDescent="0.45">
      <c r="A24" s="33" t="s">
        <v>29</v>
      </c>
      <c r="B24" s="32">
        <f t="shared" si="11"/>
        <v>2706489</v>
      </c>
      <c r="C24" s="34">
        <f>SUM(一般接種!D23+一般接種!G23+一般接種!J23+一般接種!M23+医療従事者等!C21)</f>
        <v>939469</v>
      </c>
      <c r="D24" s="30">
        <f t="shared" si="0"/>
        <v>0.82943894704129051</v>
      </c>
      <c r="E24" s="34">
        <f>SUM(一般接種!E23+一般接種!H23+一般接種!K23+一般接種!N23+医療従事者等!D21)</f>
        <v>928283</v>
      </c>
      <c r="F24" s="31">
        <f t="shared" si="1"/>
        <v>0.81956304473732533</v>
      </c>
      <c r="G24" s="29">
        <f t="shared" si="9"/>
        <v>726192</v>
      </c>
      <c r="H24" s="31">
        <f t="shared" si="7"/>
        <v>0.64114082298597275</v>
      </c>
      <c r="I24" s="35">
        <v>9308</v>
      </c>
      <c r="J24" s="35">
        <v>55441</v>
      </c>
      <c r="K24" s="35">
        <v>204757</v>
      </c>
      <c r="L24" s="35">
        <v>216875</v>
      </c>
      <c r="M24" s="35">
        <v>130998</v>
      </c>
      <c r="N24" s="35">
        <v>67725</v>
      </c>
      <c r="O24" s="35">
        <v>26869</v>
      </c>
      <c r="P24" s="35">
        <v>13386</v>
      </c>
      <c r="Q24" s="35">
        <v>833</v>
      </c>
      <c r="R24" s="35">
        <f t="shared" si="10"/>
        <v>112545</v>
      </c>
      <c r="S24" s="63">
        <f t="shared" si="8"/>
        <v>9.9363796245285421E-2</v>
      </c>
      <c r="T24" s="35">
        <v>38</v>
      </c>
      <c r="U24" s="35">
        <v>6792</v>
      </c>
      <c r="V24" s="35">
        <v>98557</v>
      </c>
      <c r="W24" s="35">
        <v>7158</v>
      </c>
      <c r="Y24" s="1">
        <v>1132656</v>
      </c>
    </row>
    <row r="25" spans="1:25" x14ac:dyDescent="0.45">
      <c r="A25" s="33" t="s">
        <v>30</v>
      </c>
      <c r="B25" s="32">
        <f t="shared" si="11"/>
        <v>1862167</v>
      </c>
      <c r="C25" s="34">
        <f>SUM(一般接種!D24+一般接種!G24+一般接種!J24+一般接種!M24+医療従事者等!C22)</f>
        <v>648987</v>
      </c>
      <c r="D25" s="30">
        <f t="shared" si="0"/>
        <v>0.83785339982932749</v>
      </c>
      <c r="E25" s="34">
        <f>SUM(一般接種!E24+一般接種!H24+一般接種!K24+一般接種!N24+医療従事者等!D22)</f>
        <v>642400</v>
      </c>
      <c r="F25" s="31">
        <f t="shared" si="1"/>
        <v>0.82934946932736708</v>
      </c>
      <c r="G25" s="29">
        <f t="shared" si="9"/>
        <v>508103</v>
      </c>
      <c r="H25" s="31">
        <f t="shared" si="7"/>
        <v>0.65596972822796262</v>
      </c>
      <c r="I25" s="35">
        <v>7672</v>
      </c>
      <c r="J25" s="35">
        <v>32408</v>
      </c>
      <c r="K25" s="35">
        <v>143794</v>
      </c>
      <c r="L25" s="35">
        <v>172156</v>
      </c>
      <c r="M25" s="35">
        <v>92061</v>
      </c>
      <c r="N25" s="35">
        <v>34575</v>
      </c>
      <c r="O25" s="35">
        <v>15921</v>
      </c>
      <c r="P25" s="35">
        <v>9293</v>
      </c>
      <c r="Q25" s="35">
        <v>223</v>
      </c>
      <c r="R25" s="35">
        <f t="shared" si="10"/>
        <v>62677</v>
      </c>
      <c r="S25" s="63">
        <f t="shared" si="8"/>
        <v>8.0917087000360197E-2</v>
      </c>
      <c r="T25" s="35">
        <v>145</v>
      </c>
      <c r="U25" s="35">
        <v>3738</v>
      </c>
      <c r="V25" s="35">
        <v>55299</v>
      </c>
      <c r="W25" s="35">
        <v>3495</v>
      </c>
      <c r="Y25" s="1">
        <v>774583</v>
      </c>
    </row>
    <row r="26" spans="1:25" x14ac:dyDescent="0.45">
      <c r="A26" s="33" t="s">
        <v>31</v>
      </c>
      <c r="B26" s="32">
        <f t="shared" si="11"/>
        <v>1984141</v>
      </c>
      <c r="C26" s="34">
        <f>SUM(一般接種!D25+一般接種!G25+一般接種!J25+一般接種!M25+医療従事者等!C23)</f>
        <v>683107</v>
      </c>
      <c r="D26" s="30">
        <f t="shared" si="0"/>
        <v>0.83204567129965157</v>
      </c>
      <c r="E26" s="34">
        <f>SUM(一般接種!E25+一般接種!H25+一般接種!K25+一般接種!N25+医療従事者等!D23)</f>
        <v>674729</v>
      </c>
      <c r="F26" s="31">
        <f t="shared" si="1"/>
        <v>0.82184100550915529</v>
      </c>
      <c r="G26" s="29">
        <f t="shared" si="9"/>
        <v>533773</v>
      </c>
      <c r="H26" s="31">
        <f t="shared" si="7"/>
        <v>0.65015219300435934</v>
      </c>
      <c r="I26" s="35">
        <v>6344</v>
      </c>
      <c r="J26" s="35">
        <v>37973</v>
      </c>
      <c r="K26" s="35">
        <v>169182</v>
      </c>
      <c r="L26" s="35">
        <v>165197</v>
      </c>
      <c r="M26" s="35">
        <v>96415</v>
      </c>
      <c r="N26" s="35">
        <v>34636</v>
      </c>
      <c r="O26" s="35">
        <v>12449</v>
      </c>
      <c r="P26" s="35">
        <v>11371</v>
      </c>
      <c r="Q26" s="35">
        <v>206</v>
      </c>
      <c r="R26" s="35">
        <f t="shared" si="10"/>
        <v>92532</v>
      </c>
      <c r="S26" s="63">
        <f t="shared" si="8"/>
        <v>0.11270686738197581</v>
      </c>
      <c r="T26" s="35">
        <v>117</v>
      </c>
      <c r="U26" s="35">
        <v>6389</v>
      </c>
      <c r="V26" s="35">
        <v>83256</v>
      </c>
      <c r="W26" s="35">
        <v>2770</v>
      </c>
      <c r="Y26" s="1">
        <v>820997</v>
      </c>
    </row>
    <row r="27" spans="1:25" x14ac:dyDescent="0.45">
      <c r="A27" s="33" t="s">
        <v>32</v>
      </c>
      <c r="B27" s="32">
        <f t="shared" si="11"/>
        <v>5100583</v>
      </c>
      <c r="C27" s="34">
        <f>SUM(一般接種!D26+一般接種!G26+一般接種!J26+一般接種!M26+医療従事者等!C24)</f>
        <v>1734432</v>
      </c>
      <c r="D27" s="30">
        <f t="shared" si="0"/>
        <v>0.83718734569107955</v>
      </c>
      <c r="E27" s="34">
        <f>SUM(一般接種!E26+一般接種!H26+一般接種!K26+一般接種!N26+医療従事者等!D24)</f>
        <v>1712031</v>
      </c>
      <c r="F27" s="31">
        <f t="shared" si="1"/>
        <v>0.82637467979767698</v>
      </c>
      <c r="G27" s="29">
        <f t="shared" si="9"/>
        <v>1407685</v>
      </c>
      <c r="H27" s="31">
        <f t="shared" si="7"/>
        <v>0.67947089809179451</v>
      </c>
      <c r="I27" s="35">
        <v>14345</v>
      </c>
      <c r="J27" s="35">
        <v>69355</v>
      </c>
      <c r="K27" s="35">
        <v>457648</v>
      </c>
      <c r="L27" s="35">
        <v>433059</v>
      </c>
      <c r="M27" s="35">
        <v>235619</v>
      </c>
      <c r="N27" s="35">
        <v>123234</v>
      </c>
      <c r="O27" s="35">
        <v>48218</v>
      </c>
      <c r="P27" s="35">
        <v>25406</v>
      </c>
      <c r="Q27" s="35">
        <v>801</v>
      </c>
      <c r="R27" s="35">
        <f t="shared" si="10"/>
        <v>246435</v>
      </c>
      <c r="S27" s="63">
        <f t="shared" si="8"/>
        <v>0.11895090930943454</v>
      </c>
      <c r="T27" s="35">
        <v>12</v>
      </c>
      <c r="U27" s="35">
        <v>6414</v>
      </c>
      <c r="V27" s="35">
        <v>229243</v>
      </c>
      <c r="W27" s="35">
        <v>10766</v>
      </c>
      <c r="Y27" s="1">
        <v>2071737</v>
      </c>
    </row>
    <row r="28" spans="1:25" x14ac:dyDescent="0.45">
      <c r="A28" s="33" t="s">
        <v>33</v>
      </c>
      <c r="B28" s="32">
        <f t="shared" si="11"/>
        <v>4924829</v>
      </c>
      <c r="C28" s="34">
        <f>SUM(一般接種!D27+一般接種!G27+一般接種!J27+一般接種!M27+医療従事者等!C25)</f>
        <v>1671217</v>
      </c>
      <c r="D28" s="30">
        <f t="shared" si="0"/>
        <v>0.8286515558627543</v>
      </c>
      <c r="E28" s="34">
        <f>SUM(一般接種!E27+一般接種!H27+一般接種!K27+一般接種!N27+医療従事者等!D25)</f>
        <v>1657476</v>
      </c>
      <c r="F28" s="31">
        <f t="shared" si="1"/>
        <v>0.82183825691407786</v>
      </c>
      <c r="G28" s="29">
        <f t="shared" si="9"/>
        <v>1322276</v>
      </c>
      <c r="H28" s="31">
        <f t="shared" si="7"/>
        <v>0.65563362787715729</v>
      </c>
      <c r="I28" s="35">
        <v>15493</v>
      </c>
      <c r="J28" s="35">
        <v>85320</v>
      </c>
      <c r="K28" s="35">
        <v>466814</v>
      </c>
      <c r="L28" s="35">
        <v>403559</v>
      </c>
      <c r="M28" s="35">
        <v>192404</v>
      </c>
      <c r="N28" s="35">
        <v>97845</v>
      </c>
      <c r="O28" s="35">
        <v>37988</v>
      </c>
      <c r="P28" s="35">
        <v>22050</v>
      </c>
      <c r="Q28" s="35">
        <v>803</v>
      </c>
      <c r="R28" s="35">
        <f t="shared" si="10"/>
        <v>273860</v>
      </c>
      <c r="S28" s="63">
        <f t="shared" si="8"/>
        <v>0.13578997526268216</v>
      </c>
      <c r="T28" s="35">
        <v>42</v>
      </c>
      <c r="U28" s="35">
        <v>9402</v>
      </c>
      <c r="V28" s="35">
        <v>250799</v>
      </c>
      <c r="W28" s="35">
        <v>13617</v>
      </c>
      <c r="Y28" s="1">
        <v>2016791</v>
      </c>
    </row>
    <row r="29" spans="1:25" x14ac:dyDescent="0.45">
      <c r="A29" s="33" t="s">
        <v>34</v>
      </c>
      <c r="B29" s="32">
        <f t="shared" si="11"/>
        <v>9028653</v>
      </c>
      <c r="C29" s="34">
        <f>SUM(一般接種!D28+一般接種!G28+一般接種!J28+一般接種!M28+医療従事者等!C26)</f>
        <v>3144100</v>
      </c>
      <c r="D29" s="30">
        <f t="shared" si="0"/>
        <v>0.85292410193529489</v>
      </c>
      <c r="E29" s="34">
        <f>SUM(一般接種!E28+一般接種!H28+一般接種!K28+一般接種!N28+医療従事者等!D26)</f>
        <v>3108995</v>
      </c>
      <c r="F29" s="31">
        <f t="shared" si="1"/>
        <v>0.84340089955673225</v>
      </c>
      <c r="G29" s="29">
        <f t="shared" si="9"/>
        <v>2400846</v>
      </c>
      <c r="H29" s="31">
        <f t="shared" si="7"/>
        <v>0.65129589339872929</v>
      </c>
      <c r="I29" s="35">
        <v>23572</v>
      </c>
      <c r="J29" s="35">
        <v>115943</v>
      </c>
      <c r="K29" s="35">
        <v>657520</v>
      </c>
      <c r="L29" s="35">
        <v>756708</v>
      </c>
      <c r="M29" s="35">
        <v>453681</v>
      </c>
      <c r="N29" s="35">
        <v>251778</v>
      </c>
      <c r="O29" s="35">
        <v>87962</v>
      </c>
      <c r="P29" s="35">
        <v>51597</v>
      </c>
      <c r="Q29" s="35">
        <v>2085</v>
      </c>
      <c r="R29" s="35">
        <f t="shared" si="10"/>
        <v>374712</v>
      </c>
      <c r="S29" s="63">
        <f t="shared" si="8"/>
        <v>0.10165099586030285</v>
      </c>
      <c r="T29" s="35">
        <v>26</v>
      </c>
      <c r="U29" s="35">
        <v>12111</v>
      </c>
      <c r="V29" s="35">
        <v>339541</v>
      </c>
      <c r="W29" s="35">
        <v>23034</v>
      </c>
      <c r="Y29" s="1">
        <v>3686260</v>
      </c>
    </row>
    <row r="30" spans="1:25" x14ac:dyDescent="0.45">
      <c r="A30" s="33" t="s">
        <v>35</v>
      </c>
      <c r="B30" s="32">
        <f t="shared" si="11"/>
        <v>17222394</v>
      </c>
      <c r="C30" s="34">
        <f>SUM(一般接種!D29+一般接種!G29+一般接種!J29+一般接種!M29+医療従事者等!C27)</f>
        <v>6022327</v>
      </c>
      <c r="D30" s="30">
        <f t="shared" si="0"/>
        <v>0.79673035488957111</v>
      </c>
      <c r="E30" s="34">
        <f>SUM(一般接種!E29+一般接種!H29+一般接種!K29+一般接種!N29+医療従事者等!D27)</f>
        <v>5915639</v>
      </c>
      <c r="F30" s="31">
        <f t="shared" si="1"/>
        <v>0.78261594892947317</v>
      </c>
      <c r="G30" s="29">
        <f t="shared" si="9"/>
        <v>4529886</v>
      </c>
      <c r="H30" s="31">
        <f t="shared" si="7"/>
        <v>0.59928623609931841</v>
      </c>
      <c r="I30" s="35">
        <v>43191</v>
      </c>
      <c r="J30" s="35">
        <v>375382</v>
      </c>
      <c r="K30" s="35">
        <v>1355830</v>
      </c>
      <c r="L30" s="35">
        <v>1361788</v>
      </c>
      <c r="M30" s="35">
        <v>760994</v>
      </c>
      <c r="N30" s="35">
        <v>370181</v>
      </c>
      <c r="O30" s="35">
        <v>150199</v>
      </c>
      <c r="P30" s="35">
        <v>107024</v>
      </c>
      <c r="Q30" s="35">
        <v>5297</v>
      </c>
      <c r="R30" s="35">
        <f t="shared" si="10"/>
        <v>754542</v>
      </c>
      <c r="S30" s="63">
        <f t="shared" si="8"/>
        <v>9.9822961363454157E-2</v>
      </c>
      <c r="T30" s="35">
        <v>66</v>
      </c>
      <c r="U30" s="35">
        <v>45043</v>
      </c>
      <c r="V30" s="35">
        <v>663848</v>
      </c>
      <c r="W30" s="35">
        <v>45585</v>
      </c>
      <c r="Y30" s="1">
        <v>7558802</v>
      </c>
    </row>
    <row r="31" spans="1:25" x14ac:dyDescent="0.45">
      <c r="A31" s="33" t="s">
        <v>36</v>
      </c>
      <c r="B31" s="32">
        <f t="shared" si="11"/>
        <v>4245441</v>
      </c>
      <c r="C31" s="34">
        <f>SUM(一般接種!D30+一般接種!G30+一般接種!J30+一般接種!M30+医療従事者等!C28)</f>
        <v>1482756</v>
      </c>
      <c r="D31" s="30">
        <f t="shared" si="0"/>
        <v>0.82349850629555188</v>
      </c>
      <c r="E31" s="34">
        <f>SUM(一般接種!E30+一般接種!H30+一般接種!K30+一般接種!N30+医療従事者等!D28)</f>
        <v>1467121</v>
      </c>
      <c r="F31" s="31">
        <f t="shared" si="1"/>
        <v>0.81481508222177912</v>
      </c>
      <c r="G31" s="29">
        <f t="shared" si="9"/>
        <v>1144066</v>
      </c>
      <c r="H31" s="31">
        <f t="shared" si="7"/>
        <v>0.63539560258297845</v>
      </c>
      <c r="I31" s="35">
        <v>16828</v>
      </c>
      <c r="J31" s="35">
        <v>67540</v>
      </c>
      <c r="K31" s="35">
        <v>347246</v>
      </c>
      <c r="L31" s="35">
        <v>353911</v>
      </c>
      <c r="M31" s="35">
        <v>196975</v>
      </c>
      <c r="N31" s="35">
        <v>98714</v>
      </c>
      <c r="O31" s="35">
        <v>40787</v>
      </c>
      <c r="P31" s="35">
        <v>21808</v>
      </c>
      <c r="Q31" s="35">
        <v>257</v>
      </c>
      <c r="R31" s="35">
        <f t="shared" si="10"/>
        <v>151498</v>
      </c>
      <c r="S31" s="63">
        <f t="shared" si="8"/>
        <v>8.4139519048827674E-2</v>
      </c>
      <c r="T31" s="35">
        <v>82</v>
      </c>
      <c r="U31" s="35">
        <v>5453</v>
      </c>
      <c r="V31" s="35">
        <v>141451</v>
      </c>
      <c r="W31" s="35">
        <v>4512</v>
      </c>
      <c r="Y31" s="1">
        <v>1800557</v>
      </c>
    </row>
    <row r="32" spans="1:25" x14ac:dyDescent="0.45">
      <c r="A32" s="33" t="s">
        <v>37</v>
      </c>
      <c r="B32" s="32">
        <f t="shared" si="11"/>
        <v>3324265</v>
      </c>
      <c r="C32" s="34">
        <f>SUM(一般接種!D31+一般接種!G31+一般接種!J31+一般接種!M31+医療従事者等!C29)</f>
        <v>1159413</v>
      </c>
      <c r="D32" s="30">
        <f t="shared" si="0"/>
        <v>0.81715383590714408</v>
      </c>
      <c r="E32" s="34">
        <f>SUM(一般接種!E31+一般接種!H31+一般接種!K31+一般接種!N31+医療従事者等!D29)</f>
        <v>1147157</v>
      </c>
      <c r="F32" s="31">
        <f t="shared" si="1"/>
        <v>0.80851581182696042</v>
      </c>
      <c r="G32" s="29">
        <f t="shared" si="9"/>
        <v>877135</v>
      </c>
      <c r="H32" s="31">
        <f t="shared" si="7"/>
        <v>0.61820441021311023</v>
      </c>
      <c r="I32" s="35">
        <v>8752</v>
      </c>
      <c r="J32" s="35">
        <v>53098</v>
      </c>
      <c r="K32" s="35">
        <v>238888</v>
      </c>
      <c r="L32" s="35">
        <v>286117</v>
      </c>
      <c r="M32" s="35">
        <v>161289</v>
      </c>
      <c r="N32" s="35">
        <v>83242</v>
      </c>
      <c r="O32" s="35">
        <v>25151</v>
      </c>
      <c r="P32" s="35">
        <v>19908</v>
      </c>
      <c r="Q32" s="35">
        <v>690</v>
      </c>
      <c r="R32" s="35">
        <f t="shared" si="10"/>
        <v>140560</v>
      </c>
      <c r="S32" s="63">
        <f t="shared" si="8"/>
        <v>9.9066633869991247E-2</v>
      </c>
      <c r="T32" s="35">
        <v>9</v>
      </c>
      <c r="U32" s="35">
        <v>6962</v>
      </c>
      <c r="V32" s="35">
        <v>126757</v>
      </c>
      <c r="W32" s="35">
        <v>6832</v>
      </c>
      <c r="Y32" s="1">
        <v>1418843</v>
      </c>
    </row>
    <row r="33" spans="1:25" x14ac:dyDescent="0.45">
      <c r="A33" s="33" t="s">
        <v>38</v>
      </c>
      <c r="B33" s="32">
        <f t="shared" si="11"/>
        <v>5788137</v>
      </c>
      <c r="C33" s="34">
        <f>SUM(一般接種!D32+一般接種!G32+一般接種!J32+一般接種!M32+医療従事者等!C30)</f>
        <v>2032451</v>
      </c>
      <c r="D33" s="30">
        <f t="shared" si="0"/>
        <v>0.80316825407363324</v>
      </c>
      <c r="E33" s="34">
        <f>SUM(一般接種!E32+一般接種!H32+一般接種!K32+一般接種!N32+医療従事者等!D30)</f>
        <v>2000558</v>
      </c>
      <c r="F33" s="31">
        <f t="shared" si="1"/>
        <v>0.79056502520013494</v>
      </c>
      <c r="G33" s="29">
        <f t="shared" si="9"/>
        <v>1514327</v>
      </c>
      <c r="H33" s="31">
        <f t="shared" si="7"/>
        <v>0.5984200222719086</v>
      </c>
      <c r="I33" s="35">
        <v>26131</v>
      </c>
      <c r="J33" s="35">
        <v>97328</v>
      </c>
      <c r="K33" s="35">
        <v>451445</v>
      </c>
      <c r="L33" s="35">
        <v>475683</v>
      </c>
      <c r="M33" s="35">
        <v>252548</v>
      </c>
      <c r="N33" s="35">
        <v>125531</v>
      </c>
      <c r="O33" s="35">
        <v>50932</v>
      </c>
      <c r="P33" s="35">
        <v>33561</v>
      </c>
      <c r="Q33" s="35">
        <v>1168</v>
      </c>
      <c r="R33" s="35">
        <f t="shared" si="10"/>
        <v>240801</v>
      </c>
      <c r="S33" s="63">
        <f t="shared" si="8"/>
        <v>9.5157875269408693E-2</v>
      </c>
      <c r="T33" s="35">
        <v>15</v>
      </c>
      <c r="U33" s="35">
        <v>7884</v>
      </c>
      <c r="V33" s="35">
        <v>220059</v>
      </c>
      <c r="W33" s="35">
        <v>12843</v>
      </c>
      <c r="Y33" s="1">
        <v>2530542</v>
      </c>
    </row>
    <row r="34" spans="1:25" x14ac:dyDescent="0.45">
      <c r="A34" s="33" t="s">
        <v>39</v>
      </c>
      <c r="B34" s="32">
        <f t="shared" si="11"/>
        <v>19525556</v>
      </c>
      <c r="C34" s="34">
        <f>SUM(一般接種!D33+一般接種!G33+一般接種!J33+一般接種!M33+医療従事者等!C31)</f>
        <v>6911098</v>
      </c>
      <c r="D34" s="30">
        <f t="shared" si="0"/>
        <v>0.78184166522333642</v>
      </c>
      <c r="E34" s="34">
        <f>SUM(一般接種!E33+一般接種!H33+一般接種!K33+一般接種!N33+医療従事者等!D31)</f>
        <v>6821660</v>
      </c>
      <c r="F34" s="31">
        <f t="shared" si="1"/>
        <v>0.77172368471513864</v>
      </c>
      <c r="G34" s="29">
        <f t="shared" si="9"/>
        <v>5003600</v>
      </c>
      <c r="H34" s="31">
        <f t="shared" si="7"/>
        <v>0.56604941155681576</v>
      </c>
      <c r="I34" s="35">
        <v>65549</v>
      </c>
      <c r="J34" s="35">
        <v>375369</v>
      </c>
      <c r="K34" s="35">
        <v>1529077</v>
      </c>
      <c r="L34" s="35">
        <v>1560962</v>
      </c>
      <c r="M34" s="35">
        <v>773736</v>
      </c>
      <c r="N34" s="35">
        <v>368963</v>
      </c>
      <c r="O34" s="35">
        <v>197600</v>
      </c>
      <c r="P34" s="35">
        <v>127074</v>
      </c>
      <c r="Q34" s="35">
        <v>5270</v>
      </c>
      <c r="R34" s="35">
        <f t="shared" si="10"/>
        <v>789198</v>
      </c>
      <c r="S34" s="63">
        <f t="shared" si="8"/>
        <v>8.928073057434964E-2</v>
      </c>
      <c r="T34" s="35">
        <v>441</v>
      </c>
      <c r="U34" s="35">
        <v>48651</v>
      </c>
      <c r="V34" s="35">
        <v>701815</v>
      </c>
      <c r="W34" s="35">
        <v>38291</v>
      </c>
      <c r="Y34" s="1">
        <v>8839511</v>
      </c>
    </row>
    <row r="35" spans="1:25" x14ac:dyDescent="0.45">
      <c r="A35" s="33" t="s">
        <v>40</v>
      </c>
      <c r="B35" s="32">
        <f t="shared" si="11"/>
        <v>12690270</v>
      </c>
      <c r="C35" s="34">
        <f>SUM(一般接種!D34+一般接種!G34+一般接種!J34+一般接種!M34+医療従事者等!C32)</f>
        <v>4438653</v>
      </c>
      <c r="D35" s="30">
        <f t="shared" si="0"/>
        <v>0.80357609359795423</v>
      </c>
      <c r="E35" s="34">
        <f>SUM(一般接種!E34+一般接種!H34+一般接種!K34+一般接種!N34+医療従事者等!D32)</f>
        <v>4386913</v>
      </c>
      <c r="F35" s="31">
        <f t="shared" si="1"/>
        <v>0.79420905655253571</v>
      </c>
      <c r="G35" s="29">
        <f t="shared" si="9"/>
        <v>3329945</v>
      </c>
      <c r="H35" s="31">
        <f t="shared" si="7"/>
        <v>0.60285500916517687</v>
      </c>
      <c r="I35" s="35">
        <v>45628</v>
      </c>
      <c r="J35" s="35">
        <v>243914</v>
      </c>
      <c r="K35" s="35">
        <v>1010468</v>
      </c>
      <c r="L35" s="35">
        <v>1037929</v>
      </c>
      <c r="M35" s="35">
        <v>544883</v>
      </c>
      <c r="N35" s="35">
        <v>253251</v>
      </c>
      <c r="O35" s="35">
        <v>115703</v>
      </c>
      <c r="P35" s="35">
        <v>75845</v>
      </c>
      <c r="Q35" s="35">
        <v>2324</v>
      </c>
      <c r="R35" s="35">
        <f t="shared" si="10"/>
        <v>534759</v>
      </c>
      <c r="S35" s="63">
        <f t="shared" si="8"/>
        <v>9.6813053022245354E-2</v>
      </c>
      <c r="T35" s="35">
        <v>101</v>
      </c>
      <c r="U35" s="35">
        <v>26418</v>
      </c>
      <c r="V35" s="35">
        <v>485701</v>
      </c>
      <c r="W35" s="35">
        <v>22539</v>
      </c>
      <c r="Y35" s="1">
        <v>5523625</v>
      </c>
    </row>
    <row r="36" spans="1:25" x14ac:dyDescent="0.45">
      <c r="A36" s="33" t="s">
        <v>41</v>
      </c>
      <c r="B36" s="32">
        <f t="shared" si="11"/>
        <v>3164501</v>
      </c>
      <c r="C36" s="34">
        <f>SUM(一般接種!D35+一般接種!G35+一般接種!J35+一般接種!M35+医療従事者等!C33)</f>
        <v>1095371</v>
      </c>
      <c r="D36" s="30">
        <f t="shared" si="0"/>
        <v>0.81456029757447357</v>
      </c>
      <c r="E36" s="34">
        <f>SUM(一般接種!E35+一般接種!H35+一般接種!K35+一般接種!N35+医療従事者等!D33)</f>
        <v>1084094</v>
      </c>
      <c r="F36" s="31">
        <f t="shared" si="1"/>
        <v>0.80617428363422194</v>
      </c>
      <c r="G36" s="29">
        <f t="shared" si="9"/>
        <v>843366</v>
      </c>
      <c r="H36" s="31">
        <f t="shared" si="7"/>
        <v>0.62715961982213653</v>
      </c>
      <c r="I36" s="35">
        <v>7593</v>
      </c>
      <c r="J36" s="35">
        <v>54539</v>
      </c>
      <c r="K36" s="35">
        <v>307857</v>
      </c>
      <c r="L36" s="35">
        <v>254350</v>
      </c>
      <c r="M36" s="35">
        <v>131748</v>
      </c>
      <c r="N36" s="35">
        <v>53807</v>
      </c>
      <c r="O36" s="35">
        <v>20310</v>
      </c>
      <c r="P36" s="35">
        <v>12893</v>
      </c>
      <c r="Q36" s="35">
        <v>269</v>
      </c>
      <c r="R36" s="35">
        <f t="shared" si="10"/>
        <v>141670</v>
      </c>
      <c r="S36" s="63">
        <f t="shared" si="8"/>
        <v>0.10535129865349335</v>
      </c>
      <c r="T36" s="35">
        <v>64</v>
      </c>
      <c r="U36" s="35">
        <v>5696</v>
      </c>
      <c r="V36" s="35">
        <v>132011</v>
      </c>
      <c r="W36" s="35">
        <v>3899</v>
      </c>
      <c r="Y36" s="1">
        <v>1344739</v>
      </c>
    </row>
    <row r="37" spans="1:25" x14ac:dyDescent="0.45">
      <c r="A37" s="33" t="s">
        <v>42</v>
      </c>
      <c r="B37" s="32">
        <f t="shared" si="11"/>
        <v>2176514</v>
      </c>
      <c r="C37" s="34">
        <f>SUM(一般接種!D36+一般接種!G36+一般接種!J36+一般接種!M36+医療従事者等!C34)</f>
        <v>750641</v>
      </c>
      <c r="D37" s="30">
        <f t="shared" si="0"/>
        <v>0.79480682568993855</v>
      </c>
      <c r="E37" s="34">
        <f>SUM(一般接種!E36+一般接種!H36+一般接種!K36+一般接種!N36+医療従事者等!D34)</f>
        <v>741553</v>
      </c>
      <c r="F37" s="31">
        <f t="shared" si="1"/>
        <v>0.78518411066122284</v>
      </c>
      <c r="G37" s="29">
        <f t="shared" si="9"/>
        <v>594409</v>
      </c>
      <c r="H37" s="31">
        <f t="shared" si="7"/>
        <v>0.62938252833449104</v>
      </c>
      <c r="I37" s="35">
        <v>7688</v>
      </c>
      <c r="J37" s="35">
        <v>44835</v>
      </c>
      <c r="K37" s="35">
        <v>212592</v>
      </c>
      <c r="L37" s="35">
        <v>197517</v>
      </c>
      <c r="M37" s="35">
        <v>83441</v>
      </c>
      <c r="N37" s="35">
        <v>29880</v>
      </c>
      <c r="O37" s="35">
        <v>10757</v>
      </c>
      <c r="P37" s="35">
        <v>7437</v>
      </c>
      <c r="Q37" s="35">
        <v>262</v>
      </c>
      <c r="R37" s="35">
        <f t="shared" si="10"/>
        <v>89911</v>
      </c>
      <c r="S37" s="63">
        <f t="shared" si="8"/>
        <v>9.5201136767919761E-2</v>
      </c>
      <c r="T37" s="35">
        <v>2</v>
      </c>
      <c r="U37" s="35">
        <v>3013</v>
      </c>
      <c r="V37" s="35">
        <v>81447</v>
      </c>
      <c r="W37" s="35">
        <v>5449</v>
      </c>
      <c r="Y37" s="1">
        <v>944432</v>
      </c>
    </row>
    <row r="38" spans="1:25" x14ac:dyDescent="0.45">
      <c r="A38" s="33" t="s">
        <v>43</v>
      </c>
      <c r="B38" s="32">
        <f t="shared" si="11"/>
        <v>1295425</v>
      </c>
      <c r="C38" s="34">
        <f>SUM(一般接種!D37+一般接種!G37+一般接種!J37+一般接種!M37+医療従事者等!C35)</f>
        <v>444836</v>
      </c>
      <c r="D38" s="30">
        <f t="shared" si="0"/>
        <v>0.79893244825678711</v>
      </c>
      <c r="E38" s="34">
        <f>SUM(一般接種!E37+一般接種!H37+一般接種!K37+一般接種!N37+医療従事者等!D35)</f>
        <v>439339</v>
      </c>
      <c r="F38" s="31">
        <f t="shared" si="1"/>
        <v>0.78905974985093075</v>
      </c>
      <c r="G38" s="29">
        <f t="shared" si="9"/>
        <v>348987</v>
      </c>
      <c r="H38" s="31">
        <f t="shared" si="7"/>
        <v>0.62678613763227653</v>
      </c>
      <c r="I38" s="35">
        <v>4916</v>
      </c>
      <c r="J38" s="35">
        <v>23220</v>
      </c>
      <c r="K38" s="35">
        <v>108400</v>
      </c>
      <c r="L38" s="35">
        <v>110736</v>
      </c>
      <c r="M38" s="35">
        <v>59687</v>
      </c>
      <c r="N38" s="35">
        <v>25042</v>
      </c>
      <c r="O38" s="35">
        <v>9444</v>
      </c>
      <c r="P38" s="35">
        <v>7347</v>
      </c>
      <c r="Q38" s="35">
        <v>195</v>
      </c>
      <c r="R38" s="35">
        <f t="shared" si="10"/>
        <v>62263</v>
      </c>
      <c r="S38" s="63">
        <f t="shared" si="8"/>
        <v>0.11182532669525924</v>
      </c>
      <c r="T38" s="35">
        <v>17</v>
      </c>
      <c r="U38" s="35">
        <v>2691</v>
      </c>
      <c r="V38" s="35">
        <v>56046</v>
      </c>
      <c r="W38" s="35">
        <v>3509</v>
      </c>
      <c r="Y38" s="1">
        <v>556788</v>
      </c>
    </row>
    <row r="39" spans="1:25" x14ac:dyDescent="0.45">
      <c r="A39" s="33" t="s">
        <v>44</v>
      </c>
      <c r="B39" s="32">
        <f t="shared" si="11"/>
        <v>1624883</v>
      </c>
      <c r="C39" s="34">
        <f>SUM(一般接種!D38+一般接種!G38+一般接種!J38+一般接種!M38+医療従事者等!C36)</f>
        <v>565817</v>
      </c>
      <c r="D39" s="30">
        <f t="shared" si="0"/>
        <v>0.84096965733522588</v>
      </c>
      <c r="E39" s="34">
        <f>SUM(一般接種!E38+一般接種!H38+一般接種!K38+一般接種!N38+医療従事者等!D36)</f>
        <v>556944</v>
      </c>
      <c r="F39" s="31">
        <f t="shared" si="1"/>
        <v>0.82778178251079415</v>
      </c>
      <c r="G39" s="29">
        <f t="shared" si="9"/>
        <v>449960</v>
      </c>
      <c r="H39" s="31">
        <f t="shared" si="7"/>
        <v>0.66877224794334256</v>
      </c>
      <c r="I39" s="35">
        <v>4900</v>
      </c>
      <c r="J39" s="35">
        <v>30269</v>
      </c>
      <c r="K39" s="35">
        <v>111458</v>
      </c>
      <c r="L39" s="35">
        <v>142707</v>
      </c>
      <c r="M39" s="35">
        <v>82664</v>
      </c>
      <c r="N39" s="35">
        <v>45553</v>
      </c>
      <c r="O39" s="35">
        <v>20783</v>
      </c>
      <c r="P39" s="35">
        <v>11226</v>
      </c>
      <c r="Q39" s="35">
        <v>400</v>
      </c>
      <c r="R39" s="35">
        <f t="shared" si="10"/>
        <v>52162</v>
      </c>
      <c r="S39" s="63">
        <f t="shared" si="8"/>
        <v>7.7527998038093682E-2</v>
      </c>
      <c r="T39" s="35">
        <v>25</v>
      </c>
      <c r="U39" s="35">
        <v>2143</v>
      </c>
      <c r="V39" s="35">
        <v>45533</v>
      </c>
      <c r="W39" s="35">
        <v>4461</v>
      </c>
      <c r="Y39" s="1">
        <v>672815</v>
      </c>
    </row>
    <row r="40" spans="1:25" x14ac:dyDescent="0.45">
      <c r="A40" s="33" t="s">
        <v>45</v>
      </c>
      <c r="B40" s="32">
        <f t="shared" si="11"/>
        <v>4343037</v>
      </c>
      <c r="C40" s="34">
        <f>SUM(一般接種!D39+一般接種!G39+一般接種!J39+一般接種!M39+医療従事者等!C37)</f>
        <v>1517953</v>
      </c>
      <c r="D40" s="30">
        <f t="shared" si="0"/>
        <v>0.80154198641771979</v>
      </c>
      <c r="E40" s="34">
        <f>SUM(一般接種!E39+一般接種!H39+一般接種!K39+一般接種!N39+医療従事者等!D37)</f>
        <v>1488175</v>
      </c>
      <c r="F40" s="31">
        <f t="shared" si="1"/>
        <v>0.78581797040961754</v>
      </c>
      <c r="G40" s="29">
        <f t="shared" si="9"/>
        <v>1175251</v>
      </c>
      <c r="H40" s="31">
        <f t="shared" si="7"/>
        <v>0.62058115177440387</v>
      </c>
      <c r="I40" s="35">
        <v>21853</v>
      </c>
      <c r="J40" s="35">
        <v>138133</v>
      </c>
      <c r="K40" s="35">
        <v>363022</v>
      </c>
      <c r="L40" s="35">
        <v>318362</v>
      </c>
      <c r="M40" s="35">
        <v>163787</v>
      </c>
      <c r="N40" s="35">
        <v>92087</v>
      </c>
      <c r="O40" s="35">
        <v>50993</v>
      </c>
      <c r="P40" s="35">
        <v>26204</v>
      </c>
      <c r="Q40" s="35">
        <v>810</v>
      </c>
      <c r="R40" s="35">
        <f t="shared" si="10"/>
        <v>161658</v>
      </c>
      <c r="S40" s="63">
        <f t="shared" si="8"/>
        <v>8.536211229222232E-2</v>
      </c>
      <c r="T40" s="35">
        <v>251</v>
      </c>
      <c r="U40" s="35">
        <v>7467</v>
      </c>
      <c r="V40" s="35">
        <v>143348</v>
      </c>
      <c r="W40" s="35">
        <v>10592</v>
      </c>
      <c r="Y40" s="1">
        <v>1893791</v>
      </c>
    </row>
    <row r="41" spans="1:25" x14ac:dyDescent="0.45">
      <c r="A41" s="33" t="s">
        <v>46</v>
      </c>
      <c r="B41" s="32">
        <f t="shared" si="11"/>
        <v>6476642</v>
      </c>
      <c r="C41" s="34">
        <f>SUM(一般接種!D40+一般接種!G40+一般接種!J40+一般接種!M40+医療従事者等!C38)</f>
        <v>2247514</v>
      </c>
      <c r="D41" s="30">
        <f t="shared" si="0"/>
        <v>0.79913512606344761</v>
      </c>
      <c r="E41" s="34">
        <f>SUM(一般接種!E40+一般接種!H40+一般接種!K40+一般接種!N40+医療従事者等!D38)</f>
        <v>2220175</v>
      </c>
      <c r="F41" s="31">
        <f t="shared" si="1"/>
        <v>0.7894143611598925</v>
      </c>
      <c r="G41" s="29">
        <f t="shared" si="9"/>
        <v>1712514</v>
      </c>
      <c r="H41" s="31">
        <f t="shared" si="7"/>
        <v>0.6089083722172226</v>
      </c>
      <c r="I41" s="35">
        <v>22427</v>
      </c>
      <c r="J41" s="35">
        <v>121909</v>
      </c>
      <c r="K41" s="35">
        <v>546247</v>
      </c>
      <c r="L41" s="35">
        <v>532742</v>
      </c>
      <c r="M41" s="35">
        <v>292942</v>
      </c>
      <c r="N41" s="35">
        <v>116576</v>
      </c>
      <c r="O41" s="35">
        <v>46016</v>
      </c>
      <c r="P41" s="35">
        <v>32235</v>
      </c>
      <c r="Q41" s="35">
        <v>1420</v>
      </c>
      <c r="R41" s="35">
        <f t="shared" si="10"/>
        <v>296439</v>
      </c>
      <c r="S41" s="63">
        <f t="shared" si="8"/>
        <v>0.10540304426807678</v>
      </c>
      <c r="T41" s="35">
        <v>55</v>
      </c>
      <c r="U41" s="35">
        <v>15673</v>
      </c>
      <c r="V41" s="35">
        <v>262380</v>
      </c>
      <c r="W41" s="35">
        <v>18331</v>
      </c>
      <c r="Y41" s="1">
        <v>2812433</v>
      </c>
    </row>
    <row r="42" spans="1:25" x14ac:dyDescent="0.45">
      <c r="A42" s="33" t="s">
        <v>47</v>
      </c>
      <c r="B42" s="32">
        <f t="shared" si="11"/>
        <v>3282917</v>
      </c>
      <c r="C42" s="34">
        <f>SUM(一般接種!D41+一般接種!G41+一般接種!J41+一般接種!M41+医療従事者等!C39)</f>
        <v>1123863</v>
      </c>
      <c r="D42" s="30">
        <f t="shared" si="0"/>
        <v>0.82874029392895854</v>
      </c>
      <c r="E42" s="34">
        <f>SUM(一般接種!E41+一般接種!H41+一般接種!K41+一般接種!N41+医療従事者等!D39)</f>
        <v>1100683</v>
      </c>
      <c r="F42" s="31">
        <f t="shared" si="1"/>
        <v>0.81164728524972163</v>
      </c>
      <c r="G42" s="29">
        <f t="shared" si="9"/>
        <v>901685</v>
      </c>
      <c r="H42" s="31">
        <f t="shared" si="7"/>
        <v>0.66490550176608088</v>
      </c>
      <c r="I42" s="35">
        <v>44785</v>
      </c>
      <c r="J42" s="35">
        <v>46956</v>
      </c>
      <c r="K42" s="35">
        <v>287496</v>
      </c>
      <c r="L42" s="35">
        <v>309987</v>
      </c>
      <c r="M42" s="35">
        <v>133823</v>
      </c>
      <c r="N42" s="35">
        <v>42003</v>
      </c>
      <c r="O42" s="35">
        <v>18918</v>
      </c>
      <c r="P42" s="35">
        <v>16923</v>
      </c>
      <c r="Q42" s="35">
        <v>794</v>
      </c>
      <c r="R42" s="35">
        <f t="shared" si="10"/>
        <v>156686</v>
      </c>
      <c r="S42" s="63">
        <f t="shared" si="8"/>
        <v>0.11554077471591538</v>
      </c>
      <c r="T42" s="35">
        <v>398</v>
      </c>
      <c r="U42" s="35">
        <v>9124</v>
      </c>
      <c r="V42" s="35">
        <v>135323</v>
      </c>
      <c r="W42" s="35">
        <v>11841</v>
      </c>
      <c r="Y42" s="1">
        <v>1356110</v>
      </c>
    </row>
    <row r="43" spans="1:25" x14ac:dyDescent="0.45">
      <c r="A43" s="33" t="s">
        <v>48</v>
      </c>
      <c r="B43" s="32">
        <f t="shared" si="11"/>
        <v>1739249</v>
      </c>
      <c r="C43" s="34">
        <f>SUM(一般接種!D42+一般接種!G42+一般接種!J42+一般接種!M42+医療従事者等!C40)</f>
        <v>600278</v>
      </c>
      <c r="D43" s="30">
        <f t="shared" si="0"/>
        <v>0.81676143514720068</v>
      </c>
      <c r="E43" s="34">
        <f>SUM(一般接種!E42+一般接種!H42+一般接種!K42+一般接種!N42+医療従事者等!D40)</f>
        <v>592717</v>
      </c>
      <c r="F43" s="31">
        <f t="shared" si="1"/>
        <v>0.80647364647070752</v>
      </c>
      <c r="G43" s="29">
        <f t="shared" si="9"/>
        <v>477324</v>
      </c>
      <c r="H43" s="31">
        <f t="shared" si="7"/>
        <v>0.64946547311446101</v>
      </c>
      <c r="I43" s="35">
        <v>7949</v>
      </c>
      <c r="J43" s="35">
        <v>39865</v>
      </c>
      <c r="K43" s="35">
        <v>153245</v>
      </c>
      <c r="L43" s="35">
        <v>160685</v>
      </c>
      <c r="M43" s="35">
        <v>67380</v>
      </c>
      <c r="N43" s="35">
        <v>29062</v>
      </c>
      <c r="O43" s="35">
        <v>11821</v>
      </c>
      <c r="P43" s="35">
        <v>7191</v>
      </c>
      <c r="Q43" s="35">
        <v>126</v>
      </c>
      <c r="R43" s="35">
        <f t="shared" si="10"/>
        <v>68930</v>
      </c>
      <c r="S43" s="63">
        <f t="shared" si="8"/>
        <v>9.3788820720893562E-2</v>
      </c>
      <c r="T43" s="35">
        <v>10</v>
      </c>
      <c r="U43" s="35">
        <v>3455</v>
      </c>
      <c r="V43" s="35">
        <v>63078</v>
      </c>
      <c r="W43" s="35">
        <v>2387</v>
      </c>
      <c r="Y43" s="1">
        <v>734949</v>
      </c>
    </row>
    <row r="44" spans="1:25" x14ac:dyDescent="0.45">
      <c r="A44" s="33" t="s">
        <v>49</v>
      </c>
      <c r="B44" s="32">
        <f t="shared" si="11"/>
        <v>2251025</v>
      </c>
      <c r="C44" s="34">
        <f>SUM(一般接種!D43+一般接種!G43+一般接種!J43+一般接種!M43+医療従事者等!C41)</f>
        <v>780990</v>
      </c>
      <c r="D44" s="30">
        <f t="shared" si="0"/>
        <v>0.8019234086596515</v>
      </c>
      <c r="E44" s="34">
        <f>SUM(一般接種!E43+一般接種!H43+一般接種!K43+一般接種!N43+医療従事者等!D41)</f>
        <v>772611</v>
      </c>
      <c r="F44" s="31">
        <f t="shared" si="1"/>
        <v>0.79331982059686046</v>
      </c>
      <c r="G44" s="29">
        <f t="shared" si="9"/>
        <v>608148</v>
      </c>
      <c r="H44" s="31">
        <f t="shared" si="7"/>
        <v>0.62444860642204092</v>
      </c>
      <c r="I44" s="35">
        <v>9397</v>
      </c>
      <c r="J44" s="35">
        <v>48504</v>
      </c>
      <c r="K44" s="35">
        <v>170737</v>
      </c>
      <c r="L44" s="35">
        <v>187151</v>
      </c>
      <c r="M44" s="35">
        <v>114025</v>
      </c>
      <c r="N44" s="35">
        <v>52786</v>
      </c>
      <c r="O44" s="35">
        <v>16685</v>
      </c>
      <c r="P44" s="35">
        <v>8698</v>
      </c>
      <c r="Q44" s="35">
        <v>165</v>
      </c>
      <c r="R44" s="35">
        <f t="shared" si="10"/>
        <v>89276</v>
      </c>
      <c r="S44" s="63">
        <f t="shared" si="8"/>
        <v>9.166892563477004E-2</v>
      </c>
      <c r="T44" s="35">
        <v>148</v>
      </c>
      <c r="U44" s="35">
        <v>7808</v>
      </c>
      <c r="V44" s="35">
        <v>78862</v>
      </c>
      <c r="W44" s="35">
        <v>2458</v>
      </c>
      <c r="Y44" s="1">
        <v>973896</v>
      </c>
    </row>
    <row r="45" spans="1:25" x14ac:dyDescent="0.45">
      <c r="A45" s="33" t="s">
        <v>50</v>
      </c>
      <c r="B45" s="32">
        <f t="shared" si="11"/>
        <v>3273307</v>
      </c>
      <c r="C45" s="34">
        <f>SUM(一般接種!D44+一般接種!G44+一般接種!J44+一般接種!M44+医療従事者等!C42)</f>
        <v>1115994</v>
      </c>
      <c r="D45" s="30">
        <f t="shared" si="0"/>
        <v>0.82287152738606373</v>
      </c>
      <c r="E45" s="34">
        <f>SUM(一般接種!E44+一般接種!H44+一般接種!K44+一般接種!N44+医療従事者等!D42)</f>
        <v>1104331</v>
      </c>
      <c r="F45" s="31">
        <f t="shared" si="1"/>
        <v>0.81427188381817395</v>
      </c>
      <c r="G45" s="29">
        <f t="shared" si="9"/>
        <v>882238</v>
      </c>
      <c r="H45" s="31">
        <f t="shared" si="7"/>
        <v>0.65051293338317784</v>
      </c>
      <c r="I45" s="35">
        <v>12488</v>
      </c>
      <c r="J45" s="35">
        <v>59335</v>
      </c>
      <c r="K45" s="35">
        <v>280128</v>
      </c>
      <c r="L45" s="35">
        <v>272586</v>
      </c>
      <c r="M45" s="35">
        <v>142460</v>
      </c>
      <c r="N45" s="35">
        <v>71741</v>
      </c>
      <c r="O45" s="35">
        <v>28013</v>
      </c>
      <c r="P45" s="35">
        <v>15084</v>
      </c>
      <c r="Q45" s="35">
        <v>403</v>
      </c>
      <c r="R45" s="35">
        <f t="shared" si="10"/>
        <v>170744</v>
      </c>
      <c r="S45" s="63">
        <f t="shared" si="8"/>
        <v>0.12589707119572871</v>
      </c>
      <c r="T45" s="35">
        <v>212</v>
      </c>
      <c r="U45" s="35">
        <v>5873</v>
      </c>
      <c r="V45" s="35">
        <v>157013</v>
      </c>
      <c r="W45" s="35">
        <v>7646</v>
      </c>
      <c r="Y45" s="1">
        <v>1356219</v>
      </c>
    </row>
    <row r="46" spans="1:25" x14ac:dyDescent="0.45">
      <c r="A46" s="33" t="s">
        <v>51</v>
      </c>
      <c r="B46" s="32">
        <f t="shared" si="11"/>
        <v>1642562</v>
      </c>
      <c r="C46" s="34">
        <f>SUM(一般接種!D45+一般接種!G45+一般接種!J45+一般接種!M45+医療従事者等!C43)</f>
        <v>566661</v>
      </c>
      <c r="D46" s="30">
        <f t="shared" si="0"/>
        <v>0.80816838214006081</v>
      </c>
      <c r="E46" s="34">
        <f>SUM(一般接種!E45+一般接種!H45+一般接種!K45+一般接種!N45+医療従事者等!D43)</f>
        <v>559291</v>
      </c>
      <c r="F46" s="31">
        <f t="shared" si="1"/>
        <v>0.7976573341301002</v>
      </c>
      <c r="G46" s="29">
        <f t="shared" si="9"/>
        <v>439404</v>
      </c>
      <c r="H46" s="31">
        <f t="shared" si="7"/>
        <v>0.62667524284514242</v>
      </c>
      <c r="I46" s="35">
        <v>10605</v>
      </c>
      <c r="J46" s="35">
        <v>33563</v>
      </c>
      <c r="K46" s="35">
        <v>141025</v>
      </c>
      <c r="L46" s="35">
        <v>125451</v>
      </c>
      <c r="M46" s="35">
        <v>73372</v>
      </c>
      <c r="N46" s="35">
        <v>36071</v>
      </c>
      <c r="O46" s="35">
        <v>13280</v>
      </c>
      <c r="P46" s="35">
        <v>5928</v>
      </c>
      <c r="Q46" s="35">
        <v>109</v>
      </c>
      <c r="R46" s="35">
        <f t="shared" si="10"/>
        <v>77206</v>
      </c>
      <c r="S46" s="63">
        <f t="shared" si="8"/>
        <v>0.11011071542157574</v>
      </c>
      <c r="T46" s="35">
        <v>167</v>
      </c>
      <c r="U46" s="35">
        <v>5506</v>
      </c>
      <c r="V46" s="35">
        <v>69173</v>
      </c>
      <c r="W46" s="35">
        <v>2360</v>
      </c>
      <c r="Y46" s="1">
        <v>701167</v>
      </c>
    </row>
    <row r="47" spans="1:25" x14ac:dyDescent="0.45">
      <c r="A47" s="33" t="s">
        <v>52</v>
      </c>
      <c r="B47" s="32">
        <f t="shared" si="11"/>
        <v>11797715</v>
      </c>
      <c r="C47" s="34">
        <f>SUM(一般接種!D46+一般接種!G46+一般接種!J46+一般接種!M46+医療従事者等!C44)</f>
        <v>4141289</v>
      </c>
      <c r="D47" s="30">
        <f t="shared" si="0"/>
        <v>0.8081872771590326</v>
      </c>
      <c r="E47" s="34">
        <f>SUM(一般接種!E46+一般接種!H46+一般接種!K46+一般接種!N46+医療従事者等!D44)</f>
        <v>4059435</v>
      </c>
      <c r="F47" s="31">
        <f t="shared" si="1"/>
        <v>0.79221317793906132</v>
      </c>
      <c r="G47" s="29">
        <f t="shared" si="9"/>
        <v>3073596</v>
      </c>
      <c r="H47" s="31">
        <f t="shared" si="7"/>
        <v>0.59982319087774216</v>
      </c>
      <c r="I47" s="35">
        <v>44035</v>
      </c>
      <c r="J47" s="35">
        <v>230727</v>
      </c>
      <c r="K47" s="35">
        <v>930522</v>
      </c>
      <c r="L47" s="35">
        <v>1024955</v>
      </c>
      <c r="M47" s="35">
        <v>491328</v>
      </c>
      <c r="N47" s="35">
        <v>193498</v>
      </c>
      <c r="O47" s="35">
        <v>85605</v>
      </c>
      <c r="P47" s="35">
        <v>70632</v>
      </c>
      <c r="Q47" s="35">
        <v>2294</v>
      </c>
      <c r="R47" s="35">
        <f t="shared" si="10"/>
        <v>523395</v>
      </c>
      <c r="S47" s="63">
        <f t="shared" si="8"/>
        <v>0.10214239574409124</v>
      </c>
      <c r="T47" s="35">
        <v>86</v>
      </c>
      <c r="U47" s="35">
        <v>39248</v>
      </c>
      <c r="V47" s="35">
        <v>463770</v>
      </c>
      <c r="W47" s="35">
        <v>20291</v>
      </c>
      <c r="Y47" s="1">
        <v>5124170</v>
      </c>
    </row>
    <row r="48" spans="1:25" x14ac:dyDescent="0.45">
      <c r="A48" s="33" t="s">
        <v>53</v>
      </c>
      <c r="B48" s="32">
        <f t="shared" si="11"/>
        <v>1903890</v>
      </c>
      <c r="C48" s="34">
        <f>SUM(一般接種!D47+一般接種!G47+一般接種!J47+一般接種!M47+医療従事者等!C45)</f>
        <v>659201</v>
      </c>
      <c r="D48" s="30">
        <f t="shared" si="0"/>
        <v>0.80565054471769271</v>
      </c>
      <c r="E48" s="34">
        <f>SUM(一般接種!E47+一般接種!H47+一般接種!K47+一般接種!N47+医療従事者等!D45)</f>
        <v>651157</v>
      </c>
      <c r="F48" s="31">
        <f t="shared" si="1"/>
        <v>0.79581947197704295</v>
      </c>
      <c r="G48" s="29">
        <f t="shared" si="9"/>
        <v>499710</v>
      </c>
      <c r="H48" s="31">
        <f t="shared" si="7"/>
        <v>0.61072667320116059</v>
      </c>
      <c r="I48" s="35">
        <v>8410</v>
      </c>
      <c r="J48" s="35">
        <v>56592</v>
      </c>
      <c r="K48" s="35">
        <v>165987</v>
      </c>
      <c r="L48" s="35">
        <v>147257</v>
      </c>
      <c r="M48" s="35">
        <v>63328</v>
      </c>
      <c r="N48" s="35">
        <v>32356</v>
      </c>
      <c r="O48" s="35">
        <v>15330</v>
      </c>
      <c r="P48" s="35">
        <v>9898</v>
      </c>
      <c r="Q48" s="35">
        <v>552</v>
      </c>
      <c r="R48" s="35">
        <f t="shared" si="10"/>
        <v>93822</v>
      </c>
      <c r="S48" s="63">
        <f t="shared" si="8"/>
        <v>0.11466570197330309</v>
      </c>
      <c r="T48" s="35">
        <v>42</v>
      </c>
      <c r="U48" s="35">
        <v>6119</v>
      </c>
      <c r="V48" s="35">
        <v>81035</v>
      </c>
      <c r="W48" s="35">
        <v>6626</v>
      </c>
      <c r="Y48" s="1">
        <v>818222</v>
      </c>
    </row>
    <row r="49" spans="1:25" x14ac:dyDescent="0.45">
      <c r="A49" s="33" t="s">
        <v>54</v>
      </c>
      <c r="B49" s="32">
        <f t="shared" si="11"/>
        <v>3210243</v>
      </c>
      <c r="C49" s="34">
        <f>SUM(一般接種!D48+一般接種!G48+一般接種!J48+一般接種!M48+医療従事者等!C46)</f>
        <v>1103052</v>
      </c>
      <c r="D49" s="30">
        <f t="shared" si="0"/>
        <v>0.82567604185224164</v>
      </c>
      <c r="E49" s="34">
        <f>SUM(一般接種!E48+一般接種!H48+一般接種!K48+一般接種!N48+医療従事者等!D46)</f>
        <v>1087063</v>
      </c>
      <c r="F49" s="31">
        <f t="shared" si="1"/>
        <v>0.81370767206262562</v>
      </c>
      <c r="G49" s="29">
        <f t="shared" si="9"/>
        <v>886611</v>
      </c>
      <c r="H49" s="31">
        <f t="shared" si="7"/>
        <v>0.66366178669968212</v>
      </c>
      <c r="I49" s="35">
        <v>14894</v>
      </c>
      <c r="J49" s="35">
        <v>65969</v>
      </c>
      <c r="K49" s="35">
        <v>278079</v>
      </c>
      <c r="L49" s="35">
        <v>302453</v>
      </c>
      <c r="M49" s="35">
        <v>132773</v>
      </c>
      <c r="N49" s="35">
        <v>51999</v>
      </c>
      <c r="O49" s="35">
        <v>24989</v>
      </c>
      <c r="P49" s="35">
        <v>15028</v>
      </c>
      <c r="Q49" s="35">
        <v>427</v>
      </c>
      <c r="R49" s="35">
        <f t="shared" si="10"/>
        <v>133517</v>
      </c>
      <c r="S49" s="63">
        <f t="shared" si="8"/>
        <v>9.9942512302217623E-2</v>
      </c>
      <c r="T49" s="35">
        <v>84</v>
      </c>
      <c r="U49" s="35">
        <v>6554</v>
      </c>
      <c r="V49" s="35">
        <v>121809</v>
      </c>
      <c r="W49" s="35">
        <v>5070</v>
      </c>
      <c r="Y49" s="1">
        <v>1335938</v>
      </c>
    </row>
    <row r="50" spans="1:25" x14ac:dyDescent="0.45">
      <c r="A50" s="33" t="s">
        <v>55</v>
      </c>
      <c r="B50" s="32">
        <f t="shared" si="11"/>
        <v>4241003</v>
      </c>
      <c r="C50" s="34">
        <f>SUM(一般接種!D49+一般接種!G49+一般接種!J49+一般接種!M49+医療従事者等!C47)</f>
        <v>1462850</v>
      </c>
      <c r="D50" s="30">
        <f t="shared" si="0"/>
        <v>0.8318051681834594</v>
      </c>
      <c r="E50" s="34">
        <f>SUM(一般接種!E49+一般接種!H49+一般接種!K49+一般接種!N49+医療従事者等!D47)</f>
        <v>1446450</v>
      </c>
      <c r="F50" s="31">
        <f t="shared" si="1"/>
        <v>0.82247980689678701</v>
      </c>
      <c r="G50" s="29">
        <f t="shared" si="9"/>
        <v>1151972</v>
      </c>
      <c r="H50" s="31">
        <f t="shared" si="7"/>
        <v>0.65503384708113344</v>
      </c>
      <c r="I50" s="35">
        <v>21291</v>
      </c>
      <c r="J50" s="35">
        <v>78122</v>
      </c>
      <c r="K50" s="35">
        <v>344414</v>
      </c>
      <c r="L50" s="35">
        <v>429608</v>
      </c>
      <c r="M50" s="35">
        <v>176687</v>
      </c>
      <c r="N50" s="35">
        <v>65992</v>
      </c>
      <c r="O50" s="35">
        <v>22241</v>
      </c>
      <c r="P50" s="35">
        <v>13254</v>
      </c>
      <c r="Q50" s="35">
        <v>363</v>
      </c>
      <c r="R50" s="35">
        <f t="shared" si="10"/>
        <v>179731</v>
      </c>
      <c r="S50" s="63">
        <f t="shared" si="8"/>
        <v>0.10219856764725115</v>
      </c>
      <c r="T50" s="35">
        <v>151</v>
      </c>
      <c r="U50" s="35">
        <v>10712</v>
      </c>
      <c r="V50" s="35">
        <v>161058</v>
      </c>
      <c r="W50" s="35">
        <v>7810</v>
      </c>
      <c r="Y50" s="1">
        <v>1758645</v>
      </c>
    </row>
    <row r="51" spans="1:25" x14ac:dyDescent="0.45">
      <c r="A51" s="33" t="s">
        <v>56</v>
      </c>
      <c r="B51" s="32">
        <f t="shared" si="11"/>
        <v>2678991</v>
      </c>
      <c r="C51" s="34">
        <f>SUM(一般接種!D50+一般接種!G50+一般接種!J50+一般接種!M50+医療従事者等!C48)</f>
        <v>927504</v>
      </c>
      <c r="D51" s="30">
        <f t="shared" si="0"/>
        <v>0.81235937047018547</v>
      </c>
      <c r="E51" s="34">
        <f>SUM(一般接種!E50+一般接種!H50+一般接種!K50+一般接種!N50+医療従事者等!D48)</f>
        <v>912079</v>
      </c>
      <c r="F51" s="31">
        <f t="shared" si="1"/>
        <v>0.79884930119878328</v>
      </c>
      <c r="G51" s="29">
        <f t="shared" si="9"/>
        <v>727814</v>
      </c>
      <c r="H51" s="31">
        <f t="shared" si="7"/>
        <v>0.63745980918614642</v>
      </c>
      <c r="I51" s="35">
        <v>19498</v>
      </c>
      <c r="J51" s="35">
        <v>50890</v>
      </c>
      <c r="K51" s="35">
        <v>216589</v>
      </c>
      <c r="L51" s="35">
        <v>218891</v>
      </c>
      <c r="M51" s="35">
        <v>116363</v>
      </c>
      <c r="N51" s="35">
        <v>63400</v>
      </c>
      <c r="O51" s="35">
        <v>24913</v>
      </c>
      <c r="P51" s="35">
        <v>16691</v>
      </c>
      <c r="Q51" s="35">
        <v>579</v>
      </c>
      <c r="R51" s="35">
        <f t="shared" si="10"/>
        <v>111594</v>
      </c>
      <c r="S51" s="63">
        <f t="shared" si="8"/>
        <v>9.7740205528224003E-2</v>
      </c>
      <c r="T51" s="35">
        <v>244</v>
      </c>
      <c r="U51" s="35">
        <v>8251</v>
      </c>
      <c r="V51" s="35">
        <v>97193</v>
      </c>
      <c r="W51" s="35">
        <v>5906</v>
      </c>
      <c r="Y51" s="1">
        <v>1141741</v>
      </c>
    </row>
    <row r="52" spans="1:25" x14ac:dyDescent="0.45">
      <c r="A52" s="33" t="s">
        <v>57</v>
      </c>
      <c r="B52" s="32">
        <f t="shared" si="11"/>
        <v>2513435</v>
      </c>
      <c r="C52" s="34">
        <f>SUM(一般接種!D51+一般接種!G51+一般接種!J51+一般接種!M51+医療従事者等!C49)</f>
        <v>872695</v>
      </c>
      <c r="D52" s="30">
        <f t="shared" si="0"/>
        <v>0.80266932538416047</v>
      </c>
      <c r="E52" s="34">
        <f>SUM(一般接種!E51+一般接種!H51+一般接種!K51+一般接種!N51+医療従事者等!D49)</f>
        <v>860701</v>
      </c>
      <c r="F52" s="31">
        <f t="shared" si="1"/>
        <v>0.79163773257263104</v>
      </c>
      <c r="G52" s="29">
        <f t="shared" si="9"/>
        <v>676339</v>
      </c>
      <c r="H52" s="31">
        <f t="shared" si="7"/>
        <v>0.62206907208245454</v>
      </c>
      <c r="I52" s="35">
        <v>10943</v>
      </c>
      <c r="J52" s="35">
        <v>46239</v>
      </c>
      <c r="K52" s="35">
        <v>186601</v>
      </c>
      <c r="L52" s="35">
        <v>215467</v>
      </c>
      <c r="M52" s="35">
        <v>122019</v>
      </c>
      <c r="N52" s="35">
        <v>56944</v>
      </c>
      <c r="O52" s="35">
        <v>24008</v>
      </c>
      <c r="P52" s="35">
        <v>13524</v>
      </c>
      <c r="Q52" s="35">
        <v>594</v>
      </c>
      <c r="R52" s="35">
        <f t="shared" si="10"/>
        <v>103700</v>
      </c>
      <c r="S52" s="63">
        <f t="shared" si="8"/>
        <v>9.5379037398332103E-2</v>
      </c>
      <c r="T52" s="35">
        <v>156</v>
      </c>
      <c r="U52" s="35">
        <v>5609</v>
      </c>
      <c r="V52" s="35">
        <v>89623</v>
      </c>
      <c r="W52" s="35">
        <v>8312</v>
      </c>
      <c r="Y52" s="1">
        <v>1087241</v>
      </c>
    </row>
    <row r="53" spans="1:25" x14ac:dyDescent="0.45">
      <c r="A53" s="33" t="s">
        <v>58</v>
      </c>
      <c r="B53" s="32">
        <f t="shared" si="11"/>
        <v>3830383</v>
      </c>
      <c r="C53" s="34">
        <f>SUM(一般接種!D52+一般接種!G52+一般接種!J52+一般接種!M52+医療従事者等!C50)</f>
        <v>1323765</v>
      </c>
      <c r="D53" s="30">
        <f t="shared" si="0"/>
        <v>0.81839325336302493</v>
      </c>
      <c r="E53" s="34">
        <f>SUM(一般接種!E52+一般接種!H52+一般接種!K52+一般接種!N52+医療従事者等!D50)</f>
        <v>1300408</v>
      </c>
      <c r="F53" s="31">
        <f t="shared" si="1"/>
        <v>0.80395321965704225</v>
      </c>
      <c r="G53" s="29">
        <f t="shared" si="9"/>
        <v>1039419</v>
      </c>
      <c r="H53" s="31">
        <f t="shared" si="7"/>
        <v>0.64260159244075954</v>
      </c>
      <c r="I53" s="35">
        <v>17316</v>
      </c>
      <c r="J53" s="35">
        <v>70717</v>
      </c>
      <c r="K53" s="35">
        <v>342445</v>
      </c>
      <c r="L53" s="35">
        <v>302100</v>
      </c>
      <c r="M53" s="35">
        <v>172130</v>
      </c>
      <c r="N53" s="35">
        <v>82439</v>
      </c>
      <c r="O53" s="35">
        <v>34278</v>
      </c>
      <c r="P53" s="35">
        <v>17500</v>
      </c>
      <c r="Q53" s="35">
        <v>494</v>
      </c>
      <c r="R53" s="35">
        <f t="shared" si="10"/>
        <v>166791</v>
      </c>
      <c r="S53" s="63">
        <f t="shared" si="8"/>
        <v>0.10311545411887479</v>
      </c>
      <c r="T53" s="35">
        <v>101</v>
      </c>
      <c r="U53" s="35">
        <v>6427</v>
      </c>
      <c r="V53" s="35">
        <v>151897</v>
      </c>
      <c r="W53" s="35">
        <v>8366</v>
      </c>
      <c r="Y53" s="1">
        <v>1617517</v>
      </c>
    </row>
    <row r="54" spans="1:25" x14ac:dyDescent="0.45">
      <c r="A54" s="33" t="s">
        <v>59</v>
      </c>
      <c r="B54" s="32">
        <f t="shared" si="11"/>
        <v>2902219</v>
      </c>
      <c r="C54" s="34">
        <f>SUM(一般接種!D53+一般接種!G53+一般接種!J53+一般接種!M53+医療従事者等!C51)</f>
        <v>1060905</v>
      </c>
      <c r="D54" s="37">
        <f t="shared" si="0"/>
        <v>0.71435737766291973</v>
      </c>
      <c r="E54" s="34">
        <f>SUM(一般接種!E53+一般接種!H53+一般接種!K53+一般接種!N53+医療従事者等!D51)</f>
        <v>1039764</v>
      </c>
      <c r="F54" s="31">
        <f t="shared" si="1"/>
        <v>0.70012214517634286</v>
      </c>
      <c r="G54" s="29">
        <f t="shared" si="9"/>
        <v>696474</v>
      </c>
      <c r="H54" s="31">
        <f t="shared" si="7"/>
        <v>0.46896879574552325</v>
      </c>
      <c r="I54" s="35">
        <v>17321</v>
      </c>
      <c r="J54" s="35">
        <v>58735</v>
      </c>
      <c r="K54" s="35">
        <v>211330</v>
      </c>
      <c r="L54" s="35">
        <v>191291</v>
      </c>
      <c r="M54" s="35">
        <v>118098</v>
      </c>
      <c r="N54" s="35">
        <v>58744</v>
      </c>
      <c r="O54" s="35">
        <v>25151</v>
      </c>
      <c r="P54" s="35">
        <v>15253</v>
      </c>
      <c r="Q54" s="35">
        <v>551</v>
      </c>
      <c r="R54" s="35">
        <f t="shared" si="10"/>
        <v>105076</v>
      </c>
      <c r="S54" s="63">
        <f t="shared" si="8"/>
        <v>7.0752627063977405E-2</v>
      </c>
      <c r="T54" s="35">
        <v>14</v>
      </c>
      <c r="U54" s="35">
        <v>6804</v>
      </c>
      <c r="V54" s="35">
        <v>93930</v>
      </c>
      <c r="W54" s="35">
        <v>4328</v>
      </c>
      <c r="Y54" s="1">
        <v>1485118</v>
      </c>
    </row>
    <row r="55" spans="1:2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45">
      <c r="A56" s="96" t="s">
        <v>112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45">
      <c r="A60" s="96" t="s">
        <v>116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G5" sqref="G5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9"/>
      <c r="U2" s="119"/>
      <c r="V2" s="134">
        <f>'進捗状況 (都道府県別)'!G3</f>
        <v>44776</v>
      </c>
      <c r="W2" s="134"/>
    </row>
    <row r="3" spans="1:23" ht="37.5" customHeight="1" x14ac:dyDescent="0.45">
      <c r="A3" s="120" t="s">
        <v>2</v>
      </c>
      <c r="B3" s="133" t="str">
        <f>_xlfn.CONCAT("接種回数
（",TEXT('進捗状況 (都道府県別)'!G3-1,"m月d日"),"まで）")</f>
        <v>接種回数
（8月2日まで）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P3" s="116" t="str">
        <f>_xlfn.CONCAT("接種回数
（",TEXT('進捗状況 (都道府県別)'!G3-1,"m月d日"),"まで）","※4")</f>
        <v>接種回数
（8月2日まで）※4</v>
      </c>
      <c r="Q3" s="117"/>
      <c r="R3" s="117"/>
      <c r="S3" s="117"/>
      <c r="T3" s="117"/>
      <c r="U3" s="117"/>
      <c r="V3" s="117"/>
      <c r="W3" s="118"/>
    </row>
    <row r="4" spans="1:23" ht="18.75" customHeight="1" x14ac:dyDescent="0.45">
      <c r="A4" s="121"/>
      <c r="B4" s="123" t="s">
        <v>12</v>
      </c>
      <c r="C4" s="124" t="s">
        <v>119</v>
      </c>
      <c r="D4" s="124"/>
      <c r="E4" s="124"/>
      <c r="F4" s="125" t="s">
        <v>148</v>
      </c>
      <c r="G4" s="126"/>
      <c r="H4" s="127"/>
      <c r="I4" s="125" t="s">
        <v>120</v>
      </c>
      <c r="J4" s="126"/>
      <c r="K4" s="127"/>
      <c r="L4" s="130" t="s">
        <v>121</v>
      </c>
      <c r="M4" s="131"/>
      <c r="N4" s="132"/>
      <c r="P4" s="99" t="s">
        <v>122</v>
      </c>
      <c r="Q4" s="99"/>
      <c r="R4" s="128" t="s">
        <v>149</v>
      </c>
      <c r="S4" s="128"/>
      <c r="T4" s="129" t="s">
        <v>120</v>
      </c>
      <c r="U4" s="129"/>
      <c r="V4" s="115" t="s">
        <v>123</v>
      </c>
      <c r="W4" s="115"/>
    </row>
    <row r="5" spans="1:23" ht="36" x14ac:dyDescent="0.45">
      <c r="A5" s="122"/>
      <c r="B5" s="123"/>
      <c r="C5" s="38" t="s">
        <v>124</v>
      </c>
      <c r="D5" s="38" t="s">
        <v>94</v>
      </c>
      <c r="E5" s="38" t="s">
        <v>95</v>
      </c>
      <c r="F5" s="38" t="s">
        <v>124</v>
      </c>
      <c r="G5" s="38" t="s">
        <v>94</v>
      </c>
      <c r="H5" s="38" t="s">
        <v>95</v>
      </c>
      <c r="I5" s="38" t="s">
        <v>124</v>
      </c>
      <c r="J5" s="38" t="s">
        <v>94</v>
      </c>
      <c r="K5" s="38" t="s">
        <v>95</v>
      </c>
      <c r="L5" s="66" t="s">
        <v>124</v>
      </c>
      <c r="M5" s="66" t="s">
        <v>94</v>
      </c>
      <c r="N5" s="66" t="s">
        <v>95</v>
      </c>
      <c r="P5" s="39" t="s">
        <v>125</v>
      </c>
      <c r="Q5" s="39" t="s">
        <v>126</v>
      </c>
      <c r="R5" s="39" t="s">
        <v>127</v>
      </c>
      <c r="S5" s="39" t="s">
        <v>128</v>
      </c>
      <c r="T5" s="39" t="s">
        <v>127</v>
      </c>
      <c r="U5" s="39" t="s">
        <v>126</v>
      </c>
      <c r="V5" s="39" t="s">
        <v>129</v>
      </c>
      <c r="W5" s="39" t="s">
        <v>126</v>
      </c>
    </row>
    <row r="6" spans="1:23" x14ac:dyDescent="0.45">
      <c r="A6" s="28" t="s">
        <v>130</v>
      </c>
      <c r="B6" s="40">
        <f>SUM(B7:B53)</f>
        <v>194108597</v>
      </c>
      <c r="C6" s="40">
        <f>SUM(C7:C53)</f>
        <v>161616160</v>
      </c>
      <c r="D6" s="40">
        <f>SUM(D7:D53)</f>
        <v>81086250</v>
      </c>
      <c r="E6" s="41">
        <f>SUM(E7:E53)</f>
        <v>80529910</v>
      </c>
      <c r="F6" s="41">
        <f t="shared" ref="F6:T6" si="0">SUM(F7:F53)</f>
        <v>32349623</v>
      </c>
      <c r="G6" s="41">
        <f>SUM(G7:G53)</f>
        <v>16224982</v>
      </c>
      <c r="H6" s="41">
        <f t="shared" ref="H6:N6" si="1">SUM(H7:H53)</f>
        <v>16124641</v>
      </c>
      <c r="I6" s="41">
        <f>SUM(I7:I53)</f>
        <v>117580</v>
      </c>
      <c r="J6" s="41">
        <f t="shared" si="1"/>
        <v>58693</v>
      </c>
      <c r="K6" s="41">
        <f t="shared" si="1"/>
        <v>58887</v>
      </c>
      <c r="L6" s="67">
        <f>SUM(L7:L53)</f>
        <v>25234</v>
      </c>
      <c r="M6" s="67">
        <f t="shared" si="1"/>
        <v>15989</v>
      </c>
      <c r="N6" s="67">
        <f t="shared" si="1"/>
        <v>9245</v>
      </c>
      <c r="O6" s="42"/>
      <c r="P6" s="41">
        <f>SUM(P7:P53)</f>
        <v>177126180</v>
      </c>
      <c r="Q6" s="43">
        <f>C6/P6</f>
        <v>0.9124351916808684</v>
      </c>
      <c r="R6" s="41">
        <f t="shared" si="0"/>
        <v>34262000</v>
      </c>
      <c r="S6" s="44">
        <f>F6/R6</f>
        <v>0.94418373124744615</v>
      </c>
      <c r="T6" s="41">
        <f t="shared" si="0"/>
        <v>205140</v>
      </c>
      <c r="U6" s="44">
        <f>I6/T6</f>
        <v>0.57316954275129184</v>
      </c>
      <c r="V6" s="41">
        <f t="shared" ref="V6" si="2">SUM(V7:V53)</f>
        <v>393100</v>
      </c>
      <c r="W6" s="44">
        <f>L6/V6</f>
        <v>6.4192317476469085E-2</v>
      </c>
    </row>
    <row r="7" spans="1:23" x14ac:dyDescent="0.45">
      <c r="A7" s="45" t="s">
        <v>13</v>
      </c>
      <c r="B7" s="40">
        <v>7967547</v>
      </c>
      <c r="C7" s="40">
        <v>6467939</v>
      </c>
      <c r="D7" s="40">
        <v>3245440</v>
      </c>
      <c r="E7" s="41">
        <v>3222499</v>
      </c>
      <c r="F7" s="46">
        <v>1498047</v>
      </c>
      <c r="G7" s="41">
        <v>751034</v>
      </c>
      <c r="H7" s="41">
        <v>747013</v>
      </c>
      <c r="I7" s="41">
        <v>873</v>
      </c>
      <c r="J7" s="41">
        <v>429</v>
      </c>
      <c r="K7" s="41">
        <v>444</v>
      </c>
      <c r="L7" s="67">
        <v>688</v>
      </c>
      <c r="M7" s="67">
        <v>457</v>
      </c>
      <c r="N7" s="67">
        <v>231</v>
      </c>
      <c r="O7" s="42"/>
      <c r="P7" s="41">
        <v>7433760</v>
      </c>
      <c r="Q7" s="43">
        <v>0.87007638126600806</v>
      </c>
      <c r="R7" s="47">
        <v>1518500</v>
      </c>
      <c r="S7" s="43">
        <v>0.98653078696081664</v>
      </c>
      <c r="T7" s="41">
        <v>900</v>
      </c>
      <c r="U7" s="44">
        <v>0.97</v>
      </c>
      <c r="V7" s="41">
        <v>9580</v>
      </c>
      <c r="W7" s="44">
        <v>7.1816283924843419E-2</v>
      </c>
    </row>
    <row r="8" spans="1:23" x14ac:dyDescent="0.45">
      <c r="A8" s="45" t="s">
        <v>14</v>
      </c>
      <c r="B8" s="40">
        <v>2051216</v>
      </c>
      <c r="C8" s="40">
        <v>1860066</v>
      </c>
      <c r="D8" s="40">
        <v>932713</v>
      </c>
      <c r="E8" s="41">
        <v>927353</v>
      </c>
      <c r="F8" s="46">
        <v>188549</v>
      </c>
      <c r="G8" s="41">
        <v>94719</v>
      </c>
      <c r="H8" s="41">
        <v>93830</v>
      </c>
      <c r="I8" s="41">
        <v>2422</v>
      </c>
      <c r="J8" s="41">
        <v>1216</v>
      </c>
      <c r="K8" s="41">
        <v>1206</v>
      </c>
      <c r="L8" s="67">
        <v>179</v>
      </c>
      <c r="M8" s="67">
        <v>120</v>
      </c>
      <c r="N8" s="67">
        <v>59</v>
      </c>
      <c r="O8" s="42"/>
      <c r="P8" s="41">
        <v>1921955</v>
      </c>
      <c r="Q8" s="43">
        <v>0.96779893389803606</v>
      </c>
      <c r="R8" s="47">
        <v>186500</v>
      </c>
      <c r="S8" s="43">
        <v>1.0109865951742627</v>
      </c>
      <c r="T8" s="41">
        <v>3900</v>
      </c>
      <c r="U8" s="44">
        <v>0.62102564102564106</v>
      </c>
      <c r="V8" s="41">
        <v>1300</v>
      </c>
      <c r="W8" s="44">
        <v>0.1376923076923077</v>
      </c>
    </row>
    <row r="9" spans="1:23" x14ac:dyDescent="0.45">
      <c r="A9" s="45" t="s">
        <v>15</v>
      </c>
      <c r="B9" s="40">
        <v>1971416</v>
      </c>
      <c r="C9" s="40">
        <v>1726554</v>
      </c>
      <c r="D9" s="40">
        <v>866187</v>
      </c>
      <c r="E9" s="41">
        <v>860367</v>
      </c>
      <c r="F9" s="46">
        <v>244727</v>
      </c>
      <c r="G9" s="41">
        <v>122823</v>
      </c>
      <c r="H9" s="41">
        <v>121904</v>
      </c>
      <c r="I9" s="41">
        <v>98</v>
      </c>
      <c r="J9" s="41">
        <v>50</v>
      </c>
      <c r="K9" s="41">
        <v>48</v>
      </c>
      <c r="L9" s="67">
        <v>37</v>
      </c>
      <c r="M9" s="67">
        <v>23</v>
      </c>
      <c r="N9" s="67">
        <v>14</v>
      </c>
      <c r="O9" s="42"/>
      <c r="P9" s="41">
        <v>1879585</v>
      </c>
      <c r="Q9" s="43">
        <v>0.9185825594479633</v>
      </c>
      <c r="R9" s="47">
        <v>227500</v>
      </c>
      <c r="S9" s="43">
        <v>1.075723076923077</v>
      </c>
      <c r="T9" s="41">
        <v>360</v>
      </c>
      <c r="U9" s="44">
        <v>0.2722222222222222</v>
      </c>
      <c r="V9" s="41">
        <v>500</v>
      </c>
      <c r="W9" s="44">
        <v>7.3999999999999996E-2</v>
      </c>
    </row>
    <row r="10" spans="1:23" x14ac:dyDescent="0.45">
      <c r="A10" s="45" t="s">
        <v>16</v>
      </c>
      <c r="B10" s="40">
        <v>3562240</v>
      </c>
      <c r="C10" s="40">
        <v>2820132</v>
      </c>
      <c r="D10" s="40">
        <v>1414499</v>
      </c>
      <c r="E10" s="41">
        <v>1405633</v>
      </c>
      <c r="F10" s="46">
        <v>741639</v>
      </c>
      <c r="G10" s="41">
        <v>371709</v>
      </c>
      <c r="H10" s="41">
        <v>369930</v>
      </c>
      <c r="I10" s="41">
        <v>55</v>
      </c>
      <c r="J10" s="41">
        <v>21</v>
      </c>
      <c r="K10" s="41">
        <v>34</v>
      </c>
      <c r="L10" s="67">
        <v>414</v>
      </c>
      <c r="M10" s="67">
        <v>262</v>
      </c>
      <c r="N10" s="67">
        <v>152</v>
      </c>
      <c r="O10" s="42"/>
      <c r="P10" s="41">
        <v>3171035</v>
      </c>
      <c r="Q10" s="43">
        <v>0.88934117724969919</v>
      </c>
      <c r="R10" s="47">
        <v>854400</v>
      </c>
      <c r="S10" s="43">
        <v>0.86802317415730335</v>
      </c>
      <c r="T10" s="41">
        <v>340</v>
      </c>
      <c r="U10" s="44">
        <v>0.16176470588235295</v>
      </c>
      <c r="V10" s="41">
        <v>12180</v>
      </c>
      <c r="W10" s="44">
        <v>3.3990147783251233E-2</v>
      </c>
    </row>
    <row r="11" spans="1:23" x14ac:dyDescent="0.45">
      <c r="A11" s="45" t="s">
        <v>17</v>
      </c>
      <c r="B11" s="40">
        <v>1594702</v>
      </c>
      <c r="C11" s="40">
        <v>1498382</v>
      </c>
      <c r="D11" s="40">
        <v>751087</v>
      </c>
      <c r="E11" s="41">
        <v>747295</v>
      </c>
      <c r="F11" s="46">
        <v>96182</v>
      </c>
      <c r="G11" s="41">
        <v>48392</v>
      </c>
      <c r="H11" s="41">
        <v>47790</v>
      </c>
      <c r="I11" s="41">
        <v>67</v>
      </c>
      <c r="J11" s="41">
        <v>34</v>
      </c>
      <c r="K11" s="41">
        <v>33</v>
      </c>
      <c r="L11" s="67">
        <v>71</v>
      </c>
      <c r="M11" s="67">
        <v>61</v>
      </c>
      <c r="N11" s="67">
        <v>10</v>
      </c>
      <c r="O11" s="42"/>
      <c r="P11" s="41">
        <v>1523455</v>
      </c>
      <c r="Q11" s="43">
        <v>0.98354201469685687</v>
      </c>
      <c r="R11" s="47">
        <v>87900</v>
      </c>
      <c r="S11" s="43">
        <v>1.0942207053469852</v>
      </c>
      <c r="T11" s="41">
        <v>140</v>
      </c>
      <c r="U11" s="44">
        <v>0.47857142857142859</v>
      </c>
      <c r="V11" s="41">
        <v>1280</v>
      </c>
      <c r="W11" s="44">
        <v>5.5468749999999997E-2</v>
      </c>
    </row>
    <row r="12" spans="1:23" x14ac:dyDescent="0.45">
      <c r="A12" s="45" t="s">
        <v>18</v>
      </c>
      <c r="B12" s="40">
        <v>1746186</v>
      </c>
      <c r="C12" s="40">
        <v>1667839</v>
      </c>
      <c r="D12" s="40">
        <v>836285</v>
      </c>
      <c r="E12" s="41">
        <v>831554</v>
      </c>
      <c r="F12" s="46">
        <v>77999</v>
      </c>
      <c r="G12" s="41">
        <v>39053</v>
      </c>
      <c r="H12" s="41">
        <v>38946</v>
      </c>
      <c r="I12" s="41">
        <v>161</v>
      </c>
      <c r="J12" s="41">
        <v>80</v>
      </c>
      <c r="K12" s="41">
        <v>81</v>
      </c>
      <c r="L12" s="67">
        <v>187</v>
      </c>
      <c r="M12" s="67">
        <v>91</v>
      </c>
      <c r="N12" s="67">
        <v>96</v>
      </c>
      <c r="O12" s="42"/>
      <c r="P12" s="41">
        <v>1736595</v>
      </c>
      <c r="Q12" s="43">
        <v>0.96040757919952546</v>
      </c>
      <c r="R12" s="47">
        <v>61700</v>
      </c>
      <c r="S12" s="43">
        <v>1.264165316045381</v>
      </c>
      <c r="T12" s="41">
        <v>340</v>
      </c>
      <c r="U12" s="44">
        <v>0.47352941176470587</v>
      </c>
      <c r="V12" s="41">
        <v>400</v>
      </c>
      <c r="W12" s="44">
        <v>0.46750000000000003</v>
      </c>
    </row>
    <row r="13" spans="1:23" x14ac:dyDescent="0.45">
      <c r="A13" s="45" t="s">
        <v>19</v>
      </c>
      <c r="B13" s="40">
        <v>2977081</v>
      </c>
      <c r="C13" s="40">
        <v>2768421</v>
      </c>
      <c r="D13" s="40">
        <v>1389227</v>
      </c>
      <c r="E13" s="41">
        <v>1379194</v>
      </c>
      <c r="F13" s="46">
        <v>208140</v>
      </c>
      <c r="G13" s="41">
        <v>104551</v>
      </c>
      <c r="H13" s="41">
        <v>103589</v>
      </c>
      <c r="I13" s="41">
        <v>253</v>
      </c>
      <c r="J13" s="41">
        <v>126</v>
      </c>
      <c r="K13" s="41">
        <v>127</v>
      </c>
      <c r="L13" s="67">
        <v>267</v>
      </c>
      <c r="M13" s="67">
        <v>149</v>
      </c>
      <c r="N13" s="67">
        <v>118</v>
      </c>
      <c r="O13" s="42"/>
      <c r="P13" s="41">
        <v>2910040</v>
      </c>
      <c r="Q13" s="43">
        <v>0.95133434591964372</v>
      </c>
      <c r="R13" s="47">
        <v>178600</v>
      </c>
      <c r="S13" s="43">
        <v>1.1653975363941769</v>
      </c>
      <c r="T13" s="41">
        <v>660</v>
      </c>
      <c r="U13" s="44">
        <v>0.38333333333333336</v>
      </c>
      <c r="V13" s="41">
        <v>11240</v>
      </c>
      <c r="W13" s="44">
        <v>2.3754448398576513E-2</v>
      </c>
    </row>
    <row r="14" spans="1:23" x14ac:dyDescent="0.45">
      <c r="A14" s="45" t="s">
        <v>20</v>
      </c>
      <c r="B14" s="40">
        <v>4653912</v>
      </c>
      <c r="C14" s="40">
        <v>3781556</v>
      </c>
      <c r="D14" s="40">
        <v>1897112</v>
      </c>
      <c r="E14" s="41">
        <v>1884444</v>
      </c>
      <c r="F14" s="46">
        <v>871197</v>
      </c>
      <c r="G14" s="41">
        <v>436987</v>
      </c>
      <c r="H14" s="41">
        <v>434210</v>
      </c>
      <c r="I14" s="41">
        <v>370</v>
      </c>
      <c r="J14" s="41">
        <v>176</v>
      </c>
      <c r="K14" s="41">
        <v>194</v>
      </c>
      <c r="L14" s="67">
        <v>789</v>
      </c>
      <c r="M14" s="67">
        <v>411</v>
      </c>
      <c r="N14" s="67">
        <v>378</v>
      </c>
      <c r="O14" s="42"/>
      <c r="P14" s="41">
        <v>4064675</v>
      </c>
      <c r="Q14" s="43">
        <v>0.93034646066413673</v>
      </c>
      <c r="R14" s="47">
        <v>892500</v>
      </c>
      <c r="S14" s="43">
        <v>0.97613109243697482</v>
      </c>
      <c r="T14" s="41">
        <v>960</v>
      </c>
      <c r="U14" s="44">
        <v>0.38541666666666669</v>
      </c>
      <c r="V14" s="41">
        <v>6150</v>
      </c>
      <c r="W14" s="44">
        <v>0.12829268292682927</v>
      </c>
    </row>
    <row r="15" spans="1:23" x14ac:dyDescent="0.45">
      <c r="A15" s="48" t="s">
        <v>21</v>
      </c>
      <c r="B15" s="40">
        <v>3091931</v>
      </c>
      <c r="C15" s="40">
        <v>2708190</v>
      </c>
      <c r="D15" s="40">
        <v>1358336</v>
      </c>
      <c r="E15" s="41">
        <v>1349854</v>
      </c>
      <c r="F15" s="46">
        <v>382488</v>
      </c>
      <c r="G15" s="41">
        <v>192321</v>
      </c>
      <c r="H15" s="41">
        <v>190167</v>
      </c>
      <c r="I15" s="41">
        <v>829</v>
      </c>
      <c r="J15" s="41">
        <v>413</v>
      </c>
      <c r="K15" s="41">
        <v>416</v>
      </c>
      <c r="L15" s="67">
        <v>424</v>
      </c>
      <c r="M15" s="67">
        <v>263</v>
      </c>
      <c r="N15" s="67">
        <v>161</v>
      </c>
      <c r="O15" s="42"/>
      <c r="P15" s="41">
        <v>2869350</v>
      </c>
      <c r="Q15" s="43">
        <v>0.94383396936588426</v>
      </c>
      <c r="R15" s="47">
        <v>375900</v>
      </c>
      <c r="S15" s="43">
        <v>1.0175259377494015</v>
      </c>
      <c r="T15" s="41">
        <v>1320</v>
      </c>
      <c r="U15" s="44">
        <v>0.62803030303030305</v>
      </c>
      <c r="V15" s="41">
        <v>4610</v>
      </c>
      <c r="W15" s="44">
        <v>9.1973969631236441E-2</v>
      </c>
    </row>
    <row r="16" spans="1:23" x14ac:dyDescent="0.45">
      <c r="A16" s="45" t="s">
        <v>22</v>
      </c>
      <c r="B16" s="40">
        <v>3012633</v>
      </c>
      <c r="C16" s="40">
        <v>2161148</v>
      </c>
      <c r="D16" s="40">
        <v>1084600</v>
      </c>
      <c r="E16" s="41">
        <v>1076548</v>
      </c>
      <c r="F16" s="46">
        <v>851055</v>
      </c>
      <c r="G16" s="41">
        <v>426731</v>
      </c>
      <c r="H16" s="41">
        <v>424324</v>
      </c>
      <c r="I16" s="41">
        <v>230</v>
      </c>
      <c r="J16" s="41">
        <v>97</v>
      </c>
      <c r="K16" s="41">
        <v>133</v>
      </c>
      <c r="L16" s="67">
        <v>200</v>
      </c>
      <c r="M16" s="67">
        <v>130</v>
      </c>
      <c r="N16" s="67">
        <v>70</v>
      </c>
      <c r="O16" s="42"/>
      <c r="P16" s="41">
        <v>2506095</v>
      </c>
      <c r="Q16" s="43">
        <v>0.86235677418453804</v>
      </c>
      <c r="R16" s="47">
        <v>887500</v>
      </c>
      <c r="S16" s="43">
        <v>0.95893521126760561</v>
      </c>
      <c r="T16" s="41">
        <v>440</v>
      </c>
      <c r="U16" s="44">
        <v>0.52272727272727271</v>
      </c>
      <c r="V16" s="41">
        <v>1140</v>
      </c>
      <c r="W16" s="44">
        <v>0.17543859649122806</v>
      </c>
    </row>
    <row r="17" spans="1:23" x14ac:dyDescent="0.45">
      <c r="A17" s="45" t="s">
        <v>23</v>
      </c>
      <c r="B17" s="40">
        <v>11603686</v>
      </c>
      <c r="C17" s="40">
        <v>9903548</v>
      </c>
      <c r="D17" s="40">
        <v>4975613</v>
      </c>
      <c r="E17" s="41">
        <v>4927935</v>
      </c>
      <c r="F17" s="46">
        <v>1680376</v>
      </c>
      <c r="G17" s="41">
        <v>841480</v>
      </c>
      <c r="H17" s="41">
        <v>838896</v>
      </c>
      <c r="I17" s="41">
        <v>18099</v>
      </c>
      <c r="J17" s="41">
        <v>9064</v>
      </c>
      <c r="K17" s="41">
        <v>9035</v>
      </c>
      <c r="L17" s="67">
        <v>1663</v>
      </c>
      <c r="M17" s="67">
        <v>961</v>
      </c>
      <c r="N17" s="67">
        <v>702</v>
      </c>
      <c r="O17" s="42"/>
      <c r="P17" s="41">
        <v>10836010</v>
      </c>
      <c r="Q17" s="43">
        <v>0.91394784611679025</v>
      </c>
      <c r="R17" s="47">
        <v>659400</v>
      </c>
      <c r="S17" s="43">
        <v>2.5483409159842281</v>
      </c>
      <c r="T17" s="41">
        <v>37920</v>
      </c>
      <c r="U17" s="44">
        <v>0.47729430379746834</v>
      </c>
      <c r="V17" s="41">
        <v>18750</v>
      </c>
      <c r="W17" s="44">
        <v>8.8693333333333332E-2</v>
      </c>
    </row>
    <row r="18" spans="1:23" x14ac:dyDescent="0.45">
      <c r="A18" s="45" t="s">
        <v>24</v>
      </c>
      <c r="B18" s="40">
        <v>9915906</v>
      </c>
      <c r="C18" s="40">
        <v>8207227</v>
      </c>
      <c r="D18" s="40">
        <v>4119538</v>
      </c>
      <c r="E18" s="41">
        <v>4087689</v>
      </c>
      <c r="F18" s="46">
        <v>1706735</v>
      </c>
      <c r="G18" s="41">
        <v>855158</v>
      </c>
      <c r="H18" s="41">
        <v>851577</v>
      </c>
      <c r="I18" s="41">
        <v>826</v>
      </c>
      <c r="J18" s="41">
        <v>372</v>
      </c>
      <c r="K18" s="41">
        <v>454</v>
      </c>
      <c r="L18" s="67">
        <v>1118</v>
      </c>
      <c r="M18" s="67">
        <v>698</v>
      </c>
      <c r="N18" s="67">
        <v>420</v>
      </c>
      <c r="O18" s="42"/>
      <c r="P18" s="41">
        <v>8816645</v>
      </c>
      <c r="Q18" s="43">
        <v>0.93087869592118089</v>
      </c>
      <c r="R18" s="47">
        <v>643300</v>
      </c>
      <c r="S18" s="43">
        <v>2.6530934245297684</v>
      </c>
      <c r="T18" s="41">
        <v>4860</v>
      </c>
      <c r="U18" s="44">
        <v>0.16995884773662551</v>
      </c>
      <c r="V18" s="41">
        <v>12770</v>
      </c>
      <c r="W18" s="44">
        <v>8.7548942834768995E-2</v>
      </c>
    </row>
    <row r="19" spans="1:23" x14ac:dyDescent="0.45">
      <c r="A19" s="45" t="s">
        <v>25</v>
      </c>
      <c r="B19" s="40">
        <v>21335679</v>
      </c>
      <c r="C19" s="40">
        <v>15950205</v>
      </c>
      <c r="D19" s="40">
        <v>8008294</v>
      </c>
      <c r="E19" s="41">
        <v>7941911</v>
      </c>
      <c r="F19" s="46">
        <v>5366979</v>
      </c>
      <c r="G19" s="41">
        <v>2692137</v>
      </c>
      <c r="H19" s="41">
        <v>2674842</v>
      </c>
      <c r="I19" s="41">
        <v>13669</v>
      </c>
      <c r="J19" s="41">
        <v>6785</v>
      </c>
      <c r="K19" s="41">
        <v>6884</v>
      </c>
      <c r="L19" s="67">
        <v>4826</v>
      </c>
      <c r="M19" s="67">
        <v>2945</v>
      </c>
      <c r="N19" s="67">
        <v>1881</v>
      </c>
      <c r="O19" s="42"/>
      <c r="P19" s="41">
        <v>17678890</v>
      </c>
      <c r="Q19" s="43">
        <v>0.90221756003912013</v>
      </c>
      <c r="R19" s="47">
        <v>10135750</v>
      </c>
      <c r="S19" s="43">
        <v>0.52950980440519946</v>
      </c>
      <c r="T19" s="41">
        <v>43840</v>
      </c>
      <c r="U19" s="44">
        <v>0.31179288321167881</v>
      </c>
      <c r="V19" s="41">
        <v>46510</v>
      </c>
      <c r="W19" s="44">
        <v>0.10376263169210923</v>
      </c>
    </row>
    <row r="20" spans="1:23" x14ac:dyDescent="0.45">
      <c r="A20" s="45" t="s">
        <v>26</v>
      </c>
      <c r="B20" s="40">
        <v>14413596</v>
      </c>
      <c r="C20" s="40">
        <v>11065910</v>
      </c>
      <c r="D20" s="40">
        <v>5552694</v>
      </c>
      <c r="E20" s="41">
        <v>5513216</v>
      </c>
      <c r="F20" s="46">
        <v>3339109</v>
      </c>
      <c r="G20" s="41">
        <v>1672812</v>
      </c>
      <c r="H20" s="41">
        <v>1666297</v>
      </c>
      <c r="I20" s="41">
        <v>6098</v>
      </c>
      <c r="J20" s="41">
        <v>3054</v>
      </c>
      <c r="K20" s="41">
        <v>3044</v>
      </c>
      <c r="L20" s="67">
        <v>2479</v>
      </c>
      <c r="M20" s="67">
        <v>1585</v>
      </c>
      <c r="N20" s="67">
        <v>894</v>
      </c>
      <c r="O20" s="42"/>
      <c r="P20" s="41">
        <v>11882835</v>
      </c>
      <c r="Q20" s="43">
        <v>0.93125167521050323</v>
      </c>
      <c r="R20" s="47">
        <v>1939900</v>
      </c>
      <c r="S20" s="43">
        <v>1.7212789319037063</v>
      </c>
      <c r="T20" s="41">
        <v>11740</v>
      </c>
      <c r="U20" s="44">
        <v>0.51942078364565591</v>
      </c>
      <c r="V20" s="41">
        <v>22790</v>
      </c>
      <c r="W20" s="44">
        <v>0.10877577885037297</v>
      </c>
    </row>
    <row r="21" spans="1:23" x14ac:dyDescent="0.45">
      <c r="A21" s="45" t="s">
        <v>27</v>
      </c>
      <c r="B21" s="40">
        <v>3563523</v>
      </c>
      <c r="C21" s="40">
        <v>2991171</v>
      </c>
      <c r="D21" s="40">
        <v>1499490</v>
      </c>
      <c r="E21" s="41">
        <v>1491681</v>
      </c>
      <c r="F21" s="46">
        <v>571674</v>
      </c>
      <c r="G21" s="41">
        <v>286739</v>
      </c>
      <c r="H21" s="41">
        <v>284935</v>
      </c>
      <c r="I21" s="41">
        <v>77</v>
      </c>
      <c r="J21" s="41">
        <v>35</v>
      </c>
      <c r="K21" s="41">
        <v>42</v>
      </c>
      <c r="L21" s="67">
        <v>601</v>
      </c>
      <c r="M21" s="67">
        <v>372</v>
      </c>
      <c r="N21" s="67">
        <v>229</v>
      </c>
      <c r="O21" s="42"/>
      <c r="P21" s="41">
        <v>3293905</v>
      </c>
      <c r="Q21" s="43">
        <v>0.90809267419673612</v>
      </c>
      <c r="R21" s="47">
        <v>584800</v>
      </c>
      <c r="S21" s="43">
        <v>0.97755471956224349</v>
      </c>
      <c r="T21" s="41">
        <v>440</v>
      </c>
      <c r="U21" s="44">
        <v>0.17499999999999999</v>
      </c>
      <c r="V21" s="41">
        <v>4280</v>
      </c>
      <c r="W21" s="44">
        <v>0.14042056074766354</v>
      </c>
    </row>
    <row r="22" spans="1:23" x14ac:dyDescent="0.45">
      <c r="A22" s="45" t="s">
        <v>28</v>
      </c>
      <c r="B22" s="40">
        <v>1680534</v>
      </c>
      <c r="C22" s="40">
        <v>1494053</v>
      </c>
      <c r="D22" s="40">
        <v>748968</v>
      </c>
      <c r="E22" s="41">
        <v>745085</v>
      </c>
      <c r="F22" s="46">
        <v>186178</v>
      </c>
      <c r="G22" s="41">
        <v>93314</v>
      </c>
      <c r="H22" s="41">
        <v>92864</v>
      </c>
      <c r="I22" s="41">
        <v>217</v>
      </c>
      <c r="J22" s="41">
        <v>107</v>
      </c>
      <c r="K22" s="41">
        <v>110</v>
      </c>
      <c r="L22" s="67">
        <v>86</v>
      </c>
      <c r="M22" s="67">
        <v>45</v>
      </c>
      <c r="N22" s="67">
        <v>41</v>
      </c>
      <c r="O22" s="42"/>
      <c r="P22" s="41">
        <v>1611720</v>
      </c>
      <c r="Q22" s="43">
        <v>0.92699290199290196</v>
      </c>
      <c r="R22" s="47">
        <v>176600</v>
      </c>
      <c r="S22" s="43">
        <v>1.0542355605889016</v>
      </c>
      <c r="T22" s="41">
        <v>540</v>
      </c>
      <c r="U22" s="44">
        <v>0.40185185185185185</v>
      </c>
      <c r="V22" s="41">
        <v>820</v>
      </c>
      <c r="W22" s="44">
        <v>0.1048780487804878</v>
      </c>
    </row>
    <row r="23" spans="1:23" x14ac:dyDescent="0.45">
      <c r="A23" s="45" t="s">
        <v>29</v>
      </c>
      <c r="B23" s="40">
        <v>1739909</v>
      </c>
      <c r="C23" s="40">
        <v>1532986</v>
      </c>
      <c r="D23" s="40">
        <v>768605</v>
      </c>
      <c r="E23" s="41">
        <v>764381</v>
      </c>
      <c r="F23" s="46">
        <v>205703</v>
      </c>
      <c r="G23" s="41">
        <v>103204</v>
      </c>
      <c r="H23" s="41">
        <v>102499</v>
      </c>
      <c r="I23" s="41">
        <v>1009</v>
      </c>
      <c r="J23" s="41">
        <v>503</v>
      </c>
      <c r="K23" s="41">
        <v>506</v>
      </c>
      <c r="L23" s="67">
        <v>211</v>
      </c>
      <c r="M23" s="67">
        <v>161</v>
      </c>
      <c r="N23" s="67">
        <v>50</v>
      </c>
      <c r="O23" s="42"/>
      <c r="P23" s="41">
        <v>1620330</v>
      </c>
      <c r="Q23" s="43">
        <v>0.94609493127943078</v>
      </c>
      <c r="R23" s="47">
        <v>220900</v>
      </c>
      <c r="S23" s="43">
        <v>0.93120416478044366</v>
      </c>
      <c r="T23" s="41">
        <v>1280</v>
      </c>
      <c r="U23" s="44">
        <v>0.78828125000000004</v>
      </c>
      <c r="V23" s="41">
        <v>6340</v>
      </c>
      <c r="W23" s="44">
        <v>3.3280757097791797E-2</v>
      </c>
    </row>
    <row r="24" spans="1:23" x14ac:dyDescent="0.45">
      <c r="A24" s="45" t="s">
        <v>30</v>
      </c>
      <c r="B24" s="40">
        <v>1196991</v>
      </c>
      <c r="C24" s="40">
        <v>1053682</v>
      </c>
      <c r="D24" s="40">
        <v>528497</v>
      </c>
      <c r="E24" s="41">
        <v>525185</v>
      </c>
      <c r="F24" s="46">
        <v>142907</v>
      </c>
      <c r="G24" s="41">
        <v>71681</v>
      </c>
      <c r="H24" s="41">
        <v>71226</v>
      </c>
      <c r="I24" s="41">
        <v>63</v>
      </c>
      <c r="J24" s="41">
        <v>21</v>
      </c>
      <c r="K24" s="41">
        <v>42</v>
      </c>
      <c r="L24" s="67">
        <v>339</v>
      </c>
      <c r="M24" s="67">
        <v>223</v>
      </c>
      <c r="N24" s="67">
        <v>116</v>
      </c>
      <c r="O24" s="42"/>
      <c r="P24" s="41">
        <v>1125370</v>
      </c>
      <c r="Q24" s="43">
        <v>0.93629828411988947</v>
      </c>
      <c r="R24" s="47">
        <v>145200</v>
      </c>
      <c r="S24" s="43">
        <v>0.98420798898071626</v>
      </c>
      <c r="T24" s="41">
        <v>240</v>
      </c>
      <c r="U24" s="44">
        <v>0.26250000000000001</v>
      </c>
      <c r="V24" s="41">
        <v>7830</v>
      </c>
      <c r="W24" s="44">
        <v>4.3295019157088124E-2</v>
      </c>
    </row>
    <row r="25" spans="1:23" x14ac:dyDescent="0.45">
      <c r="A25" s="45" t="s">
        <v>31</v>
      </c>
      <c r="B25" s="40">
        <v>1277166</v>
      </c>
      <c r="C25" s="40">
        <v>1126769</v>
      </c>
      <c r="D25" s="40">
        <v>565023</v>
      </c>
      <c r="E25" s="41">
        <v>561746</v>
      </c>
      <c r="F25" s="46">
        <v>150238</v>
      </c>
      <c r="G25" s="41">
        <v>75379</v>
      </c>
      <c r="H25" s="41">
        <v>74859</v>
      </c>
      <c r="I25" s="41">
        <v>32</v>
      </c>
      <c r="J25" s="41">
        <v>12</v>
      </c>
      <c r="K25" s="41">
        <v>20</v>
      </c>
      <c r="L25" s="67">
        <v>127</v>
      </c>
      <c r="M25" s="67">
        <v>104</v>
      </c>
      <c r="N25" s="67">
        <v>23</v>
      </c>
      <c r="O25" s="42"/>
      <c r="P25" s="41">
        <v>1271190</v>
      </c>
      <c r="Q25" s="43">
        <v>0.8863891314437653</v>
      </c>
      <c r="R25" s="47">
        <v>139400</v>
      </c>
      <c r="S25" s="43">
        <v>1.0777474892395982</v>
      </c>
      <c r="T25" s="41">
        <v>480</v>
      </c>
      <c r="U25" s="44">
        <v>6.6666666666666666E-2</v>
      </c>
      <c r="V25" s="41">
        <v>4680</v>
      </c>
      <c r="W25" s="44">
        <v>2.7136752136752137E-2</v>
      </c>
    </row>
    <row r="26" spans="1:23" x14ac:dyDescent="0.45">
      <c r="A26" s="45" t="s">
        <v>32</v>
      </c>
      <c r="B26" s="40">
        <v>3250054</v>
      </c>
      <c r="C26" s="40">
        <v>2958591</v>
      </c>
      <c r="D26" s="40">
        <v>1483321</v>
      </c>
      <c r="E26" s="41">
        <v>1475270</v>
      </c>
      <c r="F26" s="46">
        <v>290537</v>
      </c>
      <c r="G26" s="41">
        <v>145775</v>
      </c>
      <c r="H26" s="41">
        <v>144762</v>
      </c>
      <c r="I26" s="41">
        <v>122</v>
      </c>
      <c r="J26" s="41">
        <v>55</v>
      </c>
      <c r="K26" s="41">
        <v>67</v>
      </c>
      <c r="L26" s="67">
        <v>804</v>
      </c>
      <c r="M26" s="67">
        <v>478</v>
      </c>
      <c r="N26" s="67">
        <v>326</v>
      </c>
      <c r="O26" s="42"/>
      <c r="P26" s="41">
        <v>3174370</v>
      </c>
      <c r="Q26" s="43">
        <v>0.93202462220850124</v>
      </c>
      <c r="R26" s="47">
        <v>268100</v>
      </c>
      <c r="S26" s="43">
        <v>1.0836889220440133</v>
      </c>
      <c r="T26" s="41">
        <v>140</v>
      </c>
      <c r="U26" s="44">
        <v>0.87142857142857144</v>
      </c>
      <c r="V26" s="41">
        <v>16120</v>
      </c>
      <c r="W26" s="44">
        <v>4.9875930521091814E-2</v>
      </c>
    </row>
    <row r="27" spans="1:23" x14ac:dyDescent="0.45">
      <c r="A27" s="45" t="s">
        <v>33</v>
      </c>
      <c r="B27" s="40">
        <v>3126566</v>
      </c>
      <c r="C27" s="40">
        <v>2785261</v>
      </c>
      <c r="D27" s="40">
        <v>1395324</v>
      </c>
      <c r="E27" s="41">
        <v>1389937</v>
      </c>
      <c r="F27" s="46">
        <v>339034</v>
      </c>
      <c r="G27" s="41">
        <v>170657</v>
      </c>
      <c r="H27" s="41">
        <v>168377</v>
      </c>
      <c r="I27" s="41">
        <v>2139</v>
      </c>
      <c r="J27" s="41">
        <v>1065</v>
      </c>
      <c r="K27" s="41">
        <v>1074</v>
      </c>
      <c r="L27" s="67">
        <v>132</v>
      </c>
      <c r="M27" s="67">
        <v>95</v>
      </c>
      <c r="N27" s="67">
        <v>37</v>
      </c>
      <c r="O27" s="42"/>
      <c r="P27" s="41">
        <v>3040725</v>
      </c>
      <c r="Q27" s="43">
        <v>0.9159858257487935</v>
      </c>
      <c r="R27" s="47">
        <v>279600</v>
      </c>
      <c r="S27" s="43">
        <v>1.2125679542203147</v>
      </c>
      <c r="T27" s="41">
        <v>2780</v>
      </c>
      <c r="U27" s="44">
        <v>0.76942446043165469</v>
      </c>
      <c r="V27" s="41">
        <v>1210</v>
      </c>
      <c r="W27" s="44">
        <v>0.10909090909090909</v>
      </c>
    </row>
    <row r="28" spans="1:23" x14ac:dyDescent="0.45">
      <c r="A28" s="45" t="s">
        <v>34</v>
      </c>
      <c r="B28" s="40">
        <v>5942067</v>
      </c>
      <c r="C28" s="40">
        <v>5157932</v>
      </c>
      <c r="D28" s="40">
        <v>2587225</v>
      </c>
      <c r="E28" s="41">
        <v>2570707</v>
      </c>
      <c r="F28" s="46">
        <v>782750</v>
      </c>
      <c r="G28" s="41">
        <v>392352</v>
      </c>
      <c r="H28" s="41">
        <v>390398</v>
      </c>
      <c r="I28" s="41">
        <v>202</v>
      </c>
      <c r="J28" s="41">
        <v>94</v>
      </c>
      <c r="K28" s="41">
        <v>108</v>
      </c>
      <c r="L28" s="67">
        <v>1183</v>
      </c>
      <c r="M28" s="67">
        <v>745</v>
      </c>
      <c r="N28" s="67">
        <v>438</v>
      </c>
      <c r="O28" s="42"/>
      <c r="P28" s="41">
        <v>5396620</v>
      </c>
      <c r="Q28" s="43">
        <v>0.95577083433704801</v>
      </c>
      <c r="R28" s="47">
        <v>752600</v>
      </c>
      <c r="S28" s="43">
        <v>1.040061121445655</v>
      </c>
      <c r="T28" s="41">
        <v>1260</v>
      </c>
      <c r="U28" s="44">
        <v>0.16031746031746033</v>
      </c>
      <c r="V28" s="41">
        <v>58230</v>
      </c>
      <c r="W28" s="44">
        <v>2.0315988322170703E-2</v>
      </c>
    </row>
    <row r="29" spans="1:23" x14ac:dyDescent="0.45">
      <c r="A29" s="45" t="s">
        <v>35</v>
      </c>
      <c r="B29" s="40">
        <v>11254364</v>
      </c>
      <c r="C29" s="40">
        <v>8818319</v>
      </c>
      <c r="D29" s="40">
        <v>4422606</v>
      </c>
      <c r="E29" s="41">
        <v>4395713</v>
      </c>
      <c r="F29" s="46">
        <v>2434538</v>
      </c>
      <c r="G29" s="41">
        <v>1221131</v>
      </c>
      <c r="H29" s="41">
        <v>1213407</v>
      </c>
      <c r="I29" s="41">
        <v>749</v>
      </c>
      <c r="J29" s="41">
        <v>331</v>
      </c>
      <c r="K29" s="41">
        <v>418</v>
      </c>
      <c r="L29" s="67">
        <v>758</v>
      </c>
      <c r="M29" s="67">
        <v>524</v>
      </c>
      <c r="N29" s="67">
        <v>234</v>
      </c>
      <c r="O29" s="42"/>
      <c r="P29" s="41">
        <v>10122810</v>
      </c>
      <c r="Q29" s="43">
        <v>0.87113350937140976</v>
      </c>
      <c r="R29" s="47">
        <v>2709900</v>
      </c>
      <c r="S29" s="43">
        <v>0.89838665633418202</v>
      </c>
      <c r="T29" s="41">
        <v>1740</v>
      </c>
      <c r="U29" s="44">
        <v>0.43045977011494252</v>
      </c>
      <c r="V29" s="41">
        <v>9250</v>
      </c>
      <c r="W29" s="44">
        <v>8.1945945945945953E-2</v>
      </c>
    </row>
    <row r="30" spans="1:23" x14ac:dyDescent="0.45">
      <c r="A30" s="45" t="s">
        <v>36</v>
      </c>
      <c r="B30" s="40">
        <v>2779149</v>
      </c>
      <c r="C30" s="40">
        <v>2506776</v>
      </c>
      <c r="D30" s="40">
        <v>1256524</v>
      </c>
      <c r="E30" s="41">
        <v>1250252</v>
      </c>
      <c r="F30" s="46">
        <v>271668</v>
      </c>
      <c r="G30" s="41">
        <v>136448</v>
      </c>
      <c r="H30" s="41">
        <v>135220</v>
      </c>
      <c r="I30" s="41">
        <v>472</v>
      </c>
      <c r="J30" s="41">
        <v>234</v>
      </c>
      <c r="K30" s="41">
        <v>238</v>
      </c>
      <c r="L30" s="67">
        <v>233</v>
      </c>
      <c r="M30" s="67">
        <v>167</v>
      </c>
      <c r="N30" s="67">
        <v>66</v>
      </c>
      <c r="O30" s="42"/>
      <c r="P30" s="41">
        <v>2668985</v>
      </c>
      <c r="Q30" s="43">
        <v>0.93922446173358032</v>
      </c>
      <c r="R30" s="47">
        <v>239550</v>
      </c>
      <c r="S30" s="43">
        <v>1.1340763932373199</v>
      </c>
      <c r="T30" s="41">
        <v>980</v>
      </c>
      <c r="U30" s="44">
        <v>0.48163265306122449</v>
      </c>
      <c r="V30" s="41">
        <v>4010</v>
      </c>
      <c r="W30" s="44">
        <v>5.8104738154613464E-2</v>
      </c>
    </row>
    <row r="31" spans="1:23" x14ac:dyDescent="0.45">
      <c r="A31" s="45" t="s">
        <v>37</v>
      </c>
      <c r="B31" s="40">
        <v>2185416</v>
      </c>
      <c r="C31" s="40">
        <v>1816353</v>
      </c>
      <c r="D31" s="40">
        <v>911358</v>
      </c>
      <c r="E31" s="41">
        <v>904995</v>
      </c>
      <c r="F31" s="46">
        <v>368863</v>
      </c>
      <c r="G31" s="41">
        <v>184805</v>
      </c>
      <c r="H31" s="41">
        <v>184058</v>
      </c>
      <c r="I31" s="41">
        <v>94</v>
      </c>
      <c r="J31" s="41">
        <v>42</v>
      </c>
      <c r="K31" s="41">
        <v>52</v>
      </c>
      <c r="L31" s="67">
        <v>106</v>
      </c>
      <c r="M31" s="67">
        <v>82</v>
      </c>
      <c r="N31" s="67">
        <v>24</v>
      </c>
      <c r="O31" s="42"/>
      <c r="P31" s="41">
        <v>1916090</v>
      </c>
      <c r="Q31" s="43">
        <v>0.9479476433779207</v>
      </c>
      <c r="R31" s="47">
        <v>348300</v>
      </c>
      <c r="S31" s="43">
        <v>1.0590381854722939</v>
      </c>
      <c r="T31" s="41">
        <v>240</v>
      </c>
      <c r="U31" s="44">
        <v>0.39166666666666666</v>
      </c>
      <c r="V31" s="41">
        <v>1720</v>
      </c>
      <c r="W31" s="44">
        <v>6.1627906976744189E-2</v>
      </c>
    </row>
    <row r="32" spans="1:23" x14ac:dyDescent="0.45">
      <c r="A32" s="45" t="s">
        <v>38</v>
      </c>
      <c r="B32" s="40">
        <v>3770195</v>
      </c>
      <c r="C32" s="40">
        <v>3116511</v>
      </c>
      <c r="D32" s="40">
        <v>1562681</v>
      </c>
      <c r="E32" s="41">
        <v>1553830</v>
      </c>
      <c r="F32" s="46">
        <v>652794</v>
      </c>
      <c r="G32" s="41">
        <v>327609</v>
      </c>
      <c r="H32" s="41">
        <v>325185</v>
      </c>
      <c r="I32" s="41">
        <v>499</v>
      </c>
      <c r="J32" s="41">
        <v>251</v>
      </c>
      <c r="K32" s="41">
        <v>248</v>
      </c>
      <c r="L32" s="67">
        <v>391</v>
      </c>
      <c r="M32" s="67">
        <v>247</v>
      </c>
      <c r="N32" s="67">
        <v>144</v>
      </c>
      <c r="O32" s="42"/>
      <c r="P32" s="41">
        <v>3409695</v>
      </c>
      <c r="Q32" s="43">
        <v>0.91401459661348006</v>
      </c>
      <c r="R32" s="47">
        <v>704200</v>
      </c>
      <c r="S32" s="43">
        <v>0.92700085203067306</v>
      </c>
      <c r="T32" s="41">
        <v>1060</v>
      </c>
      <c r="U32" s="44">
        <v>0.47075471698113208</v>
      </c>
      <c r="V32" s="41">
        <v>4100</v>
      </c>
      <c r="W32" s="44">
        <v>9.5365853658536587E-2</v>
      </c>
    </row>
    <row r="33" spans="1:23" x14ac:dyDescent="0.45">
      <c r="A33" s="45" t="s">
        <v>39</v>
      </c>
      <c r="B33" s="40">
        <v>12943909</v>
      </c>
      <c r="C33" s="40">
        <v>10001485</v>
      </c>
      <c r="D33" s="40">
        <v>5016071</v>
      </c>
      <c r="E33" s="41">
        <v>4985414</v>
      </c>
      <c r="F33" s="46">
        <v>2876724</v>
      </c>
      <c r="G33" s="41">
        <v>1441815</v>
      </c>
      <c r="H33" s="41">
        <v>1434909</v>
      </c>
      <c r="I33" s="41">
        <v>63945</v>
      </c>
      <c r="J33" s="41">
        <v>32163</v>
      </c>
      <c r="K33" s="41">
        <v>31782</v>
      </c>
      <c r="L33" s="67">
        <v>1755</v>
      </c>
      <c r="M33" s="67">
        <v>1071</v>
      </c>
      <c r="N33" s="67">
        <v>684</v>
      </c>
      <c r="O33" s="42"/>
      <c r="P33" s="41">
        <v>11521165</v>
      </c>
      <c r="Q33" s="43">
        <v>0.86809667251532285</v>
      </c>
      <c r="R33" s="47">
        <v>3481600</v>
      </c>
      <c r="S33" s="43">
        <v>0.82626493566176473</v>
      </c>
      <c r="T33" s="41">
        <v>72820</v>
      </c>
      <c r="U33" s="44">
        <v>0.87812414171930786</v>
      </c>
      <c r="V33" s="41">
        <v>37370</v>
      </c>
      <c r="W33" s="44">
        <v>4.6962804388546962E-2</v>
      </c>
    </row>
    <row r="34" spans="1:23" x14ac:dyDescent="0.45">
      <c r="A34" s="45" t="s">
        <v>40</v>
      </c>
      <c r="B34" s="40">
        <v>8321741</v>
      </c>
      <c r="C34" s="40">
        <v>6930172</v>
      </c>
      <c r="D34" s="40">
        <v>3474137</v>
      </c>
      <c r="E34" s="41">
        <v>3456035</v>
      </c>
      <c r="F34" s="46">
        <v>1389502</v>
      </c>
      <c r="G34" s="41">
        <v>697709</v>
      </c>
      <c r="H34" s="41">
        <v>691793</v>
      </c>
      <c r="I34" s="41">
        <v>1126</v>
      </c>
      <c r="J34" s="41">
        <v>547</v>
      </c>
      <c r="K34" s="41">
        <v>579</v>
      </c>
      <c r="L34" s="67">
        <v>941</v>
      </c>
      <c r="M34" s="67">
        <v>547</v>
      </c>
      <c r="N34" s="67">
        <v>394</v>
      </c>
      <c r="O34" s="42"/>
      <c r="P34" s="41">
        <v>7609375</v>
      </c>
      <c r="Q34" s="43">
        <v>0.91074128952772071</v>
      </c>
      <c r="R34" s="47">
        <v>1135400</v>
      </c>
      <c r="S34" s="43">
        <v>1.2237995420116259</v>
      </c>
      <c r="T34" s="41">
        <v>2640</v>
      </c>
      <c r="U34" s="44">
        <v>0.42651515151515151</v>
      </c>
      <c r="V34" s="41">
        <v>5570</v>
      </c>
      <c r="W34" s="44">
        <v>0.16894075403949732</v>
      </c>
    </row>
    <row r="35" spans="1:23" x14ac:dyDescent="0.45">
      <c r="A35" s="45" t="s">
        <v>41</v>
      </c>
      <c r="B35" s="40">
        <v>2041338</v>
      </c>
      <c r="C35" s="40">
        <v>1818554</v>
      </c>
      <c r="D35" s="40">
        <v>911742</v>
      </c>
      <c r="E35" s="41">
        <v>906812</v>
      </c>
      <c r="F35" s="46">
        <v>222331</v>
      </c>
      <c r="G35" s="41">
        <v>111414</v>
      </c>
      <c r="H35" s="41">
        <v>110917</v>
      </c>
      <c r="I35" s="41">
        <v>213</v>
      </c>
      <c r="J35" s="41">
        <v>93</v>
      </c>
      <c r="K35" s="41">
        <v>120</v>
      </c>
      <c r="L35" s="67">
        <v>240</v>
      </c>
      <c r="M35" s="67">
        <v>183</v>
      </c>
      <c r="N35" s="67">
        <v>57</v>
      </c>
      <c r="O35" s="42"/>
      <c r="P35" s="41">
        <v>1964100</v>
      </c>
      <c r="Q35" s="43">
        <v>0.92589684842930609</v>
      </c>
      <c r="R35" s="47">
        <v>127300</v>
      </c>
      <c r="S35" s="43">
        <v>1.7465121759622937</v>
      </c>
      <c r="T35" s="41">
        <v>900</v>
      </c>
      <c r="U35" s="44">
        <v>0.23666666666666666</v>
      </c>
      <c r="V35" s="41">
        <v>3530</v>
      </c>
      <c r="W35" s="44">
        <v>6.79886685552408E-2</v>
      </c>
    </row>
    <row r="36" spans="1:23" x14ac:dyDescent="0.45">
      <c r="A36" s="45" t="s">
        <v>42</v>
      </c>
      <c r="B36" s="40">
        <v>1390205</v>
      </c>
      <c r="C36" s="40">
        <v>1327601</v>
      </c>
      <c r="D36" s="40">
        <v>665471</v>
      </c>
      <c r="E36" s="41">
        <v>662130</v>
      </c>
      <c r="F36" s="46">
        <v>62394</v>
      </c>
      <c r="G36" s="41">
        <v>31265</v>
      </c>
      <c r="H36" s="41">
        <v>31129</v>
      </c>
      <c r="I36" s="41">
        <v>75</v>
      </c>
      <c r="J36" s="41">
        <v>39</v>
      </c>
      <c r="K36" s="41">
        <v>36</v>
      </c>
      <c r="L36" s="67">
        <v>135</v>
      </c>
      <c r="M36" s="67">
        <v>102</v>
      </c>
      <c r="N36" s="67">
        <v>33</v>
      </c>
      <c r="O36" s="42"/>
      <c r="P36" s="41">
        <v>1398645</v>
      </c>
      <c r="Q36" s="43">
        <v>0.94920512353027398</v>
      </c>
      <c r="R36" s="47">
        <v>48100</v>
      </c>
      <c r="S36" s="43">
        <v>1.2971725571725572</v>
      </c>
      <c r="T36" s="41">
        <v>160</v>
      </c>
      <c r="U36" s="44">
        <v>0.46875</v>
      </c>
      <c r="V36" s="41">
        <v>2680</v>
      </c>
      <c r="W36" s="44">
        <v>5.0373134328358209E-2</v>
      </c>
    </row>
    <row r="37" spans="1:23" x14ac:dyDescent="0.45">
      <c r="A37" s="45" t="s">
        <v>43</v>
      </c>
      <c r="B37" s="40">
        <v>819368</v>
      </c>
      <c r="C37" s="40">
        <v>719113</v>
      </c>
      <c r="D37" s="40">
        <v>360764</v>
      </c>
      <c r="E37" s="41">
        <v>358349</v>
      </c>
      <c r="F37" s="46">
        <v>100091</v>
      </c>
      <c r="G37" s="41">
        <v>50249</v>
      </c>
      <c r="H37" s="41">
        <v>49842</v>
      </c>
      <c r="I37" s="41">
        <v>63</v>
      </c>
      <c r="J37" s="41">
        <v>30</v>
      </c>
      <c r="K37" s="41">
        <v>33</v>
      </c>
      <c r="L37" s="67">
        <v>101</v>
      </c>
      <c r="M37" s="67">
        <v>59</v>
      </c>
      <c r="N37" s="67">
        <v>42</v>
      </c>
      <c r="O37" s="42"/>
      <c r="P37" s="41">
        <v>826860</v>
      </c>
      <c r="Q37" s="43">
        <v>0.86969136250393053</v>
      </c>
      <c r="R37" s="47">
        <v>110800</v>
      </c>
      <c r="S37" s="43">
        <v>0.90334837545126356</v>
      </c>
      <c r="T37" s="41">
        <v>540</v>
      </c>
      <c r="U37" s="44">
        <v>0.11666666666666667</v>
      </c>
      <c r="V37" s="41">
        <v>540</v>
      </c>
      <c r="W37" s="44">
        <v>0.18703703703703703</v>
      </c>
    </row>
    <row r="38" spans="1:23" x14ac:dyDescent="0.45">
      <c r="A38" s="45" t="s">
        <v>44</v>
      </c>
      <c r="B38" s="40">
        <v>1046794</v>
      </c>
      <c r="C38" s="40">
        <v>991142</v>
      </c>
      <c r="D38" s="40">
        <v>496999</v>
      </c>
      <c r="E38" s="41">
        <v>494143</v>
      </c>
      <c r="F38" s="46">
        <v>55439</v>
      </c>
      <c r="G38" s="41">
        <v>27800</v>
      </c>
      <c r="H38" s="41">
        <v>27639</v>
      </c>
      <c r="I38" s="41">
        <v>117</v>
      </c>
      <c r="J38" s="41">
        <v>54</v>
      </c>
      <c r="K38" s="41">
        <v>63</v>
      </c>
      <c r="L38" s="67">
        <v>96</v>
      </c>
      <c r="M38" s="67">
        <v>48</v>
      </c>
      <c r="N38" s="67">
        <v>48</v>
      </c>
      <c r="O38" s="42"/>
      <c r="P38" s="41">
        <v>1077500</v>
      </c>
      <c r="Q38" s="43">
        <v>0.91985336426914155</v>
      </c>
      <c r="R38" s="47">
        <v>47400</v>
      </c>
      <c r="S38" s="43">
        <v>1.1695991561181434</v>
      </c>
      <c r="T38" s="41">
        <v>880</v>
      </c>
      <c r="U38" s="44">
        <v>0.13295454545454546</v>
      </c>
      <c r="V38" s="41">
        <v>700</v>
      </c>
      <c r="W38" s="44">
        <v>0.13714285714285715</v>
      </c>
    </row>
    <row r="39" spans="1:23" x14ac:dyDescent="0.45">
      <c r="A39" s="45" t="s">
        <v>45</v>
      </c>
      <c r="B39" s="40">
        <v>2760669</v>
      </c>
      <c r="C39" s="40">
        <v>2426459</v>
      </c>
      <c r="D39" s="40">
        <v>1217256</v>
      </c>
      <c r="E39" s="41">
        <v>1209203</v>
      </c>
      <c r="F39" s="46">
        <v>333563</v>
      </c>
      <c r="G39" s="41">
        <v>167423</v>
      </c>
      <c r="H39" s="41">
        <v>166140</v>
      </c>
      <c r="I39" s="41">
        <v>314</v>
      </c>
      <c r="J39" s="41">
        <v>149</v>
      </c>
      <c r="K39" s="41">
        <v>165</v>
      </c>
      <c r="L39" s="67">
        <v>333</v>
      </c>
      <c r="M39" s="67">
        <v>211</v>
      </c>
      <c r="N39" s="67">
        <v>122</v>
      </c>
      <c r="O39" s="42"/>
      <c r="P39" s="41">
        <v>2837130</v>
      </c>
      <c r="Q39" s="43">
        <v>0.85525125743268726</v>
      </c>
      <c r="R39" s="47">
        <v>385900</v>
      </c>
      <c r="S39" s="43">
        <v>0.86437678154962427</v>
      </c>
      <c r="T39" s="41">
        <v>720</v>
      </c>
      <c r="U39" s="44">
        <v>0.43611111111111112</v>
      </c>
      <c r="V39" s="41">
        <v>6400</v>
      </c>
      <c r="W39" s="44">
        <v>5.2031250000000001E-2</v>
      </c>
    </row>
    <row r="40" spans="1:23" x14ac:dyDescent="0.45">
      <c r="A40" s="45" t="s">
        <v>46</v>
      </c>
      <c r="B40" s="40">
        <v>4150574</v>
      </c>
      <c r="C40" s="40">
        <v>3554797</v>
      </c>
      <c r="D40" s="40">
        <v>1782299</v>
      </c>
      <c r="E40" s="41">
        <v>1772498</v>
      </c>
      <c r="F40" s="46">
        <v>595294</v>
      </c>
      <c r="G40" s="41">
        <v>298679</v>
      </c>
      <c r="H40" s="41">
        <v>296615</v>
      </c>
      <c r="I40" s="41">
        <v>126</v>
      </c>
      <c r="J40" s="41">
        <v>58</v>
      </c>
      <c r="K40" s="41">
        <v>68</v>
      </c>
      <c r="L40" s="67">
        <v>357</v>
      </c>
      <c r="M40" s="67">
        <v>259</v>
      </c>
      <c r="N40" s="67">
        <v>98</v>
      </c>
      <c r="O40" s="42"/>
      <c r="P40" s="41">
        <v>3981430</v>
      </c>
      <c r="Q40" s="43">
        <v>0.89284427956789392</v>
      </c>
      <c r="R40" s="47">
        <v>616200</v>
      </c>
      <c r="S40" s="43">
        <v>0.96607270366764042</v>
      </c>
      <c r="T40" s="41">
        <v>1240</v>
      </c>
      <c r="U40" s="44">
        <v>0.10161290322580645</v>
      </c>
      <c r="V40" s="41">
        <v>8510</v>
      </c>
      <c r="W40" s="44">
        <v>4.1950646298472387E-2</v>
      </c>
    </row>
    <row r="41" spans="1:23" x14ac:dyDescent="0.45">
      <c r="A41" s="45" t="s">
        <v>47</v>
      </c>
      <c r="B41" s="40">
        <v>2038915</v>
      </c>
      <c r="C41" s="40">
        <v>1825535</v>
      </c>
      <c r="D41" s="40">
        <v>914980</v>
      </c>
      <c r="E41" s="41">
        <v>910555</v>
      </c>
      <c r="F41" s="46">
        <v>213081</v>
      </c>
      <c r="G41" s="41">
        <v>107001</v>
      </c>
      <c r="H41" s="41">
        <v>106080</v>
      </c>
      <c r="I41" s="41">
        <v>55</v>
      </c>
      <c r="J41" s="41">
        <v>29</v>
      </c>
      <c r="K41" s="41">
        <v>26</v>
      </c>
      <c r="L41" s="67">
        <v>244</v>
      </c>
      <c r="M41" s="67">
        <v>168</v>
      </c>
      <c r="N41" s="67">
        <v>76</v>
      </c>
      <c r="O41" s="42"/>
      <c r="P41" s="41">
        <v>2024075</v>
      </c>
      <c r="Q41" s="43">
        <v>0.90191074935464344</v>
      </c>
      <c r="R41" s="47">
        <v>210200</v>
      </c>
      <c r="S41" s="43">
        <v>1.0137059942911513</v>
      </c>
      <c r="T41" s="41">
        <v>420</v>
      </c>
      <c r="U41" s="44">
        <v>0.13095238095238096</v>
      </c>
      <c r="V41" s="41">
        <v>4640</v>
      </c>
      <c r="W41" s="44">
        <v>5.2586206896551725E-2</v>
      </c>
    </row>
    <row r="42" spans="1:23" x14ac:dyDescent="0.45">
      <c r="A42" s="45" t="s">
        <v>48</v>
      </c>
      <c r="B42" s="40">
        <v>1094752</v>
      </c>
      <c r="C42" s="40">
        <v>942142</v>
      </c>
      <c r="D42" s="40">
        <v>472383</v>
      </c>
      <c r="E42" s="41">
        <v>469759</v>
      </c>
      <c r="F42" s="46">
        <v>152173</v>
      </c>
      <c r="G42" s="41">
        <v>76299</v>
      </c>
      <c r="H42" s="41">
        <v>75874</v>
      </c>
      <c r="I42" s="41">
        <v>167</v>
      </c>
      <c r="J42" s="41">
        <v>79</v>
      </c>
      <c r="K42" s="41">
        <v>88</v>
      </c>
      <c r="L42" s="67">
        <v>270</v>
      </c>
      <c r="M42" s="67">
        <v>200</v>
      </c>
      <c r="N42" s="67">
        <v>70</v>
      </c>
      <c r="O42" s="42"/>
      <c r="P42" s="41">
        <v>1026575</v>
      </c>
      <c r="Q42" s="43">
        <v>0.91775272142804953</v>
      </c>
      <c r="R42" s="47">
        <v>152900</v>
      </c>
      <c r="S42" s="43">
        <v>0.99524525833878352</v>
      </c>
      <c r="T42" s="41">
        <v>860</v>
      </c>
      <c r="U42" s="44">
        <v>0.19418604651162791</v>
      </c>
      <c r="V42" s="41">
        <v>8000</v>
      </c>
      <c r="W42" s="44">
        <v>3.3750000000000002E-2</v>
      </c>
    </row>
    <row r="43" spans="1:23" x14ac:dyDescent="0.45">
      <c r="A43" s="45" t="s">
        <v>49</v>
      </c>
      <c r="B43" s="40">
        <v>1448764</v>
      </c>
      <c r="C43" s="40">
        <v>1336287</v>
      </c>
      <c r="D43" s="40">
        <v>669942</v>
      </c>
      <c r="E43" s="41">
        <v>666345</v>
      </c>
      <c r="F43" s="46">
        <v>112211</v>
      </c>
      <c r="G43" s="41">
        <v>56195</v>
      </c>
      <c r="H43" s="41">
        <v>56016</v>
      </c>
      <c r="I43" s="41">
        <v>173</v>
      </c>
      <c r="J43" s="41">
        <v>85</v>
      </c>
      <c r="K43" s="41">
        <v>88</v>
      </c>
      <c r="L43" s="67">
        <v>93</v>
      </c>
      <c r="M43" s="67">
        <v>73</v>
      </c>
      <c r="N43" s="67">
        <v>20</v>
      </c>
      <c r="O43" s="42"/>
      <c r="P43" s="41">
        <v>1441310</v>
      </c>
      <c r="Q43" s="43">
        <v>0.92713364924964092</v>
      </c>
      <c r="R43" s="47">
        <v>102300</v>
      </c>
      <c r="S43" s="43">
        <v>1.0968817204301076</v>
      </c>
      <c r="T43" s="41">
        <v>200</v>
      </c>
      <c r="U43" s="44">
        <v>0.86499999999999999</v>
      </c>
      <c r="V43" s="41">
        <v>1770</v>
      </c>
      <c r="W43" s="44">
        <v>5.254237288135593E-2</v>
      </c>
    </row>
    <row r="44" spans="1:23" x14ac:dyDescent="0.45">
      <c r="A44" s="45" t="s">
        <v>50</v>
      </c>
      <c r="B44" s="40">
        <v>2061520</v>
      </c>
      <c r="C44" s="40">
        <v>1928127</v>
      </c>
      <c r="D44" s="40">
        <v>967083</v>
      </c>
      <c r="E44" s="41">
        <v>961044</v>
      </c>
      <c r="F44" s="46">
        <v>132979</v>
      </c>
      <c r="G44" s="41">
        <v>66760</v>
      </c>
      <c r="H44" s="41">
        <v>66219</v>
      </c>
      <c r="I44" s="41">
        <v>56</v>
      </c>
      <c r="J44" s="41">
        <v>26</v>
      </c>
      <c r="K44" s="41">
        <v>30</v>
      </c>
      <c r="L44" s="67">
        <v>358</v>
      </c>
      <c r="M44" s="67">
        <v>245</v>
      </c>
      <c r="N44" s="67">
        <v>113</v>
      </c>
      <c r="O44" s="42"/>
      <c r="P44" s="41">
        <v>2095550</v>
      </c>
      <c r="Q44" s="43">
        <v>0.92010546157333395</v>
      </c>
      <c r="R44" s="47">
        <v>128400</v>
      </c>
      <c r="S44" s="43">
        <v>1.0356619937694704</v>
      </c>
      <c r="T44" s="41">
        <v>100</v>
      </c>
      <c r="U44" s="44">
        <v>0.56000000000000005</v>
      </c>
      <c r="V44" s="41">
        <v>13050</v>
      </c>
      <c r="W44" s="44">
        <v>2.7432950191570882E-2</v>
      </c>
    </row>
    <row r="45" spans="1:23" x14ac:dyDescent="0.45">
      <c r="A45" s="45" t="s">
        <v>51</v>
      </c>
      <c r="B45" s="40">
        <v>1039872</v>
      </c>
      <c r="C45" s="40">
        <v>980514</v>
      </c>
      <c r="D45" s="40">
        <v>492458</v>
      </c>
      <c r="E45" s="41">
        <v>488056</v>
      </c>
      <c r="F45" s="46">
        <v>58959</v>
      </c>
      <c r="G45" s="41">
        <v>29662</v>
      </c>
      <c r="H45" s="41">
        <v>29297</v>
      </c>
      <c r="I45" s="41">
        <v>74</v>
      </c>
      <c r="J45" s="41">
        <v>33</v>
      </c>
      <c r="K45" s="41">
        <v>41</v>
      </c>
      <c r="L45" s="67">
        <v>325</v>
      </c>
      <c r="M45" s="67">
        <v>215</v>
      </c>
      <c r="N45" s="67">
        <v>110</v>
      </c>
      <c r="O45" s="42"/>
      <c r="P45" s="41">
        <v>1048795</v>
      </c>
      <c r="Q45" s="43">
        <v>0.93489576132609331</v>
      </c>
      <c r="R45" s="47">
        <v>55600</v>
      </c>
      <c r="S45" s="43">
        <v>1.0604136690647481</v>
      </c>
      <c r="T45" s="41">
        <v>140</v>
      </c>
      <c r="U45" s="44">
        <v>0.52857142857142858</v>
      </c>
      <c r="V45" s="41">
        <v>11460</v>
      </c>
      <c r="W45" s="44">
        <v>2.8359511343804537E-2</v>
      </c>
    </row>
    <row r="46" spans="1:23" x14ac:dyDescent="0.45">
      <c r="A46" s="45" t="s">
        <v>52</v>
      </c>
      <c r="B46" s="40">
        <v>7675790</v>
      </c>
      <c r="C46" s="40">
        <v>6694945</v>
      </c>
      <c r="D46" s="40">
        <v>3362829</v>
      </c>
      <c r="E46" s="41">
        <v>3332116</v>
      </c>
      <c r="F46" s="46">
        <v>980277</v>
      </c>
      <c r="G46" s="41">
        <v>493734</v>
      </c>
      <c r="H46" s="41">
        <v>486543</v>
      </c>
      <c r="I46" s="41">
        <v>204</v>
      </c>
      <c r="J46" s="41">
        <v>91</v>
      </c>
      <c r="K46" s="41">
        <v>113</v>
      </c>
      <c r="L46" s="67">
        <v>364</v>
      </c>
      <c r="M46" s="67">
        <v>279</v>
      </c>
      <c r="N46" s="67">
        <v>85</v>
      </c>
      <c r="O46" s="42"/>
      <c r="P46" s="41">
        <v>7070230</v>
      </c>
      <c r="Q46" s="43">
        <v>0.9469203972148007</v>
      </c>
      <c r="R46" s="47">
        <v>1044500</v>
      </c>
      <c r="S46" s="43">
        <v>0.93851316419339392</v>
      </c>
      <c r="T46" s="41">
        <v>920</v>
      </c>
      <c r="U46" s="44">
        <v>0.22173913043478261</v>
      </c>
      <c r="V46" s="41">
        <v>2700</v>
      </c>
      <c r="W46" s="44">
        <v>0.1348148148148148</v>
      </c>
    </row>
    <row r="47" spans="1:23" x14ac:dyDescent="0.45">
      <c r="A47" s="45" t="s">
        <v>53</v>
      </c>
      <c r="B47" s="40">
        <v>1194312</v>
      </c>
      <c r="C47" s="40">
        <v>1110501</v>
      </c>
      <c r="D47" s="40">
        <v>556889</v>
      </c>
      <c r="E47" s="41">
        <v>553612</v>
      </c>
      <c r="F47" s="46">
        <v>83638</v>
      </c>
      <c r="G47" s="41">
        <v>42136</v>
      </c>
      <c r="H47" s="41">
        <v>41502</v>
      </c>
      <c r="I47" s="41">
        <v>16</v>
      </c>
      <c r="J47" s="41">
        <v>5</v>
      </c>
      <c r="K47" s="41">
        <v>11</v>
      </c>
      <c r="L47" s="67">
        <v>157</v>
      </c>
      <c r="M47" s="67">
        <v>86</v>
      </c>
      <c r="N47" s="67">
        <v>71</v>
      </c>
      <c r="O47" s="42"/>
      <c r="P47" s="41">
        <v>1212205</v>
      </c>
      <c r="Q47" s="43">
        <v>0.91609999958752852</v>
      </c>
      <c r="R47" s="47">
        <v>74400</v>
      </c>
      <c r="S47" s="43">
        <v>1.1241666666666668</v>
      </c>
      <c r="T47" s="41">
        <v>140</v>
      </c>
      <c r="U47" s="44">
        <v>0.11428571428571428</v>
      </c>
      <c r="V47" s="41">
        <v>1120</v>
      </c>
      <c r="W47" s="44">
        <v>0.14017857142857143</v>
      </c>
    </row>
    <row r="48" spans="1:23" x14ac:dyDescent="0.45">
      <c r="A48" s="45" t="s">
        <v>54</v>
      </c>
      <c r="B48" s="40">
        <v>2038936</v>
      </c>
      <c r="C48" s="40">
        <v>1753875</v>
      </c>
      <c r="D48" s="40">
        <v>880200</v>
      </c>
      <c r="E48" s="41">
        <v>873675</v>
      </c>
      <c r="F48" s="46">
        <v>284899</v>
      </c>
      <c r="G48" s="41">
        <v>142741</v>
      </c>
      <c r="H48" s="41">
        <v>142158</v>
      </c>
      <c r="I48" s="41">
        <v>29</v>
      </c>
      <c r="J48" s="41">
        <v>12</v>
      </c>
      <c r="K48" s="41">
        <v>17</v>
      </c>
      <c r="L48" s="67">
        <v>133</v>
      </c>
      <c r="M48" s="67">
        <v>95</v>
      </c>
      <c r="N48" s="67">
        <v>38</v>
      </c>
      <c r="O48" s="42"/>
      <c r="P48" s="41">
        <v>1909420</v>
      </c>
      <c r="Q48" s="43">
        <v>0.91853809010065879</v>
      </c>
      <c r="R48" s="47">
        <v>288800</v>
      </c>
      <c r="S48" s="43">
        <v>0.98649238227146818</v>
      </c>
      <c r="T48" s="41">
        <v>300</v>
      </c>
      <c r="U48" s="44">
        <v>9.6666666666666665E-2</v>
      </c>
      <c r="V48" s="41">
        <v>2120</v>
      </c>
      <c r="W48" s="44">
        <v>6.2735849056603774E-2</v>
      </c>
    </row>
    <row r="49" spans="1:23" x14ac:dyDescent="0.45">
      <c r="A49" s="45" t="s">
        <v>55</v>
      </c>
      <c r="B49" s="40">
        <v>2675103</v>
      </c>
      <c r="C49" s="40">
        <v>2306391</v>
      </c>
      <c r="D49" s="40">
        <v>1156769</v>
      </c>
      <c r="E49" s="41">
        <v>1149622</v>
      </c>
      <c r="F49" s="46">
        <v>368270</v>
      </c>
      <c r="G49" s="41">
        <v>184775</v>
      </c>
      <c r="H49" s="41">
        <v>183495</v>
      </c>
      <c r="I49" s="41">
        <v>252</v>
      </c>
      <c r="J49" s="41">
        <v>124</v>
      </c>
      <c r="K49" s="41">
        <v>128</v>
      </c>
      <c r="L49" s="67">
        <v>190</v>
      </c>
      <c r="M49" s="67">
        <v>150</v>
      </c>
      <c r="N49" s="67">
        <v>40</v>
      </c>
      <c r="O49" s="42"/>
      <c r="P49" s="41">
        <v>2537755</v>
      </c>
      <c r="Q49" s="43">
        <v>0.90883123075316574</v>
      </c>
      <c r="R49" s="47">
        <v>350000</v>
      </c>
      <c r="S49" s="43">
        <v>1.0522</v>
      </c>
      <c r="T49" s="41">
        <v>720</v>
      </c>
      <c r="U49" s="44">
        <v>0.35</v>
      </c>
      <c r="V49" s="41">
        <v>1660</v>
      </c>
      <c r="W49" s="44">
        <v>0.1144578313253012</v>
      </c>
    </row>
    <row r="50" spans="1:23" x14ac:dyDescent="0.45">
      <c r="A50" s="45" t="s">
        <v>56</v>
      </c>
      <c r="B50" s="40">
        <v>1700458</v>
      </c>
      <c r="C50" s="40">
        <v>1564337</v>
      </c>
      <c r="D50" s="40">
        <v>785308</v>
      </c>
      <c r="E50" s="41">
        <v>779029</v>
      </c>
      <c r="F50" s="46">
        <v>135786</v>
      </c>
      <c r="G50" s="41">
        <v>68101</v>
      </c>
      <c r="H50" s="41">
        <v>67685</v>
      </c>
      <c r="I50" s="41">
        <v>100</v>
      </c>
      <c r="J50" s="41">
        <v>42</v>
      </c>
      <c r="K50" s="41">
        <v>58</v>
      </c>
      <c r="L50" s="67">
        <v>235</v>
      </c>
      <c r="M50" s="67">
        <v>139</v>
      </c>
      <c r="N50" s="67">
        <v>96</v>
      </c>
      <c r="O50" s="42"/>
      <c r="P50" s="41">
        <v>1676195</v>
      </c>
      <c r="Q50" s="43">
        <v>0.93326671419494744</v>
      </c>
      <c r="R50" s="47">
        <v>125500</v>
      </c>
      <c r="S50" s="43">
        <v>1.0819601593625499</v>
      </c>
      <c r="T50" s="41">
        <v>540</v>
      </c>
      <c r="U50" s="44">
        <v>0.18518518518518517</v>
      </c>
      <c r="V50" s="41">
        <v>1250</v>
      </c>
      <c r="W50" s="44">
        <v>0.188</v>
      </c>
    </row>
    <row r="51" spans="1:23" x14ac:dyDescent="0.45">
      <c r="A51" s="45" t="s">
        <v>57</v>
      </c>
      <c r="B51" s="40">
        <v>1615594</v>
      </c>
      <c r="C51" s="40">
        <v>1552197</v>
      </c>
      <c r="D51" s="40">
        <v>778937</v>
      </c>
      <c r="E51" s="41">
        <v>773260</v>
      </c>
      <c r="F51" s="46">
        <v>63113</v>
      </c>
      <c r="G51" s="41">
        <v>31653</v>
      </c>
      <c r="H51" s="41">
        <v>31460</v>
      </c>
      <c r="I51" s="41">
        <v>27</v>
      </c>
      <c r="J51" s="41">
        <v>10</v>
      </c>
      <c r="K51" s="41">
        <v>17</v>
      </c>
      <c r="L51" s="67">
        <v>257</v>
      </c>
      <c r="M51" s="67">
        <v>209</v>
      </c>
      <c r="N51" s="67">
        <v>48</v>
      </c>
      <c r="O51" s="42"/>
      <c r="P51" s="41">
        <v>1622295</v>
      </c>
      <c r="Q51" s="43">
        <v>0.95679084260260927</v>
      </c>
      <c r="R51" s="47">
        <v>55600</v>
      </c>
      <c r="S51" s="43">
        <v>1.1351258992805755</v>
      </c>
      <c r="T51" s="41">
        <v>300</v>
      </c>
      <c r="U51" s="44">
        <v>0.09</v>
      </c>
      <c r="V51" s="41">
        <v>3370</v>
      </c>
      <c r="W51" s="44">
        <v>7.6261127596439174E-2</v>
      </c>
    </row>
    <row r="52" spans="1:23" x14ac:dyDescent="0.45">
      <c r="A52" s="45" t="s">
        <v>58</v>
      </c>
      <c r="B52" s="40">
        <v>2419302</v>
      </c>
      <c r="C52" s="40">
        <v>2219362</v>
      </c>
      <c r="D52" s="40">
        <v>1114239</v>
      </c>
      <c r="E52" s="41">
        <v>1105123</v>
      </c>
      <c r="F52" s="46">
        <v>199575</v>
      </c>
      <c r="G52" s="41">
        <v>100198</v>
      </c>
      <c r="H52" s="41">
        <v>99377</v>
      </c>
      <c r="I52" s="41">
        <v>234</v>
      </c>
      <c r="J52" s="41">
        <v>115</v>
      </c>
      <c r="K52" s="41">
        <v>119</v>
      </c>
      <c r="L52" s="67">
        <v>131</v>
      </c>
      <c r="M52" s="67">
        <v>80</v>
      </c>
      <c r="N52" s="67">
        <v>51</v>
      </c>
      <c r="O52" s="42"/>
      <c r="P52" s="41">
        <v>2407410</v>
      </c>
      <c r="Q52" s="43">
        <v>0.92188783796694374</v>
      </c>
      <c r="R52" s="47">
        <v>197100</v>
      </c>
      <c r="S52" s="43">
        <v>1.0125570776255708</v>
      </c>
      <c r="T52" s="41">
        <v>340</v>
      </c>
      <c r="U52" s="44">
        <v>0.68823529411764706</v>
      </c>
      <c r="V52" s="41">
        <v>3220</v>
      </c>
      <c r="W52" s="44">
        <v>4.0683229813664595E-2</v>
      </c>
    </row>
    <row r="53" spans="1:23" x14ac:dyDescent="0.45">
      <c r="A53" s="45" t="s">
        <v>59</v>
      </c>
      <c r="B53" s="40">
        <v>1967016</v>
      </c>
      <c r="C53" s="40">
        <v>1687103</v>
      </c>
      <c r="D53" s="40">
        <v>848247</v>
      </c>
      <c r="E53" s="41">
        <v>838856</v>
      </c>
      <c r="F53" s="46">
        <v>279218</v>
      </c>
      <c r="G53" s="41">
        <v>140372</v>
      </c>
      <c r="H53" s="41">
        <v>138846</v>
      </c>
      <c r="I53" s="41">
        <v>489</v>
      </c>
      <c r="J53" s="41">
        <v>242</v>
      </c>
      <c r="K53" s="41">
        <v>247</v>
      </c>
      <c r="L53" s="67">
        <v>206</v>
      </c>
      <c r="M53" s="67">
        <v>171</v>
      </c>
      <c r="N53" s="67">
        <v>35</v>
      </c>
      <c r="O53" s="42"/>
      <c r="P53" s="41">
        <v>1955425</v>
      </c>
      <c r="Q53" s="43">
        <v>0.86278072541774808</v>
      </c>
      <c r="R53" s="47">
        <v>305500</v>
      </c>
      <c r="S53" s="43">
        <v>0.91397054009819967</v>
      </c>
      <c r="T53" s="41">
        <v>1360</v>
      </c>
      <c r="U53" s="44">
        <v>0.35955882352941176</v>
      </c>
      <c r="V53" s="41">
        <v>5650</v>
      </c>
      <c r="W53" s="44">
        <v>3.6460176991150443E-2</v>
      </c>
    </row>
    <row r="55" spans="1:23" x14ac:dyDescent="0.45">
      <c r="A55" s="135" t="s">
        <v>131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</row>
    <row r="56" spans="1:23" x14ac:dyDescent="0.45">
      <c r="A56" s="136" t="s">
        <v>132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3" x14ac:dyDescent="0.45">
      <c r="A57" s="136" t="s">
        <v>133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3" x14ac:dyDescent="0.45">
      <c r="A58" s="136" t="s">
        <v>134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3" ht="18" customHeight="1" x14ac:dyDescent="0.45">
      <c r="A59" s="135" t="s">
        <v>135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</row>
    <row r="60" spans="1:23" x14ac:dyDescent="0.45">
      <c r="A60" s="22" t="s">
        <v>136</v>
      </c>
    </row>
    <row r="61" spans="1:23" x14ac:dyDescent="0.45">
      <c r="A61" s="22" t="s">
        <v>137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138</v>
      </c>
    </row>
    <row r="2" spans="1:6" x14ac:dyDescent="0.45">
      <c r="D2" s="49" t="s">
        <v>139</v>
      </c>
    </row>
    <row r="3" spans="1:6" ht="36" x14ac:dyDescent="0.45">
      <c r="A3" s="45" t="s">
        <v>2</v>
      </c>
      <c r="B3" s="39" t="s">
        <v>140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141</v>
      </c>
    </row>
    <row r="54" spans="1:4" x14ac:dyDescent="0.45">
      <c r="A54" t="s">
        <v>142</v>
      </c>
    </row>
    <row r="55" spans="1:4" x14ac:dyDescent="0.45">
      <c r="A55" t="s">
        <v>143</v>
      </c>
    </row>
    <row r="56" spans="1:4" x14ac:dyDescent="0.45">
      <c r="A56" t="s">
        <v>144</v>
      </c>
    </row>
    <row r="57" spans="1:4" x14ac:dyDescent="0.45">
      <c r="A57" s="22" t="s">
        <v>145</v>
      </c>
    </row>
    <row r="58" spans="1:4" x14ac:dyDescent="0.45">
      <c r="A58" t="s">
        <v>146</v>
      </c>
    </row>
    <row r="59" spans="1:4" x14ac:dyDescent="0.45">
      <c r="A59" t="s">
        <v>147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DIGI-808455956-3936817</_dlc_DocId>
    <_dlc_DocIdUrl xmlns="89559dea-130d-4237-8e78-1ce7f44b9a24">
      <Url>https://digitalgojp.sharepoint.com/sites/digi_portal/_layouts/15/DocIdRedir.aspx?ID=DIGI-808455956-3936817</Url>
      <Description>DIGI-808455956-3936817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2022-08-03T05:44:46Z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af3b26e1-fd67-4bc9-90cb-229eb28012bc</vt:lpwstr>
  </property>
  <property fmtid="{D5CDD505-2E9C-101B-9397-08002B2CF9AE}" pid="4" name="MediaServiceImageTags">
    <vt:lpwstr/>
  </property>
</Properties>
</file>