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190" yWindow="530" windowWidth="43200" windowHeight="23370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総接種回数!$A$1:$U$61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2" l="1"/>
  <c r="B3" i="12"/>
  <c r="B3" i="11"/>
  <c r="Q8" i="11" l="1"/>
  <c r="T7" i="11" l="1"/>
  <c r="I7" i="11"/>
  <c r="G8" i="11"/>
  <c r="O7" i="11"/>
  <c r="C8" i="11" l="1"/>
  <c r="D8" i="11" s="1"/>
  <c r="E8" i="11"/>
  <c r="F8" i="11" s="1"/>
  <c r="H8" i="11"/>
  <c r="C9" i="11"/>
  <c r="D9" i="11" s="1"/>
  <c r="E9" i="11"/>
  <c r="F9" i="11" s="1"/>
  <c r="G9" i="11"/>
  <c r="H9" i="11" s="1"/>
  <c r="C10" i="11"/>
  <c r="D10" i="11" s="1"/>
  <c r="E10" i="11"/>
  <c r="F10" i="11" s="1"/>
  <c r="G10" i="11"/>
  <c r="H10" i="11" s="1"/>
  <c r="C11" i="11"/>
  <c r="D11" i="11" s="1"/>
  <c r="E11" i="11"/>
  <c r="F11" i="11" s="1"/>
  <c r="G11" i="11"/>
  <c r="H11" i="11" s="1"/>
  <c r="C12" i="11"/>
  <c r="D12" i="11" s="1"/>
  <c r="E12" i="11"/>
  <c r="F12" i="11" s="1"/>
  <c r="G12" i="11"/>
  <c r="H12" i="11" s="1"/>
  <c r="C13" i="11"/>
  <c r="D13" i="11" s="1"/>
  <c r="E13" i="11"/>
  <c r="F13" i="11" s="1"/>
  <c r="G13" i="11"/>
  <c r="H13" i="11" s="1"/>
  <c r="C14" i="11"/>
  <c r="D14" i="11" s="1"/>
  <c r="E14" i="11"/>
  <c r="F14" i="11" s="1"/>
  <c r="G14" i="11"/>
  <c r="H14" i="11" s="1"/>
  <c r="C15" i="11"/>
  <c r="D15" i="11" s="1"/>
  <c r="E15" i="11"/>
  <c r="F15" i="11" s="1"/>
  <c r="G15" i="11"/>
  <c r="H15" i="11" s="1"/>
  <c r="C16" i="11"/>
  <c r="D16" i="11" s="1"/>
  <c r="E16" i="11"/>
  <c r="F16" i="11" s="1"/>
  <c r="G16" i="11"/>
  <c r="H16" i="11" s="1"/>
  <c r="C17" i="11"/>
  <c r="D17" i="11" s="1"/>
  <c r="E17" i="11"/>
  <c r="F17" i="11" s="1"/>
  <c r="G17" i="11"/>
  <c r="H17" i="11" s="1"/>
  <c r="C18" i="11"/>
  <c r="D18" i="11" s="1"/>
  <c r="E18" i="11"/>
  <c r="F18" i="11" s="1"/>
  <c r="G18" i="11"/>
  <c r="H18" i="11" s="1"/>
  <c r="C19" i="11"/>
  <c r="D19" i="11" s="1"/>
  <c r="E19" i="11"/>
  <c r="F19" i="11" s="1"/>
  <c r="G19" i="11"/>
  <c r="H19" i="11" s="1"/>
  <c r="C20" i="11"/>
  <c r="D20" i="11" s="1"/>
  <c r="E20" i="11"/>
  <c r="F20" i="11" s="1"/>
  <c r="G20" i="11"/>
  <c r="H20" i="11" s="1"/>
  <c r="C21" i="11"/>
  <c r="D21" i="11" s="1"/>
  <c r="E21" i="11"/>
  <c r="F21" i="11" s="1"/>
  <c r="G21" i="11"/>
  <c r="H21" i="11" s="1"/>
  <c r="C22" i="11"/>
  <c r="D22" i="11" s="1"/>
  <c r="E22" i="11"/>
  <c r="F22" i="11" s="1"/>
  <c r="G22" i="11"/>
  <c r="H22" i="11" s="1"/>
  <c r="C23" i="11"/>
  <c r="D23" i="11" s="1"/>
  <c r="E23" i="11"/>
  <c r="F23" i="11" s="1"/>
  <c r="G23" i="11"/>
  <c r="H23" i="11" s="1"/>
  <c r="C24" i="11"/>
  <c r="D24" i="11" s="1"/>
  <c r="E24" i="11"/>
  <c r="F24" i="11" s="1"/>
  <c r="G24" i="11"/>
  <c r="H24" i="11" s="1"/>
  <c r="C25" i="11"/>
  <c r="D25" i="11" s="1"/>
  <c r="E25" i="11"/>
  <c r="F25" i="11" s="1"/>
  <c r="G25" i="11"/>
  <c r="H25" i="11" s="1"/>
  <c r="C26" i="11"/>
  <c r="D26" i="11" s="1"/>
  <c r="E26" i="11"/>
  <c r="F26" i="11" s="1"/>
  <c r="G26" i="11"/>
  <c r="H26" i="11" s="1"/>
  <c r="C27" i="11"/>
  <c r="D27" i="11" s="1"/>
  <c r="E27" i="11"/>
  <c r="F27" i="11" s="1"/>
  <c r="G27" i="11"/>
  <c r="H27" i="11" s="1"/>
  <c r="C28" i="11"/>
  <c r="D28" i="11" s="1"/>
  <c r="E28" i="11"/>
  <c r="F28" i="11" s="1"/>
  <c r="G28" i="11"/>
  <c r="H28" i="11" s="1"/>
  <c r="C29" i="11"/>
  <c r="D29" i="11" s="1"/>
  <c r="E29" i="11"/>
  <c r="F29" i="11" s="1"/>
  <c r="G29" i="11"/>
  <c r="H29" i="11" s="1"/>
  <c r="C30" i="11"/>
  <c r="D30" i="11" s="1"/>
  <c r="E30" i="11"/>
  <c r="F30" i="11" s="1"/>
  <c r="G30" i="11"/>
  <c r="H30" i="11" s="1"/>
  <c r="C31" i="11"/>
  <c r="D31" i="11" s="1"/>
  <c r="E31" i="11"/>
  <c r="F31" i="11" s="1"/>
  <c r="G31" i="11"/>
  <c r="H31" i="11" s="1"/>
  <c r="C32" i="11"/>
  <c r="D32" i="11" s="1"/>
  <c r="E32" i="11"/>
  <c r="F32" i="11" s="1"/>
  <c r="G32" i="11"/>
  <c r="H32" i="11" s="1"/>
  <c r="C33" i="11"/>
  <c r="D33" i="11" s="1"/>
  <c r="E33" i="11"/>
  <c r="F33" i="11" s="1"/>
  <c r="G33" i="11"/>
  <c r="H33" i="11" s="1"/>
  <c r="C34" i="11"/>
  <c r="D34" i="11" s="1"/>
  <c r="E34" i="11"/>
  <c r="F34" i="11" s="1"/>
  <c r="G34" i="11"/>
  <c r="H34" i="11" s="1"/>
  <c r="C35" i="11"/>
  <c r="D35" i="11" s="1"/>
  <c r="E35" i="11"/>
  <c r="F35" i="11" s="1"/>
  <c r="G35" i="11"/>
  <c r="H35" i="11" s="1"/>
  <c r="C36" i="11"/>
  <c r="D36" i="11" s="1"/>
  <c r="E36" i="11"/>
  <c r="F36" i="11" s="1"/>
  <c r="G36" i="11"/>
  <c r="H36" i="11" s="1"/>
  <c r="C37" i="11"/>
  <c r="D37" i="11" s="1"/>
  <c r="E37" i="11"/>
  <c r="F37" i="11" s="1"/>
  <c r="G37" i="11"/>
  <c r="H37" i="11" s="1"/>
  <c r="C38" i="11"/>
  <c r="D38" i="11" s="1"/>
  <c r="E38" i="11"/>
  <c r="F38" i="11" s="1"/>
  <c r="G38" i="11"/>
  <c r="H38" i="11" s="1"/>
  <c r="C39" i="11"/>
  <c r="D39" i="11" s="1"/>
  <c r="E39" i="11"/>
  <c r="F39" i="11" s="1"/>
  <c r="G39" i="11"/>
  <c r="H39" i="11" s="1"/>
  <c r="C40" i="11"/>
  <c r="D40" i="11" s="1"/>
  <c r="E40" i="11"/>
  <c r="F40" i="11" s="1"/>
  <c r="G40" i="11"/>
  <c r="H40" i="11" s="1"/>
  <c r="C41" i="11"/>
  <c r="D41" i="11" s="1"/>
  <c r="E41" i="11"/>
  <c r="F41" i="11" s="1"/>
  <c r="G41" i="11"/>
  <c r="H41" i="11" s="1"/>
  <c r="C42" i="11"/>
  <c r="D42" i="11" s="1"/>
  <c r="E42" i="11"/>
  <c r="F42" i="11" s="1"/>
  <c r="G42" i="11"/>
  <c r="H42" i="11" s="1"/>
  <c r="C43" i="11"/>
  <c r="D43" i="11" s="1"/>
  <c r="E43" i="11"/>
  <c r="F43" i="11" s="1"/>
  <c r="G43" i="11"/>
  <c r="H43" i="11" s="1"/>
  <c r="C44" i="11"/>
  <c r="D44" i="11" s="1"/>
  <c r="E44" i="11"/>
  <c r="F44" i="11" s="1"/>
  <c r="G44" i="11"/>
  <c r="H44" i="11" s="1"/>
  <c r="C45" i="11"/>
  <c r="D45" i="11" s="1"/>
  <c r="E45" i="11"/>
  <c r="F45" i="11" s="1"/>
  <c r="G45" i="11"/>
  <c r="H45" i="11" s="1"/>
  <c r="C46" i="11"/>
  <c r="D46" i="11" s="1"/>
  <c r="E46" i="11"/>
  <c r="F46" i="11" s="1"/>
  <c r="G46" i="11"/>
  <c r="H46" i="11" s="1"/>
  <c r="C47" i="11"/>
  <c r="D47" i="11" s="1"/>
  <c r="E47" i="11"/>
  <c r="F47" i="11" s="1"/>
  <c r="G47" i="11"/>
  <c r="H47" i="11" s="1"/>
  <c r="C48" i="11"/>
  <c r="D48" i="11" s="1"/>
  <c r="E48" i="11"/>
  <c r="F48" i="11" s="1"/>
  <c r="G48" i="11"/>
  <c r="H48" i="11" s="1"/>
  <c r="C49" i="11"/>
  <c r="D49" i="11" s="1"/>
  <c r="E49" i="11"/>
  <c r="F49" i="11" s="1"/>
  <c r="G49" i="11"/>
  <c r="H49" i="11" s="1"/>
  <c r="C50" i="11"/>
  <c r="D50" i="11" s="1"/>
  <c r="E50" i="11"/>
  <c r="F50" i="11" s="1"/>
  <c r="G50" i="11"/>
  <c r="H50" i="11" s="1"/>
  <c r="C51" i="11"/>
  <c r="D51" i="11" s="1"/>
  <c r="E51" i="11"/>
  <c r="F51" i="11" s="1"/>
  <c r="G51" i="11"/>
  <c r="H51" i="11" s="1"/>
  <c r="C52" i="11"/>
  <c r="D52" i="11" s="1"/>
  <c r="E52" i="11"/>
  <c r="F52" i="11" s="1"/>
  <c r="G52" i="11"/>
  <c r="H52" i="11" s="1"/>
  <c r="C53" i="11"/>
  <c r="D53" i="11" s="1"/>
  <c r="E53" i="11"/>
  <c r="F53" i="11" s="1"/>
  <c r="G53" i="11"/>
  <c r="H53" i="11" s="1"/>
  <c r="C54" i="11"/>
  <c r="D54" i="11" s="1"/>
  <c r="E54" i="11"/>
  <c r="F54" i="11" s="1"/>
  <c r="G54" i="11"/>
  <c r="H54" i="11" s="1"/>
  <c r="N7" i="11"/>
  <c r="V2" i="12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S7" i="11"/>
  <c r="B54" i="11" l="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B6" i="12"/>
  <c r="C7" i="11" l="1"/>
  <c r="R54" i="11"/>
  <c r="R53" i="11"/>
  <c r="R52" i="11"/>
  <c r="R51" i="11"/>
  <c r="R50" i="11"/>
  <c r="R49" i="11"/>
  <c r="R48" i="11"/>
  <c r="R47" i="11"/>
  <c r="R46" i="11"/>
  <c r="R45" i="11"/>
  <c r="R44" i="11"/>
  <c r="R43" i="11"/>
  <c r="R42" i="11"/>
  <c r="R41" i="11"/>
  <c r="R40" i="11"/>
  <c r="R39" i="11"/>
  <c r="R38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N6" i="12"/>
  <c r="M6" i="12"/>
  <c r="L6" i="12"/>
  <c r="W6" i="12" s="1"/>
  <c r="I6" i="12"/>
  <c r="R8" i="11" l="1"/>
  <c r="Q7" i="11"/>
  <c r="R7" i="11" s="1"/>
  <c r="U7" i="11" l="1"/>
  <c r="T2" i="11"/>
  <c r="M7" i="11" l="1"/>
  <c r="L7" i="11"/>
  <c r="G5" i="10"/>
  <c r="G7" i="11" l="1"/>
  <c r="B7" i="11" s="1"/>
  <c r="P7" i="11"/>
  <c r="H7" i="11" l="1"/>
  <c r="J7" i="11"/>
  <c r="K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G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<sst xmlns="http://schemas.openxmlformats.org/spreadsheetml/2006/main" count="350" uniqueCount="150">
  <si>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</si>
  <si>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</si>
  <si>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</si>
  <si>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</si>
  <si>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</si>
  <si>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</si>
  <si>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</si>
  <si>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</si>
  <si>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</si>
  <si>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</si>
  <si>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</si>
  <si>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</si>
  <si>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</si>
  <si>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</si>
  <si>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</si>
  <si>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</si>
  <si>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</si>
  <si>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</si>
  <si>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</si>
  <si>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</si>
  <si>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</si>
  <si>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</si>
  <si>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</si>
  <si>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</si>
  <si>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</si>
  <si>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</si>
  <si>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</si>
  <si>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</si>
  <si>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</si>
  <si>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</si>
  <si>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</si>
  <si>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</si>
  <si>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</si>
  <si>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</si>
  <si>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</si>
  <si>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</si>
  <si>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</si>
  <si>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</si>
  <si>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</si>
  <si>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</si>
  <si>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</si>
  <si>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</si>
  <si>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</si>
  <si>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</si>
  <si>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</si>
  <si>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</si>
  <si>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</si>
  <si>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</si>
  <si>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</si>
  <si>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</si>
  <si>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</si>
  <si>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</si>
  <si>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</si>
  <si>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</si>
  <si>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</si>
  <si>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</si>
  <si>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</si>
  <si>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</si>
  <si>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</si>
  <si>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</si>
  <si>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</si>
  <si>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</si>
  <si>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</si>
  <si>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</si>
  <si>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</si>
  <si>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</si>
  <si>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</si>
  <si>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</si>
  <si>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</si>
  <si>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</si>
  <si>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</si>
  <si>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</si>
  <si>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</si>
  <si>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</si>
  <si>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</si>
  <si>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</si>
  <si>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</si>
  <si>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</si>
  <si>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</si>
  <si>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</si>
  <si>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</si>
  <si>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</si>
  <si>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</si>
  <si>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</si>
  <si>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</si>
  <si>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</si>
  <si>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</si>
  <si>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</si>
  <si>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</si>
  <si>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</si>
  <si>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</si>
  <si>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</si>
  <si>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</si>
  <si>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</si>
  <si>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</si>
  <si>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</si>
  <si>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</si>
  <si>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</si>
  <si>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</si>
  <si>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</si>
  <si>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</si>
  <si>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</si>
  <si>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</si>
  <si>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</si>
  <si>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</si>
  <si>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</si>
  <si>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</si>
  <si>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</si>
  <si>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</si>
  <si>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</si>
  <si>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</si>
  <si>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</si>
  <si>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</si>
  <si>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</si>
  <si>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</si>
  <si>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</si>
  <si>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</si>
  <si>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</si>
  <si>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</si>
  <si>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</si>
  <si>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</si>
  <si>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</si>
  <si>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</si>
  <si>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</si>
  <si>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</si>
  <si>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</si>
  <si>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</si>
  <si>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</si>
  <si>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</si>
  <si>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</si>
  <si>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</si>
  <si>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</si>
  <si>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</si>
  <si>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</si>
  <si>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</si>
  <si>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</si>
  <si>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</si>
  <si>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</si>
  <si>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</si>
  <si>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</si>
  <si>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</si>
  <si>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</si>
  <si>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</si>
  <si>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</si>
  <si>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</si>
  <si>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</si>
  <si>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</si>
  <si>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</si>
  <si>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モデルナ社</t>
    <rPh sb="4" eb="5">
      <t>シャ</t>
    </rPh>
    <phoneticPr fontId="2"/>
  </si>
  <si>
    <r>
      <t>モデルナ社</t>
    </r>
    <r>
      <rPr>
        <sz val="8"/>
        <color theme="1"/>
        <rFont val="游ゴシック"/>
        <family val="3"/>
        <charset val="128"/>
        <scheme val="minor"/>
      </rPr>
      <t>※1</t>
    </r>
    <rPh sb="4" eb="5">
      <t>シャ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</si>
</sst>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0" fillId="0" borderId="2" xfId="0" applyNumberFormat="1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I6" sqref="I6"/>
    </sheetView>
  </sheetViews>
  <sheetFormatPr defaultRowHeight="18" x14ac:dyDescent="0.55000000000000004"/>
  <cols>
    <col min="1" max="1" width="13.58203125" customWidth="1"/>
    <col min="2" max="3" width="13.58203125" style="1" customWidth="1"/>
    <col min="4" max="7" width="13.58203125" customWidth="1"/>
    <col min="8" max="8" width="15.25" customWidth="1"/>
    <col min="9" max="9" width="7" customWidth="1"/>
    <col min="10" max="10" width="10.5" bestFit="1" customWidth="1"/>
  </cols>
  <sheetData>
    <row r="1" spans="1:8" x14ac:dyDescent="0.55000000000000004">
      <c r="A1" s="73" t="s">
        <v>0</v>
      </c>
      <c r="B1" s="73"/>
      <c r="C1" s="73"/>
      <c r="D1" s="73"/>
      <c r="E1" s="73"/>
      <c r="F1" s="73"/>
      <c r="G1" s="73"/>
      <c r="H1" s="73"/>
    </row>
    <row r="2" spans="1:8" x14ac:dyDescent="0.55000000000000004">
      <c r="A2" s="2"/>
      <c r="B2" s="3"/>
      <c r="C2" s="3"/>
      <c r="D2" s="2"/>
      <c r="E2" s="2"/>
      <c r="F2" s="2"/>
      <c r="G2" s="2"/>
      <c r="H2" s="2"/>
    </row>
    <row r="3" spans="1:8" x14ac:dyDescent="0.55000000000000004">
      <c r="A3" s="2"/>
      <c r="B3" s="3"/>
      <c r="C3" s="3"/>
      <c r="D3" s="2"/>
      <c r="E3" s="2"/>
      <c r="F3" s="2"/>
      <c r="G3" s="88">
        <v>44774</v>
      </c>
      <c r="H3" s="88"/>
    </row>
    <row r="4" spans="1:8" x14ac:dyDescent="0.55000000000000004">
      <c r="A4" s="4"/>
      <c r="B4" s="5"/>
      <c r="C4" s="5"/>
      <c r="D4" s="4"/>
      <c r="E4" s="6"/>
      <c r="F4" s="6"/>
      <c r="G4" s="6"/>
      <c r="H4" s="7" t="s">
        <v>1</v>
      </c>
    </row>
    <row r="5" spans="1:8" ht="19.5" customHeight="1" x14ac:dyDescent="0.55000000000000004">
      <c r="A5" s="69" t="s">
        <v>2</v>
      </c>
      <c r="B5" s="74" t="s">
        <v>3</v>
      </c>
      <c r="C5" s="70" t="s">
        <v>4</v>
      </c>
      <c r="D5" s="75"/>
      <c r="E5" s="78" t="s">
        <v>5</v>
      </c>
      <c r="F5" s="79"/>
      <c r="G5" s="80">
        <v>44771</v>
      </c>
      <c r="H5" s="81"/>
    </row>
    <row r="6" spans="1:8" ht="21.75" customHeight="1" x14ac:dyDescent="0.55000000000000004">
      <c r="A6" s="69"/>
      <c r="B6" s="74"/>
      <c r="C6" s="76"/>
      <c r="D6" s="77"/>
      <c r="E6" s="82" t="s">
        <v>6</v>
      </c>
      <c r="F6" s="83"/>
      <c r="G6" s="84" t="s">
        <v>7</v>
      </c>
      <c r="H6" s="85"/>
    </row>
    <row r="7" spans="1:8" ht="18.75" customHeight="1" x14ac:dyDescent="0.55000000000000004">
      <c r="A7" s="69"/>
      <c r="B7" s="74"/>
      <c r="C7" s="86" t="s">
        <v>8</v>
      </c>
      <c r="D7" s="8"/>
      <c r="E7" s="68" t="s">
        <v>9</v>
      </c>
      <c r="F7" s="8"/>
      <c r="G7" s="68" t="s">
        <v>9</v>
      </c>
      <c r="H7" s="9"/>
    </row>
    <row r="8" spans="1:8" ht="18.75" customHeight="1" x14ac:dyDescent="0.55000000000000004">
      <c r="A8" s="69"/>
      <c r="B8" s="74"/>
      <c r="C8" s="87"/>
      <c r="D8" s="70" t="s">
        <v>10</v>
      </c>
      <c r="E8" s="69"/>
      <c r="F8" s="70" t="s">
        <v>11</v>
      </c>
      <c r="G8" s="69"/>
      <c r="H8" s="72" t="s">
        <v>11</v>
      </c>
    </row>
    <row r="9" spans="1:8" ht="35.15" customHeight="1" x14ac:dyDescent="0.55000000000000004">
      <c r="A9" s="69"/>
      <c r="B9" s="74"/>
      <c r="C9" s="87"/>
      <c r="D9" s="71"/>
      <c r="E9" s="69"/>
      <c r="F9" s="71"/>
      <c r="G9" s="69"/>
      <c r="H9" s="71"/>
    </row>
    <row r="10" spans="1:8" x14ac:dyDescent="0.55000000000000004">
      <c r="A10" s="10" t="s">
        <v>12</v>
      </c>
      <c r="B10" s="20">
        <v>126645025.00000003</v>
      </c>
      <c r="C10" s="21">
        <f>SUM(C11:C57)</f>
        <v>79772003</v>
      </c>
      <c r="D10" s="11">
        <f>C10/$B10</f>
        <v>0.62988659049180951</v>
      </c>
      <c r="E10" s="21">
        <f>SUM(E11:E57)</f>
        <v>510855</v>
      </c>
      <c r="F10" s="11">
        <f>E10/$B10</f>
        <v>4.0337549777419201E-3</v>
      </c>
      <c r="G10" s="21">
        <f>SUM(G11:G57)</f>
        <v>94406</v>
      </c>
      <c r="H10" s="11">
        <f>G10/$B10</f>
        <v>7.4543788830236303E-4</v>
      </c>
    </row>
    <row r="11" spans="1:8" x14ac:dyDescent="0.55000000000000004">
      <c r="A11" s="12" t="s">
        <v>13</v>
      </c>
      <c r="B11" s="20">
        <v>5226603</v>
      </c>
      <c r="C11" s="21">
        <v>3409706</v>
      </c>
      <c r="D11" s="11">
        <f t="shared" ref="D11:D57" si="0">C11/$B11</f>
        <v>0.65237516604953538</v>
      </c>
      <c r="E11" s="21">
        <v>17042</v>
      </c>
      <c r="F11" s="11">
        <f t="shared" ref="F11:F57" si="1">E11/$B11</f>
        <v>3.2606264527839592E-3</v>
      </c>
      <c r="G11" s="21">
        <v>2709</v>
      </c>
      <c r="H11" s="11">
        <f t="shared" ref="H11:H57" si="2">G11/$B11</f>
        <v>5.1830988502474739E-4</v>
      </c>
    </row>
    <row r="12" spans="1:8" x14ac:dyDescent="0.55000000000000004">
      <c r="A12" s="12" t="s">
        <v>14</v>
      </c>
      <c r="B12" s="20">
        <v>1259615</v>
      </c>
      <c r="C12" s="21">
        <v>877860</v>
      </c>
      <c r="D12" s="11">
        <f t="shared" si="0"/>
        <v>0.69692723570297277</v>
      </c>
      <c r="E12" s="21">
        <v>4405</v>
      </c>
      <c r="F12" s="11">
        <f t="shared" si="1"/>
        <v>3.4971003044581084E-3</v>
      </c>
      <c r="G12" s="21">
        <v>836</v>
      </c>
      <c r="H12" s="11">
        <f t="shared" si="2"/>
        <v>6.6369485914346844E-4</v>
      </c>
    </row>
    <row r="13" spans="1:8" x14ac:dyDescent="0.55000000000000004">
      <c r="A13" s="12" t="s">
        <v>15</v>
      </c>
      <c r="B13" s="20">
        <v>1220823</v>
      </c>
      <c r="C13" s="21">
        <v>863843</v>
      </c>
      <c r="D13" s="11">
        <f t="shared" si="0"/>
        <v>0.70759069906120708</v>
      </c>
      <c r="E13" s="21">
        <v>3891</v>
      </c>
      <c r="F13" s="11">
        <f t="shared" si="1"/>
        <v>3.1871942124288288E-3</v>
      </c>
      <c r="G13" s="21">
        <v>765</v>
      </c>
      <c r="H13" s="11">
        <f t="shared" si="2"/>
        <v>6.266264642786055E-4</v>
      </c>
    </row>
    <row r="14" spans="1:8" x14ac:dyDescent="0.55000000000000004">
      <c r="A14" s="12" t="s">
        <v>16</v>
      </c>
      <c r="B14" s="20">
        <v>2281989</v>
      </c>
      <c r="C14" s="21">
        <v>1506423</v>
      </c>
      <c r="D14" s="11">
        <f t="shared" si="0"/>
        <v>0.66013596033986144</v>
      </c>
      <c r="E14" s="21">
        <v>8740</v>
      </c>
      <c r="F14" s="11">
        <f t="shared" si="1"/>
        <v>3.829992169112121E-3</v>
      </c>
      <c r="G14" s="21">
        <v>1537</v>
      </c>
      <c r="H14" s="11">
        <f t="shared" si="2"/>
        <v>6.735352361470629E-4</v>
      </c>
    </row>
    <row r="15" spans="1:8" x14ac:dyDescent="0.55000000000000004">
      <c r="A15" s="12" t="s">
        <v>17</v>
      </c>
      <c r="B15" s="20">
        <v>971288</v>
      </c>
      <c r="C15" s="21">
        <v>713957</v>
      </c>
      <c r="D15" s="11">
        <f t="shared" si="0"/>
        <v>0.73506210310433162</v>
      </c>
      <c r="E15" s="21">
        <v>2967</v>
      </c>
      <c r="F15" s="11">
        <f t="shared" si="1"/>
        <v>3.0547067399164822E-3</v>
      </c>
      <c r="G15" s="21">
        <v>294</v>
      </c>
      <c r="H15" s="11">
        <f t="shared" si="2"/>
        <v>3.0269085997150177E-4</v>
      </c>
    </row>
    <row r="16" spans="1:8" x14ac:dyDescent="0.55000000000000004">
      <c r="A16" s="12" t="s">
        <v>18</v>
      </c>
      <c r="B16" s="20">
        <v>1069562</v>
      </c>
      <c r="C16" s="21">
        <v>765761</v>
      </c>
      <c r="D16" s="11">
        <f t="shared" si="0"/>
        <v>0.71595756019753876</v>
      </c>
      <c r="E16" s="21">
        <v>3268</v>
      </c>
      <c r="F16" s="11">
        <f t="shared" si="1"/>
        <v>3.0554563456816901E-3</v>
      </c>
      <c r="G16" s="21">
        <v>393</v>
      </c>
      <c r="H16" s="11">
        <f t="shared" si="2"/>
        <v>3.6744012969795113E-4</v>
      </c>
    </row>
    <row r="17" spans="1:8" x14ac:dyDescent="0.55000000000000004">
      <c r="A17" s="12" t="s">
        <v>19</v>
      </c>
      <c r="B17" s="20">
        <v>1862059.0000000002</v>
      </c>
      <c r="C17" s="21">
        <v>1296761</v>
      </c>
      <c r="D17" s="11">
        <f t="shared" si="0"/>
        <v>0.6964124122812434</v>
      </c>
      <c r="E17" s="21">
        <v>6493</v>
      </c>
      <c r="F17" s="11">
        <f t="shared" si="1"/>
        <v>3.4870001433896557E-3</v>
      </c>
      <c r="G17" s="21">
        <v>1472</v>
      </c>
      <c r="H17" s="11">
        <f t="shared" si="2"/>
        <v>7.9052274927915813E-4</v>
      </c>
    </row>
    <row r="18" spans="1:8" x14ac:dyDescent="0.55000000000000004">
      <c r="A18" s="12" t="s">
        <v>20</v>
      </c>
      <c r="B18" s="20">
        <v>2907675</v>
      </c>
      <c r="C18" s="21">
        <v>1951248</v>
      </c>
      <c r="D18" s="11">
        <f t="shared" si="0"/>
        <v>0.67106812143723082</v>
      </c>
      <c r="E18" s="21">
        <v>11815</v>
      </c>
      <c r="F18" s="11">
        <f t="shared" si="1"/>
        <v>4.0633839751691644E-3</v>
      </c>
      <c r="G18" s="21">
        <v>2176</v>
      </c>
      <c r="H18" s="11">
        <f t="shared" si="2"/>
        <v>7.4836424290885325E-4</v>
      </c>
    </row>
    <row r="19" spans="1:8" x14ac:dyDescent="0.55000000000000004">
      <c r="A19" s="12" t="s">
        <v>21</v>
      </c>
      <c r="B19" s="20">
        <v>1955401</v>
      </c>
      <c r="C19" s="21">
        <v>1298145</v>
      </c>
      <c r="D19" s="11">
        <f t="shared" si="0"/>
        <v>0.66387661661214248</v>
      </c>
      <c r="E19" s="21">
        <v>8373</v>
      </c>
      <c r="F19" s="11">
        <f t="shared" si="1"/>
        <v>4.2819861501553905E-3</v>
      </c>
      <c r="G19" s="21">
        <v>1812</v>
      </c>
      <c r="H19" s="11">
        <f t="shared" si="2"/>
        <v>9.2666414714935705E-4</v>
      </c>
    </row>
    <row r="20" spans="1:8" x14ac:dyDescent="0.55000000000000004">
      <c r="A20" s="12" t="s">
        <v>22</v>
      </c>
      <c r="B20" s="20">
        <v>1958101</v>
      </c>
      <c r="C20" s="21">
        <v>1277025</v>
      </c>
      <c r="D20" s="11">
        <f t="shared" si="0"/>
        <v>0.65217524530144255</v>
      </c>
      <c r="E20" s="21">
        <v>4652</v>
      </c>
      <c r="F20" s="11">
        <f t="shared" si="1"/>
        <v>2.3757712191557023E-3</v>
      </c>
      <c r="G20" s="21">
        <v>1126</v>
      </c>
      <c r="H20" s="11">
        <f t="shared" si="2"/>
        <v>5.7504694599512486E-4</v>
      </c>
    </row>
    <row r="21" spans="1:8" x14ac:dyDescent="0.55000000000000004">
      <c r="A21" s="12" t="s">
        <v>23</v>
      </c>
      <c r="B21" s="20">
        <v>7393799</v>
      </c>
      <c r="C21" s="21">
        <v>4693112</v>
      </c>
      <c r="D21" s="11">
        <f t="shared" si="0"/>
        <v>0.6347362161183987</v>
      </c>
      <c r="E21" s="21">
        <v>36051</v>
      </c>
      <c r="F21" s="11">
        <f t="shared" si="1"/>
        <v>4.8758425810601557E-3</v>
      </c>
      <c r="G21" s="21">
        <v>8705</v>
      </c>
      <c r="H21" s="11">
        <f t="shared" si="2"/>
        <v>1.1773379287156711E-3</v>
      </c>
    </row>
    <row r="22" spans="1:8" x14ac:dyDescent="0.55000000000000004">
      <c r="A22" s="12" t="s">
        <v>24</v>
      </c>
      <c r="B22" s="20">
        <v>6322892.0000000009</v>
      </c>
      <c r="C22" s="21">
        <v>4099863</v>
      </c>
      <c r="D22" s="11">
        <f t="shared" si="0"/>
        <v>0.64841578821842905</v>
      </c>
      <c r="E22" s="21">
        <v>30948</v>
      </c>
      <c r="F22" s="11">
        <f t="shared" si="1"/>
        <v>4.8945957008280378E-3</v>
      </c>
      <c r="G22" s="21">
        <v>5671</v>
      </c>
      <c r="H22" s="11">
        <f t="shared" si="2"/>
        <v>8.9689970981633076E-4</v>
      </c>
    </row>
    <row r="23" spans="1:8" x14ac:dyDescent="0.55000000000000004">
      <c r="A23" s="12" t="s">
        <v>25</v>
      </c>
      <c r="B23" s="20">
        <v>13843329.000000002</v>
      </c>
      <c r="C23" s="21">
        <v>8533924</v>
      </c>
      <c r="D23" s="11">
        <f t="shared" si="0"/>
        <v>0.61646472463379287</v>
      </c>
      <c r="E23" s="21">
        <v>66796</v>
      </c>
      <c r="F23" s="11">
        <f t="shared" si="1"/>
        <v>4.8251399645273182E-3</v>
      </c>
      <c r="G23" s="21">
        <v>12191</v>
      </c>
      <c r="H23" s="11">
        <f t="shared" si="2"/>
        <v>8.8064077650686469E-4</v>
      </c>
    </row>
    <row r="24" spans="1:8" x14ac:dyDescent="0.55000000000000004">
      <c r="A24" s="12" t="s">
        <v>26</v>
      </c>
      <c r="B24" s="20">
        <v>9220206</v>
      </c>
      <c r="C24" s="21">
        <v>5802902</v>
      </c>
      <c r="D24" s="11">
        <f t="shared" si="0"/>
        <v>0.62936793386178136</v>
      </c>
      <c r="E24" s="21">
        <v>50331</v>
      </c>
      <c r="F24" s="11">
        <f t="shared" si="1"/>
        <v>5.4587717454469024E-3</v>
      </c>
      <c r="G24" s="21">
        <v>8703</v>
      </c>
      <c r="H24" s="11">
        <f t="shared" si="2"/>
        <v>9.4390515786740555E-4</v>
      </c>
    </row>
    <row r="25" spans="1:8" x14ac:dyDescent="0.55000000000000004">
      <c r="A25" s="12" t="s">
        <v>27</v>
      </c>
      <c r="B25" s="20">
        <v>2213174</v>
      </c>
      <c r="C25" s="21">
        <v>1577582</v>
      </c>
      <c r="D25" s="11">
        <f t="shared" si="0"/>
        <v>0.71281426584624619</v>
      </c>
      <c r="E25" s="21">
        <v>7270</v>
      </c>
      <c r="F25" s="11">
        <f t="shared" si="1"/>
        <v>3.2848750256419062E-3</v>
      </c>
      <c r="G25" s="21">
        <v>1141</v>
      </c>
      <c r="H25" s="11">
        <f t="shared" si="2"/>
        <v>5.1554916152096492E-4</v>
      </c>
    </row>
    <row r="26" spans="1:8" x14ac:dyDescent="0.55000000000000004">
      <c r="A26" s="12" t="s">
        <v>28</v>
      </c>
      <c r="B26" s="20">
        <v>1047674</v>
      </c>
      <c r="C26" s="21">
        <v>705116</v>
      </c>
      <c r="D26" s="11">
        <f t="shared" si="0"/>
        <v>0.67302996924615865</v>
      </c>
      <c r="E26" s="21">
        <v>3247</v>
      </c>
      <c r="F26" s="11">
        <f t="shared" si="1"/>
        <v>3.0992465213415623E-3</v>
      </c>
      <c r="G26" s="21">
        <v>638</v>
      </c>
      <c r="H26" s="11">
        <f t="shared" si="2"/>
        <v>6.089680568573812E-4</v>
      </c>
    </row>
    <row r="27" spans="1:8" x14ac:dyDescent="0.55000000000000004">
      <c r="A27" s="12" t="s">
        <v>29</v>
      </c>
      <c r="B27" s="20">
        <v>1132656</v>
      </c>
      <c r="C27" s="21">
        <v>724941</v>
      </c>
      <c r="D27" s="11">
        <f t="shared" si="0"/>
        <v>0.64003633936517357</v>
      </c>
      <c r="E27" s="21">
        <v>3736</v>
      </c>
      <c r="F27" s="11">
        <f t="shared" si="1"/>
        <v>3.2984418923309462E-3</v>
      </c>
      <c r="G27" s="21">
        <v>625</v>
      </c>
      <c r="H27" s="11">
        <f t="shared" si="2"/>
        <v>5.5180037010354424E-4</v>
      </c>
    </row>
    <row r="28" spans="1:8" x14ac:dyDescent="0.55000000000000004">
      <c r="A28" s="12" t="s">
        <v>30</v>
      </c>
      <c r="B28" s="20">
        <v>774582.99999999988</v>
      </c>
      <c r="C28" s="21">
        <v>507550</v>
      </c>
      <c r="D28" s="11">
        <f t="shared" si="0"/>
        <v>0.6552557956991053</v>
      </c>
      <c r="E28" s="21">
        <v>2885</v>
      </c>
      <c r="F28" s="11">
        <f t="shared" si="1"/>
        <v>3.724584712032152E-3</v>
      </c>
      <c r="G28" s="21">
        <v>404</v>
      </c>
      <c r="H28" s="11">
        <f t="shared" si="2"/>
        <v>5.2157096140762198E-4</v>
      </c>
    </row>
    <row r="29" spans="1:8" x14ac:dyDescent="0.55000000000000004">
      <c r="A29" s="12" t="s">
        <v>31</v>
      </c>
      <c r="B29" s="20">
        <v>820997</v>
      </c>
      <c r="C29" s="21">
        <v>533037</v>
      </c>
      <c r="D29" s="11">
        <f t="shared" si="0"/>
        <v>0.64925572200629234</v>
      </c>
      <c r="E29" s="21">
        <v>4266</v>
      </c>
      <c r="F29" s="11">
        <f t="shared" si="1"/>
        <v>5.1961213012958639E-3</v>
      </c>
      <c r="G29" s="21">
        <v>305</v>
      </c>
      <c r="H29" s="11">
        <f t="shared" si="2"/>
        <v>3.7149953044895415E-4</v>
      </c>
    </row>
    <row r="30" spans="1:8" x14ac:dyDescent="0.55000000000000004">
      <c r="A30" s="12" t="s">
        <v>32</v>
      </c>
      <c r="B30" s="20">
        <v>2071737</v>
      </c>
      <c r="C30" s="21">
        <v>1405119</v>
      </c>
      <c r="D30" s="11">
        <f t="shared" si="0"/>
        <v>0.67823232389053245</v>
      </c>
      <c r="E30" s="21">
        <v>7399</v>
      </c>
      <c r="F30" s="11">
        <f t="shared" si="1"/>
        <v>3.5713992654473033E-3</v>
      </c>
      <c r="G30" s="21">
        <v>1199</v>
      </c>
      <c r="H30" s="11">
        <f t="shared" si="2"/>
        <v>5.7874141360607064E-4</v>
      </c>
    </row>
    <row r="31" spans="1:8" x14ac:dyDescent="0.55000000000000004">
      <c r="A31" s="12" t="s">
        <v>33</v>
      </c>
      <c r="B31" s="20">
        <v>2016791</v>
      </c>
      <c r="C31" s="21">
        <v>1320511</v>
      </c>
      <c r="D31" s="11">
        <f t="shared" si="0"/>
        <v>0.65475847522127972</v>
      </c>
      <c r="E31" s="21">
        <v>6042</v>
      </c>
      <c r="F31" s="11">
        <f t="shared" si="1"/>
        <v>2.9958483551344684E-3</v>
      </c>
      <c r="G31" s="21">
        <v>939</v>
      </c>
      <c r="H31" s="11">
        <f t="shared" si="2"/>
        <v>4.6559112967084839E-4</v>
      </c>
    </row>
    <row r="32" spans="1:8" x14ac:dyDescent="0.55000000000000004">
      <c r="A32" s="12" t="s">
        <v>34</v>
      </c>
      <c r="B32" s="20">
        <v>3686259.9999999995</v>
      </c>
      <c r="C32" s="21">
        <v>2397067</v>
      </c>
      <c r="D32" s="11">
        <f t="shared" si="0"/>
        <v>0.65027073510821276</v>
      </c>
      <c r="E32" s="21">
        <v>14458</v>
      </c>
      <c r="F32" s="11">
        <f t="shared" si="1"/>
        <v>3.9221324594575536E-3</v>
      </c>
      <c r="G32" s="21">
        <v>2904</v>
      </c>
      <c r="H32" s="11">
        <f t="shared" si="2"/>
        <v>7.8779033491940354E-4</v>
      </c>
    </row>
    <row r="33" spans="1:8" x14ac:dyDescent="0.55000000000000004">
      <c r="A33" s="12" t="s">
        <v>35</v>
      </c>
      <c r="B33" s="20">
        <v>7558801.9999999991</v>
      </c>
      <c r="C33" s="21">
        <v>4520328</v>
      </c>
      <c r="D33" s="11">
        <f t="shared" si="0"/>
        <v>0.59802175000747482</v>
      </c>
      <c r="E33" s="21">
        <v>30451</v>
      </c>
      <c r="F33" s="11">
        <f t="shared" si="1"/>
        <v>4.028548439289719E-3</v>
      </c>
      <c r="G33" s="21">
        <v>6279</v>
      </c>
      <c r="H33" s="11">
        <f t="shared" si="2"/>
        <v>8.3068719090670731E-4</v>
      </c>
    </row>
    <row r="34" spans="1:8" x14ac:dyDescent="0.55000000000000004">
      <c r="A34" s="12" t="s">
        <v>36</v>
      </c>
      <c r="B34" s="20">
        <v>1800557</v>
      </c>
      <c r="C34" s="21">
        <v>1141654</v>
      </c>
      <c r="D34" s="11">
        <f t="shared" si="0"/>
        <v>0.63405601711026083</v>
      </c>
      <c r="E34" s="21">
        <v>5914</v>
      </c>
      <c r="F34" s="11">
        <f t="shared" si="1"/>
        <v>3.2845391731558624E-3</v>
      </c>
      <c r="G34" s="21">
        <v>749</v>
      </c>
      <c r="H34" s="11">
        <f t="shared" si="2"/>
        <v>4.1598238767225922E-4</v>
      </c>
    </row>
    <row r="35" spans="1:8" x14ac:dyDescent="0.55000000000000004">
      <c r="A35" s="12" t="s">
        <v>37</v>
      </c>
      <c r="B35" s="20">
        <v>1418843</v>
      </c>
      <c r="C35" s="21">
        <v>875274</v>
      </c>
      <c r="D35" s="11">
        <f t="shared" si="0"/>
        <v>0.61689277812978605</v>
      </c>
      <c r="E35" s="21">
        <v>5734</v>
      </c>
      <c r="F35" s="11">
        <f t="shared" si="1"/>
        <v>4.0413209918222105E-3</v>
      </c>
      <c r="G35" s="21">
        <v>787</v>
      </c>
      <c r="H35" s="11">
        <f t="shared" si="2"/>
        <v>5.5467729692432492E-4</v>
      </c>
    </row>
    <row r="36" spans="1:8" x14ac:dyDescent="0.55000000000000004">
      <c r="A36" s="12" t="s">
        <v>38</v>
      </c>
      <c r="B36" s="20">
        <v>2530542</v>
      </c>
      <c r="C36" s="21">
        <v>1508927</v>
      </c>
      <c r="D36" s="11">
        <f t="shared" si="0"/>
        <v>0.5962860920703944</v>
      </c>
      <c r="E36" s="21">
        <v>11031</v>
      </c>
      <c r="F36" s="11">
        <f t="shared" si="1"/>
        <v>4.3591451949819447E-3</v>
      </c>
      <c r="G36" s="21">
        <v>1976</v>
      </c>
      <c r="H36" s="11">
        <f t="shared" si="2"/>
        <v>7.808603848503601E-4</v>
      </c>
    </row>
    <row r="37" spans="1:8" x14ac:dyDescent="0.55000000000000004">
      <c r="A37" s="12" t="s">
        <v>39</v>
      </c>
      <c r="B37" s="20">
        <v>8839511</v>
      </c>
      <c r="C37" s="21">
        <v>4991277</v>
      </c>
      <c r="D37" s="11">
        <f t="shared" si="0"/>
        <v>0.5646553299158743</v>
      </c>
      <c r="E37" s="21">
        <v>36349</v>
      </c>
      <c r="F37" s="11">
        <f t="shared" si="1"/>
        <v>4.1121052963223872E-3</v>
      </c>
      <c r="G37" s="21">
        <v>7673</v>
      </c>
      <c r="H37" s="11">
        <f t="shared" si="2"/>
        <v>8.6803444217672227E-4</v>
      </c>
    </row>
    <row r="38" spans="1:8" x14ac:dyDescent="0.55000000000000004">
      <c r="A38" s="12" t="s">
        <v>40</v>
      </c>
      <c r="B38" s="20">
        <v>5523625</v>
      </c>
      <c r="C38" s="21">
        <v>3322917</v>
      </c>
      <c r="D38" s="11">
        <f t="shared" si="0"/>
        <v>0.601582656317183</v>
      </c>
      <c r="E38" s="21">
        <v>23315</v>
      </c>
      <c r="F38" s="11">
        <f t="shared" si="1"/>
        <v>4.2209599674127045E-3</v>
      </c>
      <c r="G38" s="21">
        <v>4944</v>
      </c>
      <c r="H38" s="11">
        <f t="shared" si="2"/>
        <v>8.9506438253864084E-4</v>
      </c>
    </row>
    <row r="39" spans="1:8" x14ac:dyDescent="0.55000000000000004">
      <c r="A39" s="12" t="s">
        <v>41</v>
      </c>
      <c r="B39" s="20">
        <v>1344738.9999999998</v>
      </c>
      <c r="C39" s="21">
        <v>842052</v>
      </c>
      <c r="D39" s="11">
        <f t="shared" si="0"/>
        <v>0.62618247853300912</v>
      </c>
      <c r="E39" s="21">
        <v>3940</v>
      </c>
      <c r="F39" s="11">
        <f t="shared" si="1"/>
        <v>2.9299365899256294E-3</v>
      </c>
      <c r="G39" s="21">
        <v>790</v>
      </c>
      <c r="H39" s="11">
        <f t="shared" si="2"/>
        <v>5.8747459544194092E-4</v>
      </c>
    </row>
    <row r="40" spans="1:8" x14ac:dyDescent="0.55000000000000004">
      <c r="A40" s="12" t="s">
        <v>42</v>
      </c>
      <c r="B40" s="20">
        <v>944432</v>
      </c>
      <c r="C40" s="21">
        <v>593756</v>
      </c>
      <c r="D40" s="11">
        <f t="shared" si="0"/>
        <v>0.62869110745929824</v>
      </c>
      <c r="E40" s="21">
        <v>1961</v>
      </c>
      <c r="F40" s="11">
        <f t="shared" si="1"/>
        <v>2.0763803005404307E-3</v>
      </c>
      <c r="G40" s="21">
        <v>426</v>
      </c>
      <c r="H40" s="11">
        <f t="shared" si="2"/>
        <v>4.5106476697104715E-4</v>
      </c>
    </row>
    <row r="41" spans="1:8" x14ac:dyDescent="0.55000000000000004">
      <c r="A41" s="12" t="s">
        <v>43</v>
      </c>
      <c r="B41" s="20">
        <v>556788</v>
      </c>
      <c r="C41" s="21">
        <v>348420</v>
      </c>
      <c r="D41" s="11">
        <f t="shared" si="0"/>
        <v>0.62576779671975691</v>
      </c>
      <c r="E41" s="21">
        <v>1848</v>
      </c>
      <c r="F41" s="11">
        <f t="shared" si="1"/>
        <v>3.3190370482122458E-3</v>
      </c>
      <c r="G41" s="21">
        <v>197</v>
      </c>
      <c r="H41" s="11">
        <f t="shared" si="2"/>
        <v>3.5381509658972537E-4</v>
      </c>
    </row>
    <row r="42" spans="1:8" x14ac:dyDescent="0.55000000000000004">
      <c r="A42" s="12" t="s">
        <v>44</v>
      </c>
      <c r="B42" s="20">
        <v>672814.99999999988</v>
      </c>
      <c r="C42" s="21">
        <v>449081</v>
      </c>
      <c r="D42" s="11">
        <f t="shared" si="0"/>
        <v>0.66746579669002637</v>
      </c>
      <c r="E42" s="21">
        <v>2971</v>
      </c>
      <c r="F42" s="11">
        <f t="shared" si="1"/>
        <v>4.4157755103557449E-3</v>
      </c>
      <c r="G42" s="21">
        <v>476</v>
      </c>
      <c r="H42" s="11">
        <f t="shared" si="2"/>
        <v>7.0747530896308802E-4</v>
      </c>
    </row>
    <row r="43" spans="1:8" x14ac:dyDescent="0.55000000000000004">
      <c r="A43" s="12" t="s">
        <v>45</v>
      </c>
      <c r="B43" s="20">
        <v>1893791</v>
      </c>
      <c r="C43" s="21">
        <v>1173304</v>
      </c>
      <c r="D43" s="11">
        <f t="shared" si="0"/>
        <v>0.6195530552209827</v>
      </c>
      <c r="E43" s="21">
        <v>7988</v>
      </c>
      <c r="F43" s="11">
        <f t="shared" si="1"/>
        <v>4.2179944883041472E-3</v>
      </c>
      <c r="G43" s="21">
        <v>1552</v>
      </c>
      <c r="H43" s="11">
        <f t="shared" si="2"/>
        <v>8.1952021104757602E-4</v>
      </c>
    </row>
    <row r="44" spans="1:8" x14ac:dyDescent="0.55000000000000004">
      <c r="A44" s="12" t="s">
        <v>46</v>
      </c>
      <c r="B44" s="20">
        <v>2812432.9999999995</v>
      </c>
      <c r="C44" s="21">
        <v>1710376</v>
      </c>
      <c r="D44" s="11">
        <f t="shared" si="0"/>
        <v>0.6081481763298896</v>
      </c>
      <c r="E44" s="21">
        <v>9487</v>
      </c>
      <c r="F44" s="11">
        <f t="shared" si="1"/>
        <v>3.3732359135310963E-3</v>
      </c>
      <c r="G44" s="21">
        <v>1783</v>
      </c>
      <c r="H44" s="11">
        <f t="shared" si="2"/>
        <v>6.339706581454564E-4</v>
      </c>
    </row>
    <row r="45" spans="1:8" x14ac:dyDescent="0.55000000000000004">
      <c r="A45" s="12" t="s">
        <v>47</v>
      </c>
      <c r="B45" s="20">
        <v>1356110</v>
      </c>
      <c r="C45" s="21">
        <v>899404</v>
      </c>
      <c r="D45" s="11">
        <f t="shared" si="0"/>
        <v>0.66322348482055293</v>
      </c>
      <c r="E45" s="21">
        <v>4980</v>
      </c>
      <c r="F45" s="11">
        <f t="shared" si="1"/>
        <v>3.6722684737963735E-3</v>
      </c>
      <c r="G45" s="21">
        <v>718</v>
      </c>
      <c r="H45" s="11">
        <f t="shared" si="2"/>
        <v>5.294555751377101E-4</v>
      </c>
    </row>
    <row r="46" spans="1:8" x14ac:dyDescent="0.55000000000000004">
      <c r="A46" s="12" t="s">
        <v>48</v>
      </c>
      <c r="B46" s="20">
        <v>734949</v>
      </c>
      <c r="C46" s="21">
        <v>476546</v>
      </c>
      <c r="D46" s="11">
        <f t="shared" si="0"/>
        <v>0.64840689626082904</v>
      </c>
      <c r="E46" s="21">
        <v>2256</v>
      </c>
      <c r="F46" s="11">
        <f t="shared" si="1"/>
        <v>3.0696007478069908E-3</v>
      </c>
      <c r="G46" s="21">
        <v>480</v>
      </c>
      <c r="H46" s="11">
        <f t="shared" si="2"/>
        <v>6.531065420865938E-4</v>
      </c>
    </row>
    <row r="47" spans="1:8" x14ac:dyDescent="0.55000000000000004">
      <c r="A47" s="12" t="s">
        <v>49</v>
      </c>
      <c r="B47" s="20">
        <v>973896</v>
      </c>
      <c r="C47" s="21">
        <v>607445</v>
      </c>
      <c r="D47" s="11">
        <f t="shared" si="0"/>
        <v>0.62372676343264577</v>
      </c>
      <c r="E47" s="21">
        <v>2330</v>
      </c>
      <c r="F47" s="11">
        <f t="shared" si="1"/>
        <v>2.3924525822059031E-3</v>
      </c>
      <c r="G47" s="21">
        <v>187</v>
      </c>
      <c r="H47" s="11">
        <f t="shared" si="2"/>
        <v>1.9201228878648233E-4</v>
      </c>
    </row>
    <row r="48" spans="1:8" x14ac:dyDescent="0.55000000000000004">
      <c r="A48" s="12" t="s">
        <v>50</v>
      </c>
      <c r="B48" s="20">
        <v>1356219</v>
      </c>
      <c r="C48" s="21">
        <v>879729</v>
      </c>
      <c r="D48" s="11">
        <f t="shared" si="0"/>
        <v>0.64866293718049961</v>
      </c>
      <c r="E48" s="21">
        <v>3526</v>
      </c>
      <c r="F48" s="11">
        <f t="shared" si="1"/>
        <v>2.5998750939191973E-3</v>
      </c>
      <c r="G48" s="21">
        <v>316</v>
      </c>
      <c r="H48" s="11">
        <f t="shared" si="2"/>
        <v>2.3300071743575338E-4</v>
      </c>
    </row>
    <row r="49" spans="1:8" x14ac:dyDescent="0.55000000000000004">
      <c r="A49" s="12" t="s">
        <v>51</v>
      </c>
      <c r="B49" s="20">
        <v>701167</v>
      </c>
      <c r="C49" s="21">
        <v>438579</v>
      </c>
      <c r="D49" s="11">
        <f t="shared" si="0"/>
        <v>0.62549863299328123</v>
      </c>
      <c r="E49" s="21">
        <v>1655</v>
      </c>
      <c r="F49" s="11">
        <f t="shared" si="1"/>
        <v>2.3603506725216675E-3</v>
      </c>
      <c r="G49" s="21">
        <v>228</v>
      </c>
      <c r="H49" s="11">
        <f t="shared" si="2"/>
        <v>3.2517217724165569E-4</v>
      </c>
    </row>
    <row r="50" spans="1:8" x14ac:dyDescent="0.55000000000000004">
      <c r="A50" s="12" t="s">
        <v>52</v>
      </c>
      <c r="B50" s="20">
        <v>5124170</v>
      </c>
      <c r="C50" s="21">
        <v>3061929</v>
      </c>
      <c r="D50" s="11">
        <f t="shared" si="0"/>
        <v>0.59754633433317006</v>
      </c>
      <c r="E50" s="21">
        <v>21565</v>
      </c>
      <c r="F50" s="11">
        <f t="shared" si="1"/>
        <v>4.2084864475612632E-3</v>
      </c>
      <c r="G50" s="21">
        <v>2871</v>
      </c>
      <c r="H50" s="11">
        <f t="shared" si="2"/>
        <v>5.6028586092967249E-4</v>
      </c>
    </row>
    <row r="51" spans="1:8" x14ac:dyDescent="0.55000000000000004">
      <c r="A51" s="12" t="s">
        <v>53</v>
      </c>
      <c r="B51" s="20">
        <v>818222</v>
      </c>
      <c r="C51" s="21">
        <v>498896</v>
      </c>
      <c r="D51" s="11">
        <f t="shared" si="0"/>
        <v>0.60973183316997104</v>
      </c>
      <c r="E51" s="21">
        <v>2815</v>
      </c>
      <c r="F51" s="11">
        <f t="shared" si="1"/>
        <v>3.4403865943472556E-3</v>
      </c>
      <c r="G51" s="21">
        <v>663</v>
      </c>
      <c r="H51" s="11">
        <f t="shared" si="2"/>
        <v>8.1029353891731097E-4</v>
      </c>
    </row>
    <row r="52" spans="1:8" x14ac:dyDescent="0.55000000000000004">
      <c r="A52" s="12" t="s">
        <v>54</v>
      </c>
      <c r="B52" s="20">
        <v>1335937.9999999998</v>
      </c>
      <c r="C52" s="21">
        <v>885512</v>
      </c>
      <c r="D52" s="11">
        <f t="shared" si="0"/>
        <v>0.66283914373271824</v>
      </c>
      <c r="E52" s="21">
        <v>4298</v>
      </c>
      <c r="F52" s="11">
        <f t="shared" si="1"/>
        <v>3.2172151701650832E-3</v>
      </c>
      <c r="G52" s="21">
        <v>852</v>
      </c>
      <c r="H52" s="11">
        <f t="shared" si="2"/>
        <v>6.3775414727330177E-4</v>
      </c>
    </row>
    <row r="53" spans="1:8" x14ac:dyDescent="0.55000000000000004">
      <c r="A53" s="12" t="s">
        <v>55</v>
      </c>
      <c r="B53" s="20">
        <v>1758645</v>
      </c>
      <c r="C53" s="21">
        <v>1150764</v>
      </c>
      <c r="D53" s="11">
        <f t="shared" si="0"/>
        <v>0.65434695461562742</v>
      </c>
      <c r="E53" s="21">
        <v>3982</v>
      </c>
      <c r="F53" s="11">
        <f t="shared" si="1"/>
        <v>2.2642432099713133E-3</v>
      </c>
      <c r="G53" s="21">
        <v>879</v>
      </c>
      <c r="H53" s="11">
        <f t="shared" si="2"/>
        <v>4.9981662018201516E-4</v>
      </c>
    </row>
    <row r="54" spans="1:8" x14ac:dyDescent="0.55000000000000004">
      <c r="A54" s="12" t="s">
        <v>56</v>
      </c>
      <c r="B54" s="20">
        <v>1141741</v>
      </c>
      <c r="C54" s="21">
        <v>726328</v>
      </c>
      <c r="D54" s="11">
        <f t="shared" si="0"/>
        <v>0.63615828808810404</v>
      </c>
      <c r="E54" s="21">
        <v>4075</v>
      </c>
      <c r="F54" s="11">
        <f t="shared" si="1"/>
        <v>3.569110682720512E-3</v>
      </c>
      <c r="G54" s="21">
        <v>630</v>
      </c>
      <c r="H54" s="11">
        <f t="shared" si="2"/>
        <v>5.5178889082550244E-4</v>
      </c>
    </row>
    <row r="55" spans="1:8" x14ac:dyDescent="0.55000000000000004">
      <c r="A55" s="12" t="s">
        <v>57</v>
      </c>
      <c r="B55" s="20">
        <v>1087241</v>
      </c>
      <c r="C55" s="21">
        <v>675139</v>
      </c>
      <c r="D55" s="11">
        <f t="shared" si="0"/>
        <v>0.62096536094573329</v>
      </c>
      <c r="E55" s="21">
        <v>3885</v>
      </c>
      <c r="F55" s="11">
        <f t="shared" si="1"/>
        <v>3.5732648051351999E-3</v>
      </c>
      <c r="G55" s="21">
        <v>587</v>
      </c>
      <c r="H55" s="11">
        <f t="shared" si="2"/>
        <v>5.3989869771283458E-4</v>
      </c>
    </row>
    <row r="56" spans="1:8" x14ac:dyDescent="0.55000000000000004">
      <c r="A56" s="12" t="s">
        <v>58</v>
      </c>
      <c r="B56" s="20">
        <v>1617517</v>
      </c>
      <c r="C56" s="21">
        <v>1037476</v>
      </c>
      <c r="D56" s="11">
        <f t="shared" si="0"/>
        <v>0.64140036858963456</v>
      </c>
      <c r="E56" s="21">
        <v>4677</v>
      </c>
      <c r="F56" s="11">
        <f t="shared" si="1"/>
        <v>2.8914688377309171E-3</v>
      </c>
      <c r="G56" s="21">
        <v>700</v>
      </c>
      <c r="H56" s="11">
        <f t="shared" si="2"/>
        <v>4.3276206679744323E-4</v>
      </c>
    </row>
    <row r="57" spans="1:8" x14ac:dyDescent="0.55000000000000004">
      <c r="A57" s="12" t="s">
        <v>59</v>
      </c>
      <c r="B57" s="20">
        <v>1485118</v>
      </c>
      <c r="C57" s="21">
        <v>695437</v>
      </c>
      <c r="D57" s="11">
        <f t="shared" si="0"/>
        <v>0.46827053473192032</v>
      </c>
      <c r="E57" s="21">
        <v>4747</v>
      </c>
      <c r="F57" s="11">
        <f t="shared" si="1"/>
        <v>3.1963790082673565E-3</v>
      </c>
      <c r="G57" s="21">
        <v>1118</v>
      </c>
      <c r="H57" s="11">
        <f t="shared" si="2"/>
        <v>7.5280213424118491E-4</v>
      </c>
    </row>
    <row r="58" spans="1:8" ht="9.75" customHeight="1" x14ac:dyDescent="0.55000000000000004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55000000000000004">
      <c r="A59" s="2" t="s">
        <v>60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55000000000000004">
      <c r="A60" s="2" t="s">
        <v>61</v>
      </c>
      <c r="B60" s="13"/>
      <c r="C60" s="14"/>
      <c r="D60" s="15"/>
      <c r="E60" s="16"/>
      <c r="F60" s="15"/>
      <c r="G60" s="16"/>
      <c r="H60" s="15"/>
    </row>
    <row r="61" spans="1:8" x14ac:dyDescent="0.55000000000000004">
      <c r="A61" s="2" t="s">
        <v>62</v>
      </c>
      <c r="B61" s="17"/>
      <c r="C61" s="17"/>
      <c r="D61" s="18"/>
      <c r="E61" s="18"/>
      <c r="F61" s="18"/>
      <c r="G61" s="18"/>
      <c r="H61" s="18"/>
    </row>
    <row r="62" spans="1:8" x14ac:dyDescent="0.55000000000000004">
      <c r="A62" s="2" t="s">
        <v>63</v>
      </c>
    </row>
    <row r="63" spans="1:8" x14ac:dyDescent="0.55000000000000004">
      <c r="A63" s="53" t="s">
        <v>64</v>
      </c>
      <c r="B63" s="55"/>
      <c r="C63" s="55"/>
      <c r="D63" s="24"/>
      <c r="E63" s="24"/>
      <c r="F63" s="24"/>
      <c r="G63" s="24"/>
      <c r="H63" s="24"/>
    </row>
  </sheetData>
  <mergeCells count="15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3:H3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I3" sqref="I3"/>
    </sheetView>
  </sheetViews>
  <sheetFormatPr defaultRowHeight="18" x14ac:dyDescent="0.55000000000000004"/>
  <cols>
    <col min="1" max="1" width="13.58203125" customWidth="1"/>
    <col min="2" max="3" width="13.58203125" style="1" customWidth="1"/>
    <col min="4" max="4" width="13.58203125" customWidth="1"/>
    <col min="5" max="5" width="13.58203125" style="1" customWidth="1"/>
    <col min="6" max="6" width="13.58203125" customWidth="1"/>
    <col min="7" max="7" width="13.58203125" style="1" customWidth="1"/>
    <col min="8" max="8" width="15.75" customWidth="1"/>
    <col min="10" max="10" width="9.5" bestFit="1" customWidth="1"/>
  </cols>
  <sheetData>
    <row r="1" spans="1:8" x14ac:dyDescent="0.55000000000000004">
      <c r="A1" s="73" t="s">
        <v>65</v>
      </c>
      <c r="B1" s="73"/>
      <c r="C1" s="73"/>
      <c r="D1" s="73"/>
      <c r="E1" s="73"/>
      <c r="F1" s="73"/>
      <c r="G1" s="73"/>
      <c r="H1" s="73"/>
    </row>
    <row r="2" spans="1:8" x14ac:dyDescent="0.55000000000000004">
      <c r="A2" s="2"/>
      <c r="B2" s="3"/>
      <c r="C2" s="3"/>
      <c r="D2" s="2"/>
      <c r="E2" s="3"/>
      <c r="F2" s="2"/>
      <c r="G2" s="3"/>
      <c r="H2" s="2"/>
    </row>
    <row r="3" spans="1:8" x14ac:dyDescent="0.55000000000000004">
      <c r="A3" s="4"/>
      <c r="B3" s="5"/>
      <c r="C3" s="5"/>
      <c r="D3" s="4"/>
      <c r="E3" s="19"/>
      <c r="F3" s="6"/>
      <c r="G3" s="88">
        <f>'進捗状況 (都道府県別)'!G3</f>
        <v>44774</v>
      </c>
      <c r="H3" s="88"/>
    </row>
    <row r="4" spans="1:8" x14ac:dyDescent="0.55000000000000004">
      <c r="A4" s="2" t="s">
        <v>66</v>
      </c>
      <c r="B4" s="5"/>
      <c r="C4" s="5"/>
      <c r="D4" s="4"/>
      <c r="E4" s="19"/>
      <c r="F4" s="6"/>
      <c r="G4" s="19"/>
      <c r="H4" s="7" t="s">
        <v>1</v>
      </c>
    </row>
    <row r="5" spans="1:8" ht="24" customHeight="1" x14ac:dyDescent="0.55000000000000004">
      <c r="A5" s="89" t="s">
        <v>67</v>
      </c>
      <c r="B5" s="74" t="s">
        <v>3</v>
      </c>
      <c r="C5" s="70" t="s">
        <v>4</v>
      </c>
      <c r="D5" s="75"/>
      <c r="E5" s="90" t="str">
        <f>'進捗状況 (都道府県別)'!E5</f>
        <v>直近1週間</v>
      </c>
      <c r="F5" s="91"/>
      <c r="G5" s="92">
        <f>'進捗状況 (都道府県別)'!G5:H5</f>
        <v>44771</v>
      </c>
      <c r="H5" s="93"/>
    </row>
    <row r="6" spans="1:8" ht="23.25" customHeight="1" x14ac:dyDescent="0.55000000000000004">
      <c r="A6" s="89"/>
      <c r="B6" s="74"/>
      <c r="C6" s="76"/>
      <c r="D6" s="77"/>
      <c r="E6" s="82" t="s">
        <v>6</v>
      </c>
      <c r="F6" s="83"/>
      <c r="G6" s="84" t="s">
        <v>7</v>
      </c>
      <c r="H6" s="85"/>
    </row>
    <row r="7" spans="1:8" ht="18.75" customHeight="1" x14ac:dyDescent="0.55000000000000004">
      <c r="A7" s="69"/>
      <c r="B7" s="74"/>
      <c r="C7" s="86" t="s">
        <v>8</v>
      </c>
      <c r="D7" s="8"/>
      <c r="E7" s="86" t="s">
        <v>9</v>
      </c>
      <c r="F7" s="8"/>
      <c r="G7" s="86" t="s">
        <v>9</v>
      </c>
      <c r="H7" s="9"/>
    </row>
    <row r="8" spans="1:8" ht="18.75" customHeight="1" x14ac:dyDescent="0.55000000000000004">
      <c r="A8" s="69"/>
      <c r="B8" s="74"/>
      <c r="C8" s="87"/>
      <c r="D8" s="72" t="s">
        <v>10</v>
      </c>
      <c r="E8" s="87"/>
      <c r="F8" s="70" t="s">
        <v>11</v>
      </c>
      <c r="G8" s="87"/>
      <c r="H8" s="72" t="s">
        <v>11</v>
      </c>
    </row>
    <row r="9" spans="1:8" ht="35.15" customHeight="1" x14ac:dyDescent="0.55000000000000004">
      <c r="A9" s="69"/>
      <c r="B9" s="74"/>
      <c r="C9" s="87"/>
      <c r="D9" s="71"/>
      <c r="E9" s="87"/>
      <c r="F9" s="71"/>
      <c r="G9" s="87"/>
      <c r="H9" s="71"/>
    </row>
    <row r="10" spans="1:8" x14ac:dyDescent="0.55000000000000004">
      <c r="A10" s="10" t="s">
        <v>68</v>
      </c>
      <c r="B10" s="20">
        <v>27549031.999999996</v>
      </c>
      <c r="C10" s="21">
        <f>SUM(C11:C30)</f>
        <v>16587353</v>
      </c>
      <c r="D10" s="11">
        <f>C10/$B10</f>
        <v>0.60210293414302185</v>
      </c>
      <c r="E10" s="21">
        <f>SUM(E11:E30)</f>
        <v>127992</v>
      </c>
      <c r="F10" s="11">
        <f>E10/$B10</f>
        <v>4.6459708638764523E-3</v>
      </c>
      <c r="G10" s="21">
        <f>SUM(G11:G30)</f>
        <v>24329</v>
      </c>
      <c r="H10" s="11">
        <f>G10/$B10</f>
        <v>8.8311632873343802E-4</v>
      </c>
    </row>
    <row r="11" spans="1:8" x14ac:dyDescent="0.55000000000000004">
      <c r="A11" s="12" t="s">
        <v>69</v>
      </c>
      <c r="B11" s="20">
        <v>1961575</v>
      </c>
      <c r="C11" s="21">
        <v>1193908</v>
      </c>
      <c r="D11" s="11">
        <f t="shared" ref="D11:D30" si="0">C11/$B11</f>
        <v>0.60864764283802553</v>
      </c>
      <c r="E11" s="21">
        <v>7126</v>
      </c>
      <c r="F11" s="11">
        <f t="shared" ref="F11:F30" si="1">E11/$B11</f>
        <v>3.6327950753858506E-3</v>
      </c>
      <c r="G11" s="21">
        <v>1066</v>
      </c>
      <c r="H11" s="11">
        <f t="shared" ref="H11:H30" si="2">G11/$B11</f>
        <v>5.4344085747422353E-4</v>
      </c>
    </row>
    <row r="12" spans="1:8" x14ac:dyDescent="0.55000000000000004">
      <c r="A12" s="12" t="s">
        <v>70</v>
      </c>
      <c r="B12" s="20">
        <v>1065932</v>
      </c>
      <c r="C12" s="21">
        <v>665219</v>
      </c>
      <c r="D12" s="11">
        <f t="shared" si="0"/>
        <v>0.62407264253254424</v>
      </c>
      <c r="E12" s="21">
        <v>5714</v>
      </c>
      <c r="F12" s="11">
        <f t="shared" si="1"/>
        <v>5.3605670905836397E-3</v>
      </c>
      <c r="G12" s="21">
        <v>913</v>
      </c>
      <c r="H12" s="11">
        <f t="shared" si="2"/>
        <v>8.5652743326966444E-4</v>
      </c>
    </row>
    <row r="13" spans="1:8" x14ac:dyDescent="0.55000000000000004">
      <c r="A13" s="12" t="s">
        <v>71</v>
      </c>
      <c r="B13" s="20">
        <v>1324589</v>
      </c>
      <c r="C13" s="21">
        <v>829359</v>
      </c>
      <c r="D13" s="11">
        <f t="shared" si="0"/>
        <v>0.62612553780833147</v>
      </c>
      <c r="E13" s="21">
        <v>7605</v>
      </c>
      <c r="F13" s="11">
        <f t="shared" si="1"/>
        <v>5.7414035598966923E-3</v>
      </c>
      <c r="G13" s="21">
        <v>2710</v>
      </c>
      <c r="H13" s="11">
        <f t="shared" si="2"/>
        <v>2.0459176393583219E-3</v>
      </c>
    </row>
    <row r="14" spans="1:8" x14ac:dyDescent="0.55000000000000004">
      <c r="A14" s="12" t="s">
        <v>72</v>
      </c>
      <c r="B14" s="20">
        <v>974726</v>
      </c>
      <c r="C14" s="21">
        <v>628990</v>
      </c>
      <c r="D14" s="11">
        <f t="shared" si="0"/>
        <v>0.64529929436580125</v>
      </c>
      <c r="E14" s="21">
        <v>4987</v>
      </c>
      <c r="F14" s="11">
        <f t="shared" si="1"/>
        <v>5.1163096090593666E-3</v>
      </c>
      <c r="G14" s="21">
        <v>988</v>
      </c>
      <c r="H14" s="11">
        <f t="shared" si="2"/>
        <v>1.0136181860338188E-3</v>
      </c>
    </row>
    <row r="15" spans="1:8" x14ac:dyDescent="0.55000000000000004">
      <c r="A15" s="12" t="s">
        <v>73</v>
      </c>
      <c r="B15" s="20">
        <v>3759920</v>
      </c>
      <c r="C15" s="21">
        <v>2379563</v>
      </c>
      <c r="D15" s="11">
        <f t="shared" si="0"/>
        <v>0.63287596544607327</v>
      </c>
      <c r="E15" s="21">
        <v>22809</v>
      </c>
      <c r="F15" s="11">
        <f t="shared" si="1"/>
        <v>6.066352475584587E-3</v>
      </c>
      <c r="G15" s="21">
        <v>4185</v>
      </c>
      <c r="H15" s="11">
        <f t="shared" si="2"/>
        <v>1.1130555969275941E-3</v>
      </c>
    </row>
    <row r="16" spans="1:8" x14ac:dyDescent="0.55000000000000004">
      <c r="A16" s="12" t="s">
        <v>74</v>
      </c>
      <c r="B16" s="20">
        <v>1521562.0000000002</v>
      </c>
      <c r="C16" s="21">
        <v>917036</v>
      </c>
      <c r="D16" s="11">
        <f t="shared" si="0"/>
        <v>0.60269381070242278</v>
      </c>
      <c r="E16" s="21">
        <v>8408</v>
      </c>
      <c r="F16" s="11">
        <f t="shared" si="1"/>
        <v>5.5259003576587735E-3</v>
      </c>
      <c r="G16" s="21">
        <v>1664</v>
      </c>
      <c r="H16" s="11">
        <f t="shared" si="2"/>
        <v>1.093613010840176E-3</v>
      </c>
    </row>
    <row r="17" spans="1:8" x14ac:dyDescent="0.55000000000000004">
      <c r="A17" s="12" t="s">
        <v>75</v>
      </c>
      <c r="B17" s="20">
        <v>718601</v>
      </c>
      <c r="C17" s="21">
        <v>459304</v>
      </c>
      <c r="D17" s="11">
        <f t="shared" si="0"/>
        <v>0.6391641536819459</v>
      </c>
      <c r="E17" s="21">
        <v>3988</v>
      </c>
      <c r="F17" s="11">
        <f t="shared" si="1"/>
        <v>5.5496722103086414E-3</v>
      </c>
      <c r="G17" s="21">
        <v>528</v>
      </c>
      <c r="H17" s="11">
        <f t="shared" si="2"/>
        <v>7.3476101480515613E-4</v>
      </c>
    </row>
    <row r="18" spans="1:8" x14ac:dyDescent="0.55000000000000004">
      <c r="A18" s="12" t="s">
        <v>76</v>
      </c>
      <c r="B18" s="20">
        <v>784774</v>
      </c>
      <c r="C18" s="21">
        <v>534576</v>
      </c>
      <c r="D18" s="11">
        <f t="shared" si="0"/>
        <v>0.68118464679003132</v>
      </c>
      <c r="E18" s="21">
        <v>2950</v>
      </c>
      <c r="F18" s="11">
        <f t="shared" si="1"/>
        <v>3.7590440050256505E-3</v>
      </c>
      <c r="G18" s="21">
        <v>604</v>
      </c>
      <c r="H18" s="11">
        <f t="shared" si="2"/>
        <v>7.6964833187643828E-4</v>
      </c>
    </row>
    <row r="19" spans="1:8" x14ac:dyDescent="0.55000000000000004">
      <c r="A19" s="12" t="s">
        <v>77</v>
      </c>
      <c r="B19" s="20">
        <v>694295.99999999988</v>
      </c>
      <c r="C19" s="21">
        <v>451717</v>
      </c>
      <c r="D19" s="11">
        <f t="shared" si="0"/>
        <v>0.65061155472593835</v>
      </c>
      <c r="E19" s="21">
        <v>3411</v>
      </c>
      <c r="F19" s="11">
        <f t="shared" si="1"/>
        <v>4.9128901794047502E-3</v>
      </c>
      <c r="G19" s="21">
        <v>754</v>
      </c>
      <c r="H19" s="11">
        <f t="shared" si="2"/>
        <v>1.0859921416802058E-3</v>
      </c>
    </row>
    <row r="20" spans="1:8" x14ac:dyDescent="0.55000000000000004">
      <c r="A20" s="12" t="s">
        <v>78</v>
      </c>
      <c r="B20" s="20">
        <v>799966</v>
      </c>
      <c r="C20" s="21">
        <v>508566</v>
      </c>
      <c r="D20" s="11">
        <f t="shared" si="0"/>
        <v>0.63573451871704545</v>
      </c>
      <c r="E20" s="21">
        <v>1698</v>
      </c>
      <c r="F20" s="11">
        <f t="shared" si="1"/>
        <v>2.1225902100839287E-3</v>
      </c>
      <c r="G20" s="21">
        <v>438</v>
      </c>
      <c r="H20" s="11">
        <f t="shared" si="2"/>
        <v>5.4752326973896387E-4</v>
      </c>
    </row>
    <row r="21" spans="1:8" x14ac:dyDescent="0.55000000000000004">
      <c r="A21" s="12" t="s">
        <v>79</v>
      </c>
      <c r="B21" s="20">
        <v>2300944</v>
      </c>
      <c r="C21" s="21">
        <v>1346705</v>
      </c>
      <c r="D21" s="11">
        <f t="shared" si="0"/>
        <v>0.58528369225848176</v>
      </c>
      <c r="E21" s="21">
        <v>10532</v>
      </c>
      <c r="F21" s="11">
        <f t="shared" si="1"/>
        <v>4.57725177144685E-3</v>
      </c>
      <c r="G21" s="21">
        <v>2172</v>
      </c>
      <c r="H21" s="11">
        <f t="shared" si="2"/>
        <v>9.4396039190871228E-4</v>
      </c>
    </row>
    <row r="22" spans="1:8" x14ac:dyDescent="0.55000000000000004">
      <c r="A22" s="12" t="s">
        <v>80</v>
      </c>
      <c r="B22" s="20">
        <v>1400720</v>
      </c>
      <c r="C22" s="21">
        <v>808374</v>
      </c>
      <c r="D22" s="11">
        <f t="shared" si="0"/>
        <v>0.57711319892626645</v>
      </c>
      <c r="E22" s="21">
        <v>6496</v>
      </c>
      <c r="F22" s="11">
        <f t="shared" si="1"/>
        <v>4.6376149408875432E-3</v>
      </c>
      <c r="G22" s="21">
        <v>1071</v>
      </c>
      <c r="H22" s="11">
        <f t="shared" si="2"/>
        <v>7.6460677365926093E-4</v>
      </c>
    </row>
    <row r="23" spans="1:8" x14ac:dyDescent="0.55000000000000004">
      <c r="A23" s="12" t="s">
        <v>81</v>
      </c>
      <c r="B23" s="20">
        <v>2739963</v>
      </c>
      <c r="C23" s="21">
        <v>1455442</v>
      </c>
      <c r="D23" s="11">
        <f t="shared" si="0"/>
        <v>0.53119038468767643</v>
      </c>
      <c r="E23" s="21">
        <v>11559</v>
      </c>
      <c r="F23" s="11">
        <f t="shared" si="1"/>
        <v>4.2186701061291704E-3</v>
      </c>
      <c r="G23" s="21">
        <v>2501</v>
      </c>
      <c r="H23" s="11">
        <f t="shared" si="2"/>
        <v>9.1278604857072889E-4</v>
      </c>
    </row>
    <row r="24" spans="1:8" x14ac:dyDescent="0.55000000000000004">
      <c r="A24" s="12" t="s">
        <v>82</v>
      </c>
      <c r="B24" s="20">
        <v>831479.00000000012</v>
      </c>
      <c r="C24" s="21">
        <v>479334</v>
      </c>
      <c r="D24" s="11">
        <f t="shared" si="0"/>
        <v>0.57648359128733251</v>
      </c>
      <c r="E24" s="21">
        <v>2719</v>
      </c>
      <c r="F24" s="11">
        <f t="shared" si="1"/>
        <v>3.2700765743933395E-3</v>
      </c>
      <c r="G24" s="21">
        <v>424</v>
      </c>
      <c r="H24" s="11">
        <f t="shared" si="2"/>
        <v>5.099347067093696E-4</v>
      </c>
    </row>
    <row r="25" spans="1:8" x14ac:dyDescent="0.55000000000000004">
      <c r="A25" s="12" t="s">
        <v>83</v>
      </c>
      <c r="B25" s="20">
        <v>1526835</v>
      </c>
      <c r="C25" s="21">
        <v>881953</v>
      </c>
      <c r="D25" s="11">
        <f t="shared" si="0"/>
        <v>0.57763478044451433</v>
      </c>
      <c r="E25" s="21">
        <v>6203</v>
      </c>
      <c r="F25" s="11">
        <f t="shared" si="1"/>
        <v>4.0626524804579407E-3</v>
      </c>
      <c r="G25" s="21">
        <v>1154</v>
      </c>
      <c r="H25" s="11">
        <f t="shared" si="2"/>
        <v>7.5581185917273318E-4</v>
      </c>
    </row>
    <row r="26" spans="1:8" x14ac:dyDescent="0.55000000000000004">
      <c r="A26" s="12" t="s">
        <v>84</v>
      </c>
      <c r="B26" s="20">
        <v>708155</v>
      </c>
      <c r="C26" s="21">
        <v>418151</v>
      </c>
      <c r="D26" s="11">
        <f t="shared" si="0"/>
        <v>0.59047948542338891</v>
      </c>
      <c r="E26" s="21">
        <v>3288</v>
      </c>
      <c r="F26" s="11">
        <f t="shared" si="1"/>
        <v>4.6430513093884814E-3</v>
      </c>
      <c r="G26" s="21">
        <v>681</v>
      </c>
      <c r="H26" s="11">
        <f t="shared" si="2"/>
        <v>9.6165387521093544E-4</v>
      </c>
    </row>
    <row r="27" spans="1:8" x14ac:dyDescent="0.55000000000000004">
      <c r="A27" s="12" t="s">
        <v>85</v>
      </c>
      <c r="B27" s="20">
        <v>1194817</v>
      </c>
      <c r="C27" s="21">
        <v>695286</v>
      </c>
      <c r="D27" s="11">
        <f t="shared" si="0"/>
        <v>0.58191840256708771</v>
      </c>
      <c r="E27" s="21">
        <v>4686</v>
      </c>
      <c r="F27" s="11">
        <f t="shared" si="1"/>
        <v>3.9219395104020116E-3</v>
      </c>
      <c r="G27" s="21">
        <v>1008</v>
      </c>
      <c r="H27" s="11">
        <f t="shared" si="2"/>
        <v>8.4364383834511895E-4</v>
      </c>
    </row>
    <row r="28" spans="1:8" x14ac:dyDescent="0.55000000000000004">
      <c r="A28" s="12" t="s">
        <v>86</v>
      </c>
      <c r="B28" s="20">
        <v>944709</v>
      </c>
      <c r="C28" s="21">
        <v>586519</v>
      </c>
      <c r="D28" s="11">
        <f t="shared" si="0"/>
        <v>0.62084620766818144</v>
      </c>
      <c r="E28" s="21">
        <v>5343</v>
      </c>
      <c r="F28" s="11">
        <f t="shared" si="1"/>
        <v>5.6557098535104464E-3</v>
      </c>
      <c r="G28" s="21">
        <v>576</v>
      </c>
      <c r="H28" s="11">
        <f t="shared" si="2"/>
        <v>6.0971156197305205E-4</v>
      </c>
    </row>
    <row r="29" spans="1:8" x14ac:dyDescent="0.55000000000000004">
      <c r="A29" s="12" t="s">
        <v>87</v>
      </c>
      <c r="B29" s="20">
        <v>1562767</v>
      </c>
      <c r="C29" s="21">
        <v>891649</v>
      </c>
      <c r="D29" s="11">
        <f t="shared" si="0"/>
        <v>0.57055786307235823</v>
      </c>
      <c r="E29" s="21">
        <v>6906</v>
      </c>
      <c r="F29" s="11">
        <f t="shared" si="1"/>
        <v>4.4190848667779647E-3</v>
      </c>
      <c r="G29" s="21">
        <v>491</v>
      </c>
      <c r="H29" s="11">
        <f t="shared" si="2"/>
        <v>3.1418631184303229E-4</v>
      </c>
    </row>
    <row r="30" spans="1:8" x14ac:dyDescent="0.55000000000000004">
      <c r="A30" s="12" t="s">
        <v>88</v>
      </c>
      <c r="B30" s="20">
        <v>732702</v>
      </c>
      <c r="C30" s="21">
        <v>455702</v>
      </c>
      <c r="D30" s="11">
        <f t="shared" si="0"/>
        <v>0.62194725823049479</v>
      </c>
      <c r="E30" s="21">
        <v>1564</v>
      </c>
      <c r="F30" s="11">
        <f t="shared" si="1"/>
        <v>2.13456493908847E-3</v>
      </c>
      <c r="G30" s="21">
        <v>401</v>
      </c>
      <c r="H30" s="11">
        <f t="shared" si="2"/>
        <v>5.472893481933992E-4</v>
      </c>
    </row>
    <row r="31" spans="1:8" x14ac:dyDescent="0.55000000000000004">
      <c r="A31" s="4"/>
      <c r="B31" s="13"/>
      <c r="C31" s="14"/>
      <c r="D31" s="15"/>
      <c r="E31" s="14"/>
      <c r="F31" s="15"/>
      <c r="G31" s="14"/>
      <c r="H31" s="15"/>
    </row>
    <row r="32" spans="1:8" x14ac:dyDescent="0.55000000000000004">
      <c r="A32" s="4"/>
      <c r="B32" s="13"/>
      <c r="C32" s="14"/>
      <c r="D32" s="15"/>
      <c r="E32" s="14"/>
      <c r="F32" s="15"/>
      <c r="G32" s="14"/>
      <c r="H32" s="15"/>
    </row>
    <row r="33" spans="1:8" x14ac:dyDescent="0.55000000000000004">
      <c r="A33" s="2" t="s">
        <v>89</v>
      </c>
      <c r="B33" s="5"/>
      <c r="C33" s="5"/>
      <c r="D33" s="4"/>
      <c r="E33" s="19"/>
      <c r="F33" s="6"/>
      <c r="G33" s="19"/>
      <c r="H33" s="6"/>
    </row>
    <row r="34" spans="1:8" ht="22.5" customHeight="1" x14ac:dyDescent="0.55000000000000004">
      <c r="A34" s="89"/>
      <c r="B34" s="74" t="s">
        <v>3</v>
      </c>
      <c r="C34" s="70" t="s">
        <v>4</v>
      </c>
      <c r="D34" s="75"/>
      <c r="E34" s="90" t="str">
        <f>E5</f>
        <v>直近1週間</v>
      </c>
      <c r="F34" s="91"/>
      <c r="G34" s="90">
        <f>'進捗状況 (都道府県別)'!G5:H5</f>
        <v>44771</v>
      </c>
      <c r="H34" s="91"/>
    </row>
    <row r="35" spans="1:8" ht="24" customHeight="1" x14ac:dyDescent="0.55000000000000004">
      <c r="A35" s="89"/>
      <c r="B35" s="74"/>
      <c r="C35" s="76"/>
      <c r="D35" s="77"/>
      <c r="E35" s="82" t="s">
        <v>6</v>
      </c>
      <c r="F35" s="83"/>
      <c r="G35" s="84" t="s">
        <v>7</v>
      </c>
      <c r="H35" s="85"/>
    </row>
    <row r="36" spans="1:8" ht="18.75" customHeight="1" x14ac:dyDescent="0.55000000000000004">
      <c r="A36" s="69"/>
      <c r="B36" s="74"/>
      <c r="C36" s="86" t="s">
        <v>8</v>
      </c>
      <c r="D36" s="8"/>
      <c r="E36" s="86" t="s">
        <v>9</v>
      </c>
      <c r="F36" s="8"/>
      <c r="G36" s="86" t="s">
        <v>9</v>
      </c>
      <c r="H36" s="9"/>
    </row>
    <row r="37" spans="1:8" ht="18.75" customHeight="1" x14ac:dyDescent="0.55000000000000004">
      <c r="A37" s="69"/>
      <c r="B37" s="74"/>
      <c r="C37" s="87"/>
      <c r="D37" s="72" t="s">
        <v>10</v>
      </c>
      <c r="E37" s="87"/>
      <c r="F37" s="70" t="s">
        <v>11</v>
      </c>
      <c r="G37" s="87"/>
      <c r="H37" s="72" t="s">
        <v>11</v>
      </c>
    </row>
    <row r="38" spans="1:8" ht="35.15" customHeight="1" x14ac:dyDescent="0.55000000000000004">
      <c r="A38" s="69"/>
      <c r="B38" s="74"/>
      <c r="C38" s="87"/>
      <c r="D38" s="71"/>
      <c r="E38" s="87"/>
      <c r="F38" s="71"/>
      <c r="G38" s="87"/>
      <c r="H38" s="71"/>
    </row>
    <row r="39" spans="1:8" x14ac:dyDescent="0.55000000000000004">
      <c r="A39" s="10" t="s">
        <v>68</v>
      </c>
      <c r="B39" s="20">
        <v>9572763</v>
      </c>
      <c r="C39" s="21">
        <v>5815060</v>
      </c>
      <c r="D39" s="11">
        <f>C39/$B39</f>
        <v>0.60745889144022469</v>
      </c>
      <c r="E39" s="21">
        <v>46055</v>
      </c>
      <c r="F39" s="11">
        <f>E39/$B39</f>
        <v>4.8110456719757918E-3</v>
      </c>
      <c r="G39" s="21">
        <v>8042</v>
      </c>
      <c r="H39" s="11">
        <f>G39/$B39</f>
        <v>8.4009183137616589E-4</v>
      </c>
    </row>
    <row r="40" spans="1:8" ht="18.75" customHeight="1" x14ac:dyDescent="0.55000000000000004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55000000000000004">
      <c r="A41" s="2" t="s">
        <v>90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55000000000000004">
      <c r="A42" s="2" t="s">
        <v>91</v>
      </c>
      <c r="B42" s="13"/>
      <c r="C42" s="14"/>
      <c r="D42" s="15"/>
      <c r="E42" s="14"/>
      <c r="F42" s="15"/>
      <c r="G42" s="14"/>
      <c r="H42" s="15"/>
    </row>
    <row r="43" spans="1:8" x14ac:dyDescent="0.55000000000000004">
      <c r="A43" s="2" t="s">
        <v>62</v>
      </c>
      <c r="B43" s="17"/>
      <c r="C43" s="17"/>
      <c r="D43" s="18"/>
      <c r="E43" s="17"/>
      <c r="F43" s="18"/>
      <c r="G43" s="17"/>
      <c r="H43" s="18"/>
    </row>
    <row r="44" spans="1:8" x14ac:dyDescent="0.55000000000000004">
      <c r="A44" s="2" t="s">
        <v>92</v>
      </c>
      <c r="B44" s="17"/>
      <c r="C44" s="17"/>
      <c r="D44" s="18"/>
      <c r="E44" s="17"/>
      <c r="F44" s="18"/>
      <c r="G44" s="17"/>
      <c r="H44" s="18"/>
    </row>
    <row r="45" spans="1:8" x14ac:dyDescent="0.55000000000000004">
      <c r="A45" s="53" t="s">
        <v>64</v>
      </c>
      <c r="B45" s="54"/>
      <c r="C45" s="54"/>
      <c r="E45" s="54"/>
      <c r="G45" s="54"/>
    </row>
  </sheetData>
  <mergeCells count="28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G3:H3"/>
  </mergeCells>
  <phoneticPr fontId="2"/>
  <pageMargins left="0.7" right="0.7" top="0.75" bottom="0.75" header="0.3" footer="0.3"/>
  <pageSetup paperSize="9"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view="pageBreakPreview" zoomScaleNormal="100" zoomScaleSheetLayoutView="100" workbookViewId="0">
      <selection activeCell="F2" sqref="F2"/>
    </sheetView>
  </sheetViews>
  <sheetFormatPr defaultRowHeight="18" x14ac:dyDescent="0.55000000000000004"/>
  <cols>
    <col min="1" max="1" width="12.75" customWidth="1"/>
    <col min="2" max="2" width="14.08203125" style="27" customWidth="1"/>
    <col min="3" max="4" width="13.83203125" customWidth="1"/>
    <col min="5" max="6" width="14" customWidth="1"/>
    <col min="7" max="8" width="14.08203125" customWidth="1"/>
    <col min="9" max="9" width="12.83203125" customWidth="1"/>
    <col min="10" max="21" width="13.08203125" customWidth="1"/>
    <col min="23" max="23" width="11.58203125" bestFit="1" customWidth="1"/>
  </cols>
  <sheetData>
    <row r="1" spans="1:23" x14ac:dyDescent="0.55000000000000004">
      <c r="A1" s="22" t="s">
        <v>93</v>
      </c>
      <c r="B1" s="23"/>
      <c r="C1" s="24"/>
      <c r="D1" s="24"/>
      <c r="E1" s="24"/>
      <c r="F1" s="24"/>
      <c r="J1" s="25"/>
    </row>
    <row r="2" spans="1:23" x14ac:dyDescent="0.55000000000000004">
      <c r="A2" s="22"/>
      <c r="B2" s="22"/>
      <c r="C2" s="22"/>
      <c r="D2" s="22"/>
      <c r="E2" s="22"/>
      <c r="F2" s="22"/>
      <c r="G2" s="22"/>
      <c r="H2" s="22"/>
      <c r="I2" s="22"/>
      <c r="P2" s="26"/>
      <c r="Q2" s="26"/>
      <c r="R2" s="26"/>
      <c r="S2" s="26"/>
      <c r="T2" s="94">
        <f>'進捗状況 (都道府県別)'!G3</f>
        <v>44774</v>
      </c>
      <c r="U2" s="94"/>
    </row>
    <row r="3" spans="1:23" x14ac:dyDescent="0.55000000000000004">
      <c r="A3" s="96" t="s">
        <v>2</v>
      </c>
      <c r="B3" s="111" t="str">
        <f>_xlfn.CONCAT("接種回数（",TEXT('進捗状況 (都道府県別)'!G3-1,"m月d日"),"まで）")</f>
        <v>接種回数（7月31日まで）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3"/>
    </row>
    <row r="4" spans="1:23" x14ac:dyDescent="0.55000000000000004">
      <c r="A4" s="97"/>
      <c r="B4" s="97"/>
      <c r="C4" s="99" t="s">
        <v>94</v>
      </c>
      <c r="D4" s="100"/>
      <c r="E4" s="99" t="s">
        <v>95</v>
      </c>
      <c r="F4" s="100"/>
      <c r="G4" s="105" t="s">
        <v>96</v>
      </c>
      <c r="H4" s="106"/>
      <c r="I4" s="106"/>
      <c r="J4" s="106"/>
      <c r="K4" s="106"/>
      <c r="L4" s="106"/>
      <c r="M4" s="106"/>
      <c r="N4" s="106"/>
      <c r="O4" s="106"/>
      <c r="P4" s="107"/>
      <c r="Q4" s="105" t="s">
        <v>97</v>
      </c>
      <c r="R4" s="106"/>
      <c r="S4" s="106"/>
      <c r="T4" s="106"/>
      <c r="U4" s="107"/>
    </row>
    <row r="5" spans="1:23" x14ac:dyDescent="0.55000000000000004">
      <c r="A5" s="97"/>
      <c r="B5" s="97"/>
      <c r="C5" s="101"/>
      <c r="D5" s="102"/>
      <c r="E5" s="101"/>
      <c r="F5" s="102"/>
      <c r="G5" s="103"/>
      <c r="H5" s="104"/>
      <c r="I5" s="57" t="s">
        <v>98</v>
      </c>
      <c r="J5" s="57" t="s">
        <v>99</v>
      </c>
      <c r="K5" s="58" t="s">
        <v>100</v>
      </c>
      <c r="L5" s="59" t="s">
        <v>101</v>
      </c>
      <c r="M5" s="59" t="s">
        <v>102</v>
      </c>
      <c r="N5" s="59" t="s">
        <v>103</v>
      </c>
      <c r="O5" s="59" t="s">
        <v>104</v>
      </c>
      <c r="P5" s="59" t="s">
        <v>105</v>
      </c>
      <c r="Q5" s="64"/>
      <c r="R5" s="65"/>
      <c r="S5" s="57" t="s">
        <v>106</v>
      </c>
      <c r="T5" s="57" t="s">
        <v>107</v>
      </c>
      <c r="U5" s="57" t="s">
        <v>108</v>
      </c>
    </row>
    <row r="6" spans="1:23" x14ac:dyDescent="0.55000000000000004">
      <c r="A6" s="98"/>
      <c r="B6" s="98"/>
      <c r="C6" s="56" t="s">
        <v>8</v>
      </c>
      <c r="D6" s="56" t="s">
        <v>109</v>
      </c>
      <c r="E6" s="56" t="s">
        <v>8</v>
      </c>
      <c r="F6" s="56" t="s">
        <v>109</v>
      </c>
      <c r="G6" s="56" t="s">
        <v>8</v>
      </c>
      <c r="H6" s="56" t="s">
        <v>109</v>
      </c>
      <c r="I6" s="108" t="s">
        <v>8</v>
      </c>
      <c r="J6" s="109"/>
      <c r="K6" s="109"/>
      <c r="L6" s="109"/>
      <c r="M6" s="109"/>
      <c r="N6" s="109"/>
      <c r="O6" s="109"/>
      <c r="P6" s="110"/>
      <c r="Q6" s="56" t="s">
        <v>8</v>
      </c>
      <c r="R6" s="56" t="s">
        <v>109</v>
      </c>
      <c r="S6" s="60" t="s">
        <v>110</v>
      </c>
      <c r="T6" s="60" t="s">
        <v>110</v>
      </c>
      <c r="U6" s="60" t="s">
        <v>110</v>
      </c>
      <c r="W6" s="27" t="s">
        <v>111</v>
      </c>
    </row>
    <row r="7" spans="1:23" x14ac:dyDescent="0.55000000000000004">
      <c r="A7" s="28" t="s">
        <v>12</v>
      </c>
      <c r="B7" s="32">
        <f>C7+E7+G7+Q7</f>
        <v>297829173</v>
      </c>
      <c r="C7" s="32">
        <f>SUM(C8:C54)</f>
        <v>103896278</v>
      </c>
      <c r="D7" s="31">
        <f t="shared" ref="D7:D54" si="0">C7/W7</f>
        <v>0.82037393888942733</v>
      </c>
      <c r="E7" s="32">
        <f>SUM(E8:E54)</f>
        <v>102473283</v>
      </c>
      <c r="F7" s="31">
        <f t="shared" ref="F7:F54" si="1">E7/W7</f>
        <v>0.80913784809154565</v>
      </c>
      <c r="G7" s="32">
        <f>SUM(G8:G54)</f>
        <v>79772003</v>
      </c>
      <c r="H7" s="31">
        <f>G7/W7</f>
        <v>0.62988659049180973</v>
      </c>
      <c r="I7" s="32">
        <f>SUM(I8:I54)</f>
        <v>1034984</v>
      </c>
      <c r="J7" s="32">
        <f t="shared" ref="J7" si="2">SUM(J8:J54)</f>
        <v>5292256</v>
      </c>
      <c r="K7" s="32">
        <f t="shared" ref="K7:Q7" si="3">SUM(K8:K54)</f>
        <v>23279466</v>
      </c>
      <c r="L7" s="32">
        <f t="shared" si="3"/>
        <v>25487062</v>
      </c>
      <c r="M7" s="32">
        <f t="shared" si="3"/>
        <v>13739104</v>
      </c>
      <c r="N7" s="32">
        <f t="shared" si="3"/>
        <v>6548183</v>
      </c>
      <c r="O7" s="32">
        <f t="shared" si="3"/>
        <v>2721971</v>
      </c>
      <c r="P7" s="32">
        <f t="shared" si="3"/>
        <v>1668977</v>
      </c>
      <c r="Q7" s="61">
        <f t="shared" si="3"/>
        <v>11687609</v>
      </c>
      <c r="R7" s="62">
        <f>Q7/W7</f>
        <v>9.2286364979595525E-2</v>
      </c>
      <c r="S7" s="61">
        <f t="shared" ref="S7:U7" si="4">SUM(S8:S54)</f>
        <v>6623</v>
      </c>
      <c r="T7" s="61">
        <f t="shared" ref="T7" si="5">SUM(T8:T54)</f>
        <v>744252</v>
      </c>
      <c r="U7" s="61">
        <f t="shared" si="4"/>
        <v>10936734</v>
      </c>
      <c r="W7" s="1">
        <v>126645025</v>
      </c>
    </row>
    <row r="8" spans="1:23" x14ac:dyDescent="0.55000000000000004">
      <c r="A8" s="33" t="s">
        <v>13</v>
      </c>
      <c r="B8" s="32">
        <f>C8+E8+G8+Q8</f>
        <v>12443008</v>
      </c>
      <c r="C8" s="34">
        <f>SUM(一般接種!D7+一般接種!G7+一般接種!J7+一般接種!M7+医療従事者等!C5)</f>
        <v>4325546</v>
      </c>
      <c r="D8" s="30">
        <f t="shared" si="0"/>
        <v>0.82760179030242009</v>
      </c>
      <c r="E8" s="34">
        <f>SUM(一般接種!E7+一般接種!H7+一般接種!K7+一般接種!N7+医療従事者等!D5)</f>
        <v>4262406</v>
      </c>
      <c r="F8" s="31">
        <f t="shared" si="1"/>
        <v>0.81552128600546092</v>
      </c>
      <c r="G8" s="29">
        <f>SUM(I8:P8)</f>
        <v>3409706</v>
      </c>
      <c r="H8" s="31">
        <f t="shared" ref="H8:H54" si="6">G8/W8</f>
        <v>0.65237516604953538</v>
      </c>
      <c r="I8" s="35">
        <v>42065</v>
      </c>
      <c r="J8" s="35">
        <v>231276</v>
      </c>
      <c r="K8" s="35">
        <v>923316</v>
      </c>
      <c r="L8" s="35">
        <v>1075368</v>
      </c>
      <c r="M8" s="35">
        <v>655977</v>
      </c>
      <c r="N8" s="35">
        <v>305089</v>
      </c>
      <c r="O8" s="35">
        <v>120224</v>
      </c>
      <c r="P8" s="35">
        <v>56391</v>
      </c>
      <c r="Q8" s="35">
        <f>SUM(S8:U8)</f>
        <v>445350</v>
      </c>
      <c r="R8" s="63">
        <f t="shared" ref="R8:R54" si="7">Q8/W8</f>
        <v>8.5208308341000835E-2</v>
      </c>
      <c r="S8" s="35">
        <v>131</v>
      </c>
      <c r="T8" s="35">
        <v>25857</v>
      </c>
      <c r="U8" s="35">
        <v>419362</v>
      </c>
      <c r="W8" s="1">
        <v>5226603</v>
      </c>
    </row>
    <row r="9" spans="1:23" x14ac:dyDescent="0.55000000000000004">
      <c r="A9" s="33" t="s">
        <v>14</v>
      </c>
      <c r="B9" s="32">
        <f>C9+E9+G9+Q9</f>
        <v>3155520</v>
      </c>
      <c r="C9" s="34">
        <f>SUM(一般接種!D8+一般接種!G8+一般接種!J8+一般接種!M8+医療従事者等!C6)</f>
        <v>1096263</v>
      </c>
      <c r="D9" s="30">
        <f t="shared" si="0"/>
        <v>0.87031592986745954</v>
      </c>
      <c r="E9" s="34">
        <f>SUM(一般接種!E8+一般接種!H8+一般接種!K8+一般接種!N8+医療従事者等!D6)</f>
        <v>1082234</v>
      </c>
      <c r="F9" s="31">
        <f t="shared" si="1"/>
        <v>0.85917839974912968</v>
      </c>
      <c r="G9" s="29">
        <f t="shared" ref="G9:G54" si="8">SUM(I9:P9)</f>
        <v>877860</v>
      </c>
      <c r="H9" s="31">
        <f t="shared" si="6"/>
        <v>0.69692723570297277</v>
      </c>
      <c r="I9" s="35">
        <v>10708</v>
      </c>
      <c r="J9" s="35">
        <v>43921</v>
      </c>
      <c r="K9" s="35">
        <v>228261</v>
      </c>
      <c r="L9" s="35">
        <v>263752</v>
      </c>
      <c r="M9" s="35">
        <v>181565</v>
      </c>
      <c r="N9" s="35">
        <v>92199</v>
      </c>
      <c r="O9" s="35">
        <v>41215</v>
      </c>
      <c r="P9" s="35">
        <v>16239</v>
      </c>
      <c r="Q9" s="35">
        <f t="shared" ref="Q9:Q54" si="9">SUM(S9:U9)</f>
        <v>99163</v>
      </c>
      <c r="R9" s="63">
        <f t="shared" si="7"/>
        <v>7.8724848465602584E-2</v>
      </c>
      <c r="S9" s="35">
        <v>68</v>
      </c>
      <c r="T9" s="35">
        <v>5568</v>
      </c>
      <c r="U9" s="35">
        <v>93527</v>
      </c>
      <c r="W9" s="1">
        <v>1259615</v>
      </c>
    </row>
    <row r="10" spans="1:23" x14ac:dyDescent="0.55000000000000004">
      <c r="A10" s="33" t="s">
        <v>15</v>
      </c>
      <c r="B10" s="32">
        <f t="shared" ref="B10:B54" si="10">C10+E10+G10+Q10</f>
        <v>3082329</v>
      </c>
      <c r="C10" s="34">
        <f>SUM(一般接種!D9+一般接種!G9+一般接種!J9+一般接種!M9+医療従事者等!C7)</f>
        <v>1061311</v>
      </c>
      <c r="D10" s="30">
        <f t="shared" si="0"/>
        <v>0.86934060056207985</v>
      </c>
      <c r="E10" s="34">
        <f>SUM(一般接種!E9+一般接種!H9+一般接種!K9+一般接種!N9+医療従事者等!D7)</f>
        <v>1046128</v>
      </c>
      <c r="F10" s="31">
        <f t="shared" si="1"/>
        <v>0.85690390826516216</v>
      </c>
      <c r="G10" s="29">
        <f t="shared" si="8"/>
        <v>863843</v>
      </c>
      <c r="H10" s="31">
        <f t="shared" si="6"/>
        <v>0.70759069906120708</v>
      </c>
      <c r="I10" s="35">
        <v>10394</v>
      </c>
      <c r="J10" s="35">
        <v>47656</v>
      </c>
      <c r="K10" s="35">
        <v>221510</v>
      </c>
      <c r="L10" s="35">
        <v>256709</v>
      </c>
      <c r="M10" s="35">
        <v>168557</v>
      </c>
      <c r="N10" s="35">
        <v>106720</v>
      </c>
      <c r="O10" s="35">
        <v>40114</v>
      </c>
      <c r="P10" s="35">
        <v>12183</v>
      </c>
      <c r="Q10" s="35">
        <f t="shared" si="9"/>
        <v>111047</v>
      </c>
      <c r="R10" s="63">
        <f t="shared" si="7"/>
        <v>9.0960769906857919E-2</v>
      </c>
      <c r="S10" s="35">
        <v>6</v>
      </c>
      <c r="T10" s="35">
        <v>5228</v>
      </c>
      <c r="U10" s="35">
        <v>105813</v>
      </c>
      <c r="W10" s="1">
        <v>1220823</v>
      </c>
    </row>
    <row r="11" spans="1:23" x14ac:dyDescent="0.55000000000000004">
      <c r="A11" s="33" t="s">
        <v>16</v>
      </c>
      <c r="B11" s="32">
        <f t="shared" si="10"/>
        <v>5579612</v>
      </c>
      <c r="C11" s="34">
        <f>SUM(一般接種!D10+一般接種!G10+一般接種!J10+一般接種!M10+医療従事者等!C8)</f>
        <v>1936854</v>
      </c>
      <c r="D11" s="30">
        <f t="shared" si="0"/>
        <v>0.84875693966973553</v>
      </c>
      <c r="E11" s="34">
        <f>SUM(一般接種!E10+一般接種!H10+一般接種!K10+一般接種!N10+医療従事者等!D8)</f>
        <v>1903544</v>
      </c>
      <c r="F11" s="31">
        <f t="shared" si="1"/>
        <v>0.83416002443482418</v>
      </c>
      <c r="G11" s="29">
        <f t="shared" si="8"/>
        <v>1506423</v>
      </c>
      <c r="H11" s="31">
        <f t="shared" si="6"/>
        <v>0.66013596033986144</v>
      </c>
      <c r="I11" s="35">
        <v>18873</v>
      </c>
      <c r="J11" s="35">
        <v>125637</v>
      </c>
      <c r="K11" s="35">
        <v>460311</v>
      </c>
      <c r="L11" s="35">
        <v>393948</v>
      </c>
      <c r="M11" s="35">
        <v>269752</v>
      </c>
      <c r="N11" s="35">
        <v>151083</v>
      </c>
      <c r="O11" s="35">
        <v>60376</v>
      </c>
      <c r="P11" s="35">
        <v>26443</v>
      </c>
      <c r="Q11" s="35">
        <f t="shared" si="9"/>
        <v>232791</v>
      </c>
      <c r="R11" s="63">
        <f t="shared" si="7"/>
        <v>0.10201232345992904</v>
      </c>
      <c r="S11" s="35">
        <v>26</v>
      </c>
      <c r="T11" s="35">
        <v>24532</v>
      </c>
      <c r="U11" s="35">
        <v>208233</v>
      </c>
      <c r="W11" s="1">
        <v>2281989</v>
      </c>
    </row>
    <row r="12" spans="1:23" x14ac:dyDescent="0.55000000000000004">
      <c r="A12" s="33" t="s">
        <v>17</v>
      </c>
      <c r="B12" s="32">
        <f t="shared" si="10"/>
        <v>2466281</v>
      </c>
      <c r="C12" s="34">
        <f>SUM(一般接種!D11+一般接種!G11+一般接種!J11+一般接種!M11+医療従事者等!C9)</f>
        <v>857174</v>
      </c>
      <c r="D12" s="30">
        <f t="shared" si="0"/>
        <v>0.88251270477963284</v>
      </c>
      <c r="E12" s="34">
        <f>SUM(一般接種!E11+一般接種!H11+一般接種!K11+一般接種!N11+医療従事者等!D9)</f>
        <v>847014</v>
      </c>
      <c r="F12" s="31">
        <f t="shared" si="1"/>
        <v>0.87205236757789661</v>
      </c>
      <c r="G12" s="29">
        <f t="shared" si="8"/>
        <v>713957</v>
      </c>
      <c r="H12" s="31">
        <f t="shared" si="6"/>
        <v>0.73506210310433162</v>
      </c>
      <c r="I12" s="35">
        <v>4884</v>
      </c>
      <c r="J12" s="35">
        <v>29763</v>
      </c>
      <c r="K12" s="35">
        <v>127459</v>
      </c>
      <c r="L12" s="35">
        <v>229257</v>
      </c>
      <c r="M12" s="35">
        <v>189272</v>
      </c>
      <c r="N12" s="35">
        <v>89842</v>
      </c>
      <c r="O12" s="35">
        <v>30781</v>
      </c>
      <c r="P12" s="35">
        <v>12699</v>
      </c>
      <c r="Q12" s="35">
        <f t="shared" si="9"/>
        <v>48136</v>
      </c>
      <c r="R12" s="63">
        <f t="shared" si="7"/>
        <v>4.9558936175470095E-2</v>
      </c>
      <c r="S12" s="35">
        <v>3</v>
      </c>
      <c r="T12" s="35">
        <v>1514</v>
      </c>
      <c r="U12" s="35">
        <v>46619</v>
      </c>
      <c r="W12" s="1">
        <v>971288</v>
      </c>
    </row>
    <row r="13" spans="1:23" x14ac:dyDescent="0.55000000000000004">
      <c r="A13" s="33" t="s">
        <v>18</v>
      </c>
      <c r="B13" s="32">
        <f t="shared" si="10"/>
        <v>2711445</v>
      </c>
      <c r="C13" s="34">
        <f>SUM(一般接種!D12+一般接種!G12+一般接種!J12+一般接種!M12+医療従事者等!C10)</f>
        <v>934781</v>
      </c>
      <c r="D13" s="30">
        <f t="shared" si="0"/>
        <v>0.87398486483252025</v>
      </c>
      <c r="E13" s="34">
        <f>SUM(一般接種!E12+一般接種!H12+一般接種!K12+一般接種!N12+医療従事者等!D10)</f>
        <v>925652</v>
      </c>
      <c r="F13" s="31">
        <f t="shared" si="1"/>
        <v>0.86544959525488008</v>
      </c>
      <c r="G13" s="29">
        <f t="shared" si="8"/>
        <v>765761</v>
      </c>
      <c r="H13" s="31">
        <f t="shared" si="6"/>
        <v>0.71595756019753876</v>
      </c>
      <c r="I13" s="35">
        <v>9649</v>
      </c>
      <c r="J13" s="35">
        <v>34709</v>
      </c>
      <c r="K13" s="35">
        <v>192836</v>
      </c>
      <c r="L13" s="35">
        <v>270823</v>
      </c>
      <c r="M13" s="35">
        <v>142479</v>
      </c>
      <c r="N13" s="35">
        <v>77113</v>
      </c>
      <c r="O13" s="35">
        <v>25814</v>
      </c>
      <c r="P13" s="35">
        <v>12338</v>
      </c>
      <c r="Q13" s="35">
        <f t="shared" si="9"/>
        <v>85251</v>
      </c>
      <c r="R13" s="63">
        <f t="shared" si="7"/>
        <v>7.9706459279592953E-2</v>
      </c>
      <c r="S13" s="35">
        <v>2</v>
      </c>
      <c r="T13" s="35">
        <v>3541</v>
      </c>
      <c r="U13" s="35">
        <v>81708</v>
      </c>
      <c r="W13" s="1">
        <v>1069562</v>
      </c>
    </row>
    <row r="14" spans="1:23" x14ac:dyDescent="0.55000000000000004">
      <c r="A14" s="33" t="s">
        <v>19</v>
      </c>
      <c r="B14" s="32">
        <f t="shared" si="10"/>
        <v>4663390</v>
      </c>
      <c r="C14" s="34">
        <f>SUM(一般接種!D13+一般接種!G13+一般接種!J13+一般接種!M13+医療従事者等!C11)</f>
        <v>1599060</v>
      </c>
      <c r="D14" s="30">
        <f t="shared" si="0"/>
        <v>0.85875904039560513</v>
      </c>
      <c r="E14" s="34">
        <f>SUM(一般接種!E13+一般接種!H13+一般接種!K13+一般接種!N13+医療従事者等!D11)</f>
        <v>1579692</v>
      </c>
      <c r="F14" s="31">
        <f t="shared" si="1"/>
        <v>0.84835765139557873</v>
      </c>
      <c r="G14" s="29">
        <f t="shared" si="8"/>
        <v>1296761</v>
      </c>
      <c r="H14" s="31">
        <f t="shared" si="6"/>
        <v>0.69641241228124351</v>
      </c>
      <c r="I14" s="35">
        <v>19090</v>
      </c>
      <c r="J14" s="35">
        <v>75513</v>
      </c>
      <c r="K14" s="35">
        <v>346389</v>
      </c>
      <c r="L14" s="35">
        <v>419497</v>
      </c>
      <c r="M14" s="35">
        <v>236851</v>
      </c>
      <c r="N14" s="35">
        <v>128822</v>
      </c>
      <c r="O14" s="35">
        <v>49666</v>
      </c>
      <c r="P14" s="35">
        <v>20933</v>
      </c>
      <c r="Q14" s="35">
        <f t="shared" si="9"/>
        <v>187877</v>
      </c>
      <c r="R14" s="63">
        <f t="shared" si="7"/>
        <v>0.1008974473955981</v>
      </c>
      <c r="S14" s="35">
        <v>120</v>
      </c>
      <c r="T14" s="35">
        <v>12972</v>
      </c>
      <c r="U14" s="35">
        <v>174785</v>
      </c>
      <c r="W14" s="1">
        <v>1862059</v>
      </c>
    </row>
    <row r="15" spans="1:23" x14ac:dyDescent="0.55000000000000004">
      <c r="A15" s="33" t="s">
        <v>20</v>
      </c>
      <c r="B15" s="32">
        <f t="shared" si="10"/>
        <v>7215956</v>
      </c>
      <c r="C15" s="34">
        <f>SUM(一般接種!D14+一般接種!G14+一般接種!J14+一般接種!M14+医療従事者等!C12)</f>
        <v>2479140</v>
      </c>
      <c r="D15" s="30">
        <f t="shared" si="0"/>
        <v>0.85261936082952872</v>
      </c>
      <c r="E15" s="34">
        <f>SUM(一般接種!E14+一般接種!H14+一般接種!K14+一般接種!N14+医療従事者等!D12)</f>
        <v>2446047</v>
      </c>
      <c r="F15" s="31">
        <f t="shared" si="1"/>
        <v>0.84123810260775367</v>
      </c>
      <c r="G15" s="29">
        <f t="shared" si="8"/>
        <v>1951248</v>
      </c>
      <c r="H15" s="31">
        <f t="shared" si="6"/>
        <v>0.67106812143723082</v>
      </c>
      <c r="I15" s="35">
        <v>21271</v>
      </c>
      <c r="J15" s="35">
        <v>141961</v>
      </c>
      <c r="K15" s="35">
        <v>555374</v>
      </c>
      <c r="L15" s="35">
        <v>593063</v>
      </c>
      <c r="M15" s="35">
        <v>347070</v>
      </c>
      <c r="N15" s="35">
        <v>181319</v>
      </c>
      <c r="O15" s="35">
        <v>71316</v>
      </c>
      <c r="P15" s="35">
        <v>39874</v>
      </c>
      <c r="Q15" s="35">
        <f t="shared" si="9"/>
        <v>339521</v>
      </c>
      <c r="R15" s="63">
        <f t="shared" si="7"/>
        <v>0.11676717652419889</v>
      </c>
      <c r="S15" s="35">
        <v>89</v>
      </c>
      <c r="T15" s="35">
        <v>26553</v>
      </c>
      <c r="U15" s="35">
        <v>312879</v>
      </c>
      <c r="W15" s="1">
        <v>2907675</v>
      </c>
    </row>
    <row r="16" spans="1:23" x14ac:dyDescent="0.55000000000000004">
      <c r="A16" s="36" t="s">
        <v>21</v>
      </c>
      <c r="B16" s="32">
        <f t="shared" si="10"/>
        <v>4758189</v>
      </c>
      <c r="C16" s="34">
        <f>SUM(一般接種!D15+一般接種!G15+一般接種!J15+一般接種!M15+医療従事者等!C13)</f>
        <v>1636027</v>
      </c>
      <c r="D16" s="30">
        <f t="shared" si="0"/>
        <v>0.8366708414284334</v>
      </c>
      <c r="E16" s="34">
        <f>SUM(一般接種!E15+一般接種!H15+一般接種!K15+一般接種!N15+医療従事者等!D13)</f>
        <v>1615925</v>
      </c>
      <c r="F16" s="31">
        <f t="shared" si="1"/>
        <v>0.82639059712048835</v>
      </c>
      <c r="G16" s="29">
        <f t="shared" si="8"/>
        <v>1298145</v>
      </c>
      <c r="H16" s="31">
        <f t="shared" si="6"/>
        <v>0.66387661661214248</v>
      </c>
      <c r="I16" s="35">
        <v>14830</v>
      </c>
      <c r="J16" s="35">
        <v>72312</v>
      </c>
      <c r="K16" s="35">
        <v>367185</v>
      </c>
      <c r="L16" s="35">
        <v>347976</v>
      </c>
      <c r="M16" s="35">
        <v>253864</v>
      </c>
      <c r="N16" s="35">
        <v>147952</v>
      </c>
      <c r="O16" s="35">
        <v>63006</v>
      </c>
      <c r="P16" s="35">
        <v>31020</v>
      </c>
      <c r="Q16" s="35">
        <f t="shared" si="9"/>
        <v>208092</v>
      </c>
      <c r="R16" s="63">
        <f t="shared" si="7"/>
        <v>0.10641909255441723</v>
      </c>
      <c r="S16" s="35">
        <v>249</v>
      </c>
      <c r="T16" s="35">
        <v>8917</v>
      </c>
      <c r="U16" s="35">
        <v>198926</v>
      </c>
      <c r="W16" s="1">
        <v>1955401</v>
      </c>
    </row>
    <row r="17" spans="1:23" x14ac:dyDescent="0.55000000000000004">
      <c r="A17" s="33" t="s">
        <v>22</v>
      </c>
      <c r="B17" s="32">
        <f t="shared" si="10"/>
        <v>4671234</v>
      </c>
      <c r="C17" s="34">
        <f>SUM(一般接種!D16+一般接種!G16+一般接種!J16+一般接種!M16+医療従事者等!C14)</f>
        <v>1615359</v>
      </c>
      <c r="D17" s="30">
        <f t="shared" si="0"/>
        <v>0.82496204230527437</v>
      </c>
      <c r="E17" s="34">
        <f>SUM(一般接種!E16+一般接種!H16+一般接種!K16+一般接種!N16+医療従事者等!D14)</f>
        <v>1590446</v>
      </c>
      <c r="F17" s="31">
        <f t="shared" si="1"/>
        <v>0.81223900095041057</v>
      </c>
      <c r="G17" s="29">
        <f t="shared" si="8"/>
        <v>1277025</v>
      </c>
      <c r="H17" s="31">
        <f t="shared" si="6"/>
        <v>0.65217524530144255</v>
      </c>
      <c r="I17" s="35">
        <v>16350</v>
      </c>
      <c r="J17" s="35">
        <v>72173</v>
      </c>
      <c r="K17" s="35">
        <v>402556</v>
      </c>
      <c r="L17" s="35">
        <v>435618</v>
      </c>
      <c r="M17" s="35">
        <v>217715</v>
      </c>
      <c r="N17" s="35">
        <v>78386</v>
      </c>
      <c r="O17" s="35">
        <v>38063</v>
      </c>
      <c r="P17" s="35">
        <v>16164</v>
      </c>
      <c r="Q17" s="35">
        <f t="shared" si="9"/>
        <v>188404</v>
      </c>
      <c r="R17" s="63">
        <f t="shared" si="7"/>
        <v>9.6217712978033304E-2</v>
      </c>
      <c r="S17" s="35">
        <v>52</v>
      </c>
      <c r="T17" s="35">
        <v>7013</v>
      </c>
      <c r="U17" s="35">
        <v>181339</v>
      </c>
      <c r="W17" s="1">
        <v>1958101</v>
      </c>
    </row>
    <row r="18" spans="1:23" x14ac:dyDescent="0.55000000000000004">
      <c r="A18" s="33" t="s">
        <v>23</v>
      </c>
      <c r="B18" s="32">
        <f t="shared" si="10"/>
        <v>17550461</v>
      </c>
      <c r="C18" s="34">
        <f>SUM(一般接種!D17+一般接種!G17+一般接種!J17+一般接種!M17+医療従事者等!C15)</f>
        <v>6142166</v>
      </c>
      <c r="D18" s="30">
        <f t="shared" si="0"/>
        <v>0.83071855212726231</v>
      </c>
      <c r="E18" s="34">
        <f>SUM(一般接種!E17+一般接種!H17+一般接種!K17+一般接種!N17+医療従事者等!D15)</f>
        <v>6053495</v>
      </c>
      <c r="F18" s="31">
        <f t="shared" si="1"/>
        <v>0.81872593507072611</v>
      </c>
      <c r="G18" s="29">
        <f t="shared" si="8"/>
        <v>4693112</v>
      </c>
      <c r="H18" s="31">
        <f t="shared" si="6"/>
        <v>0.6347362161183987</v>
      </c>
      <c r="I18" s="35">
        <v>49948</v>
      </c>
      <c r="J18" s="35">
        <v>271387</v>
      </c>
      <c r="K18" s="35">
        <v>1318007</v>
      </c>
      <c r="L18" s="35">
        <v>1417685</v>
      </c>
      <c r="M18" s="35">
        <v>837961</v>
      </c>
      <c r="N18" s="35">
        <v>477992</v>
      </c>
      <c r="O18" s="35">
        <v>202441</v>
      </c>
      <c r="P18" s="35">
        <v>117691</v>
      </c>
      <c r="Q18" s="35">
        <f t="shared" si="9"/>
        <v>661688</v>
      </c>
      <c r="R18" s="63">
        <f t="shared" si="7"/>
        <v>8.9492289417118315E-2</v>
      </c>
      <c r="S18" s="35">
        <v>222</v>
      </c>
      <c r="T18" s="35">
        <v>44675</v>
      </c>
      <c r="U18" s="35">
        <v>616791</v>
      </c>
      <c r="W18" s="1">
        <v>7393799</v>
      </c>
    </row>
    <row r="19" spans="1:23" x14ac:dyDescent="0.55000000000000004">
      <c r="A19" s="33" t="s">
        <v>24</v>
      </c>
      <c r="B19" s="32">
        <f t="shared" si="10"/>
        <v>15132653</v>
      </c>
      <c r="C19" s="34">
        <f>SUM(一般接種!D18+一般接種!G18+一般接種!J18+一般接種!M18+医療従事者等!C16)</f>
        <v>5245312</v>
      </c>
      <c r="D19" s="30">
        <f t="shared" si="0"/>
        <v>0.82957482114197112</v>
      </c>
      <c r="E19" s="34">
        <f>SUM(一般接種!E18+一般接種!H18+一般接種!K18+一般接種!N18+医療従事者等!D16)</f>
        <v>5179190</v>
      </c>
      <c r="F19" s="31">
        <f t="shared" si="1"/>
        <v>0.81911726469469981</v>
      </c>
      <c r="G19" s="29">
        <f t="shared" si="8"/>
        <v>4099863</v>
      </c>
      <c r="H19" s="31">
        <f t="shared" si="6"/>
        <v>0.64841578821842916</v>
      </c>
      <c r="I19" s="35">
        <v>43234</v>
      </c>
      <c r="J19" s="35">
        <v>214385</v>
      </c>
      <c r="K19" s="35">
        <v>1089944</v>
      </c>
      <c r="L19" s="35">
        <v>1325512</v>
      </c>
      <c r="M19" s="35">
        <v>755745</v>
      </c>
      <c r="N19" s="35">
        <v>394470</v>
      </c>
      <c r="O19" s="35">
        <v>169451</v>
      </c>
      <c r="P19" s="35">
        <v>107122</v>
      </c>
      <c r="Q19" s="35">
        <f t="shared" si="9"/>
        <v>608288</v>
      </c>
      <c r="R19" s="63">
        <f t="shared" si="7"/>
        <v>9.6204078766488496E-2</v>
      </c>
      <c r="S19" s="35">
        <v>248</v>
      </c>
      <c r="T19" s="35">
        <v>35214</v>
      </c>
      <c r="U19" s="35">
        <v>572826</v>
      </c>
      <c r="W19" s="1">
        <v>6322892</v>
      </c>
    </row>
    <row r="20" spans="1:23" x14ac:dyDescent="0.55000000000000004">
      <c r="A20" s="33" t="s">
        <v>25</v>
      </c>
      <c r="B20" s="32">
        <f t="shared" si="10"/>
        <v>32519883</v>
      </c>
      <c r="C20" s="34">
        <f>SUM(一般接種!D19+一般接種!G19+一般接種!J19+一般接種!M19+医療従事者等!C17)</f>
        <v>11318889</v>
      </c>
      <c r="D20" s="30">
        <f t="shared" si="0"/>
        <v>0.81764212928841029</v>
      </c>
      <c r="E20" s="34">
        <f>SUM(一般接種!E19+一般接種!H19+一般接種!K19+一般接種!N19+医療従事者等!D17)</f>
        <v>11170561</v>
      </c>
      <c r="F20" s="31">
        <f t="shared" si="1"/>
        <v>0.80692736552024447</v>
      </c>
      <c r="G20" s="29">
        <f t="shared" si="8"/>
        <v>8533924</v>
      </c>
      <c r="H20" s="31">
        <f t="shared" si="6"/>
        <v>0.61646472463379298</v>
      </c>
      <c r="I20" s="35">
        <v>104026</v>
      </c>
      <c r="J20" s="35">
        <v>613044</v>
      </c>
      <c r="K20" s="35">
        <v>2640768</v>
      </c>
      <c r="L20" s="35">
        <v>2941263</v>
      </c>
      <c r="M20" s="35">
        <v>1268278</v>
      </c>
      <c r="N20" s="35">
        <v>518008</v>
      </c>
      <c r="O20" s="35">
        <v>236186</v>
      </c>
      <c r="P20" s="35">
        <v>212351</v>
      </c>
      <c r="Q20" s="35">
        <f t="shared" si="9"/>
        <v>1496509</v>
      </c>
      <c r="R20" s="63">
        <f t="shared" si="7"/>
        <v>0.10810326042240273</v>
      </c>
      <c r="S20" s="35">
        <v>1335</v>
      </c>
      <c r="T20" s="35">
        <v>143278</v>
      </c>
      <c r="U20" s="35">
        <v>1351896</v>
      </c>
      <c r="W20" s="1">
        <v>13843329</v>
      </c>
    </row>
    <row r="21" spans="1:23" x14ac:dyDescent="0.55000000000000004">
      <c r="A21" s="33" t="s">
        <v>26</v>
      </c>
      <c r="B21" s="32">
        <f t="shared" si="10"/>
        <v>21830452</v>
      </c>
      <c r="C21" s="34">
        <f>SUM(一般接種!D20+一般接種!G20+一般接種!J20+一般接種!M20+医療従事者等!C18)</f>
        <v>7624644</v>
      </c>
      <c r="D21" s="30">
        <f t="shared" si="0"/>
        <v>0.82694941956828294</v>
      </c>
      <c r="E21" s="34">
        <f>SUM(一般接種!E20+一般接種!H20+一般接種!K20+一般接種!N20+医療従事者等!D18)</f>
        <v>7530539</v>
      </c>
      <c r="F21" s="31">
        <f t="shared" si="1"/>
        <v>0.81674303155482642</v>
      </c>
      <c r="G21" s="29">
        <f t="shared" si="8"/>
        <v>5802902</v>
      </c>
      <c r="H21" s="31">
        <f t="shared" si="6"/>
        <v>0.62936793386178136</v>
      </c>
      <c r="I21" s="35">
        <v>51688</v>
      </c>
      <c r="J21" s="35">
        <v>306719</v>
      </c>
      <c r="K21" s="35">
        <v>1458896</v>
      </c>
      <c r="L21" s="35">
        <v>2062045</v>
      </c>
      <c r="M21" s="35">
        <v>1101474</v>
      </c>
      <c r="N21" s="35">
        <v>477078</v>
      </c>
      <c r="O21" s="35">
        <v>190471</v>
      </c>
      <c r="P21" s="35">
        <v>154531</v>
      </c>
      <c r="Q21" s="35">
        <f t="shared" si="9"/>
        <v>872367</v>
      </c>
      <c r="R21" s="63">
        <f t="shared" si="7"/>
        <v>9.4614697328888317E-2</v>
      </c>
      <c r="S21" s="35">
        <v>644</v>
      </c>
      <c r="T21" s="35">
        <v>46820</v>
      </c>
      <c r="U21" s="35">
        <v>824903</v>
      </c>
      <c r="W21" s="1">
        <v>9220206</v>
      </c>
    </row>
    <row r="22" spans="1:23" x14ac:dyDescent="0.55000000000000004">
      <c r="A22" s="33" t="s">
        <v>27</v>
      </c>
      <c r="B22" s="32">
        <f t="shared" si="10"/>
        <v>5526396</v>
      </c>
      <c r="C22" s="34">
        <f>SUM(一般接種!D21+一般接種!G21+一般接種!J21+一般接種!M21+医療従事者等!C19)</f>
        <v>1906587</v>
      </c>
      <c r="D22" s="30">
        <f t="shared" si="0"/>
        <v>0.86147180474738994</v>
      </c>
      <c r="E22" s="34">
        <f>SUM(一般接種!E21+一般接種!H21+一般接種!K21+一般接種!N21+医療従事者等!D19)</f>
        <v>1875401</v>
      </c>
      <c r="F22" s="31">
        <f t="shared" si="1"/>
        <v>0.84738073011882487</v>
      </c>
      <c r="G22" s="29">
        <f t="shared" si="8"/>
        <v>1577582</v>
      </c>
      <c r="H22" s="31">
        <f t="shared" si="6"/>
        <v>0.71281426584624619</v>
      </c>
      <c r="I22" s="35">
        <v>16819</v>
      </c>
      <c r="J22" s="35">
        <v>65094</v>
      </c>
      <c r="K22" s="35">
        <v>344140</v>
      </c>
      <c r="L22" s="35">
        <v>568084</v>
      </c>
      <c r="M22" s="35">
        <v>356632</v>
      </c>
      <c r="N22" s="35">
        <v>150061</v>
      </c>
      <c r="O22" s="35">
        <v>50140</v>
      </c>
      <c r="P22" s="35">
        <v>26612</v>
      </c>
      <c r="Q22" s="35">
        <f t="shared" si="9"/>
        <v>166826</v>
      </c>
      <c r="R22" s="63">
        <f t="shared" si="7"/>
        <v>7.5378619123485091E-2</v>
      </c>
      <c r="S22" s="35">
        <v>9</v>
      </c>
      <c r="T22" s="35">
        <v>6092</v>
      </c>
      <c r="U22" s="35">
        <v>160725</v>
      </c>
      <c r="W22" s="1">
        <v>2213174</v>
      </c>
    </row>
    <row r="23" spans="1:23" x14ac:dyDescent="0.55000000000000004">
      <c r="A23" s="33" t="s">
        <v>28</v>
      </c>
      <c r="B23" s="32">
        <f t="shared" si="10"/>
        <v>2608020</v>
      </c>
      <c r="C23" s="34">
        <f>SUM(一般接種!D22+一般接種!G22+一般接種!J22+一般接種!M22+医療従事者等!C20)</f>
        <v>898305</v>
      </c>
      <c r="D23" s="30">
        <f t="shared" si="0"/>
        <v>0.85742797855057962</v>
      </c>
      <c r="E23" s="34">
        <f>SUM(一般接種!E22+一般接種!H22+一般接種!K22+一般接種!N22+医療従事者等!D20)</f>
        <v>890343</v>
      </c>
      <c r="F23" s="31">
        <f t="shared" si="1"/>
        <v>0.84982828627989238</v>
      </c>
      <c r="G23" s="29">
        <f t="shared" si="8"/>
        <v>705116</v>
      </c>
      <c r="H23" s="31">
        <f t="shared" si="6"/>
        <v>0.67302996924615865</v>
      </c>
      <c r="I23" s="35">
        <v>10206</v>
      </c>
      <c r="J23" s="35">
        <v>39256</v>
      </c>
      <c r="K23" s="35">
        <v>213042</v>
      </c>
      <c r="L23" s="35">
        <v>219686</v>
      </c>
      <c r="M23" s="35">
        <v>127792</v>
      </c>
      <c r="N23" s="35">
        <v>63070</v>
      </c>
      <c r="O23" s="35">
        <v>20017</v>
      </c>
      <c r="P23" s="35">
        <v>12047</v>
      </c>
      <c r="Q23" s="35">
        <f t="shared" si="9"/>
        <v>114256</v>
      </c>
      <c r="R23" s="63">
        <f t="shared" si="7"/>
        <v>0.10905682492836512</v>
      </c>
      <c r="S23" s="35">
        <v>101</v>
      </c>
      <c r="T23" s="35">
        <v>3676</v>
      </c>
      <c r="U23" s="35">
        <v>110479</v>
      </c>
      <c r="W23" s="1">
        <v>1047674</v>
      </c>
    </row>
    <row r="24" spans="1:23" x14ac:dyDescent="0.55000000000000004">
      <c r="A24" s="33" t="s">
        <v>29</v>
      </c>
      <c r="B24" s="32">
        <f t="shared" si="10"/>
        <v>2694293</v>
      </c>
      <c r="C24" s="34">
        <f>SUM(一般接種!D23+一般接種!G23+一般接種!J23+一般接種!M23+医療従事者等!C21)</f>
        <v>939232</v>
      </c>
      <c r="D24" s="30">
        <f t="shared" si="0"/>
        <v>0.82922970434094734</v>
      </c>
      <c r="E24" s="34">
        <f>SUM(一般接種!E23+一般接種!H23+一般接種!K23+一般接種!N23+医療従事者等!D21)</f>
        <v>928176</v>
      </c>
      <c r="F24" s="31">
        <f t="shared" si="1"/>
        <v>0.81946857651396365</v>
      </c>
      <c r="G24" s="29">
        <f t="shared" si="8"/>
        <v>724941</v>
      </c>
      <c r="H24" s="31">
        <f t="shared" si="6"/>
        <v>0.64003633936517357</v>
      </c>
      <c r="I24" s="35">
        <v>9307</v>
      </c>
      <c r="J24" s="35">
        <v>55440</v>
      </c>
      <c r="K24" s="35">
        <v>204756</v>
      </c>
      <c r="L24" s="35">
        <v>216863</v>
      </c>
      <c r="M24" s="35">
        <v>130995</v>
      </c>
      <c r="N24" s="35">
        <v>67723</v>
      </c>
      <c r="O24" s="35">
        <v>26860</v>
      </c>
      <c r="P24" s="35">
        <v>12997</v>
      </c>
      <c r="Q24" s="35">
        <f t="shared" si="9"/>
        <v>101944</v>
      </c>
      <c r="R24" s="63">
        <f t="shared" si="7"/>
        <v>9.0004379087737146E-2</v>
      </c>
      <c r="S24" s="35">
        <v>38</v>
      </c>
      <c r="T24" s="35">
        <v>6792</v>
      </c>
      <c r="U24" s="35">
        <v>95114</v>
      </c>
      <c r="W24" s="1">
        <v>1132656</v>
      </c>
    </row>
    <row r="25" spans="1:23" x14ac:dyDescent="0.55000000000000004">
      <c r="A25" s="33" t="s">
        <v>30</v>
      </c>
      <c r="B25" s="32">
        <f t="shared" si="10"/>
        <v>1855272</v>
      </c>
      <c r="C25" s="34">
        <f>SUM(一般接種!D24+一般接種!G24+一般接種!J24+一般接種!M24+医療従事者等!C22)</f>
        <v>648930</v>
      </c>
      <c r="D25" s="30">
        <f t="shared" si="0"/>
        <v>0.83777981184714867</v>
      </c>
      <c r="E25" s="34">
        <f>SUM(一般接種!E24+一般接種!H24+一般接種!K24+一般接種!N24+医療従事者等!D22)</f>
        <v>642375</v>
      </c>
      <c r="F25" s="31">
        <f t="shared" si="1"/>
        <v>0.82931719389658698</v>
      </c>
      <c r="G25" s="29">
        <f t="shared" si="8"/>
        <v>507550</v>
      </c>
      <c r="H25" s="31">
        <f t="shared" si="6"/>
        <v>0.65525579569910519</v>
      </c>
      <c r="I25" s="35">
        <v>7672</v>
      </c>
      <c r="J25" s="35">
        <v>32407</v>
      </c>
      <c r="K25" s="35">
        <v>143794</v>
      </c>
      <c r="L25" s="35">
        <v>172155</v>
      </c>
      <c r="M25" s="35">
        <v>92058</v>
      </c>
      <c r="N25" s="35">
        <v>34575</v>
      </c>
      <c r="O25" s="35">
        <v>15916</v>
      </c>
      <c r="P25" s="35">
        <v>8973</v>
      </c>
      <c r="Q25" s="35">
        <f t="shared" si="9"/>
        <v>56417</v>
      </c>
      <c r="R25" s="63">
        <f t="shared" si="7"/>
        <v>7.2835319133004464E-2</v>
      </c>
      <c r="S25" s="35">
        <v>145</v>
      </c>
      <c r="T25" s="35">
        <v>3718</v>
      </c>
      <c r="U25" s="35">
        <v>52554</v>
      </c>
      <c r="W25" s="1">
        <v>774583</v>
      </c>
    </row>
    <row r="26" spans="1:23" x14ac:dyDescent="0.55000000000000004">
      <c r="A26" s="33" t="s">
        <v>31</v>
      </c>
      <c r="B26" s="32">
        <f t="shared" si="10"/>
        <v>1969886</v>
      </c>
      <c r="C26" s="34">
        <f>SUM(一般接種!D25+一般接種!G25+一般接種!J25+一般接種!M25+医療従事者等!C23)</f>
        <v>682997</v>
      </c>
      <c r="D26" s="30">
        <f t="shared" si="0"/>
        <v>0.83191168786244041</v>
      </c>
      <c r="E26" s="34">
        <f>SUM(一般接種!E25+一般接種!H25+一般接種!K25+一般接種!N25+医療従事者等!D23)</f>
        <v>674663</v>
      </c>
      <c r="F26" s="31">
        <f t="shared" si="1"/>
        <v>0.82176061544682866</v>
      </c>
      <c r="G26" s="29">
        <f t="shared" si="8"/>
        <v>533037</v>
      </c>
      <c r="H26" s="31">
        <f t="shared" si="6"/>
        <v>0.64925572200629234</v>
      </c>
      <c r="I26" s="35">
        <v>6333</v>
      </c>
      <c r="J26" s="35">
        <v>37980</v>
      </c>
      <c r="K26" s="35">
        <v>169142</v>
      </c>
      <c r="L26" s="35">
        <v>165182</v>
      </c>
      <c r="M26" s="35">
        <v>96409</v>
      </c>
      <c r="N26" s="35">
        <v>34637</v>
      </c>
      <c r="O26" s="35">
        <v>12449</v>
      </c>
      <c r="P26" s="35">
        <v>10905</v>
      </c>
      <c r="Q26" s="35">
        <f t="shared" si="9"/>
        <v>79189</v>
      </c>
      <c r="R26" s="63">
        <f t="shared" si="7"/>
        <v>9.6454676448269605E-2</v>
      </c>
      <c r="S26" s="35">
        <v>117</v>
      </c>
      <c r="T26" s="35">
        <v>6387</v>
      </c>
      <c r="U26" s="35">
        <v>72685</v>
      </c>
      <c r="W26" s="1">
        <v>820997</v>
      </c>
    </row>
    <row r="27" spans="1:23" x14ac:dyDescent="0.55000000000000004">
      <c r="A27" s="33" t="s">
        <v>32</v>
      </c>
      <c r="B27" s="32">
        <f t="shared" si="10"/>
        <v>5064635</v>
      </c>
      <c r="C27" s="34">
        <f>SUM(一般接種!D26+一般接種!G26+一般接種!J26+一般接種!M26+医療従事者等!C24)</f>
        <v>1733897</v>
      </c>
      <c r="D27" s="30">
        <f t="shared" si="0"/>
        <v>0.8369291082796706</v>
      </c>
      <c r="E27" s="34">
        <f>SUM(一般接種!E26+一般接種!H26+一般接種!K26+一般接種!N26+医療従事者等!D24)</f>
        <v>1711851</v>
      </c>
      <c r="F27" s="31">
        <f t="shared" si="1"/>
        <v>0.8262877961826236</v>
      </c>
      <c r="G27" s="29">
        <f t="shared" si="8"/>
        <v>1405119</v>
      </c>
      <c r="H27" s="31">
        <f t="shared" si="6"/>
        <v>0.67823232389053245</v>
      </c>
      <c r="I27" s="35">
        <v>14345</v>
      </c>
      <c r="J27" s="35">
        <v>69352</v>
      </c>
      <c r="K27" s="35">
        <v>457644</v>
      </c>
      <c r="L27" s="35">
        <v>432976</v>
      </c>
      <c r="M27" s="35">
        <v>235610</v>
      </c>
      <c r="N27" s="35">
        <v>123222</v>
      </c>
      <c r="O27" s="35">
        <v>48217</v>
      </c>
      <c r="P27" s="35">
        <v>23753</v>
      </c>
      <c r="Q27" s="35">
        <f t="shared" si="9"/>
        <v>213768</v>
      </c>
      <c r="R27" s="63">
        <f t="shared" si="7"/>
        <v>0.10318298123748333</v>
      </c>
      <c r="S27" s="35">
        <v>12</v>
      </c>
      <c r="T27" s="35">
        <v>6414</v>
      </c>
      <c r="U27" s="35">
        <v>207342</v>
      </c>
      <c r="W27" s="1">
        <v>2071737</v>
      </c>
    </row>
    <row r="28" spans="1:23" x14ac:dyDescent="0.55000000000000004">
      <c r="A28" s="33" t="s">
        <v>33</v>
      </c>
      <c r="B28" s="32">
        <f t="shared" si="10"/>
        <v>4891895</v>
      </c>
      <c r="C28" s="34">
        <f>SUM(一般接種!D27+一般接種!G27+一般接種!J27+一般接種!M27+医療従事者等!C25)</f>
        <v>1671075</v>
      </c>
      <c r="D28" s="30">
        <f t="shared" si="0"/>
        <v>0.82858114698052499</v>
      </c>
      <c r="E28" s="34">
        <f>SUM(一般接種!E27+一般接種!H27+一般接種!K27+一般接種!N27+医療従事者等!D25)</f>
        <v>1657391</v>
      </c>
      <c r="F28" s="31">
        <f t="shared" si="1"/>
        <v>0.82179611075218006</v>
      </c>
      <c r="G28" s="29">
        <f t="shared" si="8"/>
        <v>1320511</v>
      </c>
      <c r="H28" s="31">
        <f t="shared" si="6"/>
        <v>0.65475847522127972</v>
      </c>
      <c r="I28" s="35">
        <v>15493</v>
      </c>
      <c r="J28" s="35">
        <v>85317</v>
      </c>
      <c r="K28" s="35">
        <v>466808</v>
      </c>
      <c r="L28" s="35">
        <v>403536</v>
      </c>
      <c r="M28" s="35">
        <v>192227</v>
      </c>
      <c r="N28" s="35">
        <v>97818</v>
      </c>
      <c r="O28" s="35">
        <v>37985</v>
      </c>
      <c r="P28" s="35">
        <v>21327</v>
      </c>
      <c r="Q28" s="35">
        <f t="shared" si="9"/>
        <v>242918</v>
      </c>
      <c r="R28" s="63">
        <f t="shared" si="7"/>
        <v>0.12044778065749004</v>
      </c>
      <c r="S28" s="35">
        <v>42</v>
      </c>
      <c r="T28" s="35">
        <v>9395</v>
      </c>
      <c r="U28" s="35">
        <v>233481</v>
      </c>
      <c r="W28" s="1">
        <v>2016791</v>
      </c>
    </row>
    <row r="29" spans="1:23" x14ac:dyDescent="0.55000000000000004">
      <c r="A29" s="33" t="s">
        <v>34</v>
      </c>
      <c r="B29" s="32">
        <f t="shared" si="10"/>
        <v>8988900</v>
      </c>
      <c r="C29" s="34">
        <f>SUM(一般接種!D28+一般接種!G28+一般接種!J28+一般接種!M28+医療従事者等!C26)</f>
        <v>3143475</v>
      </c>
      <c r="D29" s="30">
        <f t="shared" si="0"/>
        <v>0.85275455339558248</v>
      </c>
      <c r="E29" s="34">
        <f>SUM(一般接種!E28+一般接種!H28+一般接種!K28+一般接種!N28+医療従事者等!D26)</f>
        <v>3108778</v>
      </c>
      <c r="F29" s="31">
        <f t="shared" si="1"/>
        <v>0.84334203230374416</v>
      </c>
      <c r="G29" s="29">
        <f t="shared" si="8"/>
        <v>2397067</v>
      </c>
      <c r="H29" s="31">
        <f t="shared" si="6"/>
        <v>0.65027073510821265</v>
      </c>
      <c r="I29" s="35">
        <v>23572</v>
      </c>
      <c r="J29" s="35">
        <v>115931</v>
      </c>
      <c r="K29" s="35">
        <v>657497</v>
      </c>
      <c r="L29" s="35">
        <v>756646</v>
      </c>
      <c r="M29" s="35">
        <v>453652</v>
      </c>
      <c r="N29" s="35">
        <v>251761</v>
      </c>
      <c r="O29" s="35">
        <v>87953</v>
      </c>
      <c r="P29" s="35">
        <v>50055</v>
      </c>
      <c r="Q29" s="35">
        <f t="shared" si="9"/>
        <v>339580</v>
      </c>
      <c r="R29" s="63">
        <f t="shared" si="7"/>
        <v>9.2120468984824733E-2</v>
      </c>
      <c r="S29" s="35">
        <v>26</v>
      </c>
      <c r="T29" s="35">
        <v>12091</v>
      </c>
      <c r="U29" s="35">
        <v>327463</v>
      </c>
      <c r="W29" s="1">
        <v>3686260</v>
      </c>
    </row>
    <row r="30" spans="1:23" x14ac:dyDescent="0.55000000000000004">
      <c r="A30" s="33" t="s">
        <v>35</v>
      </c>
      <c r="B30" s="32">
        <f t="shared" si="10"/>
        <v>17138118</v>
      </c>
      <c r="C30" s="34">
        <f>SUM(一般接種!D29+一般接種!G29+一般接種!J29+一般接種!M29+医療従事者等!C27)</f>
        <v>6020895</v>
      </c>
      <c r="D30" s="30">
        <f t="shared" si="0"/>
        <v>0.79654090687915891</v>
      </c>
      <c r="E30" s="34">
        <f>SUM(一般接種!E29+一般接種!H29+一般接種!K29+一般接種!N29+医療従事者等!D27)</f>
        <v>5914978</v>
      </c>
      <c r="F30" s="31">
        <f t="shared" si="1"/>
        <v>0.78252850120958317</v>
      </c>
      <c r="G30" s="29">
        <f t="shared" si="8"/>
        <v>4520328</v>
      </c>
      <c r="H30" s="31">
        <f t="shared" si="6"/>
        <v>0.59802175000747471</v>
      </c>
      <c r="I30" s="35">
        <v>43189</v>
      </c>
      <c r="J30" s="35">
        <v>375358</v>
      </c>
      <c r="K30" s="35">
        <v>1355802</v>
      </c>
      <c r="L30" s="35">
        <v>1361734</v>
      </c>
      <c r="M30" s="35">
        <v>760721</v>
      </c>
      <c r="N30" s="35">
        <v>370164</v>
      </c>
      <c r="O30" s="35">
        <v>150183</v>
      </c>
      <c r="P30" s="35">
        <v>103177</v>
      </c>
      <c r="Q30" s="35">
        <f t="shared" si="9"/>
        <v>681917</v>
      </c>
      <c r="R30" s="63">
        <f t="shared" si="7"/>
        <v>9.0214957343769553E-2</v>
      </c>
      <c r="S30" s="35">
        <v>66</v>
      </c>
      <c r="T30" s="35">
        <v>45013</v>
      </c>
      <c r="U30" s="35">
        <v>636838</v>
      </c>
      <c r="W30" s="1">
        <v>7558802</v>
      </c>
    </row>
    <row r="31" spans="1:23" x14ac:dyDescent="0.55000000000000004">
      <c r="A31" s="33" t="s">
        <v>36</v>
      </c>
      <c r="B31" s="32">
        <f t="shared" si="10"/>
        <v>4219984</v>
      </c>
      <c r="C31" s="34">
        <f>SUM(一般接種!D30+一般接種!G30+一般接種!J30+一般接種!M30+医療従事者等!C28)</f>
        <v>1482515</v>
      </c>
      <c r="D31" s="30">
        <f t="shared" si="0"/>
        <v>0.82336465882501919</v>
      </c>
      <c r="E31" s="34">
        <f>SUM(一般接種!E30+一般接種!H30+一般接種!K30+一般接種!N30+医療従事者等!D28)</f>
        <v>1466955</v>
      </c>
      <c r="F31" s="31">
        <f t="shared" si="1"/>
        <v>0.81472288852838315</v>
      </c>
      <c r="G31" s="29">
        <f t="shared" si="8"/>
        <v>1141654</v>
      </c>
      <c r="H31" s="31">
        <f t="shared" si="6"/>
        <v>0.63405601711026083</v>
      </c>
      <c r="I31" s="35">
        <v>16827</v>
      </c>
      <c r="J31" s="35">
        <v>67532</v>
      </c>
      <c r="K31" s="35">
        <v>347235</v>
      </c>
      <c r="L31" s="35">
        <v>353887</v>
      </c>
      <c r="M31" s="35">
        <v>196971</v>
      </c>
      <c r="N31" s="35">
        <v>98665</v>
      </c>
      <c r="O31" s="35">
        <v>40748</v>
      </c>
      <c r="P31" s="35">
        <v>19789</v>
      </c>
      <c r="Q31" s="35">
        <f t="shared" si="9"/>
        <v>128860</v>
      </c>
      <c r="R31" s="63">
        <f t="shared" si="7"/>
        <v>7.1566742957873589E-2</v>
      </c>
      <c r="S31" s="35">
        <v>82</v>
      </c>
      <c r="T31" s="35">
        <v>5445</v>
      </c>
      <c r="U31" s="35">
        <v>123333</v>
      </c>
      <c r="W31" s="1">
        <v>1800557</v>
      </c>
    </row>
    <row r="32" spans="1:23" x14ac:dyDescent="0.55000000000000004">
      <c r="A32" s="33" t="s">
        <v>37</v>
      </c>
      <c r="B32" s="32">
        <f t="shared" si="10"/>
        <v>3306231</v>
      </c>
      <c r="C32" s="34">
        <f>SUM(一般接種!D31+一般接種!G31+一般接種!J31+一般接種!M31+医療従事者等!C29)</f>
        <v>1159197</v>
      </c>
      <c r="D32" s="30">
        <f t="shared" si="0"/>
        <v>0.81700159919032622</v>
      </c>
      <c r="E32" s="34">
        <f>SUM(一般接種!E31+一般接種!H31+一般接種!K31+一般接種!N31+医療従事者等!D29)</f>
        <v>1147069</v>
      </c>
      <c r="F32" s="31">
        <f t="shared" si="1"/>
        <v>0.80845378946084945</v>
      </c>
      <c r="G32" s="29">
        <f t="shared" si="8"/>
        <v>875274</v>
      </c>
      <c r="H32" s="31">
        <f t="shared" si="6"/>
        <v>0.61689277812978605</v>
      </c>
      <c r="I32" s="35">
        <v>8749</v>
      </c>
      <c r="J32" s="35">
        <v>53083</v>
      </c>
      <c r="K32" s="35">
        <v>238876</v>
      </c>
      <c r="L32" s="35">
        <v>286100</v>
      </c>
      <c r="M32" s="35">
        <v>161248</v>
      </c>
      <c r="N32" s="35">
        <v>83233</v>
      </c>
      <c r="O32" s="35">
        <v>25103</v>
      </c>
      <c r="P32" s="35">
        <v>18882</v>
      </c>
      <c r="Q32" s="35">
        <f t="shared" si="9"/>
        <v>124691</v>
      </c>
      <c r="R32" s="63">
        <f t="shared" si="7"/>
        <v>8.7882168781182976E-2</v>
      </c>
      <c r="S32" s="35">
        <v>9</v>
      </c>
      <c r="T32" s="35">
        <v>6961</v>
      </c>
      <c r="U32" s="35">
        <v>117721</v>
      </c>
      <c r="W32" s="1">
        <v>1418843</v>
      </c>
    </row>
    <row r="33" spans="1:23" x14ac:dyDescent="0.55000000000000004">
      <c r="A33" s="33" t="s">
        <v>38</v>
      </c>
      <c r="B33" s="32">
        <f t="shared" si="10"/>
        <v>5750855</v>
      </c>
      <c r="C33" s="34">
        <f>SUM(一般接種!D32+一般接種!G32+一般接種!J32+一般接種!M32+医療従事者等!C30)</f>
        <v>2032001</v>
      </c>
      <c r="D33" s="30">
        <f t="shared" si="0"/>
        <v>0.80299042655684039</v>
      </c>
      <c r="E33" s="34">
        <f>SUM(一般接種!E32+一般接種!H32+一般接種!K32+一般接種!N32+医療従事者等!D30)</f>
        <v>2000397</v>
      </c>
      <c r="F33" s="31">
        <f t="shared" si="1"/>
        <v>0.79050140246634915</v>
      </c>
      <c r="G33" s="29">
        <f t="shared" si="8"/>
        <v>1508927</v>
      </c>
      <c r="H33" s="31">
        <f t="shared" si="6"/>
        <v>0.5962860920703944</v>
      </c>
      <c r="I33" s="35">
        <v>26124</v>
      </c>
      <c r="J33" s="35">
        <v>97199</v>
      </c>
      <c r="K33" s="35">
        <v>451394</v>
      </c>
      <c r="L33" s="35">
        <v>475648</v>
      </c>
      <c r="M33" s="35">
        <v>252503</v>
      </c>
      <c r="N33" s="35">
        <v>125468</v>
      </c>
      <c r="O33" s="35">
        <v>50902</v>
      </c>
      <c r="P33" s="35">
        <v>29689</v>
      </c>
      <c r="Q33" s="35">
        <f t="shared" si="9"/>
        <v>209530</v>
      </c>
      <c r="R33" s="63">
        <f t="shared" si="7"/>
        <v>8.280044354134411E-2</v>
      </c>
      <c r="S33" s="35">
        <v>15</v>
      </c>
      <c r="T33" s="35">
        <v>7820</v>
      </c>
      <c r="U33" s="35">
        <v>201695</v>
      </c>
      <c r="W33" s="1">
        <v>2530542</v>
      </c>
    </row>
    <row r="34" spans="1:23" x14ac:dyDescent="0.55000000000000004">
      <c r="A34" s="33" t="s">
        <v>39</v>
      </c>
      <c r="B34" s="32">
        <f t="shared" si="10"/>
        <v>19432228</v>
      </c>
      <c r="C34" s="34">
        <f>SUM(一般接種!D33+一般接種!G33+一般接種!J33+一般接種!M33+医療従事者等!C31)</f>
        <v>6910289</v>
      </c>
      <c r="D34" s="30">
        <f t="shared" si="0"/>
        <v>0.78175014432359435</v>
      </c>
      <c r="E34" s="34">
        <f>SUM(一般接種!E33+一般接種!H33+一般接種!K33+一般接種!N33+医療従事者等!D31)</f>
        <v>6821151</v>
      </c>
      <c r="F34" s="31">
        <f t="shared" si="1"/>
        <v>0.77166610234434918</v>
      </c>
      <c r="G34" s="29">
        <f t="shared" si="8"/>
        <v>4991277</v>
      </c>
      <c r="H34" s="31">
        <f t="shared" si="6"/>
        <v>0.5646553299158743</v>
      </c>
      <c r="I34" s="35">
        <v>65489</v>
      </c>
      <c r="J34" s="35">
        <v>375187</v>
      </c>
      <c r="K34" s="35">
        <v>1528721</v>
      </c>
      <c r="L34" s="35">
        <v>1560657</v>
      </c>
      <c r="M34" s="35">
        <v>773209</v>
      </c>
      <c r="N34" s="35">
        <v>368714</v>
      </c>
      <c r="O34" s="35">
        <v>197538</v>
      </c>
      <c r="P34" s="35">
        <v>121762</v>
      </c>
      <c r="Q34" s="35">
        <f t="shared" si="9"/>
        <v>709511</v>
      </c>
      <c r="R34" s="63">
        <f t="shared" si="7"/>
        <v>8.0265865385539995E-2</v>
      </c>
      <c r="S34" s="35">
        <v>440</v>
      </c>
      <c r="T34" s="35">
        <v>48433</v>
      </c>
      <c r="U34" s="35">
        <v>660638</v>
      </c>
      <c r="W34" s="1">
        <v>8839511</v>
      </c>
    </row>
    <row r="35" spans="1:23" x14ac:dyDescent="0.55000000000000004">
      <c r="A35" s="33" t="s">
        <v>40</v>
      </c>
      <c r="B35" s="32">
        <f t="shared" si="10"/>
        <v>12622766</v>
      </c>
      <c r="C35" s="34">
        <f>SUM(一般接種!D34+一般接種!G34+一般接種!J34+一般接種!M34+医療従事者等!C32)</f>
        <v>4438055</v>
      </c>
      <c r="D35" s="30">
        <f t="shared" si="0"/>
        <v>0.80346783136074584</v>
      </c>
      <c r="E35" s="34">
        <f>SUM(一般接種!E34+一般接種!H34+一般接種!K34+一般接種!N34+医療従事者等!D32)</f>
        <v>4386624</v>
      </c>
      <c r="F35" s="31">
        <f t="shared" si="1"/>
        <v>0.79415673583923596</v>
      </c>
      <c r="G35" s="29">
        <f t="shared" si="8"/>
        <v>3322917</v>
      </c>
      <c r="H35" s="31">
        <f t="shared" si="6"/>
        <v>0.601582656317183</v>
      </c>
      <c r="I35" s="35">
        <v>45615</v>
      </c>
      <c r="J35" s="35">
        <v>243869</v>
      </c>
      <c r="K35" s="35">
        <v>1010433</v>
      </c>
      <c r="L35" s="35">
        <v>1037870</v>
      </c>
      <c r="M35" s="35">
        <v>544826</v>
      </c>
      <c r="N35" s="35">
        <v>253286</v>
      </c>
      <c r="O35" s="35">
        <v>115663</v>
      </c>
      <c r="P35" s="35">
        <v>71355</v>
      </c>
      <c r="Q35" s="35">
        <f t="shared" si="9"/>
        <v>475170</v>
      </c>
      <c r="R35" s="63">
        <f t="shared" si="7"/>
        <v>8.6025028853334545E-2</v>
      </c>
      <c r="S35" s="35">
        <v>101</v>
      </c>
      <c r="T35" s="35">
        <v>26311</v>
      </c>
      <c r="U35" s="35">
        <v>448758</v>
      </c>
      <c r="W35" s="1">
        <v>5523625</v>
      </c>
    </row>
    <row r="36" spans="1:23" x14ac:dyDescent="0.55000000000000004">
      <c r="A36" s="33" t="s">
        <v>41</v>
      </c>
      <c r="B36" s="32">
        <f t="shared" si="10"/>
        <v>3150121</v>
      </c>
      <c r="C36" s="34">
        <f>SUM(一般接種!D35+一般接種!G35+一般接種!J35+一般接種!M35+医療従事者等!C33)</f>
        <v>1095226</v>
      </c>
      <c r="D36" s="30">
        <f t="shared" si="0"/>
        <v>0.81445246995885445</v>
      </c>
      <c r="E36" s="34">
        <f>SUM(一般接種!E35+一般接種!H35+一般接種!K35+一般接種!N35+医療従事者等!D33)</f>
        <v>1084001</v>
      </c>
      <c r="F36" s="31">
        <f t="shared" si="1"/>
        <v>0.80610512523248001</v>
      </c>
      <c r="G36" s="29">
        <f t="shared" si="8"/>
        <v>842052</v>
      </c>
      <c r="H36" s="31">
        <f t="shared" si="6"/>
        <v>0.62618247853300901</v>
      </c>
      <c r="I36" s="35">
        <v>7591</v>
      </c>
      <c r="J36" s="35">
        <v>54517</v>
      </c>
      <c r="K36" s="35">
        <v>307826</v>
      </c>
      <c r="L36" s="35">
        <v>254304</v>
      </c>
      <c r="M36" s="35">
        <v>131740</v>
      </c>
      <c r="N36" s="35">
        <v>53766</v>
      </c>
      <c r="O36" s="35">
        <v>20307</v>
      </c>
      <c r="P36" s="35">
        <v>12001</v>
      </c>
      <c r="Q36" s="35">
        <f t="shared" si="9"/>
        <v>128842</v>
      </c>
      <c r="R36" s="63">
        <f t="shared" si="7"/>
        <v>9.5811901045481693E-2</v>
      </c>
      <c r="S36" s="35">
        <v>64</v>
      </c>
      <c r="T36" s="35">
        <v>5681</v>
      </c>
      <c r="U36" s="35">
        <v>123097</v>
      </c>
      <c r="W36" s="1">
        <v>1344739</v>
      </c>
    </row>
    <row r="37" spans="1:23" x14ac:dyDescent="0.55000000000000004">
      <c r="A37" s="33" t="s">
        <v>42</v>
      </c>
      <c r="B37" s="32">
        <f t="shared" si="10"/>
        <v>2165102</v>
      </c>
      <c r="C37" s="34">
        <f>SUM(一般接種!D36+一般接種!G36+一般接種!J36+一般接種!M36+医療従事者等!C34)</f>
        <v>750566</v>
      </c>
      <c r="D37" s="30">
        <f t="shared" si="0"/>
        <v>0.79472741287885207</v>
      </c>
      <c r="E37" s="34">
        <f>SUM(一般接種!E36+一般接種!H36+一般接種!K36+一般接種!N36+医療従事者等!D34)</f>
        <v>741510</v>
      </c>
      <c r="F37" s="31">
        <f t="shared" si="1"/>
        <v>0.78513858064953324</v>
      </c>
      <c r="G37" s="29">
        <f t="shared" si="8"/>
        <v>593756</v>
      </c>
      <c r="H37" s="31">
        <f t="shared" si="6"/>
        <v>0.62869110745929824</v>
      </c>
      <c r="I37" s="35">
        <v>7686</v>
      </c>
      <c r="J37" s="35">
        <v>44831</v>
      </c>
      <c r="K37" s="35">
        <v>212591</v>
      </c>
      <c r="L37" s="35">
        <v>197477</v>
      </c>
      <c r="M37" s="35">
        <v>83440</v>
      </c>
      <c r="N37" s="35">
        <v>29872</v>
      </c>
      <c r="O37" s="35">
        <v>10756</v>
      </c>
      <c r="P37" s="35">
        <v>7103</v>
      </c>
      <c r="Q37" s="35">
        <f t="shared" si="9"/>
        <v>79270</v>
      </c>
      <c r="R37" s="63">
        <f t="shared" si="7"/>
        <v>8.3934047130973966E-2</v>
      </c>
      <c r="S37" s="35">
        <v>2</v>
      </c>
      <c r="T37" s="35">
        <v>3012</v>
      </c>
      <c r="U37" s="35">
        <v>76256</v>
      </c>
      <c r="W37" s="1">
        <v>944432</v>
      </c>
    </row>
    <row r="38" spans="1:23" x14ac:dyDescent="0.55000000000000004">
      <c r="A38" s="33" t="s">
        <v>43</v>
      </c>
      <c r="B38" s="32">
        <f t="shared" si="10"/>
        <v>1288822</v>
      </c>
      <c r="C38" s="34">
        <f>SUM(一般接種!D37+一般接種!G37+一般接種!J37+一般接種!M37+医療従事者等!C35)</f>
        <v>444719</v>
      </c>
      <c r="D38" s="30">
        <f t="shared" si="0"/>
        <v>0.79872231441769581</v>
      </c>
      <c r="E38" s="34">
        <f>SUM(一般接種!E37+一般接種!H37+一般接種!K37+一般接種!N37+医療従事者等!D35)</f>
        <v>439311</v>
      </c>
      <c r="F38" s="31">
        <f t="shared" si="1"/>
        <v>0.7890094614108063</v>
      </c>
      <c r="G38" s="29">
        <f t="shared" si="8"/>
        <v>348420</v>
      </c>
      <c r="H38" s="31">
        <f t="shared" si="6"/>
        <v>0.62576779671975691</v>
      </c>
      <c r="I38" s="35">
        <v>4916</v>
      </c>
      <c r="J38" s="35">
        <v>23218</v>
      </c>
      <c r="K38" s="35">
        <v>108398</v>
      </c>
      <c r="L38" s="35">
        <v>110733</v>
      </c>
      <c r="M38" s="35">
        <v>59687</v>
      </c>
      <c r="N38" s="35">
        <v>25042</v>
      </c>
      <c r="O38" s="35">
        <v>9442</v>
      </c>
      <c r="P38" s="35">
        <v>6984</v>
      </c>
      <c r="Q38" s="35">
        <f t="shared" si="9"/>
        <v>56372</v>
      </c>
      <c r="R38" s="63">
        <f t="shared" si="7"/>
        <v>0.10124499809622334</v>
      </c>
      <c r="S38" s="35">
        <v>17</v>
      </c>
      <c r="T38" s="35">
        <v>2691</v>
      </c>
      <c r="U38" s="35">
        <v>53664</v>
      </c>
      <c r="W38" s="1">
        <v>556788</v>
      </c>
    </row>
    <row r="39" spans="1:23" x14ac:dyDescent="0.55000000000000004">
      <c r="A39" s="33" t="s">
        <v>44</v>
      </c>
      <c r="B39" s="32">
        <f t="shared" si="10"/>
        <v>1617135</v>
      </c>
      <c r="C39" s="34">
        <f>SUM(一般接種!D38+一般接種!G38+一般接種!J38+一般接種!M38+医療従事者等!C36)</f>
        <v>565731</v>
      </c>
      <c r="D39" s="30">
        <f t="shared" si="0"/>
        <v>0.84084183616595942</v>
      </c>
      <c r="E39" s="34">
        <f>SUM(一般接種!E38+一般接種!H38+一般接種!K38+一般接種!N38+医療従事者等!D36)</f>
        <v>556840</v>
      </c>
      <c r="F39" s="31">
        <f t="shared" si="1"/>
        <v>0.82762720807354173</v>
      </c>
      <c r="G39" s="29">
        <f t="shared" si="8"/>
        <v>449081</v>
      </c>
      <c r="H39" s="31">
        <f t="shared" si="6"/>
        <v>0.66746579669002626</v>
      </c>
      <c r="I39" s="35">
        <v>4900</v>
      </c>
      <c r="J39" s="35">
        <v>30266</v>
      </c>
      <c r="K39" s="35">
        <v>111457</v>
      </c>
      <c r="L39" s="35">
        <v>142704</v>
      </c>
      <c r="M39" s="35">
        <v>82657</v>
      </c>
      <c r="N39" s="35">
        <v>45550</v>
      </c>
      <c r="O39" s="35">
        <v>20783</v>
      </c>
      <c r="P39" s="35">
        <v>10764</v>
      </c>
      <c r="Q39" s="35">
        <f t="shared" si="9"/>
        <v>45483</v>
      </c>
      <c r="R39" s="63">
        <f t="shared" si="7"/>
        <v>6.760104932262212E-2</v>
      </c>
      <c r="S39" s="35">
        <v>25</v>
      </c>
      <c r="T39" s="35">
        <v>2143</v>
      </c>
      <c r="U39" s="35">
        <v>43315</v>
      </c>
      <c r="W39" s="1">
        <v>672815</v>
      </c>
    </row>
    <row r="40" spans="1:23" x14ac:dyDescent="0.55000000000000004">
      <c r="A40" s="33" t="s">
        <v>45</v>
      </c>
      <c r="B40" s="32">
        <f t="shared" si="10"/>
        <v>4320471</v>
      </c>
      <c r="C40" s="34">
        <f>SUM(一般接種!D39+一般接種!G39+一般接種!J39+一般接種!M39+医療従事者等!C37)</f>
        <v>1517670</v>
      </c>
      <c r="D40" s="30">
        <f t="shared" si="0"/>
        <v>0.80139255070913318</v>
      </c>
      <c r="E40" s="34">
        <f>SUM(一般接種!E39+一般接種!H39+一般接種!K39+一般接種!N39+医療従事者等!D37)</f>
        <v>1488031</v>
      </c>
      <c r="F40" s="31">
        <f t="shared" si="1"/>
        <v>0.7857419324518915</v>
      </c>
      <c r="G40" s="29">
        <f t="shared" si="8"/>
        <v>1173304</v>
      </c>
      <c r="H40" s="31">
        <f t="shared" si="6"/>
        <v>0.6195530552209827</v>
      </c>
      <c r="I40" s="35">
        <v>21853</v>
      </c>
      <c r="J40" s="35">
        <v>138127</v>
      </c>
      <c r="K40" s="35">
        <v>363022</v>
      </c>
      <c r="L40" s="35">
        <v>318356</v>
      </c>
      <c r="M40" s="35">
        <v>163783</v>
      </c>
      <c r="N40" s="35">
        <v>92078</v>
      </c>
      <c r="O40" s="35">
        <v>50990</v>
      </c>
      <c r="P40" s="35">
        <v>25095</v>
      </c>
      <c r="Q40" s="35">
        <f t="shared" si="9"/>
        <v>141466</v>
      </c>
      <c r="R40" s="63">
        <f t="shared" si="7"/>
        <v>7.4699900886634266E-2</v>
      </c>
      <c r="S40" s="35">
        <v>249</v>
      </c>
      <c r="T40" s="35">
        <v>7461</v>
      </c>
      <c r="U40" s="35">
        <v>133756</v>
      </c>
      <c r="W40" s="1">
        <v>1893791</v>
      </c>
    </row>
    <row r="41" spans="1:23" x14ac:dyDescent="0.55000000000000004">
      <c r="A41" s="33" t="s">
        <v>46</v>
      </c>
      <c r="B41" s="32">
        <f t="shared" si="10"/>
        <v>6448232</v>
      </c>
      <c r="C41" s="34">
        <f>SUM(一般接種!D40+一般接種!G40+一般接種!J40+一般接種!M40+医療従事者等!C38)</f>
        <v>2247149</v>
      </c>
      <c r="D41" s="30">
        <f t="shared" si="0"/>
        <v>0.79900534519400102</v>
      </c>
      <c r="E41" s="34">
        <f>SUM(一般接種!E40+一般接種!H40+一般接種!K40+一般接種!N40+医療従事者等!D38)</f>
        <v>2220010</v>
      </c>
      <c r="F41" s="31">
        <f t="shared" si="1"/>
        <v>0.78935569309562215</v>
      </c>
      <c r="G41" s="29">
        <f t="shared" si="8"/>
        <v>1710376</v>
      </c>
      <c r="H41" s="31">
        <f t="shared" si="6"/>
        <v>0.60814817632988949</v>
      </c>
      <c r="I41" s="35">
        <v>22427</v>
      </c>
      <c r="J41" s="35">
        <v>121898</v>
      </c>
      <c r="K41" s="35">
        <v>546214</v>
      </c>
      <c r="L41" s="35">
        <v>532711</v>
      </c>
      <c r="M41" s="35">
        <v>292774</v>
      </c>
      <c r="N41" s="35">
        <v>116623</v>
      </c>
      <c r="O41" s="35">
        <v>46004</v>
      </c>
      <c r="P41" s="35">
        <v>31725</v>
      </c>
      <c r="Q41" s="35">
        <f t="shared" si="9"/>
        <v>270697</v>
      </c>
      <c r="R41" s="63">
        <f t="shared" si="7"/>
        <v>9.6250115113853382E-2</v>
      </c>
      <c r="S41" s="35">
        <v>55</v>
      </c>
      <c r="T41" s="35">
        <v>15628</v>
      </c>
      <c r="U41" s="35">
        <v>255014</v>
      </c>
      <c r="W41" s="1">
        <v>2812433</v>
      </c>
    </row>
    <row r="42" spans="1:23" x14ac:dyDescent="0.55000000000000004">
      <c r="A42" s="33" t="s">
        <v>47</v>
      </c>
      <c r="B42" s="32">
        <f t="shared" si="10"/>
        <v>3263657</v>
      </c>
      <c r="C42" s="34">
        <f>SUM(一般接種!D41+一般接種!G41+一般接種!J41+一般接種!M41+医療従事者等!C39)</f>
        <v>1123617</v>
      </c>
      <c r="D42" s="30">
        <f t="shared" si="0"/>
        <v>0.82855889271519267</v>
      </c>
      <c r="E42" s="34">
        <f>SUM(一般接種!E41+一般接種!H41+一般接種!K41+一般接種!N41+医療従事者等!D39)</f>
        <v>1100361</v>
      </c>
      <c r="F42" s="31">
        <f t="shared" si="1"/>
        <v>0.81140984138454841</v>
      </c>
      <c r="G42" s="29">
        <f t="shared" si="8"/>
        <v>899404</v>
      </c>
      <c r="H42" s="31">
        <f t="shared" si="6"/>
        <v>0.66322348482055293</v>
      </c>
      <c r="I42" s="35">
        <v>44784</v>
      </c>
      <c r="J42" s="35">
        <v>46889</v>
      </c>
      <c r="K42" s="35">
        <v>287388</v>
      </c>
      <c r="L42" s="35">
        <v>309940</v>
      </c>
      <c r="M42" s="35">
        <v>133812</v>
      </c>
      <c r="N42" s="35">
        <v>41913</v>
      </c>
      <c r="O42" s="35">
        <v>18904</v>
      </c>
      <c r="P42" s="35">
        <v>15774</v>
      </c>
      <c r="Q42" s="35">
        <f t="shared" si="9"/>
        <v>140275</v>
      </c>
      <c r="R42" s="63">
        <f t="shared" si="7"/>
        <v>0.10343924902847114</v>
      </c>
      <c r="S42" s="35">
        <v>398</v>
      </c>
      <c r="T42" s="35">
        <v>9124</v>
      </c>
      <c r="U42" s="35">
        <v>130753</v>
      </c>
      <c r="W42" s="1">
        <v>1356110</v>
      </c>
    </row>
    <row r="43" spans="1:23" x14ac:dyDescent="0.55000000000000004">
      <c r="A43" s="33" t="s">
        <v>48</v>
      </c>
      <c r="B43" s="32">
        <f t="shared" si="10"/>
        <v>1727067</v>
      </c>
      <c r="C43" s="34">
        <f>SUM(一般接種!D42+一般接種!G42+一般接種!J42+一般接種!M42+医療従事者等!C40)</f>
        <v>600133</v>
      </c>
      <c r="D43" s="30">
        <f t="shared" si="0"/>
        <v>0.81656414254594534</v>
      </c>
      <c r="E43" s="34">
        <f>SUM(一般接種!E42+一般接種!H42+一般接種!K42+一般接種!N42+医療従事者等!D40)</f>
        <v>592645</v>
      </c>
      <c r="F43" s="31">
        <f t="shared" si="1"/>
        <v>0.80637568048939445</v>
      </c>
      <c r="G43" s="29">
        <f t="shared" si="8"/>
        <v>476546</v>
      </c>
      <c r="H43" s="31">
        <f t="shared" si="6"/>
        <v>0.64840689626082904</v>
      </c>
      <c r="I43" s="35">
        <v>7946</v>
      </c>
      <c r="J43" s="35">
        <v>39863</v>
      </c>
      <c r="K43" s="35">
        <v>153231</v>
      </c>
      <c r="L43" s="35">
        <v>160676</v>
      </c>
      <c r="M43" s="35">
        <v>67376</v>
      </c>
      <c r="N43" s="35">
        <v>29055</v>
      </c>
      <c r="O43" s="35">
        <v>11821</v>
      </c>
      <c r="P43" s="35">
        <v>6578</v>
      </c>
      <c r="Q43" s="35">
        <f t="shared" si="9"/>
        <v>57743</v>
      </c>
      <c r="R43" s="63">
        <f t="shared" si="7"/>
        <v>7.8567356374387887E-2</v>
      </c>
      <c r="S43" s="35">
        <v>10</v>
      </c>
      <c r="T43" s="35">
        <v>3450</v>
      </c>
      <c r="U43" s="35">
        <v>54283</v>
      </c>
      <c r="W43" s="1">
        <v>734949</v>
      </c>
    </row>
    <row r="44" spans="1:23" x14ac:dyDescent="0.55000000000000004">
      <c r="A44" s="33" t="s">
        <v>49</v>
      </c>
      <c r="B44" s="32">
        <f t="shared" si="10"/>
        <v>2242720</v>
      </c>
      <c r="C44" s="34">
        <f>SUM(一般接種!D43+一般接種!G43+一般接種!J43+一般接種!M43+医療従事者等!C41)</f>
        <v>780906</v>
      </c>
      <c r="D44" s="30">
        <f t="shared" si="0"/>
        <v>0.80183715715025017</v>
      </c>
      <c r="E44" s="34">
        <f>SUM(一般接種!E43+一般接種!H43+一般接種!K43+一般接種!N43+医療従事者等!D41)</f>
        <v>772588</v>
      </c>
      <c r="F44" s="31">
        <f t="shared" si="1"/>
        <v>0.79329620411214341</v>
      </c>
      <c r="G44" s="29">
        <f t="shared" si="8"/>
        <v>607445</v>
      </c>
      <c r="H44" s="31">
        <f t="shared" si="6"/>
        <v>0.62372676343264577</v>
      </c>
      <c r="I44" s="35">
        <v>9396</v>
      </c>
      <c r="J44" s="35">
        <v>48502</v>
      </c>
      <c r="K44" s="35">
        <v>170736</v>
      </c>
      <c r="L44" s="35">
        <v>187149</v>
      </c>
      <c r="M44" s="35">
        <v>114026</v>
      </c>
      <c r="N44" s="35">
        <v>52785</v>
      </c>
      <c r="O44" s="35">
        <v>16672</v>
      </c>
      <c r="P44" s="35">
        <v>8179</v>
      </c>
      <c r="Q44" s="35">
        <f t="shared" si="9"/>
        <v>81781</v>
      </c>
      <c r="R44" s="63">
        <f t="shared" si="7"/>
        <v>8.3973032028060487E-2</v>
      </c>
      <c r="S44" s="35">
        <v>148</v>
      </c>
      <c r="T44" s="35">
        <v>7808</v>
      </c>
      <c r="U44" s="35">
        <v>73825</v>
      </c>
      <c r="W44" s="1">
        <v>973896</v>
      </c>
    </row>
    <row r="45" spans="1:23" x14ac:dyDescent="0.55000000000000004">
      <c r="A45" s="33" t="s">
        <v>50</v>
      </c>
      <c r="B45" s="32">
        <f t="shared" si="10"/>
        <v>3238508</v>
      </c>
      <c r="C45" s="34">
        <f>SUM(一般接種!D44+一般接種!G44+一般接種!J44+一般接種!M44+医療従事者等!C42)</f>
        <v>1115574</v>
      </c>
      <c r="D45" s="30">
        <f t="shared" si="0"/>
        <v>0.82256184288820611</v>
      </c>
      <c r="E45" s="34">
        <f>SUM(一般接種!E44+一般接種!H44+一般接種!K44+一般接種!N44+医療従事者等!D42)</f>
        <v>1104174</v>
      </c>
      <c r="F45" s="31">
        <f t="shared" si="1"/>
        <v>0.81415612080349853</v>
      </c>
      <c r="G45" s="29">
        <f t="shared" si="8"/>
        <v>879729</v>
      </c>
      <c r="H45" s="31">
        <f t="shared" si="6"/>
        <v>0.64866293718049961</v>
      </c>
      <c r="I45" s="35">
        <v>12488</v>
      </c>
      <c r="J45" s="35">
        <v>59334</v>
      </c>
      <c r="K45" s="35">
        <v>280105</v>
      </c>
      <c r="L45" s="35">
        <v>272579</v>
      </c>
      <c r="M45" s="35">
        <v>142456</v>
      </c>
      <c r="N45" s="35">
        <v>71736</v>
      </c>
      <c r="O45" s="35">
        <v>28011</v>
      </c>
      <c r="P45" s="35">
        <v>13020</v>
      </c>
      <c r="Q45" s="35">
        <f t="shared" si="9"/>
        <v>139031</v>
      </c>
      <c r="R45" s="63">
        <f t="shared" si="7"/>
        <v>0.10251367957534882</v>
      </c>
      <c r="S45" s="35">
        <v>212</v>
      </c>
      <c r="T45" s="35">
        <v>5862</v>
      </c>
      <c r="U45" s="35">
        <v>132957</v>
      </c>
      <c r="W45" s="1">
        <v>1356219</v>
      </c>
    </row>
    <row r="46" spans="1:23" x14ac:dyDescent="0.55000000000000004">
      <c r="A46" s="33" t="s">
        <v>51</v>
      </c>
      <c r="B46" s="32">
        <f t="shared" si="10"/>
        <v>1630753</v>
      </c>
      <c r="C46" s="34">
        <f>SUM(一般接種!D45+一般接種!G45+一般接種!J45+一般接種!M45+医療従事者等!C43)</f>
        <v>566546</v>
      </c>
      <c r="D46" s="30">
        <f t="shared" si="0"/>
        <v>0.80800436985768009</v>
      </c>
      <c r="E46" s="34">
        <f>SUM(一般接種!E45+一般接種!H45+一般接種!K45+一般接種!N45+医療従事者等!D43)</f>
        <v>559246</v>
      </c>
      <c r="F46" s="31">
        <f t="shared" si="1"/>
        <v>0.79759315541090781</v>
      </c>
      <c r="G46" s="29">
        <f t="shared" si="8"/>
        <v>438579</v>
      </c>
      <c r="H46" s="31">
        <f t="shared" si="6"/>
        <v>0.62549863299328123</v>
      </c>
      <c r="I46" s="35">
        <v>10598</v>
      </c>
      <c r="J46" s="35">
        <v>33558</v>
      </c>
      <c r="K46" s="35">
        <v>141023</v>
      </c>
      <c r="L46" s="35">
        <v>125447</v>
      </c>
      <c r="M46" s="35">
        <v>73363</v>
      </c>
      <c r="N46" s="35">
        <v>36070</v>
      </c>
      <c r="O46" s="35">
        <v>13277</v>
      </c>
      <c r="P46" s="35">
        <v>5243</v>
      </c>
      <c r="Q46" s="35">
        <f t="shared" si="9"/>
        <v>66382</v>
      </c>
      <c r="R46" s="63">
        <f t="shared" si="7"/>
        <v>9.4673594165156083E-2</v>
      </c>
      <c r="S46" s="35">
        <v>167</v>
      </c>
      <c r="T46" s="35">
        <v>5505</v>
      </c>
      <c r="U46" s="35">
        <v>60710</v>
      </c>
      <c r="W46" s="1">
        <v>701167</v>
      </c>
    </row>
    <row r="47" spans="1:23" x14ac:dyDescent="0.55000000000000004">
      <c r="A47" s="33" t="s">
        <v>52</v>
      </c>
      <c r="B47" s="32">
        <f t="shared" si="10"/>
        <v>11721384</v>
      </c>
      <c r="C47" s="34">
        <f>SUM(一般接種!D46+一般接種!G46+一般接種!J46+一般接種!M46+医療従事者等!C44)</f>
        <v>4139982</v>
      </c>
      <c r="D47" s="30">
        <f t="shared" si="0"/>
        <v>0.8079322114605878</v>
      </c>
      <c r="E47" s="34">
        <f>SUM(一般接種!E46+一般接種!H46+一般接種!K46+一般接種!N46+医療従事者等!D44)</f>
        <v>4058650</v>
      </c>
      <c r="F47" s="31">
        <f t="shared" si="1"/>
        <v>0.79205998239714914</v>
      </c>
      <c r="G47" s="29">
        <f t="shared" si="8"/>
        <v>3061929</v>
      </c>
      <c r="H47" s="31">
        <f t="shared" si="6"/>
        <v>0.59754633433317006</v>
      </c>
      <c r="I47" s="35">
        <v>43996</v>
      </c>
      <c r="J47" s="35">
        <v>230554</v>
      </c>
      <c r="K47" s="35">
        <v>930022</v>
      </c>
      <c r="L47" s="35">
        <v>1024488</v>
      </c>
      <c r="M47" s="35">
        <v>491206</v>
      </c>
      <c r="N47" s="35">
        <v>193411</v>
      </c>
      <c r="O47" s="35">
        <v>85565</v>
      </c>
      <c r="P47" s="35">
        <v>62687</v>
      </c>
      <c r="Q47" s="35">
        <f t="shared" si="9"/>
        <v>460823</v>
      </c>
      <c r="R47" s="63">
        <f t="shared" si="7"/>
        <v>8.9931247402018272E-2</v>
      </c>
      <c r="S47" s="35">
        <v>86</v>
      </c>
      <c r="T47" s="35">
        <v>39214</v>
      </c>
      <c r="U47" s="35">
        <v>421523</v>
      </c>
      <c r="W47" s="1">
        <v>5124170</v>
      </c>
    </row>
    <row r="48" spans="1:23" x14ac:dyDescent="0.55000000000000004">
      <c r="A48" s="33" t="s">
        <v>53</v>
      </c>
      <c r="B48" s="32">
        <f t="shared" si="10"/>
        <v>1892311</v>
      </c>
      <c r="C48" s="34">
        <f>SUM(一般接種!D47+一般接種!G47+一般接種!J47+一般接種!M47+医療従事者等!C45)</f>
        <v>659065</v>
      </c>
      <c r="D48" s="30">
        <f t="shared" si="0"/>
        <v>0.80548433065842762</v>
      </c>
      <c r="E48" s="34">
        <f>SUM(一般接種!E47+一般接種!H47+一般接種!K47+一般接種!N47+医療従事者等!D45)</f>
        <v>651111</v>
      </c>
      <c r="F48" s="31">
        <f t="shared" si="1"/>
        <v>0.79576325251582092</v>
      </c>
      <c r="G48" s="29">
        <f t="shared" si="8"/>
        <v>498896</v>
      </c>
      <c r="H48" s="31">
        <f t="shared" si="6"/>
        <v>0.60973183316997104</v>
      </c>
      <c r="I48" s="35">
        <v>8409</v>
      </c>
      <c r="J48" s="35">
        <v>56591</v>
      </c>
      <c r="K48" s="35">
        <v>165982</v>
      </c>
      <c r="L48" s="35">
        <v>147255</v>
      </c>
      <c r="M48" s="35">
        <v>63331</v>
      </c>
      <c r="N48" s="35">
        <v>32349</v>
      </c>
      <c r="O48" s="35">
        <v>15324</v>
      </c>
      <c r="P48" s="35">
        <v>9655</v>
      </c>
      <c r="Q48" s="35">
        <f t="shared" si="9"/>
        <v>83239</v>
      </c>
      <c r="R48" s="63">
        <f t="shared" si="7"/>
        <v>0.10173155940563808</v>
      </c>
      <c r="S48" s="35">
        <v>42</v>
      </c>
      <c r="T48" s="35">
        <v>6114</v>
      </c>
      <c r="U48" s="35">
        <v>77083</v>
      </c>
      <c r="W48" s="1">
        <v>818222</v>
      </c>
    </row>
    <row r="49" spans="1:23" x14ac:dyDescent="0.55000000000000004">
      <c r="A49" s="33" t="s">
        <v>54</v>
      </c>
      <c r="B49" s="32">
        <f t="shared" si="10"/>
        <v>3194265</v>
      </c>
      <c r="C49" s="34">
        <f>SUM(一般接種!D48+一般接種!G48+一般接種!J48+一般接種!M48+医療従事者等!C46)</f>
        <v>1102861</v>
      </c>
      <c r="D49" s="30">
        <f t="shared" si="0"/>
        <v>0.82553307114551722</v>
      </c>
      <c r="E49" s="34">
        <f>SUM(一般接種!E48+一般接種!H48+一般接種!K48+一般接種!N48+医療従事者等!D46)</f>
        <v>1086948</v>
      </c>
      <c r="F49" s="31">
        <f t="shared" si="1"/>
        <v>0.81362159022349845</v>
      </c>
      <c r="G49" s="29">
        <f t="shared" si="8"/>
        <v>885512</v>
      </c>
      <c r="H49" s="31">
        <f t="shared" si="6"/>
        <v>0.66283914373271813</v>
      </c>
      <c r="I49" s="35">
        <v>14893</v>
      </c>
      <c r="J49" s="35">
        <v>65964</v>
      </c>
      <c r="K49" s="35">
        <v>278072</v>
      </c>
      <c r="L49" s="35">
        <v>302423</v>
      </c>
      <c r="M49" s="35">
        <v>132770</v>
      </c>
      <c r="N49" s="35">
        <v>51989</v>
      </c>
      <c r="O49" s="35">
        <v>24987</v>
      </c>
      <c r="P49" s="35">
        <v>14414</v>
      </c>
      <c r="Q49" s="35">
        <f t="shared" si="9"/>
        <v>118944</v>
      </c>
      <c r="R49" s="63">
        <f t="shared" si="7"/>
        <v>8.9034071940464296E-2</v>
      </c>
      <c r="S49" s="35">
        <v>84</v>
      </c>
      <c r="T49" s="35">
        <v>6549</v>
      </c>
      <c r="U49" s="35">
        <v>112311</v>
      </c>
      <c r="W49" s="1">
        <v>1335938</v>
      </c>
    </row>
    <row r="50" spans="1:23" x14ac:dyDescent="0.55000000000000004">
      <c r="A50" s="33" t="s">
        <v>55</v>
      </c>
      <c r="B50" s="32">
        <f t="shared" si="10"/>
        <v>4217875</v>
      </c>
      <c r="C50" s="34">
        <f>SUM(一般接種!D49+一般接種!G49+一般接種!J49+一般接種!M49+医療従事者等!C47)</f>
        <v>1462665</v>
      </c>
      <c r="D50" s="30">
        <f t="shared" si="0"/>
        <v>0.83169997355918901</v>
      </c>
      <c r="E50" s="34">
        <f>SUM(一般接種!E49+一般接種!H49+一般接種!K49+一般接種!N49+医療従事者等!D47)</f>
        <v>1446302</v>
      </c>
      <c r="F50" s="31">
        <f t="shared" si="1"/>
        <v>0.82239565119737068</v>
      </c>
      <c r="G50" s="29">
        <f t="shared" si="8"/>
        <v>1150764</v>
      </c>
      <c r="H50" s="31">
        <f t="shared" si="6"/>
        <v>0.65434695461562742</v>
      </c>
      <c r="I50" s="35">
        <v>21274</v>
      </c>
      <c r="J50" s="35">
        <v>78110</v>
      </c>
      <c r="K50" s="35">
        <v>344363</v>
      </c>
      <c r="L50" s="35">
        <v>429601</v>
      </c>
      <c r="M50" s="35">
        <v>176684</v>
      </c>
      <c r="N50" s="35">
        <v>65980</v>
      </c>
      <c r="O50" s="35">
        <v>22237</v>
      </c>
      <c r="P50" s="35">
        <v>12515</v>
      </c>
      <c r="Q50" s="35">
        <f t="shared" si="9"/>
        <v>158144</v>
      </c>
      <c r="R50" s="63">
        <f t="shared" si="7"/>
        <v>8.9923776543873263E-2</v>
      </c>
      <c r="S50" s="35">
        <v>151</v>
      </c>
      <c r="T50" s="35">
        <v>10709</v>
      </c>
      <c r="U50" s="35">
        <v>147284</v>
      </c>
      <c r="W50" s="1">
        <v>1758645</v>
      </c>
    </row>
    <row r="51" spans="1:23" x14ac:dyDescent="0.55000000000000004">
      <c r="A51" s="33" t="s">
        <v>56</v>
      </c>
      <c r="B51" s="32">
        <f t="shared" si="10"/>
        <v>2661570</v>
      </c>
      <c r="C51" s="34">
        <f>SUM(一般接種!D50+一般接種!G50+一般接種!J50+一般接種!M50+医療従事者等!C48)</f>
        <v>927270</v>
      </c>
      <c r="D51" s="30">
        <f t="shared" si="0"/>
        <v>0.81215442031073592</v>
      </c>
      <c r="E51" s="34">
        <f>SUM(一般接種!E50+一般接種!H50+一般接種!K50+一般接種!N50+医療従事者等!D48)</f>
        <v>911971</v>
      </c>
      <c r="F51" s="31">
        <f t="shared" si="1"/>
        <v>0.79875470881749888</v>
      </c>
      <c r="G51" s="29">
        <f t="shared" si="8"/>
        <v>726328</v>
      </c>
      <c r="H51" s="31">
        <f t="shared" si="6"/>
        <v>0.63615828808810404</v>
      </c>
      <c r="I51" s="35">
        <v>19497</v>
      </c>
      <c r="J51" s="35">
        <v>50889</v>
      </c>
      <c r="K51" s="35">
        <v>216585</v>
      </c>
      <c r="L51" s="35">
        <v>218873</v>
      </c>
      <c r="M51" s="35">
        <v>116363</v>
      </c>
      <c r="N51" s="35">
        <v>63399</v>
      </c>
      <c r="O51" s="35">
        <v>24912</v>
      </c>
      <c r="P51" s="35">
        <v>15810</v>
      </c>
      <c r="Q51" s="35">
        <f t="shared" si="9"/>
        <v>96001</v>
      </c>
      <c r="R51" s="63">
        <f t="shared" si="7"/>
        <v>8.4082992552601682E-2</v>
      </c>
      <c r="S51" s="35">
        <v>244</v>
      </c>
      <c r="T51" s="35">
        <v>8237</v>
      </c>
      <c r="U51" s="35">
        <v>87520</v>
      </c>
      <c r="W51" s="1">
        <v>1141741</v>
      </c>
    </row>
    <row r="52" spans="1:23" x14ac:dyDescent="0.55000000000000004">
      <c r="A52" s="33" t="s">
        <v>57</v>
      </c>
      <c r="B52" s="32">
        <f t="shared" si="10"/>
        <v>2500763</v>
      </c>
      <c r="C52" s="34">
        <f>SUM(一般接種!D51+一般接種!G51+一般接種!J51+一般接種!M51+医療従事者等!C49)</f>
        <v>872477</v>
      </c>
      <c r="D52" s="30">
        <f t="shared" si="0"/>
        <v>0.80246881786098945</v>
      </c>
      <c r="E52" s="34">
        <f>SUM(一般接種!E51+一般接種!H51+一般接種!K51+一般接種!N51+医療従事者等!D49)</f>
        <v>860644</v>
      </c>
      <c r="F52" s="31">
        <f t="shared" si="1"/>
        <v>0.79158530629363688</v>
      </c>
      <c r="G52" s="29">
        <f t="shared" si="8"/>
        <v>675139</v>
      </c>
      <c r="H52" s="31">
        <f t="shared" si="6"/>
        <v>0.62096536094573329</v>
      </c>
      <c r="I52" s="35">
        <v>10943</v>
      </c>
      <c r="J52" s="35">
        <v>46237</v>
      </c>
      <c r="K52" s="35">
        <v>186599</v>
      </c>
      <c r="L52" s="35">
        <v>215463</v>
      </c>
      <c r="M52" s="35">
        <v>122017</v>
      </c>
      <c r="N52" s="35">
        <v>56944</v>
      </c>
      <c r="O52" s="35">
        <v>24007</v>
      </c>
      <c r="P52" s="35">
        <v>12929</v>
      </c>
      <c r="Q52" s="35">
        <f t="shared" si="9"/>
        <v>92503</v>
      </c>
      <c r="R52" s="63">
        <f t="shared" si="7"/>
        <v>8.5080492733441801E-2</v>
      </c>
      <c r="S52" s="35">
        <v>156</v>
      </c>
      <c r="T52" s="35">
        <v>5609</v>
      </c>
      <c r="U52" s="35">
        <v>86738</v>
      </c>
      <c r="W52" s="1">
        <v>1087241</v>
      </c>
    </row>
    <row r="53" spans="1:23" x14ac:dyDescent="0.55000000000000004">
      <c r="A53" s="33" t="s">
        <v>58</v>
      </c>
      <c r="B53" s="32">
        <f t="shared" si="10"/>
        <v>3805752</v>
      </c>
      <c r="C53" s="34">
        <f>SUM(一般接種!D52+一般接種!G52+一般接種!J52+一般接種!M52+医療従事者等!C50)</f>
        <v>1323388</v>
      </c>
      <c r="D53" s="30">
        <f t="shared" si="0"/>
        <v>0.81816018007847835</v>
      </c>
      <c r="E53" s="34">
        <f>SUM(一般接種!E52+一般接種!H52+一般接種!K52+一般接種!N52+医療従事者等!D50)</f>
        <v>1300246</v>
      </c>
      <c r="F53" s="31">
        <f t="shared" si="1"/>
        <v>0.80385306615015484</v>
      </c>
      <c r="G53" s="29">
        <f t="shared" si="8"/>
        <v>1037476</v>
      </c>
      <c r="H53" s="31">
        <f t="shared" si="6"/>
        <v>0.64140036858963456</v>
      </c>
      <c r="I53" s="35">
        <v>17316</v>
      </c>
      <c r="J53" s="35">
        <v>70714</v>
      </c>
      <c r="K53" s="35">
        <v>342440</v>
      </c>
      <c r="L53" s="35">
        <v>302088</v>
      </c>
      <c r="M53" s="35">
        <v>172114</v>
      </c>
      <c r="N53" s="35">
        <v>82417</v>
      </c>
      <c r="O53" s="35">
        <v>34025</v>
      </c>
      <c r="P53" s="35">
        <v>16362</v>
      </c>
      <c r="Q53" s="35">
        <f t="shared" si="9"/>
        <v>144642</v>
      </c>
      <c r="R53" s="63">
        <f t="shared" si="7"/>
        <v>8.9422244093879694E-2</v>
      </c>
      <c r="S53" s="35">
        <v>101</v>
      </c>
      <c r="T53" s="35">
        <v>6421</v>
      </c>
      <c r="U53" s="35">
        <v>138120</v>
      </c>
      <c r="W53" s="1">
        <v>1617517</v>
      </c>
    </row>
    <row r="54" spans="1:23" x14ac:dyDescent="0.55000000000000004">
      <c r="A54" s="33" t="s">
        <v>59</v>
      </c>
      <c r="B54" s="32">
        <f t="shared" si="10"/>
        <v>2892773</v>
      </c>
      <c r="C54" s="34">
        <f>SUM(一般接種!D53+一般接種!G53+一般接種!J53+一般接種!M53+医療従事者等!C51)</f>
        <v>1060757</v>
      </c>
      <c r="D54" s="37">
        <f t="shared" si="0"/>
        <v>0.71425772228200046</v>
      </c>
      <c r="E54" s="34">
        <f>SUM(一般接種!E53+一般接種!H53+一般接種!K53+一般接種!N53+医療従事者等!D51)</f>
        <v>1039669</v>
      </c>
      <c r="F54" s="31">
        <f t="shared" si="1"/>
        <v>0.70005817719534746</v>
      </c>
      <c r="G54" s="29">
        <f t="shared" si="8"/>
        <v>695437</v>
      </c>
      <c r="H54" s="31">
        <f t="shared" si="6"/>
        <v>0.46827053473192032</v>
      </c>
      <c r="I54" s="35">
        <v>17321</v>
      </c>
      <c r="J54" s="35">
        <v>58733</v>
      </c>
      <c r="K54" s="35">
        <v>211316</v>
      </c>
      <c r="L54" s="35">
        <v>191255</v>
      </c>
      <c r="M54" s="35">
        <v>118092</v>
      </c>
      <c r="N54" s="35">
        <v>58734</v>
      </c>
      <c r="O54" s="35">
        <v>25149</v>
      </c>
      <c r="P54" s="35">
        <v>14837</v>
      </c>
      <c r="Q54" s="35">
        <f t="shared" si="9"/>
        <v>96910</v>
      </c>
      <c r="R54" s="63">
        <f t="shared" si="7"/>
        <v>6.5254074087042244E-2</v>
      </c>
      <c r="S54" s="35">
        <v>14</v>
      </c>
      <c r="T54" s="35">
        <v>6804</v>
      </c>
      <c r="U54" s="35">
        <v>90092</v>
      </c>
      <c r="W54" s="1">
        <v>1485118</v>
      </c>
    </row>
    <row r="55" spans="1:23" x14ac:dyDescent="0.55000000000000004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23" x14ac:dyDescent="0.55000000000000004">
      <c r="A56" s="95" t="s">
        <v>112</v>
      </c>
      <c r="B56" s="95"/>
      <c r="C56" s="95"/>
      <c r="D56" s="95"/>
      <c r="E56" s="95"/>
      <c r="F56" s="95"/>
      <c r="G56" s="95"/>
      <c r="H56" s="95"/>
      <c r="I56" s="95"/>
      <c r="J56" s="22"/>
      <c r="K56" s="22"/>
      <c r="L56" s="22"/>
      <c r="M56" s="22"/>
      <c r="N56" s="22"/>
      <c r="O56" s="22"/>
    </row>
    <row r="57" spans="1:23" x14ac:dyDescent="0.55000000000000004">
      <c r="A57" s="22" t="s">
        <v>113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23" x14ac:dyDescent="0.55000000000000004">
      <c r="A58" s="22" t="s">
        <v>114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23" x14ac:dyDescent="0.55000000000000004">
      <c r="A59" s="24" t="s">
        <v>115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23" x14ac:dyDescent="0.55000000000000004">
      <c r="A60" s="95" t="s">
        <v>116</v>
      </c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53"/>
      <c r="M60" s="53"/>
      <c r="N60" s="53"/>
      <c r="O60" s="53"/>
    </row>
    <row r="61" spans="1:23" x14ac:dyDescent="0.55000000000000004">
      <c r="A61" s="24" t="s">
        <v>117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  <c r="O61" s="22"/>
    </row>
  </sheetData>
  <mergeCells count="12">
    <mergeCell ref="T2:U2"/>
    <mergeCell ref="A56:I56"/>
    <mergeCell ref="A60:K60"/>
    <mergeCell ref="A3:A6"/>
    <mergeCell ref="B4:B6"/>
    <mergeCell ref="C4:D5"/>
    <mergeCell ref="E4:F5"/>
    <mergeCell ref="G5:H5"/>
    <mergeCell ref="G4:P4"/>
    <mergeCell ref="I6:P6"/>
    <mergeCell ref="B3:U3"/>
    <mergeCell ref="Q4:U4"/>
  </mergeCells>
  <phoneticPr fontId="2"/>
  <pageMargins left="0.7" right="0.7" top="0.75" bottom="0.75" header="0.3" footer="0.3"/>
  <pageSetup paperSize="9" scale="2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workbookViewId="0">
      <selection activeCell="H1" sqref="H1"/>
    </sheetView>
  </sheetViews>
  <sheetFormatPr defaultRowHeight="18" x14ac:dyDescent="0.55000000000000004"/>
  <cols>
    <col min="1" max="1" width="13.58203125" customWidth="1"/>
    <col min="2" max="2" width="12.5" style="27" bestFit="1" customWidth="1"/>
    <col min="3" max="3" width="12.5" bestFit="1" customWidth="1"/>
    <col min="4" max="8" width="11.33203125" bestFit="1" customWidth="1"/>
    <col min="9" max="9" width="8.75" bestFit="1" customWidth="1"/>
    <col min="10" max="11" width="9" bestFit="1" customWidth="1"/>
    <col min="12" max="13" width="9" customWidth="1"/>
    <col min="14" max="14" width="8.58203125" bestFit="1" customWidth="1"/>
    <col min="15" max="15" width="1.75" customWidth="1"/>
    <col min="16" max="16" width="12.58203125" customWidth="1"/>
    <col min="18" max="18" width="12.25" customWidth="1"/>
    <col min="19" max="19" width="9.25" bestFit="1" customWidth="1"/>
    <col min="20" max="20" width="12.5" bestFit="1" customWidth="1"/>
    <col min="22" max="22" width="11.08203125" bestFit="1" customWidth="1"/>
  </cols>
  <sheetData>
    <row r="1" spans="1:23" x14ac:dyDescent="0.55000000000000004">
      <c r="A1" s="22" t="s">
        <v>118</v>
      </c>
      <c r="B1" s="23"/>
      <c r="C1" s="24"/>
      <c r="D1" s="24"/>
    </row>
    <row r="2" spans="1:23" x14ac:dyDescent="0.55000000000000004">
      <c r="B2"/>
      <c r="T2" s="118"/>
      <c r="U2" s="118"/>
      <c r="V2" s="133">
        <f>'進捗状況 (都道府県別)'!G3</f>
        <v>44774</v>
      </c>
      <c r="W2" s="133"/>
    </row>
    <row r="3" spans="1:23" ht="37.5" customHeight="1" x14ac:dyDescent="0.55000000000000004">
      <c r="A3" s="119" t="s">
        <v>2</v>
      </c>
      <c r="B3" s="132" t="str">
        <f>_xlfn.CONCAT("接種回数
（",TEXT('進捗状況 (都道府県別)'!G3-1,"m月d日"),"まで）")</f>
        <v>接種回数
（7月31日まで）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P3" s="115" t="str">
        <f>_xlfn.CONCAT("接種回数
（",TEXT('進捗状況 (都道府県別)'!G3-1,"m月d日"),"まで）","※4")</f>
        <v>接種回数
（7月31日まで）※4</v>
      </c>
      <c r="Q3" s="116"/>
      <c r="R3" s="116"/>
      <c r="S3" s="116"/>
      <c r="T3" s="116"/>
      <c r="U3" s="116"/>
      <c r="V3" s="116"/>
      <c r="W3" s="117"/>
    </row>
    <row r="4" spans="1:23" ht="18.75" customHeight="1" x14ac:dyDescent="0.55000000000000004">
      <c r="A4" s="120"/>
      <c r="B4" s="122" t="s">
        <v>12</v>
      </c>
      <c r="C4" s="123" t="s">
        <v>119</v>
      </c>
      <c r="D4" s="123"/>
      <c r="E4" s="123"/>
      <c r="F4" s="124" t="s">
        <v>148</v>
      </c>
      <c r="G4" s="125"/>
      <c r="H4" s="126"/>
      <c r="I4" s="124" t="s">
        <v>120</v>
      </c>
      <c r="J4" s="125"/>
      <c r="K4" s="126"/>
      <c r="L4" s="129" t="s">
        <v>121</v>
      </c>
      <c r="M4" s="130"/>
      <c r="N4" s="131"/>
      <c r="P4" s="98" t="s">
        <v>122</v>
      </c>
      <c r="Q4" s="98"/>
      <c r="R4" s="127" t="s">
        <v>149</v>
      </c>
      <c r="S4" s="127"/>
      <c r="T4" s="128" t="s">
        <v>120</v>
      </c>
      <c r="U4" s="128"/>
      <c r="V4" s="114" t="s">
        <v>123</v>
      </c>
      <c r="W4" s="114"/>
    </row>
    <row r="5" spans="1:23" ht="36" x14ac:dyDescent="0.55000000000000004">
      <c r="A5" s="121"/>
      <c r="B5" s="122"/>
      <c r="C5" s="38" t="s">
        <v>124</v>
      </c>
      <c r="D5" s="38" t="s">
        <v>94</v>
      </c>
      <c r="E5" s="38" t="s">
        <v>95</v>
      </c>
      <c r="F5" s="38" t="s">
        <v>124</v>
      </c>
      <c r="G5" s="38" t="s">
        <v>94</v>
      </c>
      <c r="H5" s="38" t="s">
        <v>95</v>
      </c>
      <c r="I5" s="38" t="s">
        <v>124</v>
      </c>
      <c r="J5" s="38" t="s">
        <v>94</v>
      </c>
      <c r="K5" s="38" t="s">
        <v>95</v>
      </c>
      <c r="L5" s="66" t="s">
        <v>124</v>
      </c>
      <c r="M5" s="66" t="s">
        <v>94</v>
      </c>
      <c r="N5" s="66" t="s">
        <v>95</v>
      </c>
      <c r="P5" s="39" t="s">
        <v>125</v>
      </c>
      <c r="Q5" s="39" t="s">
        <v>126</v>
      </c>
      <c r="R5" s="39" t="s">
        <v>127</v>
      </c>
      <c r="S5" s="39" t="s">
        <v>128</v>
      </c>
      <c r="T5" s="39" t="s">
        <v>127</v>
      </c>
      <c r="U5" s="39" t="s">
        <v>126</v>
      </c>
      <c r="V5" s="39" t="s">
        <v>129</v>
      </c>
      <c r="W5" s="39" t="s">
        <v>126</v>
      </c>
    </row>
    <row r="6" spans="1:23" x14ac:dyDescent="0.55000000000000004">
      <c r="A6" s="28" t="s">
        <v>130</v>
      </c>
      <c r="B6" s="40">
        <f>SUM(B7:B53)</f>
        <v>194075446</v>
      </c>
      <c r="C6" s="40">
        <f>SUM(C7:C53)</f>
        <v>161586086</v>
      </c>
      <c r="D6" s="40">
        <f>SUM(D7:D53)</f>
        <v>81066132</v>
      </c>
      <c r="E6" s="41">
        <f>SUM(E7:E53)</f>
        <v>80519954</v>
      </c>
      <c r="F6" s="41">
        <f t="shared" ref="F6:T6" si="0">SUM(F7:F53)</f>
        <v>32347835</v>
      </c>
      <c r="G6" s="41">
        <f>SUM(G7:G53)</f>
        <v>16224065</v>
      </c>
      <c r="H6" s="41">
        <f t="shared" ref="H6:N6" si="1">SUM(H7:H53)</f>
        <v>16123770</v>
      </c>
      <c r="I6" s="41">
        <f>SUM(I7:I53)</f>
        <v>117575</v>
      </c>
      <c r="J6" s="41">
        <f t="shared" si="1"/>
        <v>58693</v>
      </c>
      <c r="K6" s="41">
        <f t="shared" si="1"/>
        <v>58882</v>
      </c>
      <c r="L6" s="67">
        <f>SUM(L7:L53)</f>
        <v>23950</v>
      </c>
      <c r="M6" s="67">
        <f t="shared" si="1"/>
        <v>15224</v>
      </c>
      <c r="N6" s="67">
        <f t="shared" si="1"/>
        <v>8726</v>
      </c>
      <c r="O6" s="42"/>
      <c r="P6" s="41">
        <f>SUM(P7:P53)</f>
        <v>177126180</v>
      </c>
      <c r="Q6" s="43">
        <f>C6/P6</f>
        <v>0.91226540311545135</v>
      </c>
      <c r="R6" s="41">
        <f t="shared" si="0"/>
        <v>34262000</v>
      </c>
      <c r="S6" s="44">
        <f>F6/R6</f>
        <v>0.94413154515206354</v>
      </c>
      <c r="T6" s="41">
        <f t="shared" si="0"/>
        <v>204940</v>
      </c>
      <c r="U6" s="44">
        <f>I6/T6</f>
        <v>0.57370449887772035</v>
      </c>
      <c r="V6" s="41">
        <f t="shared" ref="V6" si="2">SUM(V7:V53)</f>
        <v>378320</v>
      </c>
      <c r="W6" s="44">
        <f>L6/V6</f>
        <v>6.3306195813068303E-2</v>
      </c>
    </row>
    <row r="7" spans="1:23" x14ac:dyDescent="0.55000000000000004">
      <c r="A7" s="45" t="s">
        <v>13</v>
      </c>
      <c r="B7" s="40">
        <v>7965942</v>
      </c>
      <c r="C7" s="40">
        <v>6466480</v>
      </c>
      <c r="D7" s="40">
        <v>3244592</v>
      </c>
      <c r="E7" s="41">
        <v>3221888</v>
      </c>
      <c r="F7" s="46">
        <v>1497986</v>
      </c>
      <c r="G7" s="41">
        <v>751004</v>
      </c>
      <c r="H7" s="41">
        <v>746982</v>
      </c>
      <c r="I7" s="41">
        <v>873</v>
      </c>
      <c r="J7" s="41">
        <v>429</v>
      </c>
      <c r="K7" s="41">
        <v>444</v>
      </c>
      <c r="L7" s="67">
        <v>603</v>
      </c>
      <c r="M7" s="67">
        <v>400</v>
      </c>
      <c r="N7" s="67">
        <v>203</v>
      </c>
      <c r="O7" s="42"/>
      <c r="P7" s="41">
        <v>7433760</v>
      </c>
      <c r="Q7" s="43">
        <v>0.86988011450463831</v>
      </c>
      <c r="R7" s="47">
        <v>1518500</v>
      </c>
      <c r="S7" s="43">
        <v>0.98649061573921637</v>
      </c>
      <c r="T7" s="41">
        <v>900</v>
      </c>
      <c r="U7" s="44">
        <v>0.97</v>
      </c>
      <c r="V7" s="41">
        <v>8750</v>
      </c>
      <c r="W7" s="44">
        <v>6.891428571428572E-2</v>
      </c>
    </row>
    <row r="8" spans="1:23" x14ac:dyDescent="0.55000000000000004">
      <c r="A8" s="45" t="s">
        <v>14</v>
      </c>
      <c r="B8" s="40">
        <v>2050862</v>
      </c>
      <c r="C8" s="40">
        <v>1859721</v>
      </c>
      <c r="D8" s="40">
        <v>932541</v>
      </c>
      <c r="E8" s="41">
        <v>927180</v>
      </c>
      <c r="F8" s="46">
        <v>188540</v>
      </c>
      <c r="G8" s="41">
        <v>94714</v>
      </c>
      <c r="H8" s="41">
        <v>93826</v>
      </c>
      <c r="I8" s="41">
        <v>2422</v>
      </c>
      <c r="J8" s="41">
        <v>1216</v>
      </c>
      <c r="K8" s="41">
        <v>1206</v>
      </c>
      <c r="L8" s="67">
        <v>179</v>
      </c>
      <c r="M8" s="67">
        <v>120</v>
      </c>
      <c r="N8" s="67">
        <v>59</v>
      </c>
      <c r="O8" s="42"/>
      <c r="P8" s="41">
        <v>1921955</v>
      </c>
      <c r="Q8" s="43">
        <v>0.96761942917498067</v>
      </c>
      <c r="R8" s="47">
        <v>186500</v>
      </c>
      <c r="S8" s="43">
        <v>1.0109383378016086</v>
      </c>
      <c r="T8" s="41">
        <v>3900</v>
      </c>
      <c r="U8" s="44">
        <v>0.62102564102564106</v>
      </c>
      <c r="V8" s="41">
        <v>1300</v>
      </c>
      <c r="W8" s="44">
        <v>0.1376923076923077</v>
      </c>
    </row>
    <row r="9" spans="1:23" x14ac:dyDescent="0.55000000000000004">
      <c r="A9" s="45" t="s">
        <v>15</v>
      </c>
      <c r="B9" s="40">
        <v>1971099</v>
      </c>
      <c r="C9" s="40">
        <v>1726252</v>
      </c>
      <c r="D9" s="40">
        <v>865988</v>
      </c>
      <c r="E9" s="41">
        <v>860264</v>
      </c>
      <c r="F9" s="46">
        <v>244714</v>
      </c>
      <c r="G9" s="41">
        <v>122814</v>
      </c>
      <c r="H9" s="41">
        <v>121900</v>
      </c>
      <c r="I9" s="41">
        <v>98</v>
      </c>
      <c r="J9" s="41">
        <v>50</v>
      </c>
      <c r="K9" s="41">
        <v>48</v>
      </c>
      <c r="L9" s="67">
        <v>35</v>
      </c>
      <c r="M9" s="67">
        <v>21</v>
      </c>
      <c r="N9" s="67">
        <v>14</v>
      </c>
      <c r="O9" s="42"/>
      <c r="P9" s="41">
        <v>1879585</v>
      </c>
      <c r="Q9" s="43">
        <v>0.91842188568221172</v>
      </c>
      <c r="R9" s="47">
        <v>227500</v>
      </c>
      <c r="S9" s="43">
        <v>1.075665934065934</v>
      </c>
      <c r="T9" s="41">
        <v>360</v>
      </c>
      <c r="U9" s="44">
        <v>0.2722222222222222</v>
      </c>
      <c r="V9" s="41">
        <v>500</v>
      </c>
      <c r="W9" s="44">
        <v>7.0000000000000007E-2</v>
      </c>
    </row>
    <row r="10" spans="1:23" x14ac:dyDescent="0.55000000000000004">
      <c r="A10" s="45" t="s">
        <v>16</v>
      </c>
      <c r="B10" s="40">
        <v>3561140</v>
      </c>
      <c r="C10" s="40">
        <v>2819116</v>
      </c>
      <c r="D10" s="40">
        <v>1413890</v>
      </c>
      <c r="E10" s="41">
        <v>1405226</v>
      </c>
      <c r="F10" s="46">
        <v>741595</v>
      </c>
      <c r="G10" s="41">
        <v>371679</v>
      </c>
      <c r="H10" s="41">
        <v>369916</v>
      </c>
      <c r="I10" s="41">
        <v>55</v>
      </c>
      <c r="J10" s="41">
        <v>21</v>
      </c>
      <c r="K10" s="41">
        <v>34</v>
      </c>
      <c r="L10" s="67">
        <v>374</v>
      </c>
      <c r="M10" s="67">
        <v>252</v>
      </c>
      <c r="N10" s="67">
        <v>122</v>
      </c>
      <c r="O10" s="42"/>
      <c r="P10" s="41">
        <v>3171035</v>
      </c>
      <c r="Q10" s="43">
        <v>0.88902077712797245</v>
      </c>
      <c r="R10" s="47">
        <v>854400</v>
      </c>
      <c r="S10" s="43">
        <v>0.8679716760299625</v>
      </c>
      <c r="T10" s="41">
        <v>340</v>
      </c>
      <c r="U10" s="44">
        <v>0.16176470588235295</v>
      </c>
      <c r="V10" s="41">
        <v>12180</v>
      </c>
      <c r="W10" s="44">
        <v>3.0706075533661739E-2</v>
      </c>
    </row>
    <row r="11" spans="1:23" x14ac:dyDescent="0.55000000000000004">
      <c r="A11" s="45" t="s">
        <v>17</v>
      </c>
      <c r="B11" s="40">
        <v>1594220</v>
      </c>
      <c r="C11" s="40">
        <v>1497906</v>
      </c>
      <c r="D11" s="40">
        <v>750907</v>
      </c>
      <c r="E11" s="41">
        <v>746999</v>
      </c>
      <c r="F11" s="46">
        <v>96176</v>
      </c>
      <c r="G11" s="41">
        <v>48389</v>
      </c>
      <c r="H11" s="41">
        <v>47787</v>
      </c>
      <c r="I11" s="41">
        <v>67</v>
      </c>
      <c r="J11" s="41">
        <v>34</v>
      </c>
      <c r="K11" s="41">
        <v>33</v>
      </c>
      <c r="L11" s="67">
        <v>71</v>
      </c>
      <c r="M11" s="67">
        <v>61</v>
      </c>
      <c r="N11" s="67">
        <v>10</v>
      </c>
      <c r="O11" s="42"/>
      <c r="P11" s="41">
        <v>1523455</v>
      </c>
      <c r="Q11" s="43">
        <v>0.98322956700394826</v>
      </c>
      <c r="R11" s="47">
        <v>87900</v>
      </c>
      <c r="S11" s="43">
        <v>1.0941524459613197</v>
      </c>
      <c r="T11" s="41">
        <v>140</v>
      </c>
      <c r="U11" s="44">
        <v>0.47857142857142859</v>
      </c>
      <c r="V11" s="41">
        <v>1200</v>
      </c>
      <c r="W11" s="44">
        <v>5.9166666666666666E-2</v>
      </c>
    </row>
    <row r="12" spans="1:23" x14ac:dyDescent="0.55000000000000004">
      <c r="A12" s="45" t="s">
        <v>18</v>
      </c>
      <c r="B12" s="40">
        <v>1745875</v>
      </c>
      <c r="C12" s="40">
        <v>1667531</v>
      </c>
      <c r="D12" s="40">
        <v>836048</v>
      </c>
      <c r="E12" s="41">
        <v>831483</v>
      </c>
      <c r="F12" s="46">
        <v>77998</v>
      </c>
      <c r="G12" s="41">
        <v>39052</v>
      </c>
      <c r="H12" s="41">
        <v>38946</v>
      </c>
      <c r="I12" s="41">
        <v>161</v>
      </c>
      <c r="J12" s="41">
        <v>80</v>
      </c>
      <c r="K12" s="41">
        <v>81</v>
      </c>
      <c r="L12" s="67">
        <v>185</v>
      </c>
      <c r="M12" s="67">
        <v>90</v>
      </c>
      <c r="N12" s="67">
        <v>95</v>
      </c>
      <c r="O12" s="42"/>
      <c r="P12" s="41">
        <v>1736595</v>
      </c>
      <c r="Q12" s="43">
        <v>0.9602302206329052</v>
      </c>
      <c r="R12" s="47">
        <v>61700</v>
      </c>
      <c r="S12" s="43">
        <v>1.2641491085899514</v>
      </c>
      <c r="T12" s="41">
        <v>340</v>
      </c>
      <c r="U12" s="44">
        <v>0.47352941176470587</v>
      </c>
      <c r="V12" s="41">
        <v>400</v>
      </c>
      <c r="W12" s="44">
        <v>0.46250000000000002</v>
      </c>
    </row>
    <row r="13" spans="1:23" x14ac:dyDescent="0.55000000000000004">
      <c r="A13" s="45" t="s">
        <v>19</v>
      </c>
      <c r="B13" s="40">
        <v>2976629</v>
      </c>
      <c r="C13" s="40">
        <v>2768037</v>
      </c>
      <c r="D13" s="40">
        <v>1389042</v>
      </c>
      <c r="E13" s="41">
        <v>1378995</v>
      </c>
      <c r="F13" s="46">
        <v>208132</v>
      </c>
      <c r="G13" s="41">
        <v>104547</v>
      </c>
      <c r="H13" s="41">
        <v>103585</v>
      </c>
      <c r="I13" s="41">
        <v>253</v>
      </c>
      <c r="J13" s="41">
        <v>126</v>
      </c>
      <c r="K13" s="41">
        <v>127</v>
      </c>
      <c r="L13" s="67">
        <v>207</v>
      </c>
      <c r="M13" s="67">
        <v>131</v>
      </c>
      <c r="N13" s="67">
        <v>76</v>
      </c>
      <c r="O13" s="42"/>
      <c r="P13" s="41">
        <v>2910040</v>
      </c>
      <c r="Q13" s="43">
        <v>0.95120238897059839</v>
      </c>
      <c r="R13" s="47">
        <v>178600</v>
      </c>
      <c r="S13" s="43">
        <v>1.1653527435610302</v>
      </c>
      <c r="T13" s="41">
        <v>660</v>
      </c>
      <c r="U13" s="44">
        <v>0.38333333333333336</v>
      </c>
      <c r="V13" s="41">
        <v>11240</v>
      </c>
      <c r="W13" s="44">
        <v>1.8416370106761566E-2</v>
      </c>
    </row>
    <row r="14" spans="1:23" x14ac:dyDescent="0.55000000000000004">
      <c r="A14" s="45" t="s">
        <v>20</v>
      </c>
      <c r="B14" s="40">
        <v>4652814</v>
      </c>
      <c r="C14" s="40">
        <v>3780491</v>
      </c>
      <c r="D14" s="40">
        <v>1896396</v>
      </c>
      <c r="E14" s="41">
        <v>1884095</v>
      </c>
      <c r="F14" s="46">
        <v>871180</v>
      </c>
      <c r="G14" s="41">
        <v>436975</v>
      </c>
      <c r="H14" s="41">
        <v>434205</v>
      </c>
      <c r="I14" s="41">
        <v>370</v>
      </c>
      <c r="J14" s="41">
        <v>176</v>
      </c>
      <c r="K14" s="41">
        <v>194</v>
      </c>
      <c r="L14" s="67">
        <v>773</v>
      </c>
      <c r="M14" s="67">
        <v>403</v>
      </c>
      <c r="N14" s="67">
        <v>370</v>
      </c>
      <c r="O14" s="42"/>
      <c r="P14" s="41">
        <v>4064675</v>
      </c>
      <c r="Q14" s="43">
        <v>0.93008444709601623</v>
      </c>
      <c r="R14" s="47">
        <v>892500</v>
      </c>
      <c r="S14" s="43">
        <v>0.97611204481792713</v>
      </c>
      <c r="T14" s="41">
        <v>960</v>
      </c>
      <c r="U14" s="44">
        <v>0.38541666666666669</v>
      </c>
      <c r="V14" s="41">
        <v>6150</v>
      </c>
      <c r="W14" s="44">
        <v>0.12569105691056912</v>
      </c>
    </row>
    <row r="15" spans="1:23" x14ac:dyDescent="0.55000000000000004">
      <c r="A15" s="48" t="s">
        <v>21</v>
      </c>
      <c r="B15" s="40">
        <v>3091216</v>
      </c>
      <c r="C15" s="40">
        <v>2707489</v>
      </c>
      <c r="D15" s="40">
        <v>1357866</v>
      </c>
      <c r="E15" s="41">
        <v>1349623</v>
      </c>
      <c r="F15" s="46">
        <v>382474</v>
      </c>
      <c r="G15" s="41">
        <v>192315</v>
      </c>
      <c r="H15" s="41">
        <v>190159</v>
      </c>
      <c r="I15" s="41">
        <v>829</v>
      </c>
      <c r="J15" s="41">
        <v>413</v>
      </c>
      <c r="K15" s="41">
        <v>416</v>
      </c>
      <c r="L15" s="67">
        <v>424</v>
      </c>
      <c r="M15" s="67">
        <v>263</v>
      </c>
      <c r="N15" s="67">
        <v>161</v>
      </c>
      <c r="O15" s="42"/>
      <c r="P15" s="41">
        <v>2869350</v>
      </c>
      <c r="Q15" s="43">
        <v>0.94358966316413129</v>
      </c>
      <c r="R15" s="47">
        <v>375900</v>
      </c>
      <c r="S15" s="43">
        <v>1.0174886938015431</v>
      </c>
      <c r="T15" s="41">
        <v>1320</v>
      </c>
      <c r="U15" s="44">
        <v>0.62803030303030305</v>
      </c>
      <c r="V15" s="41">
        <v>4610</v>
      </c>
      <c r="W15" s="44">
        <v>9.1973969631236441E-2</v>
      </c>
    </row>
    <row r="16" spans="1:23" x14ac:dyDescent="0.55000000000000004">
      <c r="A16" s="45" t="s">
        <v>22</v>
      </c>
      <c r="B16" s="40">
        <v>3012202</v>
      </c>
      <c r="C16" s="40">
        <v>2160736</v>
      </c>
      <c r="D16" s="40">
        <v>1084300</v>
      </c>
      <c r="E16" s="41">
        <v>1076436</v>
      </c>
      <c r="F16" s="46">
        <v>851038</v>
      </c>
      <c r="G16" s="41">
        <v>426727</v>
      </c>
      <c r="H16" s="41">
        <v>424311</v>
      </c>
      <c r="I16" s="41">
        <v>230</v>
      </c>
      <c r="J16" s="41">
        <v>97</v>
      </c>
      <c r="K16" s="41">
        <v>133</v>
      </c>
      <c r="L16" s="67">
        <v>198</v>
      </c>
      <c r="M16" s="67">
        <v>130</v>
      </c>
      <c r="N16" s="67">
        <v>68</v>
      </c>
      <c r="O16" s="42"/>
      <c r="P16" s="41">
        <v>2506095</v>
      </c>
      <c r="Q16" s="43">
        <v>0.86219237498977497</v>
      </c>
      <c r="R16" s="47">
        <v>887500</v>
      </c>
      <c r="S16" s="43">
        <v>0.95891605633802812</v>
      </c>
      <c r="T16" s="41">
        <v>440</v>
      </c>
      <c r="U16" s="44">
        <v>0.52272727272727271</v>
      </c>
      <c r="V16" s="41">
        <v>1140</v>
      </c>
      <c r="W16" s="44">
        <v>0.1736842105263158</v>
      </c>
    </row>
    <row r="17" spans="1:23" x14ac:dyDescent="0.55000000000000004">
      <c r="A17" s="45" t="s">
        <v>23</v>
      </c>
      <c r="B17" s="40">
        <v>11601476</v>
      </c>
      <c r="C17" s="40">
        <v>9901400</v>
      </c>
      <c r="D17" s="40">
        <v>4974057</v>
      </c>
      <c r="E17" s="41">
        <v>4927343</v>
      </c>
      <c r="F17" s="46">
        <v>1680329</v>
      </c>
      <c r="G17" s="41">
        <v>841464</v>
      </c>
      <c r="H17" s="41">
        <v>838865</v>
      </c>
      <c r="I17" s="41">
        <v>18099</v>
      </c>
      <c r="J17" s="41">
        <v>9064</v>
      </c>
      <c r="K17" s="41">
        <v>9035</v>
      </c>
      <c r="L17" s="67">
        <v>1648</v>
      </c>
      <c r="M17" s="67">
        <v>952</v>
      </c>
      <c r="N17" s="67">
        <v>696</v>
      </c>
      <c r="O17" s="42"/>
      <c r="P17" s="41">
        <v>10836010</v>
      </c>
      <c r="Q17" s="43">
        <v>0.9137496181712641</v>
      </c>
      <c r="R17" s="47">
        <v>659400</v>
      </c>
      <c r="S17" s="43">
        <v>2.5482696390658175</v>
      </c>
      <c r="T17" s="41">
        <v>37920</v>
      </c>
      <c r="U17" s="44">
        <v>0.47729430379746834</v>
      </c>
      <c r="V17" s="41">
        <v>18250</v>
      </c>
      <c r="W17" s="44">
        <v>9.0301369863013695E-2</v>
      </c>
    </row>
    <row r="18" spans="1:23" x14ac:dyDescent="0.55000000000000004">
      <c r="A18" s="45" t="s">
        <v>24</v>
      </c>
      <c r="B18" s="40">
        <v>9914122</v>
      </c>
      <c r="C18" s="40">
        <v>8205581</v>
      </c>
      <c r="D18" s="40">
        <v>4118383</v>
      </c>
      <c r="E18" s="41">
        <v>4087198</v>
      </c>
      <c r="F18" s="46">
        <v>1706633</v>
      </c>
      <c r="G18" s="41">
        <v>855104</v>
      </c>
      <c r="H18" s="41">
        <v>851529</v>
      </c>
      <c r="I18" s="41">
        <v>826</v>
      </c>
      <c r="J18" s="41">
        <v>372</v>
      </c>
      <c r="K18" s="41">
        <v>454</v>
      </c>
      <c r="L18" s="67">
        <v>1082</v>
      </c>
      <c r="M18" s="67">
        <v>692</v>
      </c>
      <c r="N18" s="67">
        <v>390</v>
      </c>
      <c r="O18" s="42"/>
      <c r="P18" s="41">
        <v>8816645</v>
      </c>
      <c r="Q18" s="43">
        <v>0.93069200359093507</v>
      </c>
      <c r="R18" s="47">
        <v>643300</v>
      </c>
      <c r="S18" s="43">
        <v>2.6529348670915591</v>
      </c>
      <c r="T18" s="41">
        <v>4860</v>
      </c>
      <c r="U18" s="44">
        <v>0.16995884773662551</v>
      </c>
      <c r="V18" s="41">
        <v>12430</v>
      </c>
      <c r="W18" s="44">
        <v>8.7047465808527749E-2</v>
      </c>
    </row>
    <row r="19" spans="1:23" x14ac:dyDescent="0.55000000000000004">
      <c r="A19" s="45" t="s">
        <v>25</v>
      </c>
      <c r="B19" s="40">
        <v>21333021</v>
      </c>
      <c r="C19" s="40">
        <v>15947835</v>
      </c>
      <c r="D19" s="40">
        <v>8006702</v>
      </c>
      <c r="E19" s="41">
        <v>7941133</v>
      </c>
      <c r="F19" s="46">
        <v>5366804</v>
      </c>
      <c r="G19" s="41">
        <v>2692041</v>
      </c>
      <c r="H19" s="41">
        <v>2674763</v>
      </c>
      <c r="I19" s="41">
        <v>13668</v>
      </c>
      <c r="J19" s="41">
        <v>6785</v>
      </c>
      <c r="K19" s="41">
        <v>6883</v>
      </c>
      <c r="L19" s="67">
        <v>4714</v>
      </c>
      <c r="M19" s="67">
        <v>2877</v>
      </c>
      <c r="N19" s="67">
        <v>1837</v>
      </c>
      <c r="O19" s="42"/>
      <c r="P19" s="41">
        <v>17678890</v>
      </c>
      <c r="Q19" s="43">
        <v>0.90208350184881514</v>
      </c>
      <c r="R19" s="47">
        <v>10135750</v>
      </c>
      <c r="S19" s="43">
        <v>0.52949253878598035</v>
      </c>
      <c r="T19" s="41">
        <v>43840</v>
      </c>
      <c r="U19" s="44">
        <v>0.31177007299270071</v>
      </c>
      <c r="V19" s="41">
        <v>46510</v>
      </c>
      <c r="W19" s="44">
        <v>0.10135454740915932</v>
      </c>
    </row>
    <row r="20" spans="1:23" x14ac:dyDescent="0.55000000000000004">
      <c r="A20" s="45" t="s">
        <v>26</v>
      </c>
      <c r="B20" s="40">
        <v>14410722</v>
      </c>
      <c r="C20" s="40">
        <v>11063507</v>
      </c>
      <c r="D20" s="40">
        <v>5551031</v>
      </c>
      <c r="E20" s="41">
        <v>5512476</v>
      </c>
      <c r="F20" s="46">
        <v>3338759</v>
      </c>
      <c r="G20" s="41">
        <v>1672636</v>
      </c>
      <c r="H20" s="41">
        <v>1666123</v>
      </c>
      <c r="I20" s="41">
        <v>6098</v>
      </c>
      <c r="J20" s="41">
        <v>3054</v>
      </c>
      <c r="K20" s="41">
        <v>3044</v>
      </c>
      <c r="L20" s="67">
        <v>2358</v>
      </c>
      <c r="M20" s="67">
        <v>1517</v>
      </c>
      <c r="N20" s="67">
        <v>841</v>
      </c>
      <c r="O20" s="42"/>
      <c r="P20" s="41">
        <v>11882835</v>
      </c>
      <c r="Q20" s="43">
        <v>0.93104945074134249</v>
      </c>
      <c r="R20" s="47">
        <v>1939900</v>
      </c>
      <c r="S20" s="43">
        <v>1.7210985102324863</v>
      </c>
      <c r="T20" s="41">
        <v>11740</v>
      </c>
      <c r="U20" s="44">
        <v>0.51942078364565591</v>
      </c>
      <c r="V20" s="41">
        <v>22790</v>
      </c>
      <c r="W20" s="44">
        <v>0.10346643264589732</v>
      </c>
    </row>
    <row r="21" spans="1:23" x14ac:dyDescent="0.55000000000000004">
      <c r="A21" s="45" t="s">
        <v>27</v>
      </c>
      <c r="B21" s="40">
        <v>3562611</v>
      </c>
      <c r="C21" s="40">
        <v>2990308</v>
      </c>
      <c r="D21" s="40">
        <v>1498798</v>
      </c>
      <c r="E21" s="41">
        <v>1491510</v>
      </c>
      <c r="F21" s="46">
        <v>571643</v>
      </c>
      <c r="G21" s="41">
        <v>286721</v>
      </c>
      <c r="H21" s="41">
        <v>284922</v>
      </c>
      <c r="I21" s="41">
        <v>77</v>
      </c>
      <c r="J21" s="41">
        <v>35</v>
      </c>
      <c r="K21" s="41">
        <v>42</v>
      </c>
      <c r="L21" s="67">
        <v>583</v>
      </c>
      <c r="M21" s="67">
        <v>368</v>
      </c>
      <c r="N21" s="67">
        <v>215</v>
      </c>
      <c r="O21" s="42"/>
      <c r="P21" s="41">
        <v>3293905</v>
      </c>
      <c r="Q21" s="43">
        <v>0.90783067514090421</v>
      </c>
      <c r="R21" s="47">
        <v>584800</v>
      </c>
      <c r="S21" s="43">
        <v>0.97750170998632013</v>
      </c>
      <c r="T21" s="41">
        <v>440</v>
      </c>
      <c r="U21" s="44">
        <v>0.17499999999999999</v>
      </c>
      <c r="V21" s="41">
        <v>4280</v>
      </c>
      <c r="W21" s="44">
        <v>0.13621495327102803</v>
      </c>
    </row>
    <row r="22" spans="1:23" x14ac:dyDescent="0.55000000000000004">
      <c r="A22" s="45" t="s">
        <v>28</v>
      </c>
      <c r="B22" s="40">
        <v>1680281</v>
      </c>
      <c r="C22" s="40">
        <v>1493835</v>
      </c>
      <c r="D22" s="40">
        <v>748807</v>
      </c>
      <c r="E22" s="41">
        <v>745028</v>
      </c>
      <c r="F22" s="46">
        <v>186143</v>
      </c>
      <c r="G22" s="41">
        <v>93293</v>
      </c>
      <c r="H22" s="41">
        <v>92850</v>
      </c>
      <c r="I22" s="41">
        <v>217</v>
      </c>
      <c r="J22" s="41">
        <v>107</v>
      </c>
      <c r="K22" s="41">
        <v>110</v>
      </c>
      <c r="L22" s="67">
        <v>86</v>
      </c>
      <c r="M22" s="67">
        <v>45</v>
      </c>
      <c r="N22" s="67">
        <v>41</v>
      </c>
      <c r="O22" s="42"/>
      <c r="P22" s="41">
        <v>1611720</v>
      </c>
      <c r="Q22" s="43">
        <v>0.92685764276673366</v>
      </c>
      <c r="R22" s="47">
        <v>176600</v>
      </c>
      <c r="S22" s="43">
        <v>1.0540373725934316</v>
      </c>
      <c r="T22" s="41">
        <v>540</v>
      </c>
      <c r="U22" s="44">
        <v>0.40185185185185185</v>
      </c>
      <c r="V22" s="41">
        <v>460</v>
      </c>
      <c r="W22" s="44">
        <v>0.18695652173913044</v>
      </c>
    </row>
    <row r="23" spans="1:23" x14ac:dyDescent="0.55000000000000004">
      <c r="A23" s="45" t="s">
        <v>29</v>
      </c>
      <c r="B23" s="40">
        <v>1739565</v>
      </c>
      <c r="C23" s="40">
        <v>1532690</v>
      </c>
      <c r="D23" s="40">
        <v>768406</v>
      </c>
      <c r="E23" s="41">
        <v>764284</v>
      </c>
      <c r="F23" s="46">
        <v>205677</v>
      </c>
      <c r="G23" s="41">
        <v>103187</v>
      </c>
      <c r="H23" s="41">
        <v>102490</v>
      </c>
      <c r="I23" s="41">
        <v>1009</v>
      </c>
      <c r="J23" s="41">
        <v>503</v>
      </c>
      <c r="K23" s="41">
        <v>506</v>
      </c>
      <c r="L23" s="67">
        <v>189</v>
      </c>
      <c r="M23" s="67">
        <v>140</v>
      </c>
      <c r="N23" s="67">
        <v>49</v>
      </c>
      <c r="O23" s="42"/>
      <c r="P23" s="41">
        <v>1620330</v>
      </c>
      <c r="Q23" s="43">
        <v>0.94591225244240373</v>
      </c>
      <c r="R23" s="47">
        <v>220900</v>
      </c>
      <c r="S23" s="43">
        <v>0.93108646446355814</v>
      </c>
      <c r="T23" s="41">
        <v>1280</v>
      </c>
      <c r="U23" s="44">
        <v>0.78828125000000004</v>
      </c>
      <c r="V23" s="41">
        <v>6340</v>
      </c>
      <c r="W23" s="44">
        <v>2.9810725552050475E-2</v>
      </c>
    </row>
    <row r="24" spans="1:23" x14ac:dyDescent="0.55000000000000004">
      <c r="A24" s="45" t="s">
        <v>30</v>
      </c>
      <c r="B24" s="40">
        <v>1196909</v>
      </c>
      <c r="C24" s="40">
        <v>1053607</v>
      </c>
      <c r="D24" s="40">
        <v>528445</v>
      </c>
      <c r="E24" s="41">
        <v>525162</v>
      </c>
      <c r="F24" s="46">
        <v>142900</v>
      </c>
      <c r="G24" s="41">
        <v>71676</v>
      </c>
      <c r="H24" s="41">
        <v>71224</v>
      </c>
      <c r="I24" s="41">
        <v>63</v>
      </c>
      <c r="J24" s="41">
        <v>21</v>
      </c>
      <c r="K24" s="41">
        <v>42</v>
      </c>
      <c r="L24" s="67">
        <v>339</v>
      </c>
      <c r="M24" s="67">
        <v>223</v>
      </c>
      <c r="N24" s="67">
        <v>116</v>
      </c>
      <c r="O24" s="42"/>
      <c r="P24" s="41">
        <v>1125370</v>
      </c>
      <c r="Q24" s="43">
        <v>0.93623163937193987</v>
      </c>
      <c r="R24" s="47">
        <v>145200</v>
      </c>
      <c r="S24" s="43">
        <v>0.9841597796143251</v>
      </c>
      <c r="T24" s="41">
        <v>240</v>
      </c>
      <c r="U24" s="44">
        <v>0.26250000000000001</v>
      </c>
      <c r="V24" s="41">
        <v>7630</v>
      </c>
      <c r="W24" s="44">
        <v>4.4429882044560942E-2</v>
      </c>
    </row>
    <row r="25" spans="1:23" x14ac:dyDescent="0.55000000000000004">
      <c r="A25" s="45" t="s">
        <v>31</v>
      </c>
      <c r="B25" s="40">
        <v>1276990</v>
      </c>
      <c r="C25" s="40">
        <v>1126635</v>
      </c>
      <c r="D25" s="40">
        <v>564937</v>
      </c>
      <c r="E25" s="41">
        <v>561698</v>
      </c>
      <c r="F25" s="46">
        <v>150197</v>
      </c>
      <c r="G25" s="41">
        <v>75355</v>
      </c>
      <c r="H25" s="41">
        <v>74842</v>
      </c>
      <c r="I25" s="41">
        <v>32</v>
      </c>
      <c r="J25" s="41">
        <v>12</v>
      </c>
      <c r="K25" s="41">
        <v>20</v>
      </c>
      <c r="L25" s="67">
        <v>126</v>
      </c>
      <c r="M25" s="67">
        <v>104</v>
      </c>
      <c r="N25" s="67">
        <v>22</v>
      </c>
      <c r="O25" s="42"/>
      <c r="P25" s="41">
        <v>1271190</v>
      </c>
      <c r="Q25" s="43">
        <v>0.88628371840558851</v>
      </c>
      <c r="R25" s="47">
        <v>139400</v>
      </c>
      <c r="S25" s="43">
        <v>1.0774533715925394</v>
      </c>
      <c r="T25" s="41">
        <v>380</v>
      </c>
      <c r="U25" s="44">
        <v>8.4210526315789472E-2</v>
      </c>
      <c r="V25" s="41">
        <v>4680</v>
      </c>
      <c r="W25" s="44">
        <v>2.6923076923076925E-2</v>
      </c>
    </row>
    <row r="26" spans="1:23" x14ac:dyDescent="0.55000000000000004">
      <c r="A26" s="45" t="s">
        <v>32</v>
      </c>
      <c r="B26" s="40">
        <v>3249339</v>
      </c>
      <c r="C26" s="40">
        <v>2957938</v>
      </c>
      <c r="D26" s="40">
        <v>1482817</v>
      </c>
      <c r="E26" s="41">
        <v>1475121</v>
      </c>
      <c r="F26" s="46">
        <v>290514</v>
      </c>
      <c r="G26" s="41">
        <v>145763</v>
      </c>
      <c r="H26" s="41">
        <v>144751</v>
      </c>
      <c r="I26" s="41">
        <v>122</v>
      </c>
      <c r="J26" s="41">
        <v>55</v>
      </c>
      <c r="K26" s="41">
        <v>67</v>
      </c>
      <c r="L26" s="67">
        <v>765</v>
      </c>
      <c r="M26" s="67">
        <v>459</v>
      </c>
      <c r="N26" s="67">
        <v>306</v>
      </c>
      <c r="O26" s="42"/>
      <c r="P26" s="41">
        <v>3174370</v>
      </c>
      <c r="Q26" s="43">
        <v>0.93181891209909373</v>
      </c>
      <c r="R26" s="47">
        <v>268100</v>
      </c>
      <c r="S26" s="43">
        <v>1.083603133159269</v>
      </c>
      <c r="T26" s="41">
        <v>140</v>
      </c>
      <c r="U26" s="44">
        <v>0.87142857142857144</v>
      </c>
      <c r="V26" s="41">
        <v>15730</v>
      </c>
      <c r="W26" s="44">
        <v>4.8633184996821358E-2</v>
      </c>
    </row>
    <row r="27" spans="1:23" x14ac:dyDescent="0.55000000000000004">
      <c r="A27" s="45" t="s">
        <v>33</v>
      </c>
      <c r="B27" s="40">
        <v>3126339</v>
      </c>
      <c r="C27" s="40">
        <v>2785050</v>
      </c>
      <c r="D27" s="40">
        <v>1395188</v>
      </c>
      <c r="E27" s="41">
        <v>1389862</v>
      </c>
      <c r="F27" s="46">
        <v>339018</v>
      </c>
      <c r="G27" s="41">
        <v>170651</v>
      </c>
      <c r="H27" s="41">
        <v>168367</v>
      </c>
      <c r="I27" s="41">
        <v>2139</v>
      </c>
      <c r="J27" s="41">
        <v>1065</v>
      </c>
      <c r="K27" s="41">
        <v>1074</v>
      </c>
      <c r="L27" s="67">
        <v>132</v>
      </c>
      <c r="M27" s="67">
        <v>95</v>
      </c>
      <c r="N27" s="67">
        <v>37</v>
      </c>
      <c r="O27" s="42"/>
      <c r="P27" s="41">
        <v>3040725</v>
      </c>
      <c r="Q27" s="43">
        <v>0.91591643440297954</v>
      </c>
      <c r="R27" s="47">
        <v>279600</v>
      </c>
      <c r="S27" s="43">
        <v>1.2125107296137339</v>
      </c>
      <c r="T27" s="41">
        <v>2780</v>
      </c>
      <c r="U27" s="44">
        <v>0.76942446043165469</v>
      </c>
      <c r="V27" s="41">
        <v>1210</v>
      </c>
      <c r="W27" s="44">
        <v>0.10909090909090909</v>
      </c>
    </row>
    <row r="28" spans="1:23" x14ac:dyDescent="0.55000000000000004">
      <c r="A28" s="45" t="s">
        <v>34</v>
      </c>
      <c r="B28" s="40">
        <v>5941225</v>
      </c>
      <c r="C28" s="40">
        <v>5157179</v>
      </c>
      <c r="D28" s="40">
        <v>2586657</v>
      </c>
      <c r="E28" s="41">
        <v>2570522</v>
      </c>
      <c r="F28" s="46">
        <v>782733</v>
      </c>
      <c r="G28" s="41">
        <v>392345</v>
      </c>
      <c r="H28" s="41">
        <v>390388</v>
      </c>
      <c r="I28" s="41">
        <v>202</v>
      </c>
      <c r="J28" s="41">
        <v>94</v>
      </c>
      <c r="K28" s="41">
        <v>108</v>
      </c>
      <c r="L28" s="67">
        <v>1111</v>
      </c>
      <c r="M28" s="67">
        <v>695</v>
      </c>
      <c r="N28" s="67">
        <v>416</v>
      </c>
      <c r="O28" s="42"/>
      <c r="P28" s="41">
        <v>5396620</v>
      </c>
      <c r="Q28" s="43">
        <v>0.95563130255604434</v>
      </c>
      <c r="R28" s="47">
        <v>752600</v>
      </c>
      <c r="S28" s="43">
        <v>1.0400385330853044</v>
      </c>
      <c r="T28" s="41">
        <v>1260</v>
      </c>
      <c r="U28" s="44">
        <v>0.16031746031746033</v>
      </c>
      <c r="V28" s="41">
        <v>57760</v>
      </c>
      <c r="W28" s="44">
        <v>1.9234764542936288E-2</v>
      </c>
    </row>
    <row r="29" spans="1:23" x14ac:dyDescent="0.55000000000000004">
      <c r="A29" s="45" t="s">
        <v>35</v>
      </c>
      <c r="B29" s="40">
        <v>11252271</v>
      </c>
      <c r="C29" s="40">
        <v>8816427</v>
      </c>
      <c r="D29" s="40">
        <v>4421293</v>
      </c>
      <c r="E29" s="41">
        <v>4395134</v>
      </c>
      <c r="F29" s="46">
        <v>2434462</v>
      </c>
      <c r="G29" s="41">
        <v>1221098</v>
      </c>
      <c r="H29" s="41">
        <v>1213364</v>
      </c>
      <c r="I29" s="41">
        <v>749</v>
      </c>
      <c r="J29" s="41">
        <v>331</v>
      </c>
      <c r="K29" s="41">
        <v>418</v>
      </c>
      <c r="L29" s="67">
        <v>633</v>
      </c>
      <c r="M29" s="67">
        <v>438</v>
      </c>
      <c r="N29" s="67">
        <v>195</v>
      </c>
      <c r="O29" s="42"/>
      <c r="P29" s="41">
        <v>10122810</v>
      </c>
      <c r="Q29" s="43">
        <v>0.87094660474710084</v>
      </c>
      <c r="R29" s="47">
        <v>2709900</v>
      </c>
      <c r="S29" s="43">
        <v>0.89835861101885683</v>
      </c>
      <c r="T29" s="41">
        <v>1740</v>
      </c>
      <c r="U29" s="44">
        <v>0.43045977011494252</v>
      </c>
      <c r="V29" s="41">
        <v>9150</v>
      </c>
      <c r="W29" s="44">
        <v>6.9180327868852462E-2</v>
      </c>
    </row>
    <row r="30" spans="1:23" x14ac:dyDescent="0.55000000000000004">
      <c r="A30" s="45" t="s">
        <v>36</v>
      </c>
      <c r="B30" s="40">
        <v>2778742</v>
      </c>
      <c r="C30" s="40">
        <v>2506364</v>
      </c>
      <c r="D30" s="40">
        <v>1256278</v>
      </c>
      <c r="E30" s="41">
        <v>1250086</v>
      </c>
      <c r="F30" s="46">
        <v>271681</v>
      </c>
      <c r="G30" s="41">
        <v>136458</v>
      </c>
      <c r="H30" s="41">
        <v>135223</v>
      </c>
      <c r="I30" s="41">
        <v>472</v>
      </c>
      <c r="J30" s="41">
        <v>234</v>
      </c>
      <c r="K30" s="41">
        <v>238</v>
      </c>
      <c r="L30" s="67">
        <v>225</v>
      </c>
      <c r="M30" s="67">
        <v>162</v>
      </c>
      <c r="N30" s="67">
        <v>63</v>
      </c>
      <c r="O30" s="42"/>
      <c r="P30" s="41">
        <v>2668985</v>
      </c>
      <c r="Q30" s="43">
        <v>0.93907009593534618</v>
      </c>
      <c r="R30" s="47">
        <v>239550</v>
      </c>
      <c r="S30" s="43">
        <v>1.1341306616572742</v>
      </c>
      <c r="T30" s="41">
        <v>980</v>
      </c>
      <c r="U30" s="44">
        <v>0.48163265306122449</v>
      </c>
      <c r="V30" s="41">
        <v>3210</v>
      </c>
      <c r="W30" s="44">
        <v>7.0093457943925228E-2</v>
      </c>
    </row>
    <row r="31" spans="1:23" x14ac:dyDescent="0.55000000000000004">
      <c r="A31" s="45" t="s">
        <v>37</v>
      </c>
      <c r="B31" s="40">
        <v>2185112</v>
      </c>
      <c r="C31" s="40">
        <v>1816068</v>
      </c>
      <c r="D31" s="40">
        <v>911144</v>
      </c>
      <c r="E31" s="41">
        <v>904924</v>
      </c>
      <c r="F31" s="46">
        <v>368844</v>
      </c>
      <c r="G31" s="41">
        <v>184803</v>
      </c>
      <c r="H31" s="41">
        <v>184041</v>
      </c>
      <c r="I31" s="41">
        <v>94</v>
      </c>
      <c r="J31" s="41">
        <v>42</v>
      </c>
      <c r="K31" s="41">
        <v>52</v>
      </c>
      <c r="L31" s="67">
        <v>106</v>
      </c>
      <c r="M31" s="67">
        <v>82</v>
      </c>
      <c r="N31" s="67">
        <v>24</v>
      </c>
      <c r="O31" s="42"/>
      <c r="P31" s="41">
        <v>1916090</v>
      </c>
      <c r="Q31" s="43">
        <v>0.94779890297428615</v>
      </c>
      <c r="R31" s="47">
        <v>348300</v>
      </c>
      <c r="S31" s="43">
        <v>1.0589836347975883</v>
      </c>
      <c r="T31" s="41">
        <v>240</v>
      </c>
      <c r="U31" s="44">
        <v>0.39166666666666666</v>
      </c>
      <c r="V31" s="41">
        <v>1720</v>
      </c>
      <c r="W31" s="44">
        <v>6.1627906976744189E-2</v>
      </c>
    </row>
    <row r="32" spans="1:23" x14ac:dyDescent="0.55000000000000004">
      <c r="A32" s="45" t="s">
        <v>38</v>
      </c>
      <c r="B32" s="40">
        <v>3769584</v>
      </c>
      <c r="C32" s="40">
        <v>3115974</v>
      </c>
      <c r="D32" s="40">
        <v>1562283</v>
      </c>
      <c r="E32" s="41">
        <v>1553691</v>
      </c>
      <c r="F32" s="46">
        <v>652769</v>
      </c>
      <c r="G32" s="41">
        <v>327596</v>
      </c>
      <c r="H32" s="41">
        <v>325173</v>
      </c>
      <c r="I32" s="41">
        <v>499</v>
      </c>
      <c r="J32" s="41">
        <v>251</v>
      </c>
      <c r="K32" s="41">
        <v>248</v>
      </c>
      <c r="L32" s="67">
        <v>342</v>
      </c>
      <c r="M32" s="67">
        <v>208</v>
      </c>
      <c r="N32" s="67">
        <v>134</v>
      </c>
      <c r="O32" s="42"/>
      <c r="P32" s="41">
        <v>3409695</v>
      </c>
      <c r="Q32" s="43">
        <v>0.91385710452107882</v>
      </c>
      <c r="R32" s="47">
        <v>704200</v>
      </c>
      <c r="S32" s="43">
        <v>0.92696535075262709</v>
      </c>
      <c r="T32" s="41">
        <v>1060</v>
      </c>
      <c r="U32" s="44">
        <v>0.47075471698113208</v>
      </c>
      <c r="V32" s="41">
        <v>4100</v>
      </c>
      <c r="W32" s="44">
        <v>8.3414634146341468E-2</v>
      </c>
    </row>
    <row r="33" spans="1:23" x14ac:dyDescent="0.55000000000000004">
      <c r="A33" s="45" t="s">
        <v>39</v>
      </c>
      <c r="B33" s="40">
        <v>12942591</v>
      </c>
      <c r="C33" s="40">
        <v>10000399</v>
      </c>
      <c r="D33" s="40">
        <v>5015380</v>
      </c>
      <c r="E33" s="41">
        <v>4985019</v>
      </c>
      <c r="F33" s="46">
        <v>2876613</v>
      </c>
      <c r="G33" s="41">
        <v>1441766</v>
      </c>
      <c r="H33" s="41">
        <v>1434847</v>
      </c>
      <c r="I33" s="41">
        <v>63941</v>
      </c>
      <c r="J33" s="41">
        <v>32163</v>
      </c>
      <c r="K33" s="41">
        <v>31778</v>
      </c>
      <c r="L33" s="67">
        <v>1638</v>
      </c>
      <c r="M33" s="67">
        <v>1002</v>
      </c>
      <c r="N33" s="67">
        <v>636</v>
      </c>
      <c r="O33" s="42"/>
      <c r="P33" s="41">
        <v>11521165</v>
      </c>
      <c r="Q33" s="43">
        <v>0.86800241121449084</v>
      </c>
      <c r="R33" s="47">
        <v>3481600</v>
      </c>
      <c r="S33" s="43">
        <v>0.82623305376838241</v>
      </c>
      <c r="T33" s="41">
        <v>72820</v>
      </c>
      <c r="U33" s="44">
        <v>0.8780692117550124</v>
      </c>
      <c r="V33" s="41">
        <v>37370</v>
      </c>
      <c r="W33" s="44">
        <v>4.3831950762643831E-2</v>
      </c>
    </row>
    <row r="34" spans="1:23" x14ac:dyDescent="0.55000000000000004">
      <c r="A34" s="45" t="s">
        <v>40</v>
      </c>
      <c r="B34" s="40">
        <v>8320854</v>
      </c>
      <c r="C34" s="40">
        <v>6929390</v>
      </c>
      <c r="D34" s="40">
        <v>3473607</v>
      </c>
      <c r="E34" s="41">
        <v>3455783</v>
      </c>
      <c r="F34" s="46">
        <v>1389426</v>
      </c>
      <c r="G34" s="41">
        <v>697660</v>
      </c>
      <c r="H34" s="41">
        <v>691766</v>
      </c>
      <c r="I34" s="41">
        <v>1126</v>
      </c>
      <c r="J34" s="41">
        <v>547</v>
      </c>
      <c r="K34" s="41">
        <v>579</v>
      </c>
      <c r="L34" s="67">
        <v>912</v>
      </c>
      <c r="M34" s="67">
        <v>528</v>
      </c>
      <c r="N34" s="67">
        <v>384</v>
      </c>
      <c r="O34" s="42"/>
      <c r="P34" s="41">
        <v>7609375</v>
      </c>
      <c r="Q34" s="43">
        <v>0.9106385215605749</v>
      </c>
      <c r="R34" s="47">
        <v>1135400</v>
      </c>
      <c r="S34" s="43">
        <v>1.2237326052492514</v>
      </c>
      <c r="T34" s="41">
        <v>2640</v>
      </c>
      <c r="U34" s="44">
        <v>0.42651515151515151</v>
      </c>
      <c r="V34" s="41">
        <v>5370</v>
      </c>
      <c r="W34" s="44">
        <v>0.16983240223463686</v>
      </c>
    </row>
    <row r="35" spans="1:23" x14ac:dyDescent="0.55000000000000004">
      <c r="A35" s="45" t="s">
        <v>41</v>
      </c>
      <c r="B35" s="40">
        <v>2041100</v>
      </c>
      <c r="C35" s="40">
        <v>1818319</v>
      </c>
      <c r="D35" s="40">
        <v>911598</v>
      </c>
      <c r="E35" s="41">
        <v>906721</v>
      </c>
      <c r="F35" s="46">
        <v>222328</v>
      </c>
      <c r="G35" s="41">
        <v>111413</v>
      </c>
      <c r="H35" s="41">
        <v>110915</v>
      </c>
      <c r="I35" s="41">
        <v>213</v>
      </c>
      <c r="J35" s="41">
        <v>93</v>
      </c>
      <c r="K35" s="41">
        <v>120</v>
      </c>
      <c r="L35" s="67">
        <v>240</v>
      </c>
      <c r="M35" s="67">
        <v>183</v>
      </c>
      <c r="N35" s="67">
        <v>57</v>
      </c>
      <c r="O35" s="42"/>
      <c r="P35" s="41">
        <v>1964100</v>
      </c>
      <c r="Q35" s="43">
        <v>0.92577720075352576</v>
      </c>
      <c r="R35" s="47">
        <v>127300</v>
      </c>
      <c r="S35" s="43">
        <v>1.7464886095836607</v>
      </c>
      <c r="T35" s="41">
        <v>900</v>
      </c>
      <c r="U35" s="44">
        <v>0.23666666666666666</v>
      </c>
      <c r="V35" s="41">
        <v>3430</v>
      </c>
      <c r="W35" s="44">
        <v>6.9970845481049565E-2</v>
      </c>
    </row>
    <row r="36" spans="1:23" x14ac:dyDescent="0.55000000000000004">
      <c r="A36" s="45" t="s">
        <v>42</v>
      </c>
      <c r="B36" s="40">
        <v>1390087</v>
      </c>
      <c r="C36" s="40">
        <v>1327490</v>
      </c>
      <c r="D36" s="40">
        <v>665400</v>
      </c>
      <c r="E36" s="41">
        <v>662090</v>
      </c>
      <c r="F36" s="46">
        <v>62387</v>
      </c>
      <c r="G36" s="41">
        <v>31261</v>
      </c>
      <c r="H36" s="41">
        <v>31126</v>
      </c>
      <c r="I36" s="41">
        <v>75</v>
      </c>
      <c r="J36" s="41">
        <v>39</v>
      </c>
      <c r="K36" s="41">
        <v>36</v>
      </c>
      <c r="L36" s="67">
        <v>135</v>
      </c>
      <c r="M36" s="67">
        <v>102</v>
      </c>
      <c r="N36" s="67">
        <v>33</v>
      </c>
      <c r="O36" s="42"/>
      <c r="P36" s="41">
        <v>1398645</v>
      </c>
      <c r="Q36" s="43">
        <v>0.94912576100440071</v>
      </c>
      <c r="R36" s="47">
        <v>48100</v>
      </c>
      <c r="S36" s="43">
        <v>1.297027027027027</v>
      </c>
      <c r="T36" s="41">
        <v>160</v>
      </c>
      <c r="U36" s="44">
        <v>0.46875</v>
      </c>
      <c r="V36" s="41">
        <v>2660</v>
      </c>
      <c r="W36" s="44">
        <v>5.0751879699248117E-2</v>
      </c>
    </row>
    <row r="37" spans="1:23" x14ac:dyDescent="0.55000000000000004">
      <c r="A37" s="45" t="s">
        <v>43</v>
      </c>
      <c r="B37" s="40">
        <v>819223</v>
      </c>
      <c r="C37" s="40">
        <v>718975</v>
      </c>
      <c r="D37" s="40">
        <v>360651</v>
      </c>
      <c r="E37" s="41">
        <v>358324</v>
      </c>
      <c r="F37" s="46">
        <v>100084</v>
      </c>
      <c r="G37" s="41">
        <v>50245</v>
      </c>
      <c r="H37" s="41">
        <v>49839</v>
      </c>
      <c r="I37" s="41">
        <v>63</v>
      </c>
      <c r="J37" s="41">
        <v>30</v>
      </c>
      <c r="K37" s="41">
        <v>33</v>
      </c>
      <c r="L37" s="67">
        <v>101</v>
      </c>
      <c r="M37" s="67">
        <v>59</v>
      </c>
      <c r="N37" s="67">
        <v>42</v>
      </c>
      <c r="O37" s="42"/>
      <c r="P37" s="41">
        <v>826860</v>
      </c>
      <c r="Q37" s="43">
        <v>0.86952446605229428</v>
      </c>
      <c r="R37" s="47">
        <v>110800</v>
      </c>
      <c r="S37" s="43">
        <v>0.90328519855595668</v>
      </c>
      <c r="T37" s="41">
        <v>540</v>
      </c>
      <c r="U37" s="44">
        <v>0.11666666666666667</v>
      </c>
      <c r="V37" s="41">
        <v>530</v>
      </c>
      <c r="W37" s="44">
        <v>0.19056603773584907</v>
      </c>
    </row>
    <row r="38" spans="1:23" x14ac:dyDescent="0.55000000000000004">
      <c r="A38" s="45" t="s">
        <v>44</v>
      </c>
      <c r="B38" s="40">
        <v>1046604</v>
      </c>
      <c r="C38" s="40">
        <v>990989</v>
      </c>
      <c r="D38" s="40">
        <v>496922</v>
      </c>
      <c r="E38" s="41">
        <v>494067</v>
      </c>
      <c r="F38" s="46">
        <v>55436</v>
      </c>
      <c r="G38" s="41">
        <v>27798</v>
      </c>
      <c r="H38" s="41">
        <v>27638</v>
      </c>
      <c r="I38" s="41">
        <v>117</v>
      </c>
      <c r="J38" s="41">
        <v>54</v>
      </c>
      <c r="K38" s="41">
        <v>63</v>
      </c>
      <c r="L38" s="67">
        <v>62</v>
      </c>
      <c r="M38" s="67">
        <v>41</v>
      </c>
      <c r="N38" s="67">
        <v>21</v>
      </c>
      <c r="O38" s="42"/>
      <c r="P38" s="41">
        <v>1077500</v>
      </c>
      <c r="Q38" s="43">
        <v>0.91971136890951277</v>
      </c>
      <c r="R38" s="47">
        <v>47400</v>
      </c>
      <c r="S38" s="43">
        <v>1.1695358649789029</v>
      </c>
      <c r="T38" s="41">
        <v>880</v>
      </c>
      <c r="U38" s="44">
        <v>0.13295454545454546</v>
      </c>
      <c r="V38" s="41">
        <v>700</v>
      </c>
      <c r="W38" s="44">
        <v>8.8571428571428565E-2</v>
      </c>
    </row>
    <row r="39" spans="1:23" x14ac:dyDescent="0.55000000000000004">
      <c r="A39" s="45" t="s">
        <v>45</v>
      </c>
      <c r="B39" s="40">
        <v>2760242</v>
      </c>
      <c r="C39" s="40">
        <v>2426081</v>
      </c>
      <c r="D39" s="40">
        <v>1217006</v>
      </c>
      <c r="E39" s="41">
        <v>1209075</v>
      </c>
      <c r="F39" s="46">
        <v>333532</v>
      </c>
      <c r="G39" s="41">
        <v>167405</v>
      </c>
      <c r="H39" s="41">
        <v>166127</v>
      </c>
      <c r="I39" s="41">
        <v>314</v>
      </c>
      <c r="J39" s="41">
        <v>149</v>
      </c>
      <c r="K39" s="41">
        <v>165</v>
      </c>
      <c r="L39" s="67">
        <v>315</v>
      </c>
      <c r="M39" s="67">
        <v>196</v>
      </c>
      <c r="N39" s="67">
        <v>119</v>
      </c>
      <c r="O39" s="42"/>
      <c r="P39" s="41">
        <v>2837130</v>
      </c>
      <c r="Q39" s="43">
        <v>0.85511802420051253</v>
      </c>
      <c r="R39" s="47">
        <v>385900</v>
      </c>
      <c r="S39" s="43">
        <v>0.864296449857476</v>
      </c>
      <c r="T39" s="41">
        <v>720</v>
      </c>
      <c r="U39" s="44">
        <v>0.43611111111111112</v>
      </c>
      <c r="V39" s="41">
        <v>5370</v>
      </c>
      <c r="W39" s="44">
        <v>5.8659217877094973E-2</v>
      </c>
    </row>
    <row r="40" spans="1:23" x14ac:dyDescent="0.55000000000000004">
      <c r="A40" s="45" t="s">
        <v>46</v>
      </c>
      <c r="B40" s="40">
        <v>4150044</v>
      </c>
      <c r="C40" s="40">
        <v>3554324</v>
      </c>
      <c r="D40" s="40">
        <v>1781969</v>
      </c>
      <c r="E40" s="41">
        <v>1772355</v>
      </c>
      <c r="F40" s="46">
        <v>595277</v>
      </c>
      <c r="G40" s="41">
        <v>298674</v>
      </c>
      <c r="H40" s="41">
        <v>296603</v>
      </c>
      <c r="I40" s="41">
        <v>126</v>
      </c>
      <c r="J40" s="41">
        <v>58</v>
      </c>
      <c r="K40" s="41">
        <v>68</v>
      </c>
      <c r="L40" s="67">
        <v>317</v>
      </c>
      <c r="M40" s="67">
        <v>229</v>
      </c>
      <c r="N40" s="67">
        <v>88</v>
      </c>
      <c r="O40" s="42"/>
      <c r="P40" s="41">
        <v>3981430</v>
      </c>
      <c r="Q40" s="43">
        <v>0.8927254780317625</v>
      </c>
      <c r="R40" s="47">
        <v>616200</v>
      </c>
      <c r="S40" s="43">
        <v>0.96604511522233039</v>
      </c>
      <c r="T40" s="41">
        <v>1240</v>
      </c>
      <c r="U40" s="44">
        <v>0.10161290322580645</v>
      </c>
      <c r="V40" s="41">
        <v>7530</v>
      </c>
      <c r="W40" s="44">
        <v>4.2098273572377158E-2</v>
      </c>
    </row>
    <row r="41" spans="1:23" x14ac:dyDescent="0.55000000000000004">
      <c r="A41" s="45" t="s">
        <v>47</v>
      </c>
      <c r="B41" s="40">
        <v>2038347</v>
      </c>
      <c r="C41" s="40">
        <v>1825041</v>
      </c>
      <c r="D41" s="40">
        <v>914782</v>
      </c>
      <c r="E41" s="41">
        <v>910259</v>
      </c>
      <c r="F41" s="46">
        <v>213059</v>
      </c>
      <c r="G41" s="41">
        <v>106988</v>
      </c>
      <c r="H41" s="41">
        <v>106071</v>
      </c>
      <c r="I41" s="41">
        <v>55</v>
      </c>
      <c r="J41" s="41">
        <v>29</v>
      </c>
      <c r="K41" s="41">
        <v>26</v>
      </c>
      <c r="L41" s="67">
        <v>192</v>
      </c>
      <c r="M41" s="67">
        <v>133</v>
      </c>
      <c r="N41" s="67">
        <v>59</v>
      </c>
      <c r="O41" s="42"/>
      <c r="P41" s="41">
        <v>2024075</v>
      </c>
      <c r="Q41" s="43">
        <v>0.90166668725220167</v>
      </c>
      <c r="R41" s="47">
        <v>210200</v>
      </c>
      <c r="S41" s="43">
        <v>1.0136013320647004</v>
      </c>
      <c r="T41" s="41">
        <v>420</v>
      </c>
      <c r="U41" s="44">
        <v>0.13095238095238096</v>
      </c>
      <c r="V41" s="41">
        <v>4620</v>
      </c>
      <c r="W41" s="44">
        <v>4.1558441558441558E-2</v>
      </c>
    </row>
    <row r="42" spans="1:23" x14ac:dyDescent="0.55000000000000004">
      <c r="A42" s="45" t="s">
        <v>48</v>
      </c>
      <c r="B42" s="40">
        <v>1094535</v>
      </c>
      <c r="C42" s="40">
        <v>941943</v>
      </c>
      <c r="D42" s="40">
        <v>472247</v>
      </c>
      <c r="E42" s="41">
        <v>469696</v>
      </c>
      <c r="F42" s="46">
        <v>152155</v>
      </c>
      <c r="G42" s="41">
        <v>76290</v>
      </c>
      <c r="H42" s="41">
        <v>75865</v>
      </c>
      <c r="I42" s="41">
        <v>167</v>
      </c>
      <c r="J42" s="41">
        <v>79</v>
      </c>
      <c r="K42" s="41">
        <v>88</v>
      </c>
      <c r="L42" s="67">
        <v>270</v>
      </c>
      <c r="M42" s="67">
        <v>200</v>
      </c>
      <c r="N42" s="67">
        <v>70</v>
      </c>
      <c r="O42" s="42"/>
      <c r="P42" s="41">
        <v>1026575</v>
      </c>
      <c r="Q42" s="43">
        <v>0.91755887295131866</v>
      </c>
      <c r="R42" s="47">
        <v>152900</v>
      </c>
      <c r="S42" s="43">
        <v>0.99512753433616741</v>
      </c>
      <c r="T42" s="41">
        <v>860</v>
      </c>
      <c r="U42" s="44">
        <v>0.19418604651162791</v>
      </c>
      <c r="V42" s="41">
        <v>8000</v>
      </c>
      <c r="W42" s="44">
        <v>3.3750000000000002E-2</v>
      </c>
    </row>
    <row r="43" spans="1:23" x14ac:dyDescent="0.55000000000000004">
      <c r="A43" s="45" t="s">
        <v>49</v>
      </c>
      <c r="B43" s="40">
        <v>1448657</v>
      </c>
      <c r="C43" s="40">
        <v>1336189</v>
      </c>
      <c r="D43" s="40">
        <v>669863</v>
      </c>
      <c r="E43" s="41">
        <v>666326</v>
      </c>
      <c r="F43" s="46">
        <v>112203</v>
      </c>
      <c r="G43" s="41">
        <v>56191</v>
      </c>
      <c r="H43" s="41">
        <v>56012</v>
      </c>
      <c r="I43" s="41">
        <v>173</v>
      </c>
      <c r="J43" s="41">
        <v>85</v>
      </c>
      <c r="K43" s="41">
        <v>88</v>
      </c>
      <c r="L43" s="67">
        <v>92</v>
      </c>
      <c r="M43" s="67">
        <v>72</v>
      </c>
      <c r="N43" s="67">
        <v>20</v>
      </c>
      <c r="O43" s="42"/>
      <c r="P43" s="41">
        <v>1441310</v>
      </c>
      <c r="Q43" s="43">
        <v>0.92706565554946541</v>
      </c>
      <c r="R43" s="47">
        <v>102300</v>
      </c>
      <c r="S43" s="43">
        <v>1.0968035190615837</v>
      </c>
      <c r="T43" s="41">
        <v>200</v>
      </c>
      <c r="U43" s="44">
        <v>0.86499999999999999</v>
      </c>
      <c r="V43" s="41">
        <v>1760</v>
      </c>
      <c r="W43" s="44">
        <v>5.2272727272727269E-2</v>
      </c>
    </row>
    <row r="44" spans="1:23" x14ac:dyDescent="0.55000000000000004">
      <c r="A44" s="45" t="s">
        <v>50</v>
      </c>
      <c r="B44" s="40">
        <v>2060943</v>
      </c>
      <c r="C44" s="40">
        <v>1927657</v>
      </c>
      <c r="D44" s="40">
        <v>966739</v>
      </c>
      <c r="E44" s="41">
        <v>960918</v>
      </c>
      <c r="F44" s="46">
        <v>132967</v>
      </c>
      <c r="G44" s="41">
        <v>66753</v>
      </c>
      <c r="H44" s="41">
        <v>66214</v>
      </c>
      <c r="I44" s="41">
        <v>56</v>
      </c>
      <c r="J44" s="41">
        <v>26</v>
      </c>
      <c r="K44" s="41">
        <v>30</v>
      </c>
      <c r="L44" s="67">
        <v>263</v>
      </c>
      <c r="M44" s="67">
        <v>176</v>
      </c>
      <c r="N44" s="67">
        <v>87</v>
      </c>
      <c r="O44" s="42"/>
      <c r="P44" s="41">
        <v>2095550</v>
      </c>
      <c r="Q44" s="43">
        <v>0.91988117677936576</v>
      </c>
      <c r="R44" s="47">
        <v>128400</v>
      </c>
      <c r="S44" s="43">
        <v>1.0355685358255451</v>
      </c>
      <c r="T44" s="41">
        <v>100</v>
      </c>
      <c r="U44" s="44">
        <v>0.56000000000000005</v>
      </c>
      <c r="V44" s="41">
        <v>11740</v>
      </c>
      <c r="W44" s="44">
        <v>2.2402044293015334E-2</v>
      </c>
    </row>
    <row r="45" spans="1:23" x14ac:dyDescent="0.55000000000000004">
      <c r="A45" s="45" t="s">
        <v>51</v>
      </c>
      <c r="B45" s="40">
        <v>1039712</v>
      </c>
      <c r="C45" s="40">
        <v>980399</v>
      </c>
      <c r="D45" s="40">
        <v>492378</v>
      </c>
      <c r="E45" s="41">
        <v>488021</v>
      </c>
      <c r="F45" s="46">
        <v>58932</v>
      </c>
      <c r="G45" s="41">
        <v>29642</v>
      </c>
      <c r="H45" s="41">
        <v>29290</v>
      </c>
      <c r="I45" s="41">
        <v>74</v>
      </c>
      <c r="J45" s="41">
        <v>33</v>
      </c>
      <c r="K45" s="41">
        <v>41</v>
      </c>
      <c r="L45" s="67">
        <v>307</v>
      </c>
      <c r="M45" s="67">
        <v>200</v>
      </c>
      <c r="N45" s="67">
        <v>107</v>
      </c>
      <c r="O45" s="42"/>
      <c r="P45" s="41">
        <v>1048795</v>
      </c>
      <c r="Q45" s="43">
        <v>0.9347861116805477</v>
      </c>
      <c r="R45" s="47">
        <v>55600</v>
      </c>
      <c r="S45" s="43">
        <v>1.0599280575539569</v>
      </c>
      <c r="T45" s="41">
        <v>140</v>
      </c>
      <c r="U45" s="44">
        <v>0.52857142857142858</v>
      </c>
      <c r="V45" s="41">
        <v>6730</v>
      </c>
      <c r="W45" s="44">
        <v>4.5616641901931647E-2</v>
      </c>
    </row>
    <row r="46" spans="1:23" x14ac:dyDescent="0.55000000000000004">
      <c r="A46" s="45" t="s">
        <v>52</v>
      </c>
      <c r="B46" s="40">
        <v>7673698</v>
      </c>
      <c r="C46" s="40">
        <v>6693030</v>
      </c>
      <c r="D46" s="40">
        <v>3361588</v>
      </c>
      <c r="E46" s="41">
        <v>3331442</v>
      </c>
      <c r="F46" s="46">
        <v>980108</v>
      </c>
      <c r="G46" s="41">
        <v>493668</v>
      </c>
      <c r="H46" s="41">
        <v>486440</v>
      </c>
      <c r="I46" s="41">
        <v>204</v>
      </c>
      <c r="J46" s="41">
        <v>91</v>
      </c>
      <c r="K46" s="41">
        <v>113</v>
      </c>
      <c r="L46" s="67">
        <v>356</v>
      </c>
      <c r="M46" s="67">
        <v>279</v>
      </c>
      <c r="N46" s="67">
        <v>77</v>
      </c>
      <c r="O46" s="42"/>
      <c r="P46" s="41">
        <v>7070230</v>
      </c>
      <c r="Q46" s="43">
        <v>0.94664954322560935</v>
      </c>
      <c r="R46" s="47">
        <v>1044500</v>
      </c>
      <c r="S46" s="43">
        <v>0.93835136428913357</v>
      </c>
      <c r="T46" s="41">
        <v>920</v>
      </c>
      <c r="U46" s="44">
        <v>0.22173913043478261</v>
      </c>
      <c r="V46" s="41">
        <v>2700</v>
      </c>
      <c r="W46" s="44">
        <v>0.13185185185185186</v>
      </c>
    </row>
    <row r="47" spans="1:23" x14ac:dyDescent="0.55000000000000004">
      <c r="A47" s="45" t="s">
        <v>53</v>
      </c>
      <c r="B47" s="40">
        <v>1194130</v>
      </c>
      <c r="C47" s="40">
        <v>1110332</v>
      </c>
      <c r="D47" s="40">
        <v>556762</v>
      </c>
      <c r="E47" s="41">
        <v>553570</v>
      </c>
      <c r="F47" s="46">
        <v>83626</v>
      </c>
      <c r="G47" s="41">
        <v>42128</v>
      </c>
      <c r="H47" s="41">
        <v>41498</v>
      </c>
      <c r="I47" s="41">
        <v>16</v>
      </c>
      <c r="J47" s="41">
        <v>5</v>
      </c>
      <c r="K47" s="41">
        <v>11</v>
      </c>
      <c r="L47" s="67">
        <v>156</v>
      </c>
      <c r="M47" s="67">
        <v>85</v>
      </c>
      <c r="N47" s="67">
        <v>71</v>
      </c>
      <c r="O47" s="42"/>
      <c r="P47" s="41">
        <v>1212205</v>
      </c>
      <c r="Q47" s="43">
        <v>0.91596058422461546</v>
      </c>
      <c r="R47" s="47">
        <v>74400</v>
      </c>
      <c r="S47" s="43">
        <v>1.124005376344086</v>
      </c>
      <c r="T47" s="41">
        <v>140</v>
      </c>
      <c r="U47" s="44">
        <v>0.11428571428571428</v>
      </c>
      <c r="V47" s="41">
        <v>1120</v>
      </c>
      <c r="W47" s="44">
        <v>0.13928571428571429</v>
      </c>
    </row>
    <row r="48" spans="1:23" x14ac:dyDescent="0.55000000000000004">
      <c r="A48" s="45" t="s">
        <v>54</v>
      </c>
      <c r="B48" s="40">
        <v>2038630</v>
      </c>
      <c r="C48" s="40">
        <v>1753584</v>
      </c>
      <c r="D48" s="40">
        <v>880019</v>
      </c>
      <c r="E48" s="41">
        <v>873565</v>
      </c>
      <c r="F48" s="46">
        <v>284885</v>
      </c>
      <c r="G48" s="41">
        <v>142732</v>
      </c>
      <c r="H48" s="41">
        <v>142153</v>
      </c>
      <c r="I48" s="41">
        <v>29</v>
      </c>
      <c r="J48" s="41">
        <v>12</v>
      </c>
      <c r="K48" s="41">
        <v>17</v>
      </c>
      <c r="L48" s="67">
        <v>132</v>
      </c>
      <c r="M48" s="67">
        <v>94</v>
      </c>
      <c r="N48" s="67">
        <v>38</v>
      </c>
      <c r="O48" s="42"/>
      <c r="P48" s="41">
        <v>1909420</v>
      </c>
      <c r="Q48" s="43">
        <v>0.91838568780048391</v>
      </c>
      <c r="R48" s="47">
        <v>288800</v>
      </c>
      <c r="S48" s="43">
        <v>0.98644390581717456</v>
      </c>
      <c r="T48" s="41">
        <v>300</v>
      </c>
      <c r="U48" s="44">
        <v>9.6666666666666665E-2</v>
      </c>
      <c r="V48" s="41">
        <v>1370</v>
      </c>
      <c r="W48" s="44">
        <v>9.6350364963503646E-2</v>
      </c>
    </row>
    <row r="49" spans="1:23" x14ac:dyDescent="0.55000000000000004">
      <c r="A49" s="45" t="s">
        <v>55</v>
      </c>
      <c r="B49" s="40">
        <v>2674770</v>
      </c>
      <c r="C49" s="40">
        <v>2306092</v>
      </c>
      <c r="D49" s="40">
        <v>1156601</v>
      </c>
      <c r="E49" s="41">
        <v>1149491</v>
      </c>
      <c r="F49" s="46">
        <v>368260</v>
      </c>
      <c r="G49" s="41">
        <v>184770</v>
      </c>
      <c r="H49" s="41">
        <v>183490</v>
      </c>
      <c r="I49" s="41">
        <v>252</v>
      </c>
      <c r="J49" s="41">
        <v>124</v>
      </c>
      <c r="K49" s="41">
        <v>128</v>
      </c>
      <c r="L49" s="67">
        <v>166</v>
      </c>
      <c r="M49" s="67">
        <v>138</v>
      </c>
      <c r="N49" s="67">
        <v>28</v>
      </c>
      <c r="O49" s="42"/>
      <c r="P49" s="41">
        <v>2537755</v>
      </c>
      <c r="Q49" s="43">
        <v>0.90871341008095741</v>
      </c>
      <c r="R49" s="47">
        <v>350000</v>
      </c>
      <c r="S49" s="43">
        <v>1.0521714285714285</v>
      </c>
      <c r="T49" s="41">
        <v>720</v>
      </c>
      <c r="U49" s="44">
        <v>0.35</v>
      </c>
      <c r="V49" s="41">
        <v>1500</v>
      </c>
      <c r="W49" s="44">
        <v>0.11066666666666666</v>
      </c>
    </row>
    <row r="50" spans="1:23" x14ac:dyDescent="0.55000000000000004">
      <c r="A50" s="45" t="s">
        <v>56</v>
      </c>
      <c r="B50" s="40">
        <v>1700116</v>
      </c>
      <c r="C50" s="40">
        <v>1564007</v>
      </c>
      <c r="D50" s="40">
        <v>785079</v>
      </c>
      <c r="E50" s="41">
        <v>778928</v>
      </c>
      <c r="F50" s="46">
        <v>135774</v>
      </c>
      <c r="G50" s="41">
        <v>68096</v>
      </c>
      <c r="H50" s="41">
        <v>67678</v>
      </c>
      <c r="I50" s="41">
        <v>100</v>
      </c>
      <c r="J50" s="41">
        <v>42</v>
      </c>
      <c r="K50" s="41">
        <v>58</v>
      </c>
      <c r="L50" s="67">
        <v>235</v>
      </c>
      <c r="M50" s="67">
        <v>139</v>
      </c>
      <c r="N50" s="67">
        <v>96</v>
      </c>
      <c r="O50" s="42"/>
      <c r="P50" s="41">
        <v>1676195</v>
      </c>
      <c r="Q50" s="43">
        <v>0.93306983972628488</v>
      </c>
      <c r="R50" s="47">
        <v>125500</v>
      </c>
      <c r="S50" s="43">
        <v>1.0818645418326693</v>
      </c>
      <c r="T50" s="41">
        <v>540</v>
      </c>
      <c r="U50" s="44">
        <v>0.18518518518518517</v>
      </c>
      <c r="V50" s="41">
        <v>1150</v>
      </c>
      <c r="W50" s="44">
        <v>0.20434782608695654</v>
      </c>
    </row>
    <row r="51" spans="1:23" x14ac:dyDescent="0.55000000000000004">
      <c r="A51" s="45" t="s">
        <v>57</v>
      </c>
      <c r="B51" s="40">
        <v>1615319</v>
      </c>
      <c r="C51" s="40">
        <v>1551947</v>
      </c>
      <c r="D51" s="40">
        <v>778739</v>
      </c>
      <c r="E51" s="41">
        <v>773208</v>
      </c>
      <c r="F51" s="46">
        <v>63104</v>
      </c>
      <c r="G51" s="41">
        <v>31648</v>
      </c>
      <c r="H51" s="41">
        <v>31456</v>
      </c>
      <c r="I51" s="41">
        <v>27</v>
      </c>
      <c r="J51" s="41">
        <v>10</v>
      </c>
      <c r="K51" s="41">
        <v>17</v>
      </c>
      <c r="L51" s="67">
        <v>241</v>
      </c>
      <c r="M51" s="67">
        <v>194</v>
      </c>
      <c r="N51" s="67">
        <v>47</v>
      </c>
      <c r="O51" s="42"/>
      <c r="P51" s="41">
        <v>1622295</v>
      </c>
      <c r="Q51" s="43">
        <v>0.95663673992707865</v>
      </c>
      <c r="R51" s="47">
        <v>55600</v>
      </c>
      <c r="S51" s="43">
        <v>1.1349640287769784</v>
      </c>
      <c r="T51" s="41">
        <v>300</v>
      </c>
      <c r="U51" s="44">
        <v>0.09</v>
      </c>
      <c r="V51" s="41">
        <v>3300</v>
      </c>
      <c r="W51" s="44">
        <v>7.3030303030303029E-2</v>
      </c>
    </row>
    <row r="52" spans="1:23" x14ac:dyDescent="0.55000000000000004">
      <c r="A52" s="45" t="s">
        <v>58</v>
      </c>
      <c r="B52" s="40">
        <v>2418763</v>
      </c>
      <c r="C52" s="40">
        <v>2218855</v>
      </c>
      <c r="D52" s="40">
        <v>1113883</v>
      </c>
      <c r="E52" s="41">
        <v>1104972</v>
      </c>
      <c r="F52" s="46">
        <v>199544</v>
      </c>
      <c r="G52" s="41">
        <v>100178</v>
      </c>
      <c r="H52" s="41">
        <v>99366</v>
      </c>
      <c r="I52" s="41">
        <v>234</v>
      </c>
      <c r="J52" s="41">
        <v>115</v>
      </c>
      <c r="K52" s="41">
        <v>119</v>
      </c>
      <c r="L52" s="67">
        <v>130</v>
      </c>
      <c r="M52" s="67">
        <v>79</v>
      </c>
      <c r="N52" s="67">
        <v>51</v>
      </c>
      <c r="O52" s="42"/>
      <c r="P52" s="41">
        <v>2407410</v>
      </c>
      <c r="Q52" s="43">
        <v>0.92167723819374348</v>
      </c>
      <c r="R52" s="47">
        <v>197100</v>
      </c>
      <c r="S52" s="43">
        <v>1.0123997970573313</v>
      </c>
      <c r="T52" s="41">
        <v>340</v>
      </c>
      <c r="U52" s="44">
        <v>0.68823529411764706</v>
      </c>
      <c r="V52" s="41">
        <v>3220</v>
      </c>
      <c r="W52" s="44">
        <v>4.0372670807453416E-2</v>
      </c>
    </row>
    <row r="53" spans="1:23" x14ac:dyDescent="0.55000000000000004">
      <c r="A53" s="45" t="s">
        <v>59</v>
      </c>
      <c r="B53" s="40">
        <v>1966773</v>
      </c>
      <c r="C53" s="40">
        <v>1686886</v>
      </c>
      <c r="D53" s="40">
        <v>848123</v>
      </c>
      <c r="E53" s="41">
        <v>838763</v>
      </c>
      <c r="F53" s="46">
        <v>279196</v>
      </c>
      <c r="G53" s="41">
        <v>140352</v>
      </c>
      <c r="H53" s="41">
        <v>138844</v>
      </c>
      <c r="I53" s="41">
        <v>489</v>
      </c>
      <c r="J53" s="41">
        <v>242</v>
      </c>
      <c r="K53" s="41">
        <v>247</v>
      </c>
      <c r="L53" s="67">
        <v>202</v>
      </c>
      <c r="M53" s="67">
        <v>167</v>
      </c>
      <c r="N53" s="67">
        <v>35</v>
      </c>
      <c r="O53" s="42"/>
      <c r="P53" s="41">
        <v>1955425</v>
      </c>
      <c r="Q53" s="43">
        <v>0.86266975209992713</v>
      </c>
      <c r="R53" s="47">
        <v>305500</v>
      </c>
      <c r="S53" s="43">
        <v>0.91389852700491003</v>
      </c>
      <c r="T53" s="41">
        <v>1260</v>
      </c>
      <c r="U53" s="44">
        <v>0.3880952380952381</v>
      </c>
      <c r="V53" s="41">
        <v>4430</v>
      </c>
      <c r="W53" s="44">
        <v>4.5598194130925508E-2</v>
      </c>
    </row>
    <row r="55" spans="1:23" x14ac:dyDescent="0.55000000000000004">
      <c r="A55" s="134" t="s">
        <v>131</v>
      </c>
      <c r="B55" s="134"/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</row>
    <row r="56" spans="1:23" x14ac:dyDescent="0.55000000000000004">
      <c r="A56" s="135" t="s">
        <v>132</v>
      </c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</row>
    <row r="57" spans="1:23" x14ac:dyDescent="0.55000000000000004">
      <c r="A57" s="135" t="s">
        <v>133</v>
      </c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</row>
    <row r="58" spans="1:23" x14ac:dyDescent="0.55000000000000004">
      <c r="A58" s="135" t="s">
        <v>134</v>
      </c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</row>
    <row r="59" spans="1:23" ht="18" customHeight="1" x14ac:dyDescent="0.55000000000000004">
      <c r="A59" s="134" t="s">
        <v>135</v>
      </c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3" x14ac:dyDescent="0.55000000000000004">
      <c r="A60" s="22" t="s">
        <v>136</v>
      </c>
    </row>
    <row r="61" spans="1:23" x14ac:dyDescent="0.55000000000000004">
      <c r="A61" s="22" t="s">
        <v>137</v>
      </c>
    </row>
  </sheetData>
  <mergeCells count="19">
    <mergeCell ref="A59:S59"/>
    <mergeCell ref="A55:S55"/>
    <mergeCell ref="A56:S56"/>
    <mergeCell ref="A57:S57"/>
    <mergeCell ref="A58:S58"/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F3" sqref="F3"/>
    </sheetView>
  </sheetViews>
  <sheetFormatPr defaultRowHeight="18" x14ac:dyDescent="0.55000000000000004"/>
  <cols>
    <col min="1" max="1" width="12" customWidth="1"/>
    <col min="2" max="2" width="15.08203125" customWidth="1"/>
    <col min="3" max="5" width="13.83203125" customWidth="1"/>
    <col min="6" max="6" width="17" customWidth="1"/>
  </cols>
  <sheetData>
    <row r="1" spans="1:6" x14ac:dyDescent="0.55000000000000004">
      <c r="A1" t="s">
        <v>138</v>
      </c>
    </row>
    <row r="2" spans="1:6" x14ac:dyDescent="0.55000000000000004">
      <c r="D2" s="49" t="s">
        <v>139</v>
      </c>
    </row>
    <row r="3" spans="1:6" ht="36" x14ac:dyDescent="0.55000000000000004">
      <c r="A3" s="45" t="s">
        <v>2</v>
      </c>
      <c r="B3" s="39" t="s">
        <v>140</v>
      </c>
      <c r="C3" s="50" t="s">
        <v>94</v>
      </c>
      <c r="D3" s="50" t="s">
        <v>95</v>
      </c>
      <c r="E3" s="24"/>
    </row>
    <row r="4" spans="1:6" x14ac:dyDescent="0.55000000000000004">
      <c r="A4" s="28" t="s">
        <v>12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55000000000000004">
      <c r="A5" s="45" t="s">
        <v>13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55000000000000004">
      <c r="A6" s="45" t="s">
        <v>14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55000000000000004">
      <c r="A7" s="45" t="s">
        <v>15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55000000000000004">
      <c r="A8" s="45" t="s">
        <v>16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55000000000000004">
      <c r="A9" s="45" t="s">
        <v>17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55000000000000004">
      <c r="A10" s="45" t="s">
        <v>18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55000000000000004">
      <c r="A11" s="45" t="s">
        <v>19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55000000000000004">
      <c r="A12" s="45" t="s">
        <v>20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55000000000000004">
      <c r="A13" s="48" t="s">
        <v>21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55000000000000004">
      <c r="A14" s="45" t="s">
        <v>22</v>
      </c>
      <c r="B14" s="51">
        <f t="shared" si="1"/>
        <v>193603</v>
      </c>
      <c r="C14" s="51">
        <v>104105</v>
      </c>
      <c r="D14" s="51">
        <v>89498</v>
      </c>
    </row>
    <row r="15" spans="1:6" x14ac:dyDescent="0.55000000000000004">
      <c r="A15" s="45" t="s">
        <v>23</v>
      </c>
      <c r="B15" s="51">
        <f t="shared" si="1"/>
        <v>594185</v>
      </c>
      <c r="C15" s="51">
        <v>316629</v>
      </c>
      <c r="D15" s="51">
        <v>277556</v>
      </c>
    </row>
    <row r="16" spans="1:6" x14ac:dyDescent="0.55000000000000004">
      <c r="A16" s="45" t="s">
        <v>24</v>
      </c>
      <c r="B16" s="51">
        <f t="shared" si="1"/>
        <v>510380</v>
      </c>
      <c r="C16" s="51">
        <v>270761</v>
      </c>
      <c r="D16" s="51">
        <v>239619</v>
      </c>
    </row>
    <row r="17" spans="1:4" x14ac:dyDescent="0.55000000000000004">
      <c r="A17" s="45" t="s">
        <v>25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55000000000000004">
      <c r="A18" s="45" t="s">
        <v>26</v>
      </c>
      <c r="B18" s="51">
        <f t="shared" si="1"/>
        <v>744461</v>
      </c>
      <c r="C18" s="51">
        <v>396406</v>
      </c>
      <c r="D18" s="51">
        <v>348055</v>
      </c>
    </row>
    <row r="19" spans="1:4" x14ac:dyDescent="0.55000000000000004">
      <c r="A19" s="45" t="s">
        <v>27</v>
      </c>
      <c r="B19" s="51">
        <f t="shared" si="1"/>
        <v>219377</v>
      </c>
      <c r="C19" s="51">
        <v>120665</v>
      </c>
      <c r="D19" s="51">
        <v>98712</v>
      </c>
    </row>
    <row r="20" spans="1:4" x14ac:dyDescent="0.55000000000000004">
      <c r="A20" s="45" t="s">
        <v>28</v>
      </c>
      <c r="B20" s="51">
        <f t="shared" si="1"/>
        <v>108367</v>
      </c>
      <c r="C20" s="51">
        <v>56053</v>
      </c>
      <c r="D20" s="51">
        <v>52314</v>
      </c>
    </row>
    <row r="21" spans="1:4" x14ac:dyDescent="0.55000000000000004">
      <c r="A21" s="45" t="s">
        <v>29</v>
      </c>
      <c r="B21" s="51">
        <f t="shared" si="1"/>
        <v>127843</v>
      </c>
      <c r="C21" s="51">
        <v>66996</v>
      </c>
      <c r="D21" s="51">
        <v>60847</v>
      </c>
    </row>
    <row r="22" spans="1:4" x14ac:dyDescent="0.55000000000000004">
      <c r="A22" s="45" t="s">
        <v>30</v>
      </c>
      <c r="B22" s="51">
        <f t="shared" si="1"/>
        <v>94396</v>
      </c>
      <c r="C22" s="51">
        <v>48565</v>
      </c>
      <c r="D22" s="51">
        <v>45831</v>
      </c>
    </row>
    <row r="23" spans="1:4" x14ac:dyDescent="0.55000000000000004">
      <c r="A23" s="45" t="s">
        <v>31</v>
      </c>
      <c r="B23" s="51">
        <f t="shared" si="1"/>
        <v>80670</v>
      </c>
      <c r="C23" s="51">
        <v>42589</v>
      </c>
      <c r="D23" s="51">
        <v>38081</v>
      </c>
    </row>
    <row r="24" spans="1:4" x14ac:dyDescent="0.55000000000000004">
      <c r="A24" s="45" t="s">
        <v>32</v>
      </c>
      <c r="B24" s="51">
        <f t="shared" si="1"/>
        <v>196409</v>
      </c>
      <c r="C24" s="51">
        <v>104803</v>
      </c>
      <c r="D24" s="51">
        <v>91606</v>
      </c>
    </row>
    <row r="25" spans="1:4" x14ac:dyDescent="0.55000000000000004">
      <c r="A25" s="45" t="s">
        <v>33</v>
      </c>
      <c r="B25" s="51">
        <f t="shared" si="1"/>
        <v>202127</v>
      </c>
      <c r="C25" s="51">
        <v>104076</v>
      </c>
      <c r="D25" s="51">
        <v>98051</v>
      </c>
    </row>
    <row r="26" spans="1:4" x14ac:dyDescent="0.55000000000000004">
      <c r="A26" s="45" t="s">
        <v>34</v>
      </c>
      <c r="B26" s="51">
        <f t="shared" si="1"/>
        <v>311028</v>
      </c>
      <c r="C26" s="51">
        <v>163684</v>
      </c>
      <c r="D26" s="51">
        <v>147344</v>
      </c>
    </row>
    <row r="27" spans="1:4" x14ac:dyDescent="0.55000000000000004">
      <c r="A27" s="45" t="s">
        <v>35</v>
      </c>
      <c r="B27" s="51">
        <f t="shared" si="1"/>
        <v>683602</v>
      </c>
      <c r="C27" s="51">
        <v>377735</v>
      </c>
      <c r="D27" s="51">
        <v>305867</v>
      </c>
    </row>
    <row r="28" spans="1:4" x14ac:dyDescent="0.55000000000000004">
      <c r="A28" s="45" t="s">
        <v>36</v>
      </c>
      <c r="B28" s="51">
        <f t="shared" si="1"/>
        <v>170728</v>
      </c>
      <c r="C28" s="51">
        <v>89383</v>
      </c>
      <c r="D28" s="51">
        <v>81345</v>
      </c>
    </row>
    <row r="29" spans="1:4" x14ac:dyDescent="0.55000000000000004">
      <c r="A29" s="45" t="s">
        <v>37</v>
      </c>
      <c r="B29" s="51">
        <f t="shared" si="1"/>
        <v>121154</v>
      </c>
      <c r="C29" s="51">
        <v>63126</v>
      </c>
      <c r="D29" s="51">
        <v>58028</v>
      </c>
    </row>
    <row r="30" spans="1:4" x14ac:dyDescent="0.55000000000000004">
      <c r="A30" s="45" t="s">
        <v>38</v>
      </c>
      <c r="B30" s="51">
        <f t="shared" si="1"/>
        <v>262814</v>
      </c>
      <c r="C30" s="51">
        <v>141663</v>
      </c>
      <c r="D30" s="51">
        <v>121151</v>
      </c>
    </row>
    <row r="31" spans="1:4" x14ac:dyDescent="0.55000000000000004">
      <c r="A31" s="45" t="s">
        <v>39</v>
      </c>
      <c r="B31" s="51">
        <f t="shared" si="1"/>
        <v>788849</v>
      </c>
      <c r="C31" s="51">
        <v>419978</v>
      </c>
      <c r="D31" s="51">
        <v>368871</v>
      </c>
    </row>
    <row r="32" spans="1:4" x14ac:dyDescent="0.55000000000000004">
      <c r="A32" s="45" t="s">
        <v>40</v>
      </c>
      <c r="B32" s="51">
        <f t="shared" si="1"/>
        <v>503825</v>
      </c>
      <c r="C32" s="51">
        <v>265713</v>
      </c>
      <c r="D32" s="51">
        <v>238112</v>
      </c>
    </row>
    <row r="33" spans="1:4" x14ac:dyDescent="0.55000000000000004">
      <c r="A33" s="45" t="s">
        <v>41</v>
      </c>
      <c r="B33" s="51">
        <f t="shared" si="1"/>
        <v>138127</v>
      </c>
      <c r="C33" s="51">
        <v>71939</v>
      </c>
      <c r="D33" s="51">
        <v>66188</v>
      </c>
    </row>
    <row r="34" spans="1:4" x14ac:dyDescent="0.55000000000000004">
      <c r="A34" s="45" t="s">
        <v>42</v>
      </c>
      <c r="B34" s="51">
        <f t="shared" si="1"/>
        <v>101989</v>
      </c>
      <c r="C34" s="51">
        <v>53764</v>
      </c>
      <c r="D34" s="51">
        <v>48225</v>
      </c>
    </row>
    <row r="35" spans="1:4" x14ac:dyDescent="0.55000000000000004">
      <c r="A35" s="45" t="s">
        <v>43</v>
      </c>
      <c r="B35" s="51">
        <f t="shared" si="1"/>
        <v>64807</v>
      </c>
      <c r="C35" s="51">
        <v>33734</v>
      </c>
      <c r="D35" s="51">
        <v>31073</v>
      </c>
    </row>
    <row r="36" spans="1:4" x14ac:dyDescent="0.55000000000000004">
      <c r="A36" s="45" t="s">
        <v>44</v>
      </c>
      <c r="B36" s="51">
        <f t="shared" si="1"/>
        <v>75967</v>
      </c>
      <c r="C36" s="51">
        <v>40916</v>
      </c>
      <c r="D36" s="51">
        <v>35051</v>
      </c>
    </row>
    <row r="37" spans="1:4" x14ac:dyDescent="0.55000000000000004">
      <c r="A37" s="45" t="s">
        <v>45</v>
      </c>
      <c r="B37" s="51">
        <f t="shared" si="1"/>
        <v>245459</v>
      </c>
      <c r="C37" s="51">
        <v>132914</v>
      </c>
      <c r="D37" s="51">
        <v>112545</v>
      </c>
    </row>
    <row r="38" spans="1:4" x14ac:dyDescent="0.55000000000000004">
      <c r="A38" s="45" t="s">
        <v>46</v>
      </c>
      <c r="B38" s="51">
        <f t="shared" si="1"/>
        <v>317115</v>
      </c>
      <c r="C38" s="51">
        <v>166219</v>
      </c>
      <c r="D38" s="51">
        <v>150896</v>
      </c>
    </row>
    <row r="39" spans="1:4" x14ac:dyDescent="0.55000000000000004">
      <c r="A39" s="45" t="s">
        <v>47</v>
      </c>
      <c r="B39" s="51">
        <f t="shared" si="1"/>
        <v>185631</v>
      </c>
      <c r="C39" s="51">
        <v>101685</v>
      </c>
      <c r="D39" s="51">
        <v>83946</v>
      </c>
    </row>
    <row r="40" spans="1:4" x14ac:dyDescent="0.55000000000000004">
      <c r="A40" s="45" t="s">
        <v>48</v>
      </c>
      <c r="B40" s="51">
        <f t="shared" si="1"/>
        <v>98243</v>
      </c>
      <c r="C40" s="51">
        <v>51317</v>
      </c>
      <c r="D40" s="51">
        <v>46926</v>
      </c>
    </row>
    <row r="41" spans="1:4" x14ac:dyDescent="0.55000000000000004">
      <c r="A41" s="45" t="s">
        <v>49</v>
      </c>
      <c r="B41" s="51">
        <f t="shared" si="1"/>
        <v>104837</v>
      </c>
      <c r="C41" s="51">
        <v>54695</v>
      </c>
      <c r="D41" s="51">
        <v>50142</v>
      </c>
    </row>
    <row r="42" spans="1:4" x14ac:dyDescent="0.55000000000000004">
      <c r="A42" s="45" t="s">
        <v>50</v>
      </c>
      <c r="B42" s="51">
        <f t="shared" si="1"/>
        <v>158805</v>
      </c>
      <c r="C42" s="51">
        <v>81880</v>
      </c>
      <c r="D42" s="51">
        <v>76925</v>
      </c>
    </row>
    <row r="43" spans="1:4" x14ac:dyDescent="0.55000000000000004">
      <c r="A43" s="45" t="s">
        <v>51</v>
      </c>
      <c r="B43" s="51">
        <f t="shared" si="1"/>
        <v>86080</v>
      </c>
      <c r="C43" s="51">
        <v>44293</v>
      </c>
      <c r="D43" s="51">
        <v>41787</v>
      </c>
    </row>
    <row r="44" spans="1:4" x14ac:dyDescent="0.55000000000000004">
      <c r="A44" s="45" t="s">
        <v>52</v>
      </c>
      <c r="B44" s="51">
        <f t="shared" si="1"/>
        <v>524934</v>
      </c>
      <c r="C44" s="51">
        <v>284356</v>
      </c>
      <c r="D44" s="51">
        <v>240578</v>
      </c>
    </row>
    <row r="45" spans="1:4" x14ac:dyDescent="0.55000000000000004">
      <c r="A45" s="45" t="s">
        <v>53</v>
      </c>
      <c r="B45" s="51">
        <f t="shared" si="1"/>
        <v>116046</v>
      </c>
      <c r="C45" s="51">
        <v>60085</v>
      </c>
      <c r="D45" s="51">
        <v>55961</v>
      </c>
    </row>
    <row r="46" spans="1:4" x14ac:dyDescent="0.55000000000000004">
      <c r="A46" s="45" t="s">
        <v>54</v>
      </c>
      <c r="B46" s="51">
        <f t="shared" si="1"/>
        <v>151179</v>
      </c>
      <c r="C46" s="51">
        <v>80004</v>
      </c>
      <c r="D46" s="51">
        <v>71175</v>
      </c>
    </row>
    <row r="47" spans="1:4" x14ac:dyDescent="0.55000000000000004">
      <c r="A47" s="45" t="s">
        <v>55</v>
      </c>
      <c r="B47" s="51">
        <f t="shared" si="1"/>
        <v>234197</v>
      </c>
      <c r="C47" s="51">
        <v>121032</v>
      </c>
      <c r="D47" s="51">
        <v>113165</v>
      </c>
    </row>
    <row r="48" spans="1:4" x14ac:dyDescent="0.55000000000000004">
      <c r="A48" s="45" t="s">
        <v>56</v>
      </c>
      <c r="B48" s="51">
        <f t="shared" si="1"/>
        <v>139125</v>
      </c>
      <c r="C48" s="51">
        <v>73914</v>
      </c>
      <c r="D48" s="51">
        <v>65211</v>
      </c>
    </row>
    <row r="49" spans="1:4" x14ac:dyDescent="0.55000000000000004">
      <c r="A49" s="45" t="s">
        <v>57</v>
      </c>
      <c r="B49" s="51">
        <f t="shared" si="1"/>
        <v>117802</v>
      </c>
      <c r="C49" s="51">
        <v>61886</v>
      </c>
      <c r="D49" s="51">
        <v>55916</v>
      </c>
    </row>
    <row r="50" spans="1:4" x14ac:dyDescent="0.55000000000000004">
      <c r="A50" s="45" t="s">
        <v>58</v>
      </c>
      <c r="B50" s="51">
        <f t="shared" si="1"/>
        <v>204871</v>
      </c>
      <c r="C50" s="51">
        <v>109133</v>
      </c>
      <c r="D50" s="51">
        <v>95738</v>
      </c>
    </row>
    <row r="51" spans="1:4" x14ac:dyDescent="0.55000000000000004">
      <c r="A51" s="45" t="s">
        <v>59</v>
      </c>
      <c r="B51" s="51">
        <f t="shared" si="1"/>
        <v>133653</v>
      </c>
      <c r="C51" s="51">
        <v>71873</v>
      </c>
      <c r="D51" s="51">
        <v>61780</v>
      </c>
    </row>
    <row r="53" spans="1:4" x14ac:dyDescent="0.55000000000000004">
      <c r="A53" s="24" t="s">
        <v>141</v>
      </c>
    </row>
    <row r="54" spans="1:4" x14ac:dyDescent="0.55000000000000004">
      <c r="A54" t="s">
        <v>142</v>
      </c>
    </row>
    <row r="55" spans="1:4" x14ac:dyDescent="0.55000000000000004">
      <c r="A55" t="s">
        <v>143</v>
      </c>
    </row>
    <row r="56" spans="1:4" x14ac:dyDescent="0.55000000000000004">
      <c r="A56" t="s">
        <v>144</v>
      </c>
    </row>
    <row r="57" spans="1:4" x14ac:dyDescent="0.55000000000000004">
      <c r="A57" s="22" t="s">
        <v>145</v>
      </c>
    </row>
    <row r="58" spans="1:4" x14ac:dyDescent="0.55000000000000004">
      <c r="A58" t="s">
        <v>146</v>
      </c>
    </row>
    <row r="59" spans="1:4" x14ac:dyDescent="0.55000000000000004">
      <c r="A59" t="s">
        <v>147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DIGI-808455956-3933558</_dlc_DocId>
    <_dlc_DocIdUrl xmlns="89559dea-130d-4237-8e78-1ce7f44b9a24">
      <Url>https://digitalgojp.sharepoint.com/sites/digi_portal/_layouts/15/DocIdRedir.aspx?ID=DIGI-808455956-3933558</Url>
      <Description>DIGI-808455956-3933558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2022-08-01T06:17:13Z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c4043cdb-86f4-423f-9200-3b22aca86669</vt:lpwstr>
  </property>
  <property fmtid="{D5CDD505-2E9C-101B-9397-08002B2CF9AE}" pid="4" name="MediaServiceImageTags">
    <vt:lpwstr/>
  </property>
</Properties>
</file>