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0740" yWindow="4380" windowWidth="28800" windowHeight="15432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1" l="1"/>
  <c r="P7" i="11"/>
  <c r="R8" i="11"/>
  <c r="V7" i="11"/>
  <c r="T7" i="11"/>
  <c r="P3" i="12" l="1"/>
  <c r="B3" i="12"/>
  <c r="B3" i="11"/>
  <c r="U7" i="11" l="1"/>
  <c r="I7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7" i="11" l="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N6" i="12"/>
  <c r="M6" i="12"/>
  <c r="L6" i="12"/>
  <c r="W6" i="12" s="1"/>
  <c r="I6" i="12"/>
  <c r="S8" i="11" l="1"/>
  <c r="S7" i="11"/>
  <c r="W7" i="11" l="1"/>
  <c r="U2" i="11"/>
  <c r="M7" i="11" l="1"/>
  <c r="L7" i="11"/>
  <c r="G5" i="10"/>
  <c r="G7" i="11" l="1"/>
  <c r="B7" i="11" s="1"/>
  <c r="Q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<sst xmlns="http://schemas.openxmlformats.org/spreadsheetml/2006/main" count="353" uniqueCount="152">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</sst>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8.59765625" customWidth="1"/>
    <col min="10" max="10" width="10.5" bestFit="1" customWidth="1"/>
  </cols>
  <sheetData>
    <row r="1" spans="1:8" x14ac:dyDescent="0.45">
      <c r="A1" s="74" t="s">
        <v>0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9">
        <v>44804</v>
      </c>
      <c r="H3" s="89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70" t="s">
        <v>2</v>
      </c>
      <c r="B5" s="75" t="s">
        <v>3</v>
      </c>
      <c r="C5" s="71" t="s">
        <v>4</v>
      </c>
      <c r="D5" s="76"/>
      <c r="E5" s="79" t="s">
        <v>151</v>
      </c>
      <c r="F5" s="80"/>
      <c r="G5" s="81">
        <v>44803</v>
      </c>
      <c r="H5" s="82"/>
    </row>
    <row r="6" spans="1:8" ht="21.75" customHeight="1" x14ac:dyDescent="0.45">
      <c r="A6" s="70"/>
      <c r="B6" s="75"/>
      <c r="C6" s="77"/>
      <c r="D6" s="78"/>
      <c r="E6" s="83" t="s">
        <v>5</v>
      </c>
      <c r="F6" s="84"/>
      <c r="G6" s="85" t="s">
        <v>6</v>
      </c>
      <c r="H6" s="86"/>
    </row>
    <row r="7" spans="1:8" ht="18.75" customHeight="1" x14ac:dyDescent="0.45">
      <c r="A7" s="70"/>
      <c r="B7" s="75"/>
      <c r="C7" s="87" t="s">
        <v>7</v>
      </c>
      <c r="D7" s="8"/>
      <c r="E7" s="69" t="s">
        <v>8</v>
      </c>
      <c r="F7" s="8"/>
      <c r="G7" s="69" t="s">
        <v>8</v>
      </c>
      <c r="H7" s="9"/>
    </row>
    <row r="8" spans="1:8" ht="18.75" customHeight="1" x14ac:dyDescent="0.45">
      <c r="A8" s="70"/>
      <c r="B8" s="75"/>
      <c r="C8" s="88"/>
      <c r="D8" s="71" t="s">
        <v>9</v>
      </c>
      <c r="E8" s="70"/>
      <c r="F8" s="71" t="s">
        <v>10</v>
      </c>
      <c r="G8" s="70"/>
      <c r="H8" s="73" t="s">
        <v>10</v>
      </c>
    </row>
    <row r="9" spans="1:8" ht="35.1" customHeight="1" x14ac:dyDescent="0.45">
      <c r="A9" s="70"/>
      <c r="B9" s="75"/>
      <c r="C9" s="88"/>
      <c r="D9" s="72"/>
      <c r="E9" s="70"/>
      <c r="F9" s="72"/>
      <c r="G9" s="70"/>
      <c r="H9" s="72"/>
    </row>
    <row r="10" spans="1:8" x14ac:dyDescent="0.45">
      <c r="A10" s="10" t="s">
        <v>11</v>
      </c>
      <c r="B10" s="20">
        <v>126645025.00000003</v>
      </c>
      <c r="C10" s="21">
        <f>SUM(C11:C57)</f>
        <v>81483751</v>
      </c>
      <c r="D10" s="11">
        <f>C10/$B10</f>
        <v>0.64340269979022058</v>
      </c>
      <c r="E10" s="21">
        <f>SUM(E11:E57)</f>
        <v>344253</v>
      </c>
      <c r="F10" s="11">
        <f>E10/$B10</f>
        <v>2.7182512696412664E-3</v>
      </c>
      <c r="G10" s="21">
        <f>SUM(G11:G57)</f>
        <v>48870</v>
      </c>
      <c r="H10" s="11">
        <f>G10/$B10</f>
        <v>3.8588171939639941E-4</v>
      </c>
    </row>
    <row r="11" spans="1:8" x14ac:dyDescent="0.45">
      <c r="A11" s="12" t="s">
        <v>12</v>
      </c>
      <c r="B11" s="20">
        <v>5226603</v>
      </c>
      <c r="C11" s="21">
        <v>3474802</v>
      </c>
      <c r="D11" s="11">
        <f t="shared" ref="D11:D57" si="0">C11/$B11</f>
        <v>0.66482990959902633</v>
      </c>
      <c r="E11" s="21">
        <v>14417</v>
      </c>
      <c r="F11" s="11">
        <f t="shared" ref="F11:F57" si="1">E11/$B11</f>
        <v>2.7583881921010643E-3</v>
      </c>
      <c r="G11" s="21">
        <v>2811</v>
      </c>
      <c r="H11" s="11">
        <f t="shared" ref="H11:H57" si="2">G11/$B11</f>
        <v>5.378254288684256E-4</v>
      </c>
    </row>
    <row r="12" spans="1:8" x14ac:dyDescent="0.45">
      <c r="A12" s="12" t="s">
        <v>13</v>
      </c>
      <c r="B12" s="20">
        <v>1259615</v>
      </c>
      <c r="C12" s="21">
        <v>891726</v>
      </c>
      <c r="D12" s="11">
        <f t="shared" si="0"/>
        <v>0.70793536120163703</v>
      </c>
      <c r="E12" s="21">
        <v>2972</v>
      </c>
      <c r="F12" s="11">
        <f t="shared" si="1"/>
        <v>2.3594511021224739E-3</v>
      </c>
      <c r="G12" s="21">
        <v>382</v>
      </c>
      <c r="H12" s="11">
        <f t="shared" si="2"/>
        <v>3.0326726817321163E-4</v>
      </c>
    </row>
    <row r="13" spans="1:8" x14ac:dyDescent="0.45">
      <c r="A13" s="12" t="s">
        <v>14</v>
      </c>
      <c r="B13" s="20">
        <v>1220823</v>
      </c>
      <c r="C13" s="21">
        <v>878672</v>
      </c>
      <c r="D13" s="11">
        <f t="shared" si="0"/>
        <v>0.71973742303347821</v>
      </c>
      <c r="E13" s="21">
        <v>2221</v>
      </c>
      <c r="F13" s="11">
        <f t="shared" si="1"/>
        <v>1.8192645453108272E-3</v>
      </c>
      <c r="G13" s="21">
        <v>505</v>
      </c>
      <c r="H13" s="11">
        <f t="shared" si="2"/>
        <v>4.1365537837999446E-4</v>
      </c>
    </row>
    <row r="14" spans="1:8" x14ac:dyDescent="0.45">
      <c r="A14" s="12" t="s">
        <v>15</v>
      </c>
      <c r="B14" s="20">
        <v>2281989</v>
      </c>
      <c r="C14" s="21">
        <v>1538316</v>
      </c>
      <c r="D14" s="11">
        <f t="shared" si="0"/>
        <v>0.6741119260434647</v>
      </c>
      <c r="E14" s="21">
        <v>7409</v>
      </c>
      <c r="F14" s="11">
        <f t="shared" si="1"/>
        <v>3.2467290596054584E-3</v>
      </c>
      <c r="G14" s="21">
        <v>1902</v>
      </c>
      <c r="H14" s="11">
        <f t="shared" si="2"/>
        <v>8.3348342169922815E-4</v>
      </c>
    </row>
    <row r="15" spans="1:8" x14ac:dyDescent="0.45">
      <c r="A15" s="12" t="s">
        <v>16</v>
      </c>
      <c r="B15" s="20">
        <v>971288</v>
      </c>
      <c r="C15" s="21">
        <v>727272</v>
      </c>
      <c r="D15" s="11">
        <f t="shared" si="0"/>
        <v>0.7487707044666464</v>
      </c>
      <c r="E15" s="21">
        <v>2795</v>
      </c>
      <c r="F15" s="11">
        <f t="shared" si="1"/>
        <v>2.8776222912256714E-3</v>
      </c>
      <c r="G15" s="21">
        <v>180</v>
      </c>
      <c r="H15" s="11">
        <f t="shared" si="2"/>
        <v>1.8532093467642965E-4</v>
      </c>
    </row>
    <row r="16" spans="1:8" x14ac:dyDescent="0.45">
      <c r="A16" s="12" t="s">
        <v>17</v>
      </c>
      <c r="B16" s="20">
        <v>1069562</v>
      </c>
      <c r="C16" s="21">
        <v>776607</v>
      </c>
      <c r="D16" s="11">
        <f t="shared" si="0"/>
        <v>0.72609815980747261</v>
      </c>
      <c r="E16" s="21">
        <v>2384</v>
      </c>
      <c r="F16" s="11">
        <f t="shared" si="1"/>
        <v>2.2289497944018204E-3</v>
      </c>
      <c r="G16" s="21">
        <v>417</v>
      </c>
      <c r="H16" s="11">
        <f t="shared" si="2"/>
        <v>3.8987922158790236E-4</v>
      </c>
    </row>
    <row r="17" spans="1:8" x14ac:dyDescent="0.45">
      <c r="A17" s="12" t="s">
        <v>18</v>
      </c>
      <c r="B17" s="20">
        <v>1862059.0000000002</v>
      </c>
      <c r="C17" s="21">
        <v>1318681</v>
      </c>
      <c r="D17" s="11">
        <f t="shared" si="0"/>
        <v>0.70818432713463952</v>
      </c>
      <c r="E17" s="21">
        <v>3832</v>
      </c>
      <c r="F17" s="11">
        <f t="shared" si="1"/>
        <v>2.0579369396995476E-3</v>
      </c>
      <c r="G17" s="21">
        <v>545</v>
      </c>
      <c r="H17" s="11">
        <f t="shared" si="2"/>
        <v>2.9268675160131874E-4</v>
      </c>
    </row>
    <row r="18" spans="1:8" x14ac:dyDescent="0.45">
      <c r="A18" s="12" t="s">
        <v>19</v>
      </c>
      <c r="B18" s="20">
        <v>2907675</v>
      </c>
      <c r="C18" s="21">
        <v>1990503</v>
      </c>
      <c r="D18" s="11">
        <f t="shared" si="0"/>
        <v>0.68456859862261088</v>
      </c>
      <c r="E18" s="21">
        <v>8521</v>
      </c>
      <c r="F18" s="11">
        <f t="shared" si="1"/>
        <v>2.9305200890746043E-3</v>
      </c>
      <c r="G18" s="21">
        <v>1216</v>
      </c>
      <c r="H18" s="11">
        <f t="shared" si="2"/>
        <v>4.182035475078886E-4</v>
      </c>
    </row>
    <row r="19" spans="1:8" x14ac:dyDescent="0.45">
      <c r="A19" s="12" t="s">
        <v>20</v>
      </c>
      <c r="B19" s="20">
        <v>1955401</v>
      </c>
      <c r="C19" s="21">
        <v>1325673</v>
      </c>
      <c r="D19" s="11">
        <f t="shared" si="0"/>
        <v>0.67795454743042471</v>
      </c>
      <c r="E19" s="21">
        <v>5623</v>
      </c>
      <c r="F19" s="11">
        <f t="shared" si="1"/>
        <v>2.8756249996803726E-3</v>
      </c>
      <c r="G19" s="21">
        <v>503</v>
      </c>
      <c r="H19" s="11">
        <f t="shared" si="2"/>
        <v>2.5723623952324866E-4</v>
      </c>
    </row>
    <row r="20" spans="1:8" x14ac:dyDescent="0.45">
      <c r="A20" s="12" t="s">
        <v>21</v>
      </c>
      <c r="B20" s="20">
        <v>1958101</v>
      </c>
      <c r="C20" s="21">
        <v>1297629</v>
      </c>
      <c r="D20" s="11">
        <f t="shared" si="0"/>
        <v>0.66269768515515803</v>
      </c>
      <c r="E20" s="21">
        <v>4759</v>
      </c>
      <c r="F20" s="11">
        <f t="shared" si="1"/>
        <v>2.4304159999918289E-3</v>
      </c>
      <c r="G20" s="21">
        <v>476</v>
      </c>
      <c r="H20" s="11">
        <f t="shared" si="2"/>
        <v>2.4309266988781477E-4</v>
      </c>
    </row>
    <row r="21" spans="1:8" x14ac:dyDescent="0.45">
      <c r="A21" s="12" t="s">
        <v>22</v>
      </c>
      <c r="B21" s="20">
        <v>7393799</v>
      </c>
      <c r="C21" s="21">
        <v>4820060</v>
      </c>
      <c r="D21" s="11">
        <f t="shared" si="0"/>
        <v>0.65190573884954139</v>
      </c>
      <c r="E21" s="21">
        <v>25454</v>
      </c>
      <c r="F21" s="11">
        <f t="shared" si="1"/>
        <v>3.4426145476770466E-3</v>
      </c>
      <c r="G21" s="21">
        <v>2781</v>
      </c>
      <c r="H21" s="11">
        <f t="shared" si="2"/>
        <v>3.7612599422840679E-4</v>
      </c>
    </row>
    <row r="22" spans="1:8" x14ac:dyDescent="0.45">
      <c r="A22" s="12" t="s">
        <v>23</v>
      </c>
      <c r="B22" s="20">
        <v>6322892.0000000009</v>
      </c>
      <c r="C22" s="21">
        <v>4194480</v>
      </c>
      <c r="D22" s="11">
        <f t="shared" si="0"/>
        <v>0.66337998498155581</v>
      </c>
      <c r="E22" s="21">
        <v>18274</v>
      </c>
      <c r="F22" s="11">
        <f t="shared" si="1"/>
        <v>2.8901331858902537E-3</v>
      </c>
      <c r="G22" s="21">
        <v>2446</v>
      </c>
      <c r="H22" s="11">
        <f t="shared" si="2"/>
        <v>3.8684829663388203E-4</v>
      </c>
    </row>
    <row r="23" spans="1:8" x14ac:dyDescent="0.45">
      <c r="A23" s="12" t="s">
        <v>24</v>
      </c>
      <c r="B23" s="20">
        <v>13843329.000000002</v>
      </c>
      <c r="C23" s="21">
        <v>8732137</v>
      </c>
      <c r="D23" s="11">
        <f t="shared" si="0"/>
        <v>0.63078302913988382</v>
      </c>
      <c r="E23" s="21">
        <v>36164</v>
      </c>
      <c r="F23" s="11">
        <f t="shared" si="1"/>
        <v>2.612377412976315E-3</v>
      </c>
      <c r="G23" s="21">
        <v>4546</v>
      </c>
      <c r="H23" s="11">
        <f t="shared" si="2"/>
        <v>3.2838921909607142E-4</v>
      </c>
    </row>
    <row r="24" spans="1:8" x14ac:dyDescent="0.45">
      <c r="A24" s="12" t="s">
        <v>25</v>
      </c>
      <c r="B24" s="20">
        <v>9220206</v>
      </c>
      <c r="C24" s="21">
        <v>5944331</v>
      </c>
      <c r="D24" s="11">
        <f t="shared" si="0"/>
        <v>0.64470696207872147</v>
      </c>
      <c r="E24" s="21">
        <v>26836</v>
      </c>
      <c r="F24" s="11">
        <f t="shared" si="1"/>
        <v>2.9105640372894055E-3</v>
      </c>
      <c r="G24" s="21">
        <v>3734</v>
      </c>
      <c r="H24" s="11">
        <f t="shared" si="2"/>
        <v>4.0498010565056787E-4</v>
      </c>
    </row>
    <row r="25" spans="1:8" x14ac:dyDescent="0.45">
      <c r="A25" s="12" t="s">
        <v>26</v>
      </c>
      <c r="B25" s="20">
        <v>2213174</v>
      </c>
      <c r="C25" s="21">
        <v>1597873</v>
      </c>
      <c r="D25" s="11">
        <f t="shared" si="0"/>
        <v>0.72198254633390779</v>
      </c>
      <c r="E25" s="21">
        <v>4921</v>
      </c>
      <c r="F25" s="11">
        <f t="shared" si="1"/>
        <v>2.2235034389523826E-3</v>
      </c>
      <c r="G25" s="21">
        <v>591</v>
      </c>
      <c r="H25" s="11">
        <f t="shared" si="2"/>
        <v>2.670372957571343E-4</v>
      </c>
    </row>
    <row r="26" spans="1:8" x14ac:dyDescent="0.45">
      <c r="A26" s="12" t="s">
        <v>27</v>
      </c>
      <c r="B26" s="20">
        <v>1047674</v>
      </c>
      <c r="C26" s="21">
        <v>718335</v>
      </c>
      <c r="D26" s="11">
        <f t="shared" si="0"/>
        <v>0.68564744376590425</v>
      </c>
      <c r="E26" s="21">
        <v>2686</v>
      </c>
      <c r="F26" s="11">
        <f t="shared" si="1"/>
        <v>2.5637746092773135E-3</v>
      </c>
      <c r="G26" s="21">
        <v>559</v>
      </c>
      <c r="H26" s="11">
        <f t="shared" si="2"/>
        <v>5.335629212904014E-4</v>
      </c>
    </row>
    <row r="27" spans="1:8" x14ac:dyDescent="0.45">
      <c r="A27" s="12" t="s">
        <v>28</v>
      </c>
      <c r="B27" s="20">
        <v>1132656</v>
      </c>
      <c r="C27" s="21">
        <v>739169</v>
      </c>
      <c r="D27" s="11">
        <f t="shared" si="0"/>
        <v>0.65259796443050666</v>
      </c>
      <c r="E27" s="21">
        <v>2984</v>
      </c>
      <c r="F27" s="11">
        <f t="shared" si="1"/>
        <v>2.6345156870223618E-3</v>
      </c>
      <c r="G27" s="21">
        <v>368</v>
      </c>
      <c r="H27" s="11">
        <f t="shared" si="2"/>
        <v>3.2490005791696683E-4</v>
      </c>
    </row>
    <row r="28" spans="1:8" x14ac:dyDescent="0.45">
      <c r="A28" s="12" t="s">
        <v>29</v>
      </c>
      <c r="B28" s="20">
        <v>774582.99999999988</v>
      </c>
      <c r="C28" s="21">
        <v>516936</v>
      </c>
      <c r="D28" s="11">
        <f t="shared" si="0"/>
        <v>0.66737328343121405</v>
      </c>
      <c r="E28" s="21">
        <v>2312</v>
      </c>
      <c r="F28" s="11">
        <f t="shared" si="1"/>
        <v>2.9848318385505496E-3</v>
      </c>
      <c r="G28" s="21">
        <v>138</v>
      </c>
      <c r="H28" s="11">
        <f t="shared" si="2"/>
        <v>1.7816037790656394E-4</v>
      </c>
    </row>
    <row r="29" spans="1:8" x14ac:dyDescent="0.45">
      <c r="A29" s="12" t="s">
        <v>30</v>
      </c>
      <c r="B29" s="20">
        <v>820997</v>
      </c>
      <c r="C29" s="21">
        <v>544398</v>
      </c>
      <c r="D29" s="11">
        <f t="shared" si="0"/>
        <v>0.66309377500770406</v>
      </c>
      <c r="E29" s="21">
        <v>2000</v>
      </c>
      <c r="F29" s="11">
        <f t="shared" si="1"/>
        <v>2.4360624947472403E-3</v>
      </c>
      <c r="G29" s="21">
        <v>528</v>
      </c>
      <c r="H29" s="11">
        <f t="shared" si="2"/>
        <v>6.4312049861327139E-4</v>
      </c>
    </row>
    <row r="30" spans="1:8" x14ac:dyDescent="0.45">
      <c r="A30" s="12" t="s">
        <v>31</v>
      </c>
      <c r="B30" s="20">
        <v>2071737</v>
      </c>
      <c r="C30" s="21">
        <v>1430826</v>
      </c>
      <c r="D30" s="11">
        <f t="shared" si="0"/>
        <v>0.69064075218041676</v>
      </c>
      <c r="E30" s="21">
        <v>4889</v>
      </c>
      <c r="F30" s="11">
        <f t="shared" si="1"/>
        <v>2.3598555222019012E-3</v>
      </c>
      <c r="G30" s="21">
        <v>793</v>
      </c>
      <c r="H30" s="11">
        <f t="shared" si="2"/>
        <v>3.8277059298549962E-4</v>
      </c>
    </row>
    <row r="31" spans="1:8" x14ac:dyDescent="0.45">
      <c r="A31" s="12" t="s">
        <v>32</v>
      </c>
      <c r="B31" s="20">
        <v>2016791</v>
      </c>
      <c r="C31" s="21">
        <v>1343894</v>
      </c>
      <c r="D31" s="11">
        <f t="shared" si="0"/>
        <v>0.66635263644076159</v>
      </c>
      <c r="E31" s="21">
        <v>5373</v>
      </c>
      <c r="F31" s="11">
        <f t="shared" si="1"/>
        <v>2.6641332691389442E-3</v>
      </c>
      <c r="G31" s="21">
        <v>500</v>
      </c>
      <c r="H31" s="11">
        <f t="shared" si="2"/>
        <v>2.4791859939874783E-4</v>
      </c>
    </row>
    <row r="32" spans="1:8" x14ac:dyDescent="0.45">
      <c r="A32" s="12" t="s">
        <v>33</v>
      </c>
      <c r="B32" s="20">
        <v>3686259.9999999995</v>
      </c>
      <c r="C32" s="21">
        <v>2452449</v>
      </c>
      <c r="D32" s="11">
        <f t="shared" si="0"/>
        <v>0.66529463467037064</v>
      </c>
      <c r="E32" s="21">
        <v>11164</v>
      </c>
      <c r="F32" s="11">
        <f t="shared" si="1"/>
        <v>3.0285438357576517E-3</v>
      </c>
      <c r="G32" s="21">
        <v>1335</v>
      </c>
      <c r="H32" s="11">
        <f t="shared" si="2"/>
        <v>3.6215568082555226E-4</v>
      </c>
    </row>
    <row r="33" spans="1:8" x14ac:dyDescent="0.45">
      <c r="A33" s="12" t="s">
        <v>34</v>
      </c>
      <c r="B33" s="20">
        <v>7558801.9999999991</v>
      </c>
      <c r="C33" s="21">
        <v>4620673</v>
      </c>
      <c r="D33" s="11">
        <f t="shared" si="0"/>
        <v>0.61129700182647995</v>
      </c>
      <c r="E33" s="21">
        <v>19988</v>
      </c>
      <c r="F33" s="11">
        <f t="shared" si="1"/>
        <v>2.6443343799718529E-3</v>
      </c>
      <c r="G33" s="21">
        <v>2864</v>
      </c>
      <c r="H33" s="11">
        <f t="shared" si="2"/>
        <v>3.7889602082446405E-4</v>
      </c>
    </row>
    <row r="34" spans="1:8" x14ac:dyDescent="0.45">
      <c r="A34" s="12" t="s">
        <v>35</v>
      </c>
      <c r="B34" s="20">
        <v>1800557</v>
      </c>
      <c r="C34" s="21">
        <v>1164581</v>
      </c>
      <c r="D34" s="11">
        <f t="shared" si="0"/>
        <v>0.6467892990891152</v>
      </c>
      <c r="E34" s="21">
        <v>5243</v>
      </c>
      <c r="F34" s="11">
        <f t="shared" si="1"/>
        <v>2.9118767137058144E-3</v>
      </c>
      <c r="G34" s="21">
        <v>992</v>
      </c>
      <c r="H34" s="11">
        <f t="shared" si="2"/>
        <v>5.5094062559530189E-4</v>
      </c>
    </row>
    <row r="35" spans="1:8" x14ac:dyDescent="0.45">
      <c r="A35" s="12" t="s">
        <v>36</v>
      </c>
      <c r="B35" s="20">
        <v>1418843</v>
      </c>
      <c r="C35" s="21">
        <v>895422</v>
      </c>
      <c r="D35" s="11">
        <f t="shared" si="0"/>
        <v>0.63109308077074067</v>
      </c>
      <c r="E35" s="21">
        <v>3725</v>
      </c>
      <c r="F35" s="11">
        <f t="shared" si="1"/>
        <v>2.6253785654931517E-3</v>
      </c>
      <c r="G35" s="21">
        <v>399</v>
      </c>
      <c r="H35" s="11">
        <f t="shared" si="2"/>
        <v>2.8121504634409867E-4</v>
      </c>
    </row>
    <row r="36" spans="1:8" x14ac:dyDescent="0.45">
      <c r="A36" s="12" t="s">
        <v>37</v>
      </c>
      <c r="B36" s="20">
        <v>2530542</v>
      </c>
      <c r="C36" s="21">
        <v>1548968</v>
      </c>
      <c r="D36" s="11">
        <f t="shared" si="0"/>
        <v>0.61210918451462182</v>
      </c>
      <c r="E36" s="21">
        <v>8201</v>
      </c>
      <c r="F36" s="11">
        <f t="shared" si="1"/>
        <v>3.2408077004847185E-3</v>
      </c>
      <c r="G36" s="21">
        <v>2654</v>
      </c>
      <c r="H36" s="11">
        <f t="shared" si="2"/>
        <v>1.0487871768182469E-3</v>
      </c>
    </row>
    <row r="37" spans="1:8" x14ac:dyDescent="0.45">
      <c r="A37" s="12" t="s">
        <v>38</v>
      </c>
      <c r="B37" s="20">
        <v>8839511</v>
      </c>
      <c r="C37" s="21">
        <v>5115800</v>
      </c>
      <c r="D37" s="11">
        <f t="shared" si="0"/>
        <v>0.57874242138507437</v>
      </c>
      <c r="E37" s="21">
        <v>24999</v>
      </c>
      <c r="F37" s="11">
        <f t="shared" si="1"/>
        <v>2.8280976176170832E-3</v>
      </c>
      <c r="G37" s="21">
        <v>3322</v>
      </c>
      <c r="H37" s="11">
        <f t="shared" si="2"/>
        <v>3.7581264393471539E-4</v>
      </c>
    </row>
    <row r="38" spans="1:8" x14ac:dyDescent="0.45">
      <c r="A38" s="12" t="s">
        <v>39</v>
      </c>
      <c r="B38" s="20">
        <v>5523625</v>
      </c>
      <c r="C38" s="21">
        <v>3396981</v>
      </c>
      <c r="D38" s="11">
        <f t="shared" si="0"/>
        <v>0.61499124216433954</v>
      </c>
      <c r="E38" s="21">
        <v>16603</v>
      </c>
      <c r="F38" s="11">
        <f t="shared" si="1"/>
        <v>3.0058159270406662E-3</v>
      </c>
      <c r="G38" s="21">
        <v>2088</v>
      </c>
      <c r="H38" s="11">
        <f t="shared" si="2"/>
        <v>3.7801262757699878E-4</v>
      </c>
    </row>
    <row r="39" spans="1:8" x14ac:dyDescent="0.45">
      <c r="A39" s="12" t="s">
        <v>40</v>
      </c>
      <c r="B39" s="20">
        <v>1344738.9999999998</v>
      </c>
      <c r="C39" s="21">
        <v>858186</v>
      </c>
      <c r="D39" s="11">
        <f t="shared" si="0"/>
        <v>0.638180345777136</v>
      </c>
      <c r="E39" s="21">
        <v>3432</v>
      </c>
      <c r="F39" s="11">
        <f t="shared" si="1"/>
        <v>2.5521681158946091E-3</v>
      </c>
      <c r="G39" s="21">
        <v>282</v>
      </c>
      <c r="H39" s="11">
        <f t="shared" si="2"/>
        <v>2.0970612141092067E-4</v>
      </c>
    </row>
    <row r="40" spans="1:8" x14ac:dyDescent="0.45">
      <c r="A40" s="12" t="s">
        <v>41</v>
      </c>
      <c r="B40" s="20">
        <v>944432</v>
      </c>
      <c r="C40" s="21">
        <v>601986</v>
      </c>
      <c r="D40" s="11">
        <f t="shared" si="0"/>
        <v>0.63740533992918491</v>
      </c>
      <c r="E40" s="21">
        <v>1807</v>
      </c>
      <c r="F40" s="11">
        <f t="shared" si="1"/>
        <v>1.913319328442916E-3</v>
      </c>
      <c r="G40" s="21">
        <v>239</v>
      </c>
      <c r="H40" s="11">
        <f t="shared" si="2"/>
        <v>2.5306215799549361E-4</v>
      </c>
    </row>
    <row r="41" spans="1:8" x14ac:dyDescent="0.45">
      <c r="A41" s="12" t="s">
        <v>42</v>
      </c>
      <c r="B41" s="20">
        <v>556788</v>
      </c>
      <c r="C41" s="21">
        <v>354828</v>
      </c>
      <c r="D41" s="11">
        <f t="shared" si="0"/>
        <v>0.63727666544537598</v>
      </c>
      <c r="E41" s="21">
        <v>1235</v>
      </c>
      <c r="F41" s="11">
        <f t="shared" si="1"/>
        <v>2.2180794126310192E-3</v>
      </c>
      <c r="G41" s="21">
        <v>264</v>
      </c>
      <c r="H41" s="11">
        <f t="shared" si="2"/>
        <v>4.7414814974460655E-4</v>
      </c>
    </row>
    <row r="42" spans="1:8" x14ac:dyDescent="0.45">
      <c r="A42" s="12" t="s">
        <v>43</v>
      </c>
      <c r="B42" s="20">
        <v>672814.99999999988</v>
      </c>
      <c r="C42" s="21">
        <v>456551</v>
      </c>
      <c r="D42" s="11">
        <f t="shared" si="0"/>
        <v>0.67856840290421594</v>
      </c>
      <c r="E42" s="21">
        <v>1255</v>
      </c>
      <c r="F42" s="11">
        <f t="shared" si="1"/>
        <v>1.8652972956904948E-3</v>
      </c>
      <c r="G42" s="21">
        <v>186</v>
      </c>
      <c r="H42" s="11">
        <f t="shared" si="2"/>
        <v>2.764504358553243E-4</v>
      </c>
    </row>
    <row r="43" spans="1:8" x14ac:dyDescent="0.45">
      <c r="A43" s="12" t="s">
        <v>44</v>
      </c>
      <c r="B43" s="20">
        <v>1893791</v>
      </c>
      <c r="C43" s="21">
        <v>1201558</v>
      </c>
      <c r="D43" s="11">
        <f t="shared" si="0"/>
        <v>0.63447233617648413</v>
      </c>
      <c r="E43" s="21">
        <v>5941</v>
      </c>
      <c r="F43" s="11">
        <f t="shared" si="1"/>
        <v>3.1370937975732276E-3</v>
      </c>
      <c r="G43" s="21">
        <v>893</v>
      </c>
      <c r="H43" s="11">
        <f t="shared" si="2"/>
        <v>4.715409461762148E-4</v>
      </c>
    </row>
    <row r="44" spans="1:8" x14ac:dyDescent="0.45">
      <c r="A44" s="12" t="s">
        <v>45</v>
      </c>
      <c r="B44" s="20">
        <v>2812432.9999999995</v>
      </c>
      <c r="C44" s="21">
        <v>1744274</v>
      </c>
      <c r="D44" s="11">
        <f t="shared" si="0"/>
        <v>0.62020108567919674</v>
      </c>
      <c r="E44" s="21">
        <v>7292</v>
      </c>
      <c r="F44" s="11">
        <f t="shared" si="1"/>
        <v>2.5927728767227527E-3</v>
      </c>
      <c r="G44" s="21">
        <v>818</v>
      </c>
      <c r="H44" s="11">
        <f t="shared" si="2"/>
        <v>2.908513731704898E-4</v>
      </c>
    </row>
    <row r="45" spans="1:8" x14ac:dyDescent="0.45">
      <c r="A45" s="12" t="s">
        <v>46</v>
      </c>
      <c r="B45" s="20">
        <v>1356110</v>
      </c>
      <c r="C45" s="21">
        <v>916986</v>
      </c>
      <c r="D45" s="11">
        <f t="shared" si="0"/>
        <v>0.6761885097816549</v>
      </c>
      <c r="E45" s="21">
        <v>3706</v>
      </c>
      <c r="F45" s="11">
        <f t="shared" si="1"/>
        <v>2.7328166594155342E-3</v>
      </c>
      <c r="G45" s="21">
        <v>738</v>
      </c>
      <c r="H45" s="11">
        <f t="shared" si="2"/>
        <v>5.4420364129753487E-4</v>
      </c>
    </row>
    <row r="46" spans="1:8" x14ac:dyDescent="0.45">
      <c r="A46" s="12" t="s">
        <v>47</v>
      </c>
      <c r="B46" s="20">
        <v>734949</v>
      </c>
      <c r="C46" s="21">
        <v>483677</v>
      </c>
      <c r="D46" s="11">
        <f t="shared" si="0"/>
        <v>0.6581096103267029</v>
      </c>
      <c r="E46" s="21">
        <v>1980</v>
      </c>
      <c r="F46" s="11">
        <f t="shared" si="1"/>
        <v>2.6940644861071991E-3</v>
      </c>
      <c r="G46" s="21">
        <v>218</v>
      </c>
      <c r="H46" s="11">
        <f t="shared" si="2"/>
        <v>2.9661922119766134E-4</v>
      </c>
    </row>
    <row r="47" spans="1:8" x14ac:dyDescent="0.45">
      <c r="A47" s="12" t="s">
        <v>48</v>
      </c>
      <c r="B47" s="20">
        <v>973896</v>
      </c>
      <c r="C47" s="21">
        <v>618965</v>
      </c>
      <c r="D47" s="11">
        <f t="shared" si="0"/>
        <v>0.63555554186483976</v>
      </c>
      <c r="E47" s="21">
        <v>2219</v>
      </c>
      <c r="F47" s="11">
        <f t="shared" si="1"/>
        <v>2.2784773733540336E-3</v>
      </c>
      <c r="G47" s="21">
        <v>268</v>
      </c>
      <c r="H47" s="11">
        <f t="shared" si="2"/>
        <v>2.7518338713784633E-4</v>
      </c>
    </row>
    <row r="48" spans="1:8" x14ac:dyDescent="0.45">
      <c r="A48" s="12" t="s">
        <v>49</v>
      </c>
      <c r="B48" s="20">
        <v>1356219</v>
      </c>
      <c r="C48" s="21">
        <v>895437</v>
      </c>
      <c r="D48" s="11">
        <f t="shared" si="0"/>
        <v>0.6602451374003756</v>
      </c>
      <c r="E48" s="21">
        <v>2710</v>
      </c>
      <c r="F48" s="11">
        <f t="shared" si="1"/>
        <v>1.9982023552243405E-3</v>
      </c>
      <c r="G48" s="21">
        <v>202</v>
      </c>
      <c r="H48" s="11">
        <f t="shared" si="2"/>
        <v>1.489434965886778E-4</v>
      </c>
    </row>
    <row r="49" spans="1:8" x14ac:dyDescent="0.45">
      <c r="A49" s="12" t="s">
        <v>50</v>
      </c>
      <c r="B49" s="20">
        <v>701167</v>
      </c>
      <c r="C49" s="21">
        <v>445759</v>
      </c>
      <c r="D49" s="11">
        <f t="shared" si="0"/>
        <v>0.63573870418887368</v>
      </c>
      <c r="E49" s="21">
        <v>1520</v>
      </c>
      <c r="F49" s="11">
        <f t="shared" si="1"/>
        <v>2.1678145149443711E-3</v>
      </c>
      <c r="G49" s="21">
        <v>300</v>
      </c>
      <c r="H49" s="11">
        <f t="shared" si="2"/>
        <v>4.2785812794954699E-4</v>
      </c>
    </row>
    <row r="50" spans="1:8" x14ac:dyDescent="0.45">
      <c r="A50" s="12" t="s">
        <v>51</v>
      </c>
      <c r="B50" s="20">
        <v>5124170</v>
      </c>
      <c r="C50" s="21">
        <v>3131878</v>
      </c>
      <c r="D50" s="11">
        <f t="shared" si="0"/>
        <v>0.61119713046210411</v>
      </c>
      <c r="E50" s="21">
        <v>12116</v>
      </c>
      <c r="F50" s="11">
        <f t="shared" si="1"/>
        <v>2.3644804914747168E-3</v>
      </c>
      <c r="G50" s="21">
        <v>1436</v>
      </c>
      <c r="H50" s="11">
        <f t="shared" si="2"/>
        <v>2.8024050724312425E-4</v>
      </c>
    </row>
    <row r="51" spans="1:8" x14ac:dyDescent="0.45">
      <c r="A51" s="12" t="s">
        <v>52</v>
      </c>
      <c r="B51" s="20">
        <v>818222</v>
      </c>
      <c r="C51" s="21">
        <v>509352</v>
      </c>
      <c r="D51" s="11">
        <f t="shared" si="0"/>
        <v>0.62251076113817516</v>
      </c>
      <c r="E51" s="21">
        <v>2171</v>
      </c>
      <c r="F51" s="11">
        <f t="shared" si="1"/>
        <v>2.6533141372390378E-3</v>
      </c>
      <c r="G51" s="21">
        <v>255</v>
      </c>
      <c r="H51" s="11">
        <f t="shared" si="2"/>
        <v>3.1165136112204267E-4</v>
      </c>
    </row>
    <row r="52" spans="1:8" x14ac:dyDescent="0.45">
      <c r="A52" s="12" t="s">
        <v>53</v>
      </c>
      <c r="B52" s="20">
        <v>1335937.9999999998</v>
      </c>
      <c r="C52" s="21">
        <v>900971</v>
      </c>
      <c r="D52" s="11">
        <f t="shared" si="0"/>
        <v>0.67441078852461733</v>
      </c>
      <c r="E52" s="21">
        <v>2855</v>
      </c>
      <c r="F52" s="11">
        <f t="shared" si="1"/>
        <v>2.1370752235507938E-3</v>
      </c>
      <c r="G52" s="21">
        <v>316</v>
      </c>
      <c r="H52" s="11">
        <f t="shared" si="2"/>
        <v>2.3653792316709313E-4</v>
      </c>
    </row>
    <row r="53" spans="1:8" x14ac:dyDescent="0.45">
      <c r="A53" s="12" t="s">
        <v>54</v>
      </c>
      <c r="B53" s="20">
        <v>1758645</v>
      </c>
      <c r="C53" s="21">
        <v>1166822</v>
      </c>
      <c r="D53" s="11">
        <f t="shared" si="0"/>
        <v>0.66347784800229725</v>
      </c>
      <c r="E53" s="21">
        <v>3987</v>
      </c>
      <c r="F53" s="11">
        <f t="shared" si="1"/>
        <v>2.2670863079245671E-3</v>
      </c>
      <c r="G53" s="21">
        <v>680</v>
      </c>
      <c r="H53" s="11">
        <f t="shared" si="2"/>
        <v>3.8666132164251455E-4</v>
      </c>
    </row>
    <row r="54" spans="1:8" x14ac:dyDescent="0.45">
      <c r="A54" s="12" t="s">
        <v>55</v>
      </c>
      <c r="B54" s="20">
        <v>1141741</v>
      </c>
      <c r="C54" s="21">
        <v>740881</v>
      </c>
      <c r="D54" s="11">
        <f t="shared" si="0"/>
        <v>0.64890461146617318</v>
      </c>
      <c r="E54" s="21">
        <v>2724</v>
      </c>
      <c r="F54" s="11">
        <f t="shared" si="1"/>
        <v>2.3858300612836013E-3</v>
      </c>
      <c r="G54" s="21">
        <v>518</v>
      </c>
      <c r="H54" s="11">
        <f t="shared" si="2"/>
        <v>4.536930880120798E-4</v>
      </c>
    </row>
    <row r="55" spans="1:8" x14ac:dyDescent="0.45">
      <c r="A55" s="12" t="s">
        <v>56</v>
      </c>
      <c r="B55" s="20">
        <v>1087241</v>
      </c>
      <c r="C55" s="21">
        <v>688802</v>
      </c>
      <c r="D55" s="11">
        <f t="shared" si="0"/>
        <v>0.63353203199658581</v>
      </c>
      <c r="E55" s="21">
        <v>2830</v>
      </c>
      <c r="F55" s="11">
        <f t="shared" si="1"/>
        <v>2.6029187641010594E-3</v>
      </c>
      <c r="G55" s="21">
        <v>335</v>
      </c>
      <c r="H55" s="11">
        <f t="shared" si="2"/>
        <v>3.0811935900136215E-4</v>
      </c>
    </row>
    <row r="56" spans="1:8" x14ac:dyDescent="0.45">
      <c r="A56" s="12" t="s">
        <v>57</v>
      </c>
      <c r="B56" s="20">
        <v>1617517</v>
      </c>
      <c r="C56" s="21">
        <v>1057196</v>
      </c>
      <c r="D56" s="11">
        <f t="shared" si="0"/>
        <v>0.65359189424284259</v>
      </c>
      <c r="E56" s="21">
        <v>4032</v>
      </c>
      <c r="F56" s="11">
        <f t="shared" si="1"/>
        <v>2.4927095047532731E-3</v>
      </c>
      <c r="G56" s="21">
        <v>895</v>
      </c>
      <c r="H56" s="11">
        <f t="shared" si="2"/>
        <v>5.5331721397673098E-4</v>
      </c>
    </row>
    <row r="57" spans="1:8" x14ac:dyDescent="0.45">
      <c r="A57" s="12" t="s">
        <v>58</v>
      </c>
      <c r="B57" s="20">
        <v>1485118</v>
      </c>
      <c r="C57" s="21">
        <v>712448</v>
      </c>
      <c r="D57" s="11">
        <f t="shared" si="0"/>
        <v>0.479724843413116</v>
      </c>
      <c r="E57" s="21">
        <v>3692</v>
      </c>
      <c r="F57" s="11">
        <f t="shared" si="1"/>
        <v>2.4859977456336804E-3</v>
      </c>
      <c r="G57" s="21">
        <v>452</v>
      </c>
      <c r="H57" s="11">
        <f t="shared" si="2"/>
        <v>3.0435292010466507E-4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59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60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61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62</v>
      </c>
    </row>
    <row r="63" spans="1:8" x14ac:dyDescent="0.45">
      <c r="A63" s="53" t="s">
        <v>63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4" t="s">
        <v>64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9">
        <f>'進捗状況 (都道府県別)'!G3</f>
        <v>44804</v>
      </c>
      <c r="H3" s="89"/>
    </row>
    <row r="4" spans="1:8" x14ac:dyDescent="0.45">
      <c r="A4" s="2" t="s">
        <v>65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90" t="s">
        <v>66</v>
      </c>
      <c r="B5" s="75" t="s">
        <v>3</v>
      </c>
      <c r="C5" s="71" t="s">
        <v>4</v>
      </c>
      <c r="D5" s="76"/>
      <c r="E5" s="91" t="str">
        <f>'進捗状況 (都道府県別)'!E5</f>
        <v>直近1週間</v>
      </c>
      <c r="F5" s="92"/>
      <c r="G5" s="93">
        <f>'進捗状況 (都道府県別)'!G5:H5</f>
        <v>44803</v>
      </c>
      <c r="H5" s="94"/>
    </row>
    <row r="6" spans="1:8" ht="23.25" customHeight="1" x14ac:dyDescent="0.45">
      <c r="A6" s="90"/>
      <c r="B6" s="75"/>
      <c r="C6" s="77"/>
      <c r="D6" s="78"/>
      <c r="E6" s="83" t="s">
        <v>5</v>
      </c>
      <c r="F6" s="84"/>
      <c r="G6" s="85" t="s">
        <v>6</v>
      </c>
      <c r="H6" s="86"/>
    </row>
    <row r="7" spans="1:8" ht="18.75" customHeight="1" x14ac:dyDescent="0.45">
      <c r="A7" s="70"/>
      <c r="B7" s="75"/>
      <c r="C7" s="87" t="s">
        <v>7</v>
      </c>
      <c r="D7" s="8"/>
      <c r="E7" s="87" t="s">
        <v>8</v>
      </c>
      <c r="F7" s="8"/>
      <c r="G7" s="87" t="s">
        <v>8</v>
      </c>
      <c r="H7" s="9"/>
    </row>
    <row r="8" spans="1:8" ht="18.75" customHeight="1" x14ac:dyDescent="0.45">
      <c r="A8" s="70"/>
      <c r="B8" s="75"/>
      <c r="C8" s="88"/>
      <c r="D8" s="73" t="s">
        <v>9</v>
      </c>
      <c r="E8" s="88"/>
      <c r="F8" s="71" t="s">
        <v>10</v>
      </c>
      <c r="G8" s="88"/>
      <c r="H8" s="73" t="s">
        <v>10</v>
      </c>
    </row>
    <row r="9" spans="1:8" ht="35.1" customHeight="1" x14ac:dyDescent="0.45">
      <c r="A9" s="70"/>
      <c r="B9" s="75"/>
      <c r="C9" s="88"/>
      <c r="D9" s="72"/>
      <c r="E9" s="88"/>
      <c r="F9" s="72"/>
      <c r="G9" s="88"/>
      <c r="H9" s="72"/>
    </row>
    <row r="10" spans="1:8" x14ac:dyDescent="0.45">
      <c r="A10" s="10" t="s">
        <v>67</v>
      </c>
      <c r="B10" s="20">
        <v>27549031.999999996</v>
      </c>
      <c r="C10" s="21">
        <f>SUM(C11:C30)</f>
        <v>17004295</v>
      </c>
      <c r="D10" s="11">
        <f>C10/$B10</f>
        <v>0.61723747680136287</v>
      </c>
      <c r="E10" s="21">
        <f>SUM(E11:E30)</f>
        <v>77802</v>
      </c>
      <c r="F10" s="11">
        <f>E10/$B10</f>
        <v>2.8241282670113423E-3</v>
      </c>
      <c r="G10" s="21">
        <f>SUM(G11:G30)</f>
        <v>12087</v>
      </c>
      <c r="H10" s="11">
        <f>G10/$B10</f>
        <v>4.3874499837235666E-4</v>
      </c>
    </row>
    <row r="11" spans="1:8" x14ac:dyDescent="0.45">
      <c r="A11" s="12" t="s">
        <v>68</v>
      </c>
      <c r="B11" s="20">
        <v>1961575</v>
      </c>
      <c r="C11" s="21">
        <v>1225417</v>
      </c>
      <c r="D11" s="11">
        <f t="shared" ref="D11:D30" si="0">C11/$B11</f>
        <v>0.62471075538788978</v>
      </c>
      <c r="E11" s="21">
        <v>7129</v>
      </c>
      <c r="F11" s="11">
        <f t="shared" ref="F11:F30" si="1">E11/$B11</f>
        <v>3.6343244586620445E-3</v>
      </c>
      <c r="G11" s="21">
        <v>1542</v>
      </c>
      <c r="H11" s="11">
        <f t="shared" ref="H11:H30" si="2">G11/$B11</f>
        <v>7.8610300396365169E-4</v>
      </c>
    </row>
    <row r="12" spans="1:8" x14ac:dyDescent="0.45">
      <c r="A12" s="12" t="s">
        <v>69</v>
      </c>
      <c r="B12" s="20">
        <v>1065932</v>
      </c>
      <c r="C12" s="21">
        <v>684817</v>
      </c>
      <c r="D12" s="11">
        <f t="shared" si="0"/>
        <v>0.64245843074417508</v>
      </c>
      <c r="E12" s="21">
        <v>4263</v>
      </c>
      <c r="F12" s="11">
        <f t="shared" si="1"/>
        <v>3.9993170296041399E-3</v>
      </c>
      <c r="G12" s="21">
        <v>1138</v>
      </c>
      <c r="H12" s="11">
        <f t="shared" si="2"/>
        <v>1.0676103166055622E-3</v>
      </c>
    </row>
    <row r="13" spans="1:8" x14ac:dyDescent="0.45">
      <c r="A13" s="12" t="s">
        <v>70</v>
      </c>
      <c r="B13" s="20">
        <v>1324589</v>
      </c>
      <c r="C13" s="21">
        <v>861974</v>
      </c>
      <c r="D13" s="11">
        <f t="shared" si="0"/>
        <v>0.65074826984068268</v>
      </c>
      <c r="E13" s="21">
        <v>4096</v>
      </c>
      <c r="F13" s="11">
        <f t="shared" si="1"/>
        <v>3.0922799449489614E-3</v>
      </c>
      <c r="G13" s="21">
        <v>353</v>
      </c>
      <c r="H13" s="11">
        <f t="shared" si="2"/>
        <v>2.6649775892748621E-4</v>
      </c>
    </row>
    <row r="14" spans="1:8" x14ac:dyDescent="0.45">
      <c r="A14" s="12" t="s">
        <v>71</v>
      </c>
      <c r="B14" s="20">
        <v>974726</v>
      </c>
      <c r="C14" s="21">
        <v>643507</v>
      </c>
      <c r="D14" s="11">
        <f t="shared" si="0"/>
        <v>0.66019271056686701</v>
      </c>
      <c r="E14" s="21">
        <v>2748</v>
      </c>
      <c r="F14" s="11">
        <f t="shared" si="1"/>
        <v>2.8192538210738199E-3</v>
      </c>
      <c r="G14" s="21">
        <v>247</v>
      </c>
      <c r="H14" s="11">
        <f t="shared" si="2"/>
        <v>2.5340454650845469E-4</v>
      </c>
    </row>
    <row r="15" spans="1:8" x14ac:dyDescent="0.45">
      <c r="A15" s="12" t="s">
        <v>72</v>
      </c>
      <c r="B15" s="20">
        <v>3759920</v>
      </c>
      <c r="C15" s="21">
        <v>2435218</v>
      </c>
      <c r="D15" s="11">
        <f t="shared" si="0"/>
        <v>0.64767814208812957</v>
      </c>
      <c r="E15" s="21">
        <v>10859</v>
      </c>
      <c r="F15" s="11">
        <f t="shared" si="1"/>
        <v>2.8880933636885892E-3</v>
      </c>
      <c r="G15" s="21">
        <v>1158</v>
      </c>
      <c r="H15" s="11">
        <f t="shared" si="2"/>
        <v>3.079852762824741E-4</v>
      </c>
    </row>
    <row r="16" spans="1:8" x14ac:dyDescent="0.45">
      <c r="A16" s="12" t="s">
        <v>73</v>
      </c>
      <c r="B16" s="20">
        <v>1521562.0000000002</v>
      </c>
      <c r="C16" s="21">
        <v>943847</v>
      </c>
      <c r="D16" s="11">
        <f t="shared" si="0"/>
        <v>0.62031451889571365</v>
      </c>
      <c r="E16" s="21">
        <v>4644</v>
      </c>
      <c r="F16" s="11">
        <f t="shared" si="1"/>
        <v>3.0521266961188562E-3</v>
      </c>
      <c r="G16" s="21">
        <v>688</v>
      </c>
      <c r="H16" s="11">
        <f t="shared" si="2"/>
        <v>4.5216691794353427E-4</v>
      </c>
    </row>
    <row r="17" spans="1:8" x14ac:dyDescent="0.45">
      <c r="A17" s="12" t="s">
        <v>74</v>
      </c>
      <c r="B17" s="20">
        <v>718601</v>
      </c>
      <c r="C17" s="21">
        <v>469422</v>
      </c>
      <c r="D17" s="11">
        <f t="shared" si="0"/>
        <v>0.65324428994671591</v>
      </c>
      <c r="E17" s="21">
        <v>1805</v>
      </c>
      <c r="F17" s="11">
        <f t="shared" si="1"/>
        <v>2.5118250600820206E-3</v>
      </c>
      <c r="G17" s="21">
        <v>120</v>
      </c>
      <c r="H17" s="11">
        <f t="shared" si="2"/>
        <v>1.6699113972844457E-4</v>
      </c>
    </row>
    <row r="18" spans="1:8" x14ac:dyDescent="0.45">
      <c r="A18" s="12" t="s">
        <v>75</v>
      </c>
      <c r="B18" s="20">
        <v>784774</v>
      </c>
      <c r="C18" s="21">
        <v>544662</v>
      </c>
      <c r="D18" s="11">
        <f t="shared" si="0"/>
        <v>0.69403675453060376</v>
      </c>
      <c r="E18" s="21">
        <v>2680</v>
      </c>
      <c r="F18" s="11">
        <f t="shared" si="1"/>
        <v>3.4149959096504215E-3</v>
      </c>
      <c r="G18" s="21">
        <v>296</v>
      </c>
      <c r="H18" s="11">
        <f t="shared" si="2"/>
        <v>3.7717865270765852E-4</v>
      </c>
    </row>
    <row r="19" spans="1:8" x14ac:dyDescent="0.45">
      <c r="A19" s="12" t="s">
        <v>76</v>
      </c>
      <c r="B19" s="20">
        <v>694295.99999999988</v>
      </c>
      <c r="C19" s="21">
        <v>461105</v>
      </c>
      <c r="D19" s="11">
        <f t="shared" si="0"/>
        <v>0.66413316510537301</v>
      </c>
      <c r="E19" s="21">
        <v>1836</v>
      </c>
      <c r="F19" s="11">
        <f t="shared" si="1"/>
        <v>2.6444052680701033E-3</v>
      </c>
      <c r="G19" s="21">
        <v>147</v>
      </c>
      <c r="H19" s="11">
        <f t="shared" si="2"/>
        <v>2.1172525839123374E-4</v>
      </c>
    </row>
    <row r="20" spans="1:8" x14ac:dyDescent="0.45">
      <c r="A20" s="12" t="s">
        <v>77</v>
      </c>
      <c r="B20" s="20">
        <v>799966</v>
      </c>
      <c r="C20" s="21">
        <v>522819</v>
      </c>
      <c r="D20" s="11">
        <f t="shared" si="0"/>
        <v>0.65355152593985244</v>
      </c>
      <c r="E20" s="21">
        <v>2069</v>
      </c>
      <c r="F20" s="11">
        <f t="shared" si="1"/>
        <v>2.5863599202966127E-3</v>
      </c>
      <c r="G20" s="21">
        <v>180</v>
      </c>
      <c r="H20" s="11">
        <f t="shared" si="2"/>
        <v>2.2500956290642351E-4</v>
      </c>
    </row>
    <row r="21" spans="1:8" x14ac:dyDescent="0.45">
      <c r="A21" s="12" t="s">
        <v>78</v>
      </c>
      <c r="B21" s="20">
        <v>2300944</v>
      </c>
      <c r="C21" s="21">
        <v>1376373</v>
      </c>
      <c r="D21" s="11">
        <f t="shared" si="0"/>
        <v>0.59817753061352208</v>
      </c>
      <c r="E21" s="21">
        <v>5314</v>
      </c>
      <c r="F21" s="11">
        <f t="shared" si="1"/>
        <v>2.3094868888595289E-3</v>
      </c>
      <c r="G21" s="21">
        <v>688</v>
      </c>
      <c r="H21" s="11">
        <f t="shared" si="2"/>
        <v>2.9900771161749264E-4</v>
      </c>
    </row>
    <row r="22" spans="1:8" x14ac:dyDescent="0.45">
      <c r="A22" s="12" t="s">
        <v>79</v>
      </c>
      <c r="B22" s="20">
        <v>1400720</v>
      </c>
      <c r="C22" s="21">
        <v>833001</v>
      </c>
      <c r="D22" s="11">
        <f t="shared" si="0"/>
        <v>0.59469487120909248</v>
      </c>
      <c r="E22" s="21">
        <v>5186</v>
      </c>
      <c r="F22" s="11">
        <f t="shared" si="1"/>
        <v>3.702381632303387E-3</v>
      </c>
      <c r="G22" s="21">
        <v>2344</v>
      </c>
      <c r="H22" s="11">
        <f t="shared" si="2"/>
        <v>1.6734250956650866E-3</v>
      </c>
    </row>
    <row r="23" spans="1:8" x14ac:dyDescent="0.45">
      <c r="A23" s="12" t="s">
        <v>80</v>
      </c>
      <c r="B23" s="20">
        <v>2739963</v>
      </c>
      <c r="C23" s="21">
        <v>1492563</v>
      </c>
      <c r="D23" s="11">
        <f t="shared" si="0"/>
        <v>0.54473837785400747</v>
      </c>
      <c r="E23" s="21">
        <v>7174</v>
      </c>
      <c r="F23" s="11">
        <f t="shared" si="1"/>
        <v>2.618283531565937E-3</v>
      </c>
      <c r="G23" s="21">
        <v>886</v>
      </c>
      <c r="H23" s="11">
        <f t="shared" si="2"/>
        <v>3.2336203080114587E-4</v>
      </c>
    </row>
    <row r="24" spans="1:8" x14ac:dyDescent="0.45">
      <c r="A24" s="12" t="s">
        <v>81</v>
      </c>
      <c r="B24" s="20">
        <v>831479.00000000012</v>
      </c>
      <c r="C24" s="21">
        <v>489885</v>
      </c>
      <c r="D24" s="11">
        <f t="shared" si="0"/>
        <v>0.58917302782150838</v>
      </c>
      <c r="E24" s="21">
        <v>1996</v>
      </c>
      <c r="F24" s="11">
        <f t="shared" si="1"/>
        <v>2.4005416853582588E-3</v>
      </c>
      <c r="G24" s="21">
        <v>340</v>
      </c>
      <c r="H24" s="11">
        <f t="shared" si="2"/>
        <v>4.0890990632355109E-4</v>
      </c>
    </row>
    <row r="25" spans="1:8" x14ac:dyDescent="0.45">
      <c r="A25" s="12" t="s">
        <v>82</v>
      </c>
      <c r="B25" s="20">
        <v>1526835</v>
      </c>
      <c r="C25" s="21">
        <v>903036</v>
      </c>
      <c r="D25" s="11">
        <f t="shared" si="0"/>
        <v>0.59144308324082173</v>
      </c>
      <c r="E25" s="21">
        <v>4558</v>
      </c>
      <c r="F25" s="11">
        <f t="shared" si="1"/>
        <v>2.9852603588468958E-3</v>
      </c>
      <c r="G25" s="21">
        <v>568</v>
      </c>
      <c r="H25" s="11">
        <f t="shared" si="2"/>
        <v>3.7201138302436087E-4</v>
      </c>
    </row>
    <row r="26" spans="1:8" x14ac:dyDescent="0.45">
      <c r="A26" s="12" t="s">
        <v>83</v>
      </c>
      <c r="B26" s="20">
        <v>708155</v>
      </c>
      <c r="C26" s="21">
        <v>430010</v>
      </c>
      <c r="D26" s="11">
        <f t="shared" si="0"/>
        <v>0.60722581920624719</v>
      </c>
      <c r="E26" s="21">
        <v>2418</v>
      </c>
      <c r="F26" s="11">
        <f t="shared" si="1"/>
        <v>3.4145067111013834E-3</v>
      </c>
      <c r="G26" s="21">
        <v>405</v>
      </c>
      <c r="H26" s="11">
        <f t="shared" si="2"/>
        <v>5.7190869230606294E-4</v>
      </c>
    </row>
    <row r="27" spans="1:8" x14ac:dyDescent="0.45">
      <c r="A27" s="12" t="s">
        <v>84</v>
      </c>
      <c r="B27" s="20">
        <v>1194817</v>
      </c>
      <c r="C27" s="21">
        <v>709745</v>
      </c>
      <c r="D27" s="11">
        <f t="shared" si="0"/>
        <v>0.59401983734747665</v>
      </c>
      <c r="E27" s="21">
        <v>2677</v>
      </c>
      <c r="F27" s="11">
        <f t="shared" si="1"/>
        <v>2.2405104714780591E-3</v>
      </c>
      <c r="G27" s="21">
        <v>264</v>
      </c>
      <c r="H27" s="11">
        <f t="shared" si="2"/>
        <v>2.2095433861419781E-4</v>
      </c>
    </row>
    <row r="28" spans="1:8" x14ac:dyDescent="0.45">
      <c r="A28" s="12" t="s">
        <v>85</v>
      </c>
      <c r="B28" s="20">
        <v>944709</v>
      </c>
      <c r="C28" s="21">
        <v>600326</v>
      </c>
      <c r="D28" s="11">
        <f t="shared" si="0"/>
        <v>0.63546129019624031</v>
      </c>
      <c r="E28" s="21">
        <v>2211</v>
      </c>
      <c r="F28" s="11">
        <f t="shared" si="1"/>
        <v>2.3404032352819758E-3</v>
      </c>
      <c r="G28" s="21">
        <v>153</v>
      </c>
      <c r="H28" s="11">
        <f t="shared" si="2"/>
        <v>1.6195463364909195E-4</v>
      </c>
    </row>
    <row r="29" spans="1:8" x14ac:dyDescent="0.45">
      <c r="A29" s="12" t="s">
        <v>86</v>
      </c>
      <c r="B29" s="20">
        <v>1562767</v>
      </c>
      <c r="C29" s="21">
        <v>914544</v>
      </c>
      <c r="D29" s="11">
        <f t="shared" si="0"/>
        <v>0.58520815962968253</v>
      </c>
      <c r="E29" s="21">
        <v>2569</v>
      </c>
      <c r="F29" s="11">
        <f t="shared" si="1"/>
        <v>1.6438790939404275E-3</v>
      </c>
      <c r="G29" s="21">
        <v>334</v>
      </c>
      <c r="H29" s="11">
        <f t="shared" si="2"/>
        <v>2.1372347893192011E-4</v>
      </c>
    </row>
    <row r="30" spans="1:8" x14ac:dyDescent="0.45">
      <c r="A30" s="12" t="s">
        <v>87</v>
      </c>
      <c r="B30" s="20">
        <v>732702</v>
      </c>
      <c r="C30" s="21">
        <v>462024</v>
      </c>
      <c r="D30" s="11">
        <f t="shared" si="0"/>
        <v>0.63057559553542919</v>
      </c>
      <c r="E30" s="21">
        <v>1570</v>
      </c>
      <c r="F30" s="11">
        <f t="shared" si="1"/>
        <v>2.1427538071412387E-3</v>
      </c>
      <c r="G30" s="21">
        <v>236</v>
      </c>
      <c r="H30" s="11">
        <f t="shared" si="2"/>
        <v>3.220954767422499E-4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88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5" t="s">
        <v>3</v>
      </c>
      <c r="C34" s="71" t="s">
        <v>4</v>
      </c>
      <c r="D34" s="76"/>
      <c r="E34" s="91" t="str">
        <f>E5</f>
        <v>直近1週間</v>
      </c>
      <c r="F34" s="92"/>
      <c r="G34" s="91">
        <f>'進捗状況 (都道府県別)'!G5:H5</f>
        <v>44803</v>
      </c>
      <c r="H34" s="92"/>
    </row>
    <row r="35" spans="1:8" ht="24" customHeight="1" x14ac:dyDescent="0.45">
      <c r="A35" s="90"/>
      <c r="B35" s="75"/>
      <c r="C35" s="77"/>
      <c r="D35" s="78"/>
      <c r="E35" s="83" t="s">
        <v>5</v>
      </c>
      <c r="F35" s="84"/>
      <c r="G35" s="85" t="s">
        <v>6</v>
      </c>
      <c r="H35" s="86"/>
    </row>
    <row r="36" spans="1:8" ht="18.75" customHeight="1" x14ac:dyDescent="0.45">
      <c r="A36" s="70"/>
      <c r="B36" s="75"/>
      <c r="C36" s="87" t="s">
        <v>7</v>
      </c>
      <c r="D36" s="8"/>
      <c r="E36" s="87" t="s">
        <v>8</v>
      </c>
      <c r="F36" s="8"/>
      <c r="G36" s="87" t="s">
        <v>8</v>
      </c>
      <c r="H36" s="9"/>
    </row>
    <row r="37" spans="1:8" ht="18.75" customHeight="1" x14ac:dyDescent="0.45">
      <c r="A37" s="70"/>
      <c r="B37" s="75"/>
      <c r="C37" s="88"/>
      <c r="D37" s="73" t="s">
        <v>9</v>
      </c>
      <c r="E37" s="88"/>
      <c r="F37" s="71" t="s">
        <v>10</v>
      </c>
      <c r="G37" s="88"/>
      <c r="H37" s="73" t="s">
        <v>10</v>
      </c>
    </row>
    <row r="38" spans="1:8" ht="35.1" customHeight="1" x14ac:dyDescent="0.45">
      <c r="A38" s="70"/>
      <c r="B38" s="75"/>
      <c r="C38" s="88"/>
      <c r="D38" s="72"/>
      <c r="E38" s="88"/>
      <c r="F38" s="72"/>
      <c r="G38" s="88"/>
      <c r="H38" s="72"/>
    </row>
    <row r="39" spans="1:8" x14ac:dyDescent="0.45">
      <c r="A39" s="10" t="s">
        <v>67</v>
      </c>
      <c r="B39" s="20">
        <v>9572763</v>
      </c>
      <c r="C39" s="21">
        <v>5948090</v>
      </c>
      <c r="D39" s="11">
        <f>C39/$B39</f>
        <v>0.62135561070508061</v>
      </c>
      <c r="E39" s="21">
        <v>24129</v>
      </c>
      <c r="F39" s="11">
        <f>E39/$B39</f>
        <v>2.520588883272259E-3</v>
      </c>
      <c r="G39" s="21">
        <v>2887</v>
      </c>
      <c r="H39" s="11">
        <f>G39/$B39</f>
        <v>3.0158481934630579E-4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89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90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61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91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63</v>
      </c>
      <c r="B45" s="54"/>
      <c r="C45" s="54"/>
      <c r="E45" s="54"/>
      <c r="G45" s="54"/>
    </row>
  </sheetData>
  <mergeCells count="28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view="pageBreakPreview" zoomScaleNormal="100" zoomScaleSheetLayoutView="100" workbookViewId="0">
      <selection activeCell="B1" sqref="B1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3" width="13.09765625" customWidth="1"/>
    <col min="25" max="25" width="11.59765625" bestFit="1" customWidth="1"/>
  </cols>
  <sheetData>
    <row r="1" spans="1:25" x14ac:dyDescent="0.45">
      <c r="A1" s="22" t="s">
        <v>92</v>
      </c>
      <c r="B1" s="23"/>
      <c r="C1" s="24"/>
      <c r="D1" s="24"/>
      <c r="E1" s="24"/>
      <c r="F1" s="24"/>
      <c r="J1" s="25"/>
    </row>
    <row r="2" spans="1:25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26"/>
      <c r="U2" s="95">
        <f>'進捗状況 (都道府県別)'!G3</f>
        <v>44804</v>
      </c>
      <c r="V2" s="95"/>
      <c r="W2" s="95"/>
    </row>
    <row r="3" spans="1:25" x14ac:dyDescent="0.45">
      <c r="A3" s="97" t="s">
        <v>2</v>
      </c>
      <c r="B3" s="112" t="str">
        <f>_xlfn.CONCAT("接種回数（",TEXT('進捗状況 (都道府県別)'!G3-1,"m月d日"),"まで）")</f>
        <v>接種回数（8月30日まで）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</row>
    <row r="4" spans="1:25" x14ac:dyDescent="0.45">
      <c r="A4" s="98"/>
      <c r="B4" s="98"/>
      <c r="C4" s="100" t="s">
        <v>93</v>
      </c>
      <c r="D4" s="101"/>
      <c r="E4" s="100" t="s">
        <v>94</v>
      </c>
      <c r="F4" s="101"/>
      <c r="G4" s="106" t="s">
        <v>95</v>
      </c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06" t="s">
        <v>96</v>
      </c>
      <c r="S4" s="107"/>
      <c r="T4" s="107"/>
      <c r="U4" s="107"/>
      <c r="V4" s="107"/>
      <c r="W4" s="108"/>
    </row>
    <row r="5" spans="1:25" x14ac:dyDescent="0.45">
      <c r="A5" s="98"/>
      <c r="B5" s="98"/>
      <c r="C5" s="102"/>
      <c r="D5" s="103"/>
      <c r="E5" s="102"/>
      <c r="F5" s="103"/>
      <c r="G5" s="104"/>
      <c r="H5" s="105"/>
      <c r="I5" s="57" t="s">
        <v>97</v>
      </c>
      <c r="J5" s="57" t="s">
        <v>98</v>
      </c>
      <c r="K5" s="58" t="s">
        <v>99</v>
      </c>
      <c r="L5" s="59" t="s">
        <v>100</v>
      </c>
      <c r="M5" s="59" t="s">
        <v>101</v>
      </c>
      <c r="N5" s="59" t="s">
        <v>102</v>
      </c>
      <c r="O5" s="59" t="s">
        <v>103</v>
      </c>
      <c r="P5" s="59" t="s">
        <v>104</v>
      </c>
      <c r="Q5" s="59" t="s">
        <v>150</v>
      </c>
      <c r="R5" s="64"/>
      <c r="S5" s="65"/>
      <c r="T5" s="57" t="s">
        <v>105</v>
      </c>
      <c r="U5" s="57" t="s">
        <v>106</v>
      </c>
      <c r="V5" s="57" t="s">
        <v>107</v>
      </c>
      <c r="W5" s="57" t="s">
        <v>149</v>
      </c>
    </row>
    <row r="6" spans="1:25" x14ac:dyDescent="0.45">
      <c r="A6" s="99"/>
      <c r="B6" s="99"/>
      <c r="C6" s="56" t="s">
        <v>7</v>
      </c>
      <c r="D6" s="56" t="s">
        <v>108</v>
      </c>
      <c r="E6" s="56" t="s">
        <v>7</v>
      </c>
      <c r="F6" s="56" t="s">
        <v>108</v>
      </c>
      <c r="G6" s="56" t="s">
        <v>7</v>
      </c>
      <c r="H6" s="56" t="s">
        <v>108</v>
      </c>
      <c r="I6" s="109" t="s">
        <v>7</v>
      </c>
      <c r="J6" s="110"/>
      <c r="K6" s="110"/>
      <c r="L6" s="110"/>
      <c r="M6" s="110"/>
      <c r="N6" s="110"/>
      <c r="O6" s="110"/>
      <c r="P6" s="110"/>
      <c r="Q6" s="111"/>
      <c r="R6" s="56" t="s">
        <v>7</v>
      </c>
      <c r="S6" s="56" t="s">
        <v>108</v>
      </c>
      <c r="T6" s="60" t="s">
        <v>109</v>
      </c>
      <c r="U6" s="60" t="s">
        <v>109</v>
      </c>
      <c r="V6" s="68" t="s">
        <v>109</v>
      </c>
      <c r="W6" s="60" t="s">
        <v>109</v>
      </c>
      <c r="Y6" s="27" t="s">
        <v>110</v>
      </c>
    </row>
    <row r="7" spans="1:25" x14ac:dyDescent="0.45">
      <c r="A7" s="28" t="s">
        <v>11</v>
      </c>
      <c r="B7" s="32">
        <f>C7+E7+G7+R7</f>
        <v>314815895</v>
      </c>
      <c r="C7" s="32">
        <f>SUM(C8:C54)</f>
        <v>104096670</v>
      </c>
      <c r="D7" s="31">
        <f t="shared" ref="D7:D54" si="0">C7/Y7</f>
        <v>0.82195625134110084</v>
      </c>
      <c r="E7" s="32">
        <f>SUM(E8:E54)</f>
        <v>102669303</v>
      </c>
      <c r="F7" s="31">
        <f t="shared" ref="F7:F54" si="1">E7/Y7</f>
        <v>0.81068563885553346</v>
      </c>
      <c r="G7" s="32">
        <f>SUM(G8:G54)</f>
        <v>81483751</v>
      </c>
      <c r="H7" s="31">
        <f>G7/Y7</f>
        <v>0.64340269979022069</v>
      </c>
      <c r="I7" s="32">
        <f>SUM(I8:I54)</f>
        <v>1039280</v>
      </c>
      <c r="J7" s="32">
        <f t="shared" ref="J7" si="2">SUM(J8:J54)</f>
        <v>5304601</v>
      </c>
      <c r="K7" s="32">
        <f t="shared" ref="K7:Q7" si="3">SUM(K8:K54)</f>
        <v>23297338</v>
      </c>
      <c r="L7" s="32">
        <f t="shared" si="3"/>
        <v>25509542</v>
      </c>
      <c r="M7" s="32">
        <f t="shared" si="3"/>
        <v>13754782</v>
      </c>
      <c r="N7" s="32">
        <f t="shared" si="3"/>
        <v>6560569</v>
      </c>
      <c r="O7" s="32">
        <f t="shared" si="3"/>
        <v>2730117</v>
      </c>
      <c r="P7" s="32">
        <f t="shared" ref="P7" si="4">SUM(P8:P54)</f>
        <v>1860873</v>
      </c>
      <c r="Q7" s="32">
        <f t="shared" si="3"/>
        <v>1426649</v>
      </c>
      <c r="R7" s="61">
        <f>SUM(R8:R54)</f>
        <v>26566171</v>
      </c>
      <c r="S7" s="62">
        <f>R7/Y7</f>
        <v>0.20976876904560601</v>
      </c>
      <c r="T7" s="61">
        <f>SUM(T8:T54)</f>
        <v>6839</v>
      </c>
      <c r="U7" s="61">
        <f t="shared" ref="U7" si="5">SUM(U8:U54)</f>
        <v>754219</v>
      </c>
      <c r="V7" s="61">
        <f t="shared" ref="V7:W7" si="6">SUM(V8:V54)</f>
        <v>12635581</v>
      </c>
      <c r="W7" s="61">
        <f t="shared" si="6"/>
        <v>13169532</v>
      </c>
      <c r="Y7" s="1">
        <v>126645025</v>
      </c>
    </row>
    <row r="8" spans="1:25" x14ac:dyDescent="0.45">
      <c r="A8" s="33" t="s">
        <v>12</v>
      </c>
      <c r="B8" s="32">
        <f>C8+E8+G8+R8</f>
        <v>13267648</v>
      </c>
      <c r="C8" s="34">
        <f>SUM(一般接種!D7+一般接種!G7+一般接種!J7+一般接種!M7+医療従事者等!C5)</f>
        <v>4333055</v>
      </c>
      <c r="D8" s="30">
        <f t="shared" si="0"/>
        <v>0.82903847872126502</v>
      </c>
      <c r="E8" s="34">
        <f>SUM(一般接種!E7+一般接種!H7+一般接種!K7+一般接種!N7+医療従事者等!D5)</f>
        <v>4269339</v>
      </c>
      <c r="F8" s="31">
        <f t="shared" si="1"/>
        <v>0.81684776900024736</v>
      </c>
      <c r="G8" s="29">
        <f>SUM(I8:Q8)</f>
        <v>3474802</v>
      </c>
      <c r="H8" s="31">
        <f t="shared" ref="H8:H54" si="7">G8/Y8</f>
        <v>0.66482990959902633</v>
      </c>
      <c r="I8" s="35">
        <v>42115</v>
      </c>
      <c r="J8" s="35">
        <v>231701</v>
      </c>
      <c r="K8" s="35">
        <v>923835</v>
      </c>
      <c r="L8" s="35">
        <v>1075958</v>
      </c>
      <c r="M8" s="35">
        <v>656427</v>
      </c>
      <c r="N8" s="35">
        <v>306412</v>
      </c>
      <c r="O8" s="35">
        <v>120331</v>
      </c>
      <c r="P8" s="35">
        <v>68247</v>
      </c>
      <c r="Q8" s="35">
        <v>49776</v>
      </c>
      <c r="R8" s="35">
        <f>SUM(T8:W8)</f>
        <v>1190452</v>
      </c>
      <c r="S8" s="63">
        <f t="shared" ref="S8:S54" si="8">R8/Y8</f>
        <v>0.22776782548818036</v>
      </c>
      <c r="T8" s="35">
        <v>156</v>
      </c>
      <c r="U8" s="35">
        <v>26201</v>
      </c>
      <c r="V8" s="35">
        <v>524660</v>
      </c>
      <c r="W8" s="35">
        <v>639435</v>
      </c>
      <c r="Y8" s="1">
        <v>5226603</v>
      </c>
    </row>
    <row r="9" spans="1:25" x14ac:dyDescent="0.45">
      <c r="A9" s="33" t="s">
        <v>13</v>
      </c>
      <c r="B9" s="32">
        <f>C9+E9+G9+R9</f>
        <v>3345903</v>
      </c>
      <c r="C9" s="34">
        <f>SUM(一般接種!D8+一般接種!G8+一般接種!J8+一般接種!M8+医療従事者等!C6)</f>
        <v>1098104</v>
      </c>
      <c r="D9" s="30">
        <f t="shared" si="0"/>
        <v>0.8717774875656451</v>
      </c>
      <c r="E9" s="34">
        <f>SUM(一般接種!E8+一般接種!H8+一般接種!K8+一般接種!N8+医療従事者等!D6)</f>
        <v>1084513</v>
      </c>
      <c r="F9" s="31">
        <f t="shared" si="1"/>
        <v>0.86098768274433057</v>
      </c>
      <c r="G9" s="29">
        <f t="shared" ref="G9:G54" si="9">SUM(I9:Q9)</f>
        <v>891726</v>
      </c>
      <c r="H9" s="31">
        <f t="shared" si="7"/>
        <v>0.70793536120163703</v>
      </c>
      <c r="I9" s="35">
        <v>10726</v>
      </c>
      <c r="J9" s="35">
        <v>43973</v>
      </c>
      <c r="K9" s="35">
        <v>228406</v>
      </c>
      <c r="L9" s="35">
        <v>263815</v>
      </c>
      <c r="M9" s="35">
        <v>181630</v>
      </c>
      <c r="N9" s="35">
        <v>92276</v>
      </c>
      <c r="O9" s="35">
        <v>41300</v>
      </c>
      <c r="P9" s="35">
        <v>18880</v>
      </c>
      <c r="Q9" s="35">
        <v>10720</v>
      </c>
      <c r="R9" s="35">
        <f t="shared" ref="R9:R54" si="10">SUM(T9:W9)</f>
        <v>271560</v>
      </c>
      <c r="S9" s="63">
        <f t="shared" si="8"/>
        <v>0.21558968414952187</v>
      </c>
      <c r="T9" s="35">
        <v>69</v>
      </c>
      <c r="U9" s="35">
        <v>5720</v>
      </c>
      <c r="V9" s="35">
        <v>120238</v>
      </c>
      <c r="W9" s="35">
        <v>145533</v>
      </c>
      <c r="Y9" s="1">
        <v>1259615</v>
      </c>
    </row>
    <row r="10" spans="1:25" x14ac:dyDescent="0.45">
      <c r="A10" s="33" t="s">
        <v>14</v>
      </c>
      <c r="B10" s="32">
        <f t="shared" ref="B10:B54" si="11">C10+E10+G10+R10</f>
        <v>3274942</v>
      </c>
      <c r="C10" s="34">
        <f>SUM(一般接種!D9+一般接種!G9+一般接種!J9+一般接種!M9+医療従事者等!C7)</f>
        <v>1063179</v>
      </c>
      <c r="D10" s="30">
        <f t="shared" si="0"/>
        <v>0.87087071590230525</v>
      </c>
      <c r="E10" s="34">
        <f>SUM(一般接種!E9+一般接種!H9+一般接種!K9+一般接種!N9+医療従事者等!D7)</f>
        <v>1048152</v>
      </c>
      <c r="F10" s="31">
        <f t="shared" si="1"/>
        <v>0.85856180625692669</v>
      </c>
      <c r="G10" s="29">
        <f t="shared" si="9"/>
        <v>878672</v>
      </c>
      <c r="H10" s="31">
        <f t="shared" si="7"/>
        <v>0.71973742303347821</v>
      </c>
      <c r="I10" s="35">
        <v>10460</v>
      </c>
      <c r="J10" s="35">
        <v>47794</v>
      </c>
      <c r="K10" s="35">
        <v>221628</v>
      </c>
      <c r="L10" s="35">
        <v>256789</v>
      </c>
      <c r="M10" s="35">
        <v>168601</v>
      </c>
      <c r="N10" s="35">
        <v>106792</v>
      </c>
      <c r="O10" s="35">
        <v>40163</v>
      </c>
      <c r="P10" s="35">
        <v>17181</v>
      </c>
      <c r="Q10" s="35">
        <v>9264</v>
      </c>
      <c r="R10" s="35">
        <f t="shared" si="10"/>
        <v>284939</v>
      </c>
      <c r="S10" s="63">
        <f t="shared" si="8"/>
        <v>0.23339910863409355</v>
      </c>
      <c r="T10" s="35">
        <v>6</v>
      </c>
      <c r="U10" s="35">
        <v>5454</v>
      </c>
      <c r="V10" s="35">
        <v>132057</v>
      </c>
      <c r="W10" s="35">
        <v>147422</v>
      </c>
      <c r="Y10" s="1">
        <v>1220823</v>
      </c>
    </row>
    <row r="11" spans="1:25" x14ac:dyDescent="0.45">
      <c r="A11" s="33" t="s">
        <v>15</v>
      </c>
      <c r="B11" s="32">
        <f t="shared" si="11"/>
        <v>5908823</v>
      </c>
      <c r="C11" s="34">
        <f>SUM(一般接種!D10+一般接種!G10+一般接種!J10+一般接種!M10+医療従事者等!C8)</f>
        <v>1941512</v>
      </c>
      <c r="D11" s="30">
        <f t="shared" si="0"/>
        <v>0.85079814144590526</v>
      </c>
      <c r="E11" s="34">
        <f>SUM(一般接種!E10+一般接種!H10+一般接種!K10+一般接種!N10+医療従事者等!D8)</f>
        <v>1907572</v>
      </c>
      <c r="F11" s="31">
        <f t="shared" si="1"/>
        <v>0.83592515126058886</v>
      </c>
      <c r="G11" s="29">
        <f t="shared" si="9"/>
        <v>1538316</v>
      </c>
      <c r="H11" s="31">
        <f t="shared" si="7"/>
        <v>0.6741119260434647</v>
      </c>
      <c r="I11" s="35">
        <v>18970</v>
      </c>
      <c r="J11" s="35">
        <v>126035</v>
      </c>
      <c r="K11" s="35">
        <v>460680</v>
      </c>
      <c r="L11" s="35">
        <v>394056</v>
      </c>
      <c r="M11" s="35">
        <v>269889</v>
      </c>
      <c r="N11" s="35">
        <v>151253</v>
      </c>
      <c r="O11" s="35">
        <v>60450</v>
      </c>
      <c r="P11" s="35">
        <v>35346</v>
      </c>
      <c r="Q11" s="35">
        <v>21637</v>
      </c>
      <c r="R11" s="35">
        <f t="shared" si="10"/>
        <v>521423</v>
      </c>
      <c r="S11" s="63">
        <f t="shared" si="8"/>
        <v>0.22849496645251138</v>
      </c>
      <c r="T11" s="35">
        <v>26</v>
      </c>
      <c r="U11" s="35">
        <v>24619</v>
      </c>
      <c r="V11" s="35">
        <v>274731</v>
      </c>
      <c r="W11" s="35">
        <v>222047</v>
      </c>
      <c r="Y11" s="1">
        <v>2281989</v>
      </c>
    </row>
    <row r="12" spans="1:25" x14ac:dyDescent="0.45">
      <c r="A12" s="33" t="s">
        <v>16</v>
      </c>
      <c r="B12" s="32">
        <f t="shared" si="11"/>
        <v>2622767</v>
      </c>
      <c r="C12" s="34">
        <f>SUM(一般接種!D11+一般接種!G11+一般接種!J11+一般接種!M11+医療従事者等!C9)</f>
        <v>858677</v>
      </c>
      <c r="D12" s="30">
        <f t="shared" si="0"/>
        <v>0.88406013458418098</v>
      </c>
      <c r="E12" s="34">
        <f>SUM(一般接種!E11+一般接種!H11+一般接種!K11+一般接種!N11+医療従事者等!D9)</f>
        <v>848892</v>
      </c>
      <c r="F12" s="31">
        <f t="shared" si="1"/>
        <v>0.87398588266302069</v>
      </c>
      <c r="G12" s="29">
        <f t="shared" si="9"/>
        <v>727272</v>
      </c>
      <c r="H12" s="31">
        <f t="shared" si="7"/>
        <v>0.7487707044666464</v>
      </c>
      <c r="I12" s="35">
        <v>4886</v>
      </c>
      <c r="J12" s="35">
        <v>29821</v>
      </c>
      <c r="K12" s="35">
        <v>127756</v>
      </c>
      <c r="L12" s="35">
        <v>229392</v>
      </c>
      <c r="M12" s="35">
        <v>189311</v>
      </c>
      <c r="N12" s="35">
        <v>89881</v>
      </c>
      <c r="O12" s="35">
        <v>30865</v>
      </c>
      <c r="P12" s="35">
        <v>14005</v>
      </c>
      <c r="Q12" s="35">
        <v>11355</v>
      </c>
      <c r="R12" s="35">
        <f t="shared" si="10"/>
        <v>187926</v>
      </c>
      <c r="S12" s="63">
        <f t="shared" si="8"/>
        <v>0.19348123316668175</v>
      </c>
      <c r="T12" s="35">
        <v>3</v>
      </c>
      <c r="U12" s="35">
        <v>1518</v>
      </c>
      <c r="V12" s="35">
        <v>58061</v>
      </c>
      <c r="W12" s="35">
        <v>128344</v>
      </c>
      <c r="Y12" s="1">
        <v>971288</v>
      </c>
    </row>
    <row r="13" spans="1:25" x14ac:dyDescent="0.45">
      <c r="A13" s="33" t="s">
        <v>17</v>
      </c>
      <c r="B13" s="32">
        <f t="shared" si="11"/>
        <v>2897427</v>
      </c>
      <c r="C13" s="34">
        <f>SUM(一般接種!D12+一般接種!G12+一般接種!J12+一般接種!M12+医療従事者等!C10)</f>
        <v>936175</v>
      </c>
      <c r="D13" s="30">
        <f t="shared" si="0"/>
        <v>0.87528820208646152</v>
      </c>
      <c r="E13" s="34">
        <f>SUM(一般接種!E12+一般接種!H12+一般接種!K12+一般接種!N12+医療従事者等!D10)</f>
        <v>927111</v>
      </c>
      <c r="F13" s="31">
        <f t="shared" si="1"/>
        <v>0.86681370504935662</v>
      </c>
      <c r="G13" s="29">
        <f t="shared" si="9"/>
        <v>776607</v>
      </c>
      <c r="H13" s="31">
        <f t="shared" si="7"/>
        <v>0.72609815980747261</v>
      </c>
      <c r="I13" s="35">
        <v>9652</v>
      </c>
      <c r="J13" s="35">
        <v>34739</v>
      </c>
      <c r="K13" s="35">
        <v>192879</v>
      </c>
      <c r="L13" s="35">
        <v>270859</v>
      </c>
      <c r="M13" s="35">
        <v>142537</v>
      </c>
      <c r="N13" s="35">
        <v>77142</v>
      </c>
      <c r="O13" s="35">
        <v>25821</v>
      </c>
      <c r="P13" s="35">
        <v>13468</v>
      </c>
      <c r="Q13" s="35">
        <v>9510</v>
      </c>
      <c r="R13" s="35">
        <f t="shared" si="10"/>
        <v>257534</v>
      </c>
      <c r="S13" s="63">
        <f t="shared" si="8"/>
        <v>0.24078454544944566</v>
      </c>
      <c r="T13" s="35">
        <v>2</v>
      </c>
      <c r="U13" s="35">
        <v>3616</v>
      </c>
      <c r="V13" s="35">
        <v>99208</v>
      </c>
      <c r="W13" s="35">
        <v>154708</v>
      </c>
      <c r="Y13" s="1">
        <v>1069562</v>
      </c>
    </row>
    <row r="14" spans="1:25" x14ac:dyDescent="0.45">
      <c r="A14" s="33" t="s">
        <v>18</v>
      </c>
      <c r="B14" s="32">
        <f t="shared" si="11"/>
        <v>4934328</v>
      </c>
      <c r="C14" s="34">
        <f>SUM(一般接種!D13+一般接種!G13+一般接種!J13+一般接種!M13+医療従事者等!C11)</f>
        <v>1602257</v>
      </c>
      <c r="D14" s="30">
        <f t="shared" si="0"/>
        <v>0.86047595699169577</v>
      </c>
      <c r="E14" s="34">
        <f>SUM(一般接種!E13+一般接種!H13+一般接種!K13+一般接種!N13+医療従事者等!D11)</f>
        <v>1582816</v>
      </c>
      <c r="F14" s="31">
        <f t="shared" si="1"/>
        <v>0.85003536407815217</v>
      </c>
      <c r="G14" s="29">
        <f t="shared" si="9"/>
        <v>1318681</v>
      </c>
      <c r="H14" s="31">
        <f t="shared" si="7"/>
        <v>0.70818432713463964</v>
      </c>
      <c r="I14" s="35">
        <v>19142</v>
      </c>
      <c r="J14" s="35">
        <v>75598</v>
      </c>
      <c r="K14" s="35">
        <v>346391</v>
      </c>
      <c r="L14" s="35">
        <v>419611</v>
      </c>
      <c r="M14" s="35">
        <v>237418</v>
      </c>
      <c r="N14" s="35">
        <v>129114</v>
      </c>
      <c r="O14" s="35">
        <v>49825</v>
      </c>
      <c r="P14" s="35">
        <v>23652</v>
      </c>
      <c r="Q14" s="35">
        <v>17930</v>
      </c>
      <c r="R14" s="35">
        <f t="shared" si="10"/>
        <v>430574</v>
      </c>
      <c r="S14" s="63">
        <f t="shared" si="8"/>
        <v>0.23123542272291051</v>
      </c>
      <c r="T14" s="35">
        <v>178</v>
      </c>
      <c r="U14" s="35">
        <v>13206</v>
      </c>
      <c r="V14" s="35">
        <v>198371</v>
      </c>
      <c r="W14" s="35">
        <v>218819</v>
      </c>
      <c r="Y14" s="1">
        <v>1862059</v>
      </c>
    </row>
    <row r="15" spans="1:25" x14ac:dyDescent="0.45">
      <c r="A15" s="33" t="s">
        <v>19</v>
      </c>
      <c r="B15" s="32">
        <f t="shared" si="11"/>
        <v>7628284</v>
      </c>
      <c r="C15" s="34">
        <f>SUM(一般接種!D14+一般接種!G14+一般接種!J14+一般接種!M14+医療従事者等!C12)</f>
        <v>2485093</v>
      </c>
      <c r="D15" s="30">
        <f t="shared" si="0"/>
        <v>0.85466670105840581</v>
      </c>
      <c r="E15" s="34">
        <f>SUM(一般接種!E14+一般接種!H14+一般接種!K14+一般接種!N14+医療従事者等!D12)</f>
        <v>2452185</v>
      </c>
      <c r="F15" s="31">
        <f t="shared" si="1"/>
        <v>0.84334906755397354</v>
      </c>
      <c r="G15" s="29">
        <f t="shared" si="9"/>
        <v>1990503</v>
      </c>
      <c r="H15" s="31">
        <f t="shared" si="7"/>
        <v>0.68456859862261088</v>
      </c>
      <c r="I15" s="35">
        <v>21295</v>
      </c>
      <c r="J15" s="35">
        <v>142179</v>
      </c>
      <c r="K15" s="35">
        <v>555743</v>
      </c>
      <c r="L15" s="35">
        <v>593239</v>
      </c>
      <c r="M15" s="35">
        <v>347165</v>
      </c>
      <c r="N15" s="35">
        <v>181615</v>
      </c>
      <c r="O15" s="35">
        <v>71392</v>
      </c>
      <c r="P15" s="35">
        <v>42119</v>
      </c>
      <c r="Q15" s="35">
        <v>35756</v>
      </c>
      <c r="R15" s="35">
        <f t="shared" si="10"/>
        <v>700503</v>
      </c>
      <c r="S15" s="63">
        <f t="shared" si="8"/>
        <v>0.24091516417756456</v>
      </c>
      <c r="T15" s="35">
        <v>91</v>
      </c>
      <c r="U15" s="35">
        <v>26703</v>
      </c>
      <c r="V15" s="35">
        <v>334801</v>
      </c>
      <c r="W15" s="35">
        <v>338908</v>
      </c>
      <c r="Y15" s="1">
        <v>2907675</v>
      </c>
    </row>
    <row r="16" spans="1:25" x14ac:dyDescent="0.45">
      <c r="A16" s="36" t="s">
        <v>20</v>
      </c>
      <c r="B16" s="32">
        <f t="shared" si="11"/>
        <v>5019163</v>
      </c>
      <c r="C16" s="34">
        <f>SUM(一般接種!D15+一般接種!G15+一般接種!J15+一般接種!M15+医療従事者等!C13)</f>
        <v>1640733</v>
      </c>
      <c r="D16" s="30">
        <f t="shared" si="0"/>
        <v>0.83907750890993715</v>
      </c>
      <c r="E16" s="34">
        <f>SUM(一般接種!E15+一般接種!H15+一般接種!K15+一般接種!N15+医療従事者等!D13)</f>
        <v>1620157</v>
      </c>
      <c r="F16" s="31">
        <f t="shared" si="1"/>
        <v>0.82855485908005566</v>
      </c>
      <c r="G16" s="29">
        <f t="shared" si="9"/>
        <v>1325673</v>
      </c>
      <c r="H16" s="31">
        <f t="shared" si="7"/>
        <v>0.67795454743042471</v>
      </c>
      <c r="I16" s="35">
        <v>14855</v>
      </c>
      <c r="J16" s="35">
        <v>72351</v>
      </c>
      <c r="K16" s="35">
        <v>367258</v>
      </c>
      <c r="L16" s="35">
        <v>348219</v>
      </c>
      <c r="M16" s="35">
        <v>253878</v>
      </c>
      <c r="N16" s="35">
        <v>148035</v>
      </c>
      <c r="O16" s="35">
        <v>63579</v>
      </c>
      <c r="P16" s="35">
        <v>33528</v>
      </c>
      <c r="Q16" s="35">
        <v>23970</v>
      </c>
      <c r="R16" s="35">
        <f t="shared" si="10"/>
        <v>432600</v>
      </c>
      <c r="S16" s="63">
        <f t="shared" si="8"/>
        <v>0.22123339407108822</v>
      </c>
      <c r="T16" s="35">
        <v>250</v>
      </c>
      <c r="U16" s="35">
        <v>9085</v>
      </c>
      <c r="V16" s="35">
        <v>219041</v>
      </c>
      <c r="W16" s="35">
        <v>204224</v>
      </c>
      <c r="Y16" s="1">
        <v>1955401</v>
      </c>
    </row>
    <row r="17" spans="1:25" x14ac:dyDescent="0.45">
      <c r="A17" s="33" t="s">
        <v>21</v>
      </c>
      <c r="B17" s="32">
        <f t="shared" si="11"/>
        <v>4930757</v>
      </c>
      <c r="C17" s="34">
        <f>SUM(一般接種!D16+一般接種!G16+一般接種!J16+一般接種!M16+医療従事者等!C14)</f>
        <v>1618386</v>
      </c>
      <c r="D17" s="30">
        <f t="shared" si="0"/>
        <v>0.82650792783416183</v>
      </c>
      <c r="E17" s="34">
        <f>SUM(一般接種!E16+一般接種!H16+一般接種!K16+一般接種!N16+医療従事者等!D14)</f>
        <v>1593379</v>
      </c>
      <c r="F17" s="31">
        <f t="shared" si="1"/>
        <v>0.8137368807839841</v>
      </c>
      <c r="G17" s="29">
        <f t="shared" si="9"/>
        <v>1297629</v>
      </c>
      <c r="H17" s="31">
        <f t="shared" si="7"/>
        <v>0.66269768515515803</v>
      </c>
      <c r="I17" s="35">
        <v>16392</v>
      </c>
      <c r="J17" s="35">
        <v>72357</v>
      </c>
      <c r="K17" s="35">
        <v>402709</v>
      </c>
      <c r="L17" s="35">
        <v>435732</v>
      </c>
      <c r="M17" s="35">
        <v>217778</v>
      </c>
      <c r="N17" s="35">
        <v>78416</v>
      </c>
      <c r="O17" s="35">
        <v>38071</v>
      </c>
      <c r="P17" s="35">
        <v>17304</v>
      </c>
      <c r="Q17" s="35">
        <v>18870</v>
      </c>
      <c r="R17" s="35">
        <f t="shared" si="10"/>
        <v>421363</v>
      </c>
      <c r="S17" s="63">
        <f t="shared" si="8"/>
        <v>0.21518961483600693</v>
      </c>
      <c r="T17" s="35">
        <v>52</v>
      </c>
      <c r="U17" s="35">
        <v>7096</v>
      </c>
      <c r="V17" s="35">
        <v>194843</v>
      </c>
      <c r="W17" s="35">
        <v>219372</v>
      </c>
      <c r="Y17" s="1">
        <v>1958101</v>
      </c>
    </row>
    <row r="18" spans="1:25" x14ac:dyDescent="0.45">
      <c r="A18" s="33" t="s">
        <v>22</v>
      </c>
      <c r="B18" s="32">
        <f t="shared" si="11"/>
        <v>18544103</v>
      </c>
      <c r="C18" s="34">
        <f>SUM(一般接種!D17+一般接種!G17+一般接種!J17+一般接種!M17+医療従事者等!C15)</f>
        <v>6156087</v>
      </c>
      <c r="D18" s="30">
        <f t="shared" si="0"/>
        <v>0.83260134607391956</v>
      </c>
      <c r="E18" s="34">
        <f>SUM(一般接種!E17+一般接種!H17+一般接種!K17+一般接種!N17+医療従事者等!D15)</f>
        <v>6068976</v>
      </c>
      <c r="F18" s="31">
        <f t="shared" si="1"/>
        <v>0.82081971663011122</v>
      </c>
      <c r="G18" s="29">
        <f t="shared" si="9"/>
        <v>4820060</v>
      </c>
      <c r="H18" s="31">
        <f t="shared" si="7"/>
        <v>0.65190573884954139</v>
      </c>
      <c r="I18" s="35">
        <v>50578</v>
      </c>
      <c r="J18" s="35">
        <v>272834</v>
      </c>
      <c r="K18" s="35">
        <v>1319947</v>
      </c>
      <c r="L18" s="35">
        <v>1420072</v>
      </c>
      <c r="M18" s="35">
        <v>839222</v>
      </c>
      <c r="N18" s="35">
        <v>478943</v>
      </c>
      <c r="O18" s="35">
        <v>202622</v>
      </c>
      <c r="P18" s="35">
        <v>130553</v>
      </c>
      <c r="Q18" s="35">
        <v>105289</v>
      </c>
      <c r="R18" s="35">
        <f t="shared" si="10"/>
        <v>1498980</v>
      </c>
      <c r="S18" s="63">
        <f t="shared" si="8"/>
        <v>0.20273475110697492</v>
      </c>
      <c r="T18" s="35">
        <v>225</v>
      </c>
      <c r="U18" s="35">
        <v>44994</v>
      </c>
      <c r="V18" s="35">
        <v>704459</v>
      </c>
      <c r="W18" s="35">
        <v>749302</v>
      </c>
      <c r="Y18" s="1">
        <v>7393799</v>
      </c>
    </row>
    <row r="19" spans="1:25" x14ac:dyDescent="0.45">
      <c r="A19" s="33" t="s">
        <v>23</v>
      </c>
      <c r="B19" s="32">
        <f t="shared" si="11"/>
        <v>15980997</v>
      </c>
      <c r="C19" s="34">
        <f>SUM(一般接種!D18+一般接種!G18+一般接種!J18+一般接種!M18+医療従事者等!C16)</f>
        <v>5257776</v>
      </c>
      <c r="D19" s="30">
        <f t="shared" si="0"/>
        <v>0.83154607100674816</v>
      </c>
      <c r="E19" s="34">
        <f>SUM(一般接種!E18+一般接種!H18+一般接種!K18+一般接種!N18+医療従事者等!D16)</f>
        <v>5191666</v>
      </c>
      <c r="F19" s="31">
        <f t="shared" si="1"/>
        <v>0.82109041242520042</v>
      </c>
      <c r="G19" s="29">
        <f t="shared" si="9"/>
        <v>4194480</v>
      </c>
      <c r="H19" s="31">
        <f t="shared" si="7"/>
        <v>0.66337998498155593</v>
      </c>
      <c r="I19" s="35">
        <v>43566</v>
      </c>
      <c r="J19" s="35">
        <v>214922</v>
      </c>
      <c r="K19" s="35">
        <v>1090604</v>
      </c>
      <c r="L19" s="35">
        <v>1326938</v>
      </c>
      <c r="M19" s="35">
        <v>756666</v>
      </c>
      <c r="N19" s="35">
        <v>394736</v>
      </c>
      <c r="O19" s="35">
        <v>169858</v>
      </c>
      <c r="P19" s="35">
        <v>115097</v>
      </c>
      <c r="Q19" s="35">
        <v>82093</v>
      </c>
      <c r="R19" s="35">
        <f t="shared" si="10"/>
        <v>1337075</v>
      </c>
      <c r="S19" s="63">
        <f t="shared" si="8"/>
        <v>0.2114657343506737</v>
      </c>
      <c r="T19" s="35">
        <v>250</v>
      </c>
      <c r="U19" s="35">
        <v>35388</v>
      </c>
      <c r="V19" s="35">
        <v>639374</v>
      </c>
      <c r="W19" s="35">
        <v>662063</v>
      </c>
      <c r="Y19" s="1">
        <v>6322892</v>
      </c>
    </row>
    <row r="20" spans="1:25" x14ac:dyDescent="0.45">
      <c r="A20" s="33" t="s">
        <v>24</v>
      </c>
      <c r="B20" s="32">
        <f t="shared" si="11"/>
        <v>34004990</v>
      </c>
      <c r="C20" s="34">
        <f>SUM(一般接種!D19+一般接種!G19+一般接種!J19+一般接種!M19+医療従事者等!C17)</f>
        <v>11341592</v>
      </c>
      <c r="D20" s="30">
        <f t="shared" si="0"/>
        <v>0.81928212498597697</v>
      </c>
      <c r="E20" s="34">
        <f>SUM(一般接種!E19+一般接種!H19+一般接種!K19+一般接種!N19+医療従事者等!D17)</f>
        <v>11192872</v>
      </c>
      <c r="F20" s="31">
        <f t="shared" si="1"/>
        <v>0.8085390443295829</v>
      </c>
      <c r="G20" s="29">
        <f t="shared" si="9"/>
        <v>8732137</v>
      </c>
      <c r="H20" s="31">
        <f t="shared" si="7"/>
        <v>0.63078302913988393</v>
      </c>
      <c r="I20" s="35">
        <v>105195</v>
      </c>
      <c r="J20" s="35">
        <v>616131</v>
      </c>
      <c r="K20" s="35">
        <v>2643703</v>
      </c>
      <c r="L20" s="35">
        <v>2945924</v>
      </c>
      <c r="M20" s="35">
        <v>1270410</v>
      </c>
      <c r="N20" s="35">
        <v>519167</v>
      </c>
      <c r="O20" s="35">
        <v>237066</v>
      </c>
      <c r="P20" s="35">
        <v>231207</v>
      </c>
      <c r="Q20" s="35">
        <v>163334</v>
      </c>
      <c r="R20" s="35">
        <f t="shared" si="10"/>
        <v>2738389</v>
      </c>
      <c r="S20" s="63">
        <f t="shared" si="8"/>
        <v>0.19781289601655785</v>
      </c>
      <c r="T20" s="35">
        <v>1395</v>
      </c>
      <c r="U20" s="35">
        <v>145008</v>
      </c>
      <c r="V20" s="35">
        <v>1514063</v>
      </c>
      <c r="W20" s="35">
        <v>1077923</v>
      </c>
      <c r="Y20" s="1">
        <v>13843329</v>
      </c>
    </row>
    <row r="21" spans="1:25" x14ac:dyDescent="0.45">
      <c r="A21" s="33" t="s">
        <v>25</v>
      </c>
      <c r="B21" s="32">
        <f t="shared" si="11"/>
        <v>23040154</v>
      </c>
      <c r="C21" s="34">
        <f>SUM(一般接種!D20+一般接種!G20+一般接種!J20+一般接種!M20+医療従事者等!C18)</f>
        <v>7640876</v>
      </c>
      <c r="D21" s="30">
        <f t="shared" si="0"/>
        <v>0.82870990084169482</v>
      </c>
      <c r="E21" s="34">
        <f>SUM(一般接種!E20+一般接種!H20+一般接種!K20+一般接種!N20+医療従事者等!D18)</f>
        <v>7548484</v>
      </c>
      <c r="F21" s="31">
        <f t="shared" si="1"/>
        <v>0.81868930043428534</v>
      </c>
      <c r="G21" s="29">
        <f t="shared" si="9"/>
        <v>5944331</v>
      </c>
      <c r="H21" s="31">
        <f t="shared" si="7"/>
        <v>0.64470696207872147</v>
      </c>
      <c r="I21" s="35">
        <v>51904</v>
      </c>
      <c r="J21" s="35">
        <v>308458</v>
      </c>
      <c r="K21" s="35">
        <v>1461746</v>
      </c>
      <c r="L21" s="35">
        <v>2066408</v>
      </c>
      <c r="M21" s="35">
        <v>1103760</v>
      </c>
      <c r="N21" s="35">
        <v>478525</v>
      </c>
      <c r="O21" s="35">
        <v>191649</v>
      </c>
      <c r="P21" s="35">
        <v>162312</v>
      </c>
      <c r="Q21" s="35">
        <v>119569</v>
      </c>
      <c r="R21" s="35">
        <f t="shared" si="10"/>
        <v>1906463</v>
      </c>
      <c r="S21" s="63">
        <f t="shared" si="8"/>
        <v>0.20677010904094767</v>
      </c>
      <c r="T21" s="35">
        <v>678</v>
      </c>
      <c r="U21" s="35">
        <v>47589</v>
      </c>
      <c r="V21" s="35">
        <v>891465</v>
      </c>
      <c r="W21" s="35">
        <v>966731</v>
      </c>
      <c r="Y21" s="1">
        <v>9220206</v>
      </c>
    </row>
    <row r="22" spans="1:25" x14ac:dyDescent="0.45">
      <c r="A22" s="33" t="s">
        <v>26</v>
      </c>
      <c r="B22" s="32">
        <f t="shared" si="11"/>
        <v>5893251</v>
      </c>
      <c r="C22" s="34">
        <f>SUM(一般接種!D21+一般接種!G21+一般接種!J21+一般接種!M21+医療従事者等!C19)</f>
        <v>1910806</v>
      </c>
      <c r="D22" s="30">
        <f t="shared" si="0"/>
        <v>0.8633781166776765</v>
      </c>
      <c r="E22" s="34">
        <f>SUM(一般接種!E21+一般接種!H21+一般接種!K21+一般接種!N21+医療従事者等!D19)</f>
        <v>1879765</v>
      </c>
      <c r="F22" s="31">
        <f t="shared" si="1"/>
        <v>0.84935255881372185</v>
      </c>
      <c r="G22" s="29">
        <f t="shared" si="9"/>
        <v>1597873</v>
      </c>
      <c r="H22" s="31">
        <f t="shared" si="7"/>
        <v>0.72198254633390779</v>
      </c>
      <c r="I22" s="35">
        <v>16832</v>
      </c>
      <c r="J22" s="35">
        <v>65135</v>
      </c>
      <c r="K22" s="35">
        <v>344191</v>
      </c>
      <c r="L22" s="35">
        <v>568153</v>
      </c>
      <c r="M22" s="35">
        <v>356790</v>
      </c>
      <c r="N22" s="35">
        <v>150123</v>
      </c>
      <c r="O22" s="35">
        <v>50194</v>
      </c>
      <c r="P22" s="35">
        <v>28393</v>
      </c>
      <c r="Q22" s="35">
        <v>18062</v>
      </c>
      <c r="R22" s="35">
        <f t="shared" si="10"/>
        <v>504807</v>
      </c>
      <c r="S22" s="63">
        <f t="shared" si="8"/>
        <v>0.22809187167389461</v>
      </c>
      <c r="T22" s="35">
        <v>9</v>
      </c>
      <c r="U22" s="35">
        <v>6118</v>
      </c>
      <c r="V22" s="35">
        <v>189287</v>
      </c>
      <c r="W22" s="35">
        <v>309393</v>
      </c>
      <c r="Y22" s="1">
        <v>2213174</v>
      </c>
    </row>
    <row r="23" spans="1:25" x14ac:dyDescent="0.45">
      <c r="A23" s="33" t="s">
        <v>27</v>
      </c>
      <c r="B23" s="32">
        <f t="shared" si="11"/>
        <v>2767996</v>
      </c>
      <c r="C23" s="34">
        <f>SUM(一般接種!D22+一般接種!G22+一般接種!J22+一般接種!M22+医療従事者等!C20)</f>
        <v>899829</v>
      </c>
      <c r="D23" s="30">
        <f t="shared" si="0"/>
        <v>0.85888262952025152</v>
      </c>
      <c r="E23" s="34">
        <f>SUM(一般接種!E22+一般接種!H22+一般接種!K22+一般接種!N22+医療従事者等!D20)</f>
        <v>891817</v>
      </c>
      <c r="F23" s="31">
        <f t="shared" si="1"/>
        <v>0.85123521248021805</v>
      </c>
      <c r="G23" s="29">
        <f t="shared" si="9"/>
        <v>718335</v>
      </c>
      <c r="H23" s="31">
        <f t="shared" si="7"/>
        <v>0.68564744376590425</v>
      </c>
      <c r="I23" s="35">
        <v>10209</v>
      </c>
      <c r="J23" s="35">
        <v>39346</v>
      </c>
      <c r="K23" s="35">
        <v>213115</v>
      </c>
      <c r="L23" s="35">
        <v>219766</v>
      </c>
      <c r="M23" s="35">
        <v>127794</v>
      </c>
      <c r="N23" s="35">
        <v>63099</v>
      </c>
      <c r="O23" s="35">
        <v>20063</v>
      </c>
      <c r="P23" s="35">
        <v>13737</v>
      </c>
      <c r="Q23" s="35">
        <v>11206</v>
      </c>
      <c r="R23" s="35">
        <f t="shared" si="10"/>
        <v>258015</v>
      </c>
      <c r="S23" s="63">
        <f t="shared" si="8"/>
        <v>0.24627412725714296</v>
      </c>
      <c r="T23" s="35">
        <v>104</v>
      </c>
      <c r="U23" s="35">
        <v>3774</v>
      </c>
      <c r="V23" s="35">
        <v>125738</v>
      </c>
      <c r="W23" s="35">
        <v>128399</v>
      </c>
      <c r="Y23" s="1">
        <v>1047674</v>
      </c>
    </row>
    <row r="24" spans="1:25" x14ac:dyDescent="0.45">
      <c r="A24" s="33" t="s">
        <v>28</v>
      </c>
      <c r="B24" s="32">
        <f t="shared" si="11"/>
        <v>2847517</v>
      </c>
      <c r="C24" s="34">
        <f>SUM(一般接種!D23+一般接種!G23+一般接種!J23+一般接種!M23+医療従事者等!C21)</f>
        <v>940966</v>
      </c>
      <c r="D24" s="30">
        <f t="shared" si="0"/>
        <v>0.83076061928776257</v>
      </c>
      <c r="E24" s="34">
        <f>SUM(一般接種!E23+一般接種!H23+一般接種!K23+一般接種!N23+医療従事者等!D21)</f>
        <v>929845</v>
      </c>
      <c r="F24" s="31">
        <f t="shared" si="1"/>
        <v>0.82094210422228819</v>
      </c>
      <c r="G24" s="29">
        <f t="shared" si="9"/>
        <v>739169</v>
      </c>
      <c r="H24" s="31">
        <f t="shared" si="7"/>
        <v>0.65259796443050666</v>
      </c>
      <c r="I24" s="35">
        <v>9369</v>
      </c>
      <c r="J24" s="35">
        <v>55484</v>
      </c>
      <c r="K24" s="35">
        <v>204833</v>
      </c>
      <c r="L24" s="35">
        <v>216978</v>
      </c>
      <c r="M24" s="35">
        <v>131546</v>
      </c>
      <c r="N24" s="35">
        <v>67782</v>
      </c>
      <c r="O24" s="35">
        <v>26878</v>
      </c>
      <c r="P24" s="35">
        <v>13880</v>
      </c>
      <c r="Q24" s="35">
        <v>12419</v>
      </c>
      <c r="R24" s="35">
        <f t="shared" si="10"/>
        <v>237537</v>
      </c>
      <c r="S24" s="63">
        <f t="shared" si="8"/>
        <v>0.20971680722125693</v>
      </c>
      <c r="T24" s="35">
        <v>38</v>
      </c>
      <c r="U24" s="35">
        <v>6863</v>
      </c>
      <c r="V24" s="35">
        <v>103470</v>
      </c>
      <c r="W24" s="35">
        <v>127166</v>
      </c>
      <c r="Y24" s="1">
        <v>1132656</v>
      </c>
    </row>
    <row r="25" spans="1:25" x14ac:dyDescent="0.45">
      <c r="A25" s="33" t="s">
        <v>29</v>
      </c>
      <c r="B25" s="32">
        <f t="shared" si="11"/>
        <v>1964706</v>
      </c>
      <c r="C25" s="34">
        <f>SUM(一般接種!D24+一般接種!G24+一般接種!J24+一般接種!M24+医療従事者等!C22)</f>
        <v>650128</v>
      </c>
      <c r="D25" s="30">
        <f t="shared" si="0"/>
        <v>0.83932645049013466</v>
      </c>
      <c r="E25" s="34">
        <f>SUM(一般接種!E24+一般接種!H24+一般接種!K24+一般接種!N24+医療従事者等!D22)</f>
        <v>643358</v>
      </c>
      <c r="F25" s="31">
        <f t="shared" si="1"/>
        <v>0.83058626383486345</v>
      </c>
      <c r="G25" s="29">
        <f t="shared" si="9"/>
        <v>516936</v>
      </c>
      <c r="H25" s="31">
        <f t="shared" si="7"/>
        <v>0.66737328343121394</v>
      </c>
      <c r="I25" s="35">
        <v>7674</v>
      </c>
      <c r="J25" s="35">
        <v>32413</v>
      </c>
      <c r="K25" s="35">
        <v>143806</v>
      </c>
      <c r="L25" s="35">
        <v>172175</v>
      </c>
      <c r="M25" s="35">
        <v>92083</v>
      </c>
      <c r="N25" s="35">
        <v>34601</v>
      </c>
      <c r="O25" s="35">
        <v>15968</v>
      </c>
      <c r="P25" s="35">
        <v>10578</v>
      </c>
      <c r="Q25" s="35">
        <v>7638</v>
      </c>
      <c r="R25" s="35">
        <f t="shared" si="10"/>
        <v>154284</v>
      </c>
      <c r="S25" s="63">
        <f t="shared" si="8"/>
        <v>0.19918330249953847</v>
      </c>
      <c r="T25" s="35">
        <v>145</v>
      </c>
      <c r="U25" s="35">
        <v>3807</v>
      </c>
      <c r="V25" s="35">
        <v>69181</v>
      </c>
      <c r="W25" s="35">
        <v>81151</v>
      </c>
      <c r="Y25" s="1">
        <v>774583</v>
      </c>
    </row>
    <row r="26" spans="1:25" x14ac:dyDescent="0.45">
      <c r="A26" s="33" t="s">
        <v>30</v>
      </c>
      <c r="B26" s="32">
        <f t="shared" si="11"/>
        <v>2098630</v>
      </c>
      <c r="C26" s="34">
        <f>SUM(一般接種!D25+一般接種!G25+一般接種!J25+一般接種!M25+医療従事者等!C23)</f>
        <v>684376</v>
      </c>
      <c r="D26" s="30">
        <f t="shared" si="0"/>
        <v>0.8335913529525687</v>
      </c>
      <c r="E26" s="34">
        <f>SUM(一般接種!E25+一般接種!H25+一般接種!K25+一般接種!N25+医療従事者等!D23)</f>
        <v>675950</v>
      </c>
      <c r="F26" s="31">
        <f t="shared" si="1"/>
        <v>0.82332822166219854</v>
      </c>
      <c r="G26" s="29">
        <f t="shared" si="9"/>
        <v>544398</v>
      </c>
      <c r="H26" s="31">
        <f t="shared" si="7"/>
        <v>0.66309377500770406</v>
      </c>
      <c r="I26" s="35">
        <v>6868</v>
      </c>
      <c r="J26" s="35">
        <v>38034</v>
      </c>
      <c r="K26" s="35">
        <v>169281</v>
      </c>
      <c r="L26" s="35">
        <v>165302</v>
      </c>
      <c r="M26" s="35">
        <v>96473</v>
      </c>
      <c r="N26" s="35">
        <v>34685</v>
      </c>
      <c r="O26" s="35">
        <v>12479</v>
      </c>
      <c r="P26" s="35">
        <v>12995</v>
      </c>
      <c r="Q26" s="35">
        <v>8281</v>
      </c>
      <c r="R26" s="35">
        <f t="shared" si="10"/>
        <v>193906</v>
      </c>
      <c r="S26" s="63">
        <f t="shared" si="8"/>
        <v>0.23618356705322918</v>
      </c>
      <c r="T26" s="35">
        <v>117</v>
      </c>
      <c r="U26" s="35">
        <v>6410</v>
      </c>
      <c r="V26" s="35">
        <v>89625</v>
      </c>
      <c r="W26" s="35">
        <v>97754</v>
      </c>
      <c r="Y26" s="1">
        <v>820997</v>
      </c>
    </row>
    <row r="27" spans="1:25" x14ac:dyDescent="0.45">
      <c r="A27" s="33" t="s">
        <v>31</v>
      </c>
      <c r="B27" s="32">
        <f t="shared" si="11"/>
        <v>5411328</v>
      </c>
      <c r="C27" s="34">
        <f>SUM(一般接種!D26+一般接種!G26+一般接種!J26+一般接種!M26+医療従事者等!C24)</f>
        <v>1737776</v>
      </c>
      <c r="D27" s="30">
        <f t="shared" si="0"/>
        <v>0.83880145018407259</v>
      </c>
      <c r="E27" s="34">
        <f>SUM(一般接種!E26+一般接種!H26+一般接種!K26+一般接種!N26+医療従事者等!D24)</f>
        <v>1715286</v>
      </c>
      <c r="F27" s="31">
        <f t="shared" si="1"/>
        <v>0.82794582516989368</v>
      </c>
      <c r="G27" s="29">
        <f t="shared" si="9"/>
        <v>1430826</v>
      </c>
      <c r="H27" s="31">
        <f t="shared" si="7"/>
        <v>0.69064075218041676</v>
      </c>
      <c r="I27" s="35">
        <v>14361</v>
      </c>
      <c r="J27" s="35">
        <v>69393</v>
      </c>
      <c r="K27" s="35">
        <v>457795</v>
      </c>
      <c r="L27" s="35">
        <v>433147</v>
      </c>
      <c r="M27" s="35">
        <v>235738</v>
      </c>
      <c r="N27" s="35">
        <v>123331</v>
      </c>
      <c r="O27" s="35">
        <v>48326</v>
      </c>
      <c r="P27" s="35">
        <v>27713</v>
      </c>
      <c r="Q27" s="35">
        <v>21022</v>
      </c>
      <c r="R27" s="35">
        <f t="shared" si="10"/>
        <v>527440</v>
      </c>
      <c r="S27" s="63">
        <f t="shared" si="8"/>
        <v>0.25458829957663542</v>
      </c>
      <c r="T27" s="35">
        <v>12</v>
      </c>
      <c r="U27" s="35">
        <v>6554</v>
      </c>
      <c r="V27" s="35">
        <v>256968</v>
      </c>
      <c r="W27" s="35">
        <v>263906</v>
      </c>
      <c r="Y27" s="1">
        <v>2071737</v>
      </c>
    </row>
    <row r="28" spans="1:25" x14ac:dyDescent="0.45">
      <c r="A28" s="33" t="s">
        <v>32</v>
      </c>
      <c r="B28" s="32">
        <f t="shared" si="11"/>
        <v>5200144</v>
      </c>
      <c r="C28" s="34">
        <f>SUM(一般接種!D27+一般接種!G27+一般接種!J27+一般接種!M27+医療従事者等!C25)</f>
        <v>1673379</v>
      </c>
      <c r="D28" s="30">
        <f t="shared" si="0"/>
        <v>0.82972355588655444</v>
      </c>
      <c r="E28" s="34">
        <f>SUM(一般接種!E27+一般接種!H27+一般接種!K27+一般接種!N27+医療従事者等!D25)</f>
        <v>1659459</v>
      </c>
      <c r="F28" s="31">
        <f t="shared" si="1"/>
        <v>0.82282150207929328</v>
      </c>
      <c r="G28" s="29">
        <f t="shared" si="9"/>
        <v>1343894</v>
      </c>
      <c r="H28" s="31">
        <f t="shared" si="7"/>
        <v>0.66635263644076159</v>
      </c>
      <c r="I28" s="35">
        <v>15507</v>
      </c>
      <c r="J28" s="35">
        <v>85360</v>
      </c>
      <c r="K28" s="35">
        <v>466900</v>
      </c>
      <c r="L28" s="35">
        <v>403686</v>
      </c>
      <c r="M28" s="35">
        <v>192474</v>
      </c>
      <c r="N28" s="35">
        <v>97882</v>
      </c>
      <c r="O28" s="35">
        <v>38045</v>
      </c>
      <c r="P28" s="35">
        <v>22373</v>
      </c>
      <c r="Q28" s="35">
        <v>21667</v>
      </c>
      <c r="R28" s="35">
        <f t="shared" si="10"/>
        <v>523412</v>
      </c>
      <c r="S28" s="63">
        <f t="shared" si="8"/>
        <v>0.25952713989699477</v>
      </c>
      <c r="T28" s="35">
        <v>43</v>
      </c>
      <c r="U28" s="35">
        <v>9424</v>
      </c>
      <c r="V28" s="35">
        <v>256997</v>
      </c>
      <c r="W28" s="35">
        <v>256948</v>
      </c>
      <c r="Y28" s="1">
        <v>2016791</v>
      </c>
    </row>
    <row r="29" spans="1:25" x14ac:dyDescent="0.45">
      <c r="A29" s="33" t="s">
        <v>33</v>
      </c>
      <c r="B29" s="32">
        <f t="shared" si="11"/>
        <v>9503134</v>
      </c>
      <c r="C29" s="34">
        <f>SUM(一般接種!D28+一般接種!G28+一般接種!J28+一般接種!M28+医療従事者等!C26)</f>
        <v>3149866</v>
      </c>
      <c r="D29" s="30">
        <f t="shared" si="0"/>
        <v>0.85448828894326501</v>
      </c>
      <c r="E29" s="34">
        <f>SUM(一般接種!E28+一般接種!H28+一般接種!K28+一般接種!N28+医療従事者等!D26)</f>
        <v>3115325</v>
      </c>
      <c r="F29" s="31">
        <f t="shared" si="1"/>
        <v>0.84511808716693881</v>
      </c>
      <c r="G29" s="29">
        <f t="shared" si="9"/>
        <v>2452449</v>
      </c>
      <c r="H29" s="31">
        <f t="shared" si="7"/>
        <v>0.66529463467037053</v>
      </c>
      <c r="I29" s="35">
        <v>23596</v>
      </c>
      <c r="J29" s="35">
        <v>116011</v>
      </c>
      <c r="K29" s="35">
        <v>657864</v>
      </c>
      <c r="L29" s="35">
        <v>757422</v>
      </c>
      <c r="M29" s="35">
        <v>454023</v>
      </c>
      <c r="N29" s="35">
        <v>252046</v>
      </c>
      <c r="O29" s="35">
        <v>88134</v>
      </c>
      <c r="P29" s="35">
        <v>53023</v>
      </c>
      <c r="Q29" s="35">
        <v>50330</v>
      </c>
      <c r="R29" s="35">
        <f t="shared" si="10"/>
        <v>785494</v>
      </c>
      <c r="S29" s="63">
        <f t="shared" si="8"/>
        <v>0.21308697704448412</v>
      </c>
      <c r="T29" s="35">
        <v>26</v>
      </c>
      <c r="U29" s="35">
        <v>12183</v>
      </c>
      <c r="V29" s="35">
        <v>352973</v>
      </c>
      <c r="W29" s="35">
        <v>420312</v>
      </c>
      <c r="Y29" s="1">
        <v>3686260</v>
      </c>
    </row>
    <row r="30" spans="1:25" x14ac:dyDescent="0.45">
      <c r="A30" s="33" t="s">
        <v>34</v>
      </c>
      <c r="B30" s="32">
        <f t="shared" si="11"/>
        <v>18018225</v>
      </c>
      <c r="C30" s="34">
        <f>SUM(一般接種!D29+一般接種!G29+一般接種!J29+一般接種!M29+医療従事者等!C27)</f>
        <v>6032079</v>
      </c>
      <c r="D30" s="30">
        <f t="shared" si="0"/>
        <v>0.79802050642416611</v>
      </c>
      <c r="E30" s="34">
        <f>SUM(一般接種!E29+一般接種!H29+一般接種!K29+一般接種!N29+医療従事者等!D27)</f>
        <v>5926304</v>
      </c>
      <c r="F30" s="31">
        <f t="shared" si="1"/>
        <v>0.78402688680031574</v>
      </c>
      <c r="G30" s="29">
        <f t="shared" si="9"/>
        <v>4620673</v>
      </c>
      <c r="H30" s="31">
        <f t="shared" si="7"/>
        <v>0.61129700182647995</v>
      </c>
      <c r="I30" s="35">
        <v>43238</v>
      </c>
      <c r="J30" s="35">
        <v>375647</v>
      </c>
      <c r="K30" s="35">
        <v>1356450</v>
      </c>
      <c r="L30" s="35">
        <v>1362477</v>
      </c>
      <c r="M30" s="35">
        <v>761471</v>
      </c>
      <c r="N30" s="35">
        <v>370633</v>
      </c>
      <c r="O30" s="35">
        <v>150519</v>
      </c>
      <c r="P30" s="35">
        <v>109017</v>
      </c>
      <c r="Q30" s="35">
        <v>91221</v>
      </c>
      <c r="R30" s="35">
        <f t="shared" si="10"/>
        <v>1439169</v>
      </c>
      <c r="S30" s="63">
        <f t="shared" si="8"/>
        <v>0.19039644112916307</v>
      </c>
      <c r="T30" s="35">
        <v>68</v>
      </c>
      <c r="U30" s="35">
        <v>45253</v>
      </c>
      <c r="V30" s="35">
        <v>690772</v>
      </c>
      <c r="W30" s="35">
        <v>703076</v>
      </c>
      <c r="Y30" s="1">
        <v>7558802</v>
      </c>
    </row>
    <row r="31" spans="1:25" x14ac:dyDescent="0.45">
      <c r="A31" s="33" t="s">
        <v>35</v>
      </c>
      <c r="B31" s="32">
        <f t="shared" si="11"/>
        <v>4469392</v>
      </c>
      <c r="C31" s="34">
        <f>SUM(一般接種!D30+一般接種!G30+一般接種!J30+一般接種!M30+医療従事者等!C28)</f>
        <v>1484196</v>
      </c>
      <c r="D31" s="30">
        <f t="shared" si="0"/>
        <v>0.82429825881657737</v>
      </c>
      <c r="E31" s="34">
        <f>SUM(一般接種!E30+一般接種!H30+一般接種!K30+一般接種!N30+医療従事者等!D28)</f>
        <v>1468320</v>
      </c>
      <c r="F31" s="31">
        <f t="shared" si="1"/>
        <v>0.81548098727227181</v>
      </c>
      <c r="G31" s="29">
        <f t="shared" si="9"/>
        <v>1164581</v>
      </c>
      <c r="H31" s="31">
        <f t="shared" si="7"/>
        <v>0.6467892990891152</v>
      </c>
      <c r="I31" s="35">
        <v>16832</v>
      </c>
      <c r="J31" s="35">
        <v>67553</v>
      </c>
      <c r="K31" s="35">
        <v>347264</v>
      </c>
      <c r="L31" s="35">
        <v>354032</v>
      </c>
      <c r="M31" s="35">
        <v>197051</v>
      </c>
      <c r="N31" s="35">
        <v>98810</v>
      </c>
      <c r="O31" s="35">
        <v>40838</v>
      </c>
      <c r="P31" s="35">
        <v>24582</v>
      </c>
      <c r="Q31" s="35">
        <v>17619</v>
      </c>
      <c r="R31" s="35">
        <f t="shared" si="10"/>
        <v>352295</v>
      </c>
      <c r="S31" s="63">
        <f t="shared" si="8"/>
        <v>0.19565889888517832</v>
      </c>
      <c r="T31" s="35">
        <v>82</v>
      </c>
      <c r="U31" s="35">
        <v>5560</v>
      </c>
      <c r="V31" s="35">
        <v>161987</v>
      </c>
      <c r="W31" s="35">
        <v>184666</v>
      </c>
      <c r="Y31" s="1">
        <v>1800557</v>
      </c>
    </row>
    <row r="32" spans="1:25" x14ac:dyDescent="0.45">
      <c r="A32" s="33" t="s">
        <v>36</v>
      </c>
      <c r="B32" s="32">
        <f t="shared" si="11"/>
        <v>3486549</v>
      </c>
      <c r="C32" s="34">
        <f>SUM(一般接種!D31+一般接種!G31+一般接種!J31+一般接種!M31+医療従事者等!C29)</f>
        <v>1160953</v>
      </c>
      <c r="D32" s="30">
        <f t="shared" si="0"/>
        <v>0.81823922731408616</v>
      </c>
      <c r="E32" s="34">
        <f>SUM(一般接種!E31+一般接種!H31+一般接種!K31+一般接種!N31+医療従事者等!D29)</f>
        <v>1148808</v>
      </c>
      <c r="F32" s="31">
        <f t="shared" si="1"/>
        <v>0.80967943599115622</v>
      </c>
      <c r="G32" s="29">
        <f t="shared" si="9"/>
        <v>895422</v>
      </c>
      <c r="H32" s="31">
        <f t="shared" si="7"/>
        <v>0.63109308077074067</v>
      </c>
      <c r="I32" s="35">
        <v>8763</v>
      </c>
      <c r="J32" s="35">
        <v>53140</v>
      </c>
      <c r="K32" s="35">
        <v>238939</v>
      </c>
      <c r="L32" s="35">
        <v>286153</v>
      </c>
      <c r="M32" s="35">
        <v>161313</v>
      </c>
      <c r="N32" s="35">
        <v>83273</v>
      </c>
      <c r="O32" s="35">
        <v>25259</v>
      </c>
      <c r="P32" s="35">
        <v>21626</v>
      </c>
      <c r="Q32" s="35">
        <v>16956</v>
      </c>
      <c r="R32" s="35">
        <f t="shared" si="10"/>
        <v>281366</v>
      </c>
      <c r="S32" s="63">
        <f t="shared" si="8"/>
        <v>0.19830664844524729</v>
      </c>
      <c r="T32" s="35">
        <v>9</v>
      </c>
      <c r="U32" s="35">
        <v>7087</v>
      </c>
      <c r="V32" s="35">
        <v>134119</v>
      </c>
      <c r="W32" s="35">
        <v>140151</v>
      </c>
      <c r="Y32" s="1">
        <v>1418843</v>
      </c>
    </row>
    <row r="33" spans="1:25" x14ac:dyDescent="0.45">
      <c r="A33" s="33" t="s">
        <v>37</v>
      </c>
      <c r="B33" s="32">
        <f t="shared" si="11"/>
        <v>6102228</v>
      </c>
      <c r="C33" s="34">
        <f>SUM(一般接種!D32+一般接種!G32+一般接種!J32+一般接種!M32+医療従事者等!C30)</f>
        <v>2035757</v>
      </c>
      <c r="D33" s="30">
        <f t="shared" si="0"/>
        <v>0.80447469356367129</v>
      </c>
      <c r="E33" s="34">
        <f>SUM(一般接種!E32+一般接種!H32+一般接種!K32+一般接種!N32+医療従事者等!D30)</f>
        <v>2004247</v>
      </c>
      <c r="F33" s="31">
        <f t="shared" si="1"/>
        <v>0.79202281566557675</v>
      </c>
      <c r="G33" s="29">
        <f t="shared" si="9"/>
        <v>1548968</v>
      </c>
      <c r="H33" s="31">
        <f t="shared" si="7"/>
        <v>0.61210918451462182</v>
      </c>
      <c r="I33" s="35">
        <v>26227</v>
      </c>
      <c r="J33" s="35">
        <v>97633</v>
      </c>
      <c r="K33" s="35">
        <v>451832</v>
      </c>
      <c r="L33" s="35">
        <v>475898</v>
      </c>
      <c r="M33" s="35">
        <v>252897</v>
      </c>
      <c r="N33" s="35">
        <v>126127</v>
      </c>
      <c r="O33" s="35">
        <v>51234</v>
      </c>
      <c r="P33" s="35">
        <v>36976</v>
      </c>
      <c r="Q33" s="35">
        <v>30144</v>
      </c>
      <c r="R33" s="35">
        <f t="shared" si="10"/>
        <v>513256</v>
      </c>
      <c r="S33" s="63">
        <f t="shared" si="8"/>
        <v>0.20282453324228564</v>
      </c>
      <c r="T33" s="35">
        <v>15</v>
      </c>
      <c r="U33" s="35">
        <v>8263</v>
      </c>
      <c r="V33" s="35">
        <v>242239</v>
      </c>
      <c r="W33" s="35">
        <v>262739</v>
      </c>
      <c r="Y33" s="1">
        <v>2530542</v>
      </c>
    </row>
    <row r="34" spans="1:25" x14ac:dyDescent="0.45">
      <c r="A34" s="33" t="s">
        <v>38</v>
      </c>
      <c r="B34" s="32">
        <f t="shared" si="11"/>
        <v>20454815</v>
      </c>
      <c r="C34" s="34">
        <f>SUM(一般接種!D33+一般接種!G33+一般接種!J33+一般接種!M33+医療従事者等!C31)</f>
        <v>6919544</v>
      </c>
      <c r="D34" s="30">
        <f t="shared" si="0"/>
        <v>0.7827971479417809</v>
      </c>
      <c r="E34" s="34">
        <f>SUM(一般接種!E33+一般接種!H33+一般接種!K33+一般接種!N33+医療従事者等!D31)</f>
        <v>6829401</v>
      </c>
      <c r="F34" s="31">
        <f t="shared" si="1"/>
        <v>0.7725994118905446</v>
      </c>
      <c r="G34" s="29">
        <f t="shared" si="9"/>
        <v>5115800</v>
      </c>
      <c r="H34" s="31">
        <f t="shared" si="7"/>
        <v>0.57874242138507437</v>
      </c>
      <c r="I34" s="35">
        <v>65677</v>
      </c>
      <c r="J34" s="35">
        <v>376098</v>
      </c>
      <c r="K34" s="35">
        <v>1530888</v>
      </c>
      <c r="L34" s="35">
        <v>1562472</v>
      </c>
      <c r="M34" s="35">
        <v>775120</v>
      </c>
      <c r="N34" s="35">
        <v>370604</v>
      </c>
      <c r="O34" s="35">
        <v>198429</v>
      </c>
      <c r="P34" s="35">
        <v>137855</v>
      </c>
      <c r="Q34" s="35">
        <v>98657</v>
      </c>
      <c r="R34" s="35">
        <f t="shared" si="10"/>
        <v>1590070</v>
      </c>
      <c r="S34" s="63">
        <f t="shared" si="8"/>
        <v>0.17988212243867335</v>
      </c>
      <c r="T34" s="35">
        <v>443</v>
      </c>
      <c r="U34" s="35">
        <v>49392</v>
      </c>
      <c r="V34" s="35">
        <v>790659</v>
      </c>
      <c r="W34" s="35">
        <v>749576</v>
      </c>
      <c r="Y34" s="1">
        <v>8839511</v>
      </c>
    </row>
    <row r="35" spans="1:25" x14ac:dyDescent="0.45">
      <c r="A35" s="33" t="s">
        <v>39</v>
      </c>
      <c r="B35" s="32">
        <f t="shared" si="11"/>
        <v>13332527</v>
      </c>
      <c r="C35" s="34">
        <f>SUM(一般接種!D34+一般接種!G34+一般接種!J34+一般接種!M34+医療従事者等!C32)</f>
        <v>4444531</v>
      </c>
      <c r="D35" s="30">
        <f t="shared" si="0"/>
        <v>0.80464024983593196</v>
      </c>
      <c r="E35" s="34">
        <f>SUM(一般接種!E34+一般接種!H34+一般接種!K34+一般接種!N34+医療従事者等!D32)</f>
        <v>4391895</v>
      </c>
      <c r="F35" s="31">
        <f t="shared" si="1"/>
        <v>0.79511100047523142</v>
      </c>
      <c r="G35" s="29">
        <f t="shared" si="9"/>
        <v>3396981</v>
      </c>
      <c r="H35" s="31">
        <f t="shared" si="7"/>
        <v>0.61499124216433954</v>
      </c>
      <c r="I35" s="35">
        <v>45800</v>
      </c>
      <c r="J35" s="35">
        <v>244264</v>
      </c>
      <c r="K35" s="35">
        <v>1011054</v>
      </c>
      <c r="L35" s="35">
        <v>1038392</v>
      </c>
      <c r="M35" s="35">
        <v>545252</v>
      </c>
      <c r="N35" s="35">
        <v>253711</v>
      </c>
      <c r="O35" s="35">
        <v>115938</v>
      </c>
      <c r="P35" s="35">
        <v>80884</v>
      </c>
      <c r="Q35" s="35">
        <v>61686</v>
      </c>
      <c r="R35" s="35">
        <f t="shared" si="10"/>
        <v>1099120</v>
      </c>
      <c r="S35" s="63">
        <f t="shared" si="8"/>
        <v>0.19898526782683473</v>
      </c>
      <c r="T35" s="35">
        <v>103</v>
      </c>
      <c r="U35" s="35">
        <v>26734</v>
      </c>
      <c r="V35" s="35">
        <v>534902</v>
      </c>
      <c r="W35" s="35">
        <v>537381</v>
      </c>
      <c r="Y35" s="1">
        <v>5523625</v>
      </c>
    </row>
    <row r="36" spans="1:25" x14ac:dyDescent="0.45">
      <c r="A36" s="33" t="s">
        <v>40</v>
      </c>
      <c r="B36" s="32">
        <f t="shared" si="11"/>
        <v>3345793</v>
      </c>
      <c r="C36" s="34">
        <f>SUM(一般接種!D35+一般接種!G35+一般接種!J35+一般接種!M35+医療従事者等!C33)</f>
        <v>1096568</v>
      </c>
      <c r="D36" s="30">
        <f t="shared" si="0"/>
        <v>0.81545043313237731</v>
      </c>
      <c r="E36" s="34">
        <f>SUM(一般接種!E35+一般接種!H35+一般接種!K35+一般接種!N35+医療従事者等!D33)</f>
        <v>1085197</v>
      </c>
      <c r="F36" s="31">
        <f t="shared" si="1"/>
        <v>0.80699451715165549</v>
      </c>
      <c r="G36" s="29">
        <f t="shared" si="9"/>
        <v>858186</v>
      </c>
      <c r="H36" s="31">
        <f t="shared" si="7"/>
        <v>0.63818034577713589</v>
      </c>
      <c r="I36" s="35">
        <v>7600</v>
      </c>
      <c r="J36" s="35">
        <v>54590</v>
      </c>
      <c r="K36" s="35">
        <v>307978</v>
      </c>
      <c r="L36" s="35">
        <v>254507</v>
      </c>
      <c r="M36" s="35">
        <v>131840</v>
      </c>
      <c r="N36" s="35">
        <v>53879</v>
      </c>
      <c r="O36" s="35">
        <v>20411</v>
      </c>
      <c r="P36" s="35">
        <v>14656</v>
      </c>
      <c r="Q36" s="35">
        <v>12725</v>
      </c>
      <c r="R36" s="35">
        <f t="shared" si="10"/>
        <v>305842</v>
      </c>
      <c r="S36" s="63">
        <f t="shared" si="8"/>
        <v>0.22743595597361271</v>
      </c>
      <c r="T36" s="35">
        <v>71</v>
      </c>
      <c r="U36" s="35">
        <v>5825</v>
      </c>
      <c r="V36" s="35">
        <v>159066</v>
      </c>
      <c r="W36" s="35">
        <v>140880</v>
      </c>
      <c r="Y36" s="1">
        <v>1344739</v>
      </c>
    </row>
    <row r="37" spans="1:25" x14ac:dyDescent="0.45">
      <c r="A37" s="33" t="s">
        <v>41</v>
      </c>
      <c r="B37" s="32">
        <f t="shared" si="11"/>
        <v>2301340</v>
      </c>
      <c r="C37" s="34">
        <f>SUM(一般接種!D36+一般接種!G36+一般接種!J36+一般接種!M36+医療従事者等!C34)</f>
        <v>751393</v>
      </c>
      <c r="D37" s="30">
        <f t="shared" si="0"/>
        <v>0.79560307147576537</v>
      </c>
      <c r="E37" s="34">
        <f>SUM(一般接種!E36+一般接種!H36+一般接種!K36+一般接種!N36+医療従事者等!D34)</f>
        <v>742261</v>
      </c>
      <c r="F37" s="31">
        <f t="shared" si="1"/>
        <v>0.78593376759787892</v>
      </c>
      <c r="G37" s="29">
        <f t="shared" si="9"/>
        <v>601986</v>
      </c>
      <c r="H37" s="31">
        <f t="shared" si="7"/>
        <v>0.63740533992918491</v>
      </c>
      <c r="I37" s="35">
        <v>7692</v>
      </c>
      <c r="J37" s="35">
        <v>44858</v>
      </c>
      <c r="K37" s="35">
        <v>212625</v>
      </c>
      <c r="L37" s="35">
        <v>197563</v>
      </c>
      <c r="M37" s="35">
        <v>83869</v>
      </c>
      <c r="N37" s="35">
        <v>29923</v>
      </c>
      <c r="O37" s="35">
        <v>10782</v>
      </c>
      <c r="P37" s="35">
        <v>8344</v>
      </c>
      <c r="Q37" s="35">
        <v>6330</v>
      </c>
      <c r="R37" s="35">
        <f t="shared" si="10"/>
        <v>205700</v>
      </c>
      <c r="S37" s="63">
        <f t="shared" si="8"/>
        <v>0.21780286987310893</v>
      </c>
      <c r="T37" s="35">
        <v>2</v>
      </c>
      <c r="U37" s="35">
        <v>3081</v>
      </c>
      <c r="V37" s="35">
        <v>91027</v>
      </c>
      <c r="W37" s="35">
        <v>111590</v>
      </c>
      <c r="Y37" s="1">
        <v>944432</v>
      </c>
    </row>
    <row r="38" spans="1:25" x14ac:dyDescent="0.45">
      <c r="A38" s="33" t="s">
        <v>42</v>
      </c>
      <c r="B38" s="32">
        <f t="shared" si="11"/>
        <v>1368996</v>
      </c>
      <c r="C38" s="34">
        <f>SUM(一般接種!D37+一般接種!G37+一般接種!J37+一般接種!M37+医療従事者等!C35)</f>
        <v>445776</v>
      </c>
      <c r="D38" s="30">
        <f t="shared" si="0"/>
        <v>0.80062070303239297</v>
      </c>
      <c r="E38" s="34">
        <f>SUM(一般接種!E37+一般接種!H37+一般接種!K37+一般接種!N37+医療従事者等!D35)</f>
        <v>440328</v>
      </c>
      <c r="F38" s="31">
        <f t="shared" si="1"/>
        <v>0.79083600939675425</v>
      </c>
      <c r="G38" s="29">
        <f t="shared" si="9"/>
        <v>354828</v>
      </c>
      <c r="H38" s="31">
        <f t="shared" si="7"/>
        <v>0.63727666544537598</v>
      </c>
      <c r="I38" s="35">
        <v>4920</v>
      </c>
      <c r="J38" s="35">
        <v>23226</v>
      </c>
      <c r="K38" s="35">
        <v>108414</v>
      </c>
      <c r="L38" s="35">
        <v>110743</v>
      </c>
      <c r="M38" s="35">
        <v>59685</v>
      </c>
      <c r="N38" s="35">
        <v>25079</v>
      </c>
      <c r="O38" s="35">
        <v>9455</v>
      </c>
      <c r="P38" s="35">
        <v>7481</v>
      </c>
      <c r="Q38" s="35">
        <v>5825</v>
      </c>
      <c r="R38" s="35">
        <f t="shared" si="10"/>
        <v>128064</v>
      </c>
      <c r="S38" s="63">
        <f t="shared" si="8"/>
        <v>0.23000495700338369</v>
      </c>
      <c r="T38" s="35">
        <v>17</v>
      </c>
      <c r="U38" s="35">
        <v>2692</v>
      </c>
      <c r="V38" s="35">
        <v>57696</v>
      </c>
      <c r="W38" s="35">
        <v>67659</v>
      </c>
      <c r="Y38" s="1">
        <v>556788</v>
      </c>
    </row>
    <row r="39" spans="1:25" x14ac:dyDescent="0.45">
      <c r="A39" s="33" t="s">
        <v>43</v>
      </c>
      <c r="B39" s="32">
        <f t="shared" si="11"/>
        <v>1718474</v>
      </c>
      <c r="C39" s="34">
        <f>SUM(一般接種!D38+一般接種!G38+一般接種!J38+一般接種!M38+医療従事者等!C36)</f>
        <v>566836</v>
      </c>
      <c r="D39" s="30">
        <f t="shared" si="0"/>
        <v>0.84248418956176663</v>
      </c>
      <c r="E39" s="34">
        <f>SUM(一般接種!E38+一般接種!H38+一般接種!K38+一般接種!N38+医療従事者等!D36)</f>
        <v>558043</v>
      </c>
      <c r="F39" s="31">
        <f t="shared" si="1"/>
        <v>0.82941521815060604</v>
      </c>
      <c r="G39" s="29">
        <f t="shared" si="9"/>
        <v>456551</v>
      </c>
      <c r="H39" s="31">
        <f t="shared" si="7"/>
        <v>0.67856840290421583</v>
      </c>
      <c r="I39" s="35">
        <v>4905</v>
      </c>
      <c r="J39" s="35">
        <v>30276</v>
      </c>
      <c r="K39" s="35">
        <v>111472</v>
      </c>
      <c r="L39" s="35">
        <v>142710</v>
      </c>
      <c r="M39" s="35">
        <v>82677</v>
      </c>
      <c r="N39" s="35">
        <v>45571</v>
      </c>
      <c r="O39" s="35">
        <v>20788</v>
      </c>
      <c r="P39" s="35">
        <v>11280</v>
      </c>
      <c r="Q39" s="35">
        <v>6872</v>
      </c>
      <c r="R39" s="35">
        <f t="shared" si="10"/>
        <v>137044</v>
      </c>
      <c r="S39" s="63">
        <f t="shared" si="8"/>
        <v>0.20368749210407022</v>
      </c>
      <c r="T39" s="35">
        <v>25</v>
      </c>
      <c r="U39" s="35">
        <v>2148</v>
      </c>
      <c r="V39" s="35">
        <v>47620</v>
      </c>
      <c r="W39" s="35">
        <v>87251</v>
      </c>
      <c r="Y39" s="1">
        <v>672815</v>
      </c>
    </row>
    <row r="40" spans="1:25" x14ac:dyDescent="0.45">
      <c r="A40" s="33" t="s">
        <v>44</v>
      </c>
      <c r="B40" s="32">
        <f t="shared" si="11"/>
        <v>4597119</v>
      </c>
      <c r="C40" s="34">
        <f>SUM(一般接種!D39+一般接種!G39+一般接種!J39+一般接種!M39+医療従事者等!C37)</f>
        <v>1521267</v>
      </c>
      <c r="D40" s="30">
        <f t="shared" si="0"/>
        <v>0.80329191552816548</v>
      </c>
      <c r="E40" s="34">
        <f>SUM(一般接種!E39+一般接種!H39+一般接種!K39+一般接種!N39+医療従事者等!D37)</f>
        <v>1490994</v>
      </c>
      <c r="F40" s="31">
        <f t="shared" si="1"/>
        <v>0.78730651904037985</v>
      </c>
      <c r="G40" s="29">
        <f t="shared" si="9"/>
        <v>1201558</v>
      </c>
      <c r="H40" s="31">
        <f t="shared" si="7"/>
        <v>0.63447233617648413</v>
      </c>
      <c r="I40" s="35">
        <v>21861</v>
      </c>
      <c r="J40" s="35">
        <v>138159</v>
      </c>
      <c r="K40" s="35">
        <v>363085</v>
      </c>
      <c r="L40" s="35">
        <v>318471</v>
      </c>
      <c r="M40" s="35">
        <v>163981</v>
      </c>
      <c r="N40" s="35">
        <v>92231</v>
      </c>
      <c r="O40" s="35">
        <v>51178</v>
      </c>
      <c r="P40" s="35">
        <v>29734</v>
      </c>
      <c r="Q40" s="35">
        <v>22858</v>
      </c>
      <c r="R40" s="35">
        <f t="shared" si="10"/>
        <v>383300</v>
      </c>
      <c r="S40" s="63">
        <f t="shared" si="8"/>
        <v>0.20239825830833497</v>
      </c>
      <c r="T40" s="35">
        <v>253</v>
      </c>
      <c r="U40" s="35">
        <v>7530</v>
      </c>
      <c r="V40" s="35">
        <v>162708</v>
      </c>
      <c r="W40" s="35">
        <v>212809</v>
      </c>
      <c r="Y40" s="1">
        <v>1893791</v>
      </c>
    </row>
    <row r="41" spans="1:25" x14ac:dyDescent="0.45">
      <c r="A41" s="33" t="s">
        <v>45</v>
      </c>
      <c r="B41" s="32">
        <f t="shared" si="11"/>
        <v>6801561</v>
      </c>
      <c r="C41" s="34">
        <f>SUM(一般接種!D40+一般接種!G40+一般接種!J40+一般接種!M40+医療従事者等!C38)</f>
        <v>2251667</v>
      </c>
      <c r="D41" s="30">
        <f t="shared" si="0"/>
        <v>0.80061178346293049</v>
      </c>
      <c r="E41" s="34">
        <f>SUM(一般接種!E40+一般接種!H40+一般接種!K40+一般接種!N40+医療従事者等!D38)</f>
        <v>2224098</v>
      </c>
      <c r="F41" s="31">
        <f t="shared" si="1"/>
        <v>0.79080923883342291</v>
      </c>
      <c r="G41" s="29">
        <f t="shared" si="9"/>
        <v>1744274</v>
      </c>
      <c r="H41" s="31">
        <f t="shared" si="7"/>
        <v>0.62020108567919663</v>
      </c>
      <c r="I41" s="35">
        <v>22439</v>
      </c>
      <c r="J41" s="35">
        <v>122048</v>
      </c>
      <c r="K41" s="35">
        <v>546379</v>
      </c>
      <c r="L41" s="35">
        <v>533033</v>
      </c>
      <c r="M41" s="35">
        <v>293376</v>
      </c>
      <c r="N41" s="35">
        <v>116803</v>
      </c>
      <c r="O41" s="35">
        <v>46126</v>
      </c>
      <c r="P41" s="35">
        <v>32925</v>
      </c>
      <c r="Q41" s="35">
        <v>31145</v>
      </c>
      <c r="R41" s="35">
        <f t="shared" si="10"/>
        <v>581522</v>
      </c>
      <c r="S41" s="63">
        <f t="shared" si="8"/>
        <v>0.20676830345825128</v>
      </c>
      <c r="T41" s="35">
        <v>56</v>
      </c>
      <c r="U41" s="35">
        <v>15712</v>
      </c>
      <c r="V41" s="35">
        <v>273328</v>
      </c>
      <c r="W41" s="35">
        <v>292426</v>
      </c>
      <c r="Y41" s="1">
        <v>2812433</v>
      </c>
    </row>
    <row r="42" spans="1:25" x14ac:dyDescent="0.45">
      <c r="A42" s="33" t="s">
        <v>46</v>
      </c>
      <c r="B42" s="32">
        <f t="shared" si="11"/>
        <v>3502767</v>
      </c>
      <c r="C42" s="34">
        <f>SUM(一般接種!D41+一般接種!G41+一般接種!J41+一般接種!M41+医療従事者等!C39)</f>
        <v>1126097</v>
      </c>
      <c r="D42" s="30">
        <f t="shared" si="0"/>
        <v>0.83038765291901095</v>
      </c>
      <c r="E42" s="34">
        <f>SUM(一般接種!E41+一般接種!H41+一般接種!K41+一般接種!N41+医療従事者等!D39)</f>
        <v>1102772</v>
      </c>
      <c r="F42" s="31">
        <f t="shared" si="1"/>
        <v>0.81318772076011536</v>
      </c>
      <c r="G42" s="29">
        <f t="shared" si="9"/>
        <v>916986</v>
      </c>
      <c r="H42" s="31">
        <f t="shared" si="7"/>
        <v>0.6761885097816549</v>
      </c>
      <c r="I42" s="35">
        <v>44833</v>
      </c>
      <c r="J42" s="35">
        <v>46981</v>
      </c>
      <c r="K42" s="35">
        <v>287737</v>
      </c>
      <c r="L42" s="35">
        <v>310293</v>
      </c>
      <c r="M42" s="35">
        <v>133868</v>
      </c>
      <c r="N42" s="35">
        <v>42118</v>
      </c>
      <c r="O42" s="35">
        <v>18927</v>
      </c>
      <c r="P42" s="35">
        <v>17360</v>
      </c>
      <c r="Q42" s="35">
        <v>14869</v>
      </c>
      <c r="R42" s="35">
        <f t="shared" si="10"/>
        <v>356912</v>
      </c>
      <c r="S42" s="63">
        <f t="shared" si="8"/>
        <v>0.2631880894617693</v>
      </c>
      <c r="T42" s="35">
        <v>399</v>
      </c>
      <c r="U42" s="35">
        <v>9169</v>
      </c>
      <c r="V42" s="35">
        <v>143060</v>
      </c>
      <c r="W42" s="35">
        <v>204284</v>
      </c>
      <c r="Y42" s="1">
        <v>1356110</v>
      </c>
    </row>
    <row r="43" spans="1:25" x14ac:dyDescent="0.45">
      <c r="A43" s="33" t="s">
        <v>47</v>
      </c>
      <c r="B43" s="32">
        <f t="shared" si="11"/>
        <v>1838319</v>
      </c>
      <c r="C43" s="34">
        <f>SUM(一般接種!D42+一般接種!G42+一般接種!J42+一般接種!M42+医療従事者等!C40)</f>
        <v>601014</v>
      </c>
      <c r="D43" s="30">
        <f t="shared" si="0"/>
        <v>0.81776286517840013</v>
      </c>
      <c r="E43" s="34">
        <f>SUM(一般接種!E42+一般接種!H42+一般接種!K42+一般接種!N42+医療従事者等!D40)</f>
        <v>593479</v>
      </c>
      <c r="F43" s="31">
        <f t="shared" si="1"/>
        <v>0.80751045310627001</v>
      </c>
      <c r="G43" s="29">
        <f t="shared" si="9"/>
        <v>483677</v>
      </c>
      <c r="H43" s="31">
        <f t="shared" si="7"/>
        <v>0.6581096103267029</v>
      </c>
      <c r="I43" s="35">
        <v>7954</v>
      </c>
      <c r="J43" s="35">
        <v>39909</v>
      </c>
      <c r="K43" s="35">
        <v>153332</v>
      </c>
      <c r="L43" s="35">
        <v>160770</v>
      </c>
      <c r="M43" s="35">
        <v>67421</v>
      </c>
      <c r="N43" s="35">
        <v>29083</v>
      </c>
      <c r="O43" s="35">
        <v>11870</v>
      </c>
      <c r="P43" s="35">
        <v>7781</v>
      </c>
      <c r="Q43" s="35">
        <v>5557</v>
      </c>
      <c r="R43" s="35">
        <f t="shared" si="10"/>
        <v>160149</v>
      </c>
      <c r="S43" s="63">
        <f t="shared" si="8"/>
        <v>0.21790491585130398</v>
      </c>
      <c r="T43" s="35">
        <v>10</v>
      </c>
      <c r="U43" s="35">
        <v>3497</v>
      </c>
      <c r="V43" s="35">
        <v>74324</v>
      </c>
      <c r="W43" s="35">
        <v>82318</v>
      </c>
      <c r="Y43" s="1">
        <v>734949</v>
      </c>
    </row>
    <row r="44" spans="1:25" x14ac:dyDescent="0.45">
      <c r="A44" s="33" t="s">
        <v>48</v>
      </c>
      <c r="B44" s="32">
        <f t="shared" si="11"/>
        <v>2367738</v>
      </c>
      <c r="C44" s="34">
        <f>SUM(一般接種!D43+一般接種!G43+一般接種!J43+一般接種!M43+医療従事者等!C41)</f>
        <v>782243</v>
      </c>
      <c r="D44" s="30">
        <f t="shared" si="0"/>
        <v>0.80320999367488932</v>
      </c>
      <c r="E44" s="34">
        <f>SUM(一般接種!E43+一般接種!H43+一般接種!K43+一般接種!N43+医療従事者等!D41)</f>
        <v>773697</v>
      </c>
      <c r="F44" s="31">
        <f t="shared" si="1"/>
        <v>0.79443492939697868</v>
      </c>
      <c r="G44" s="29">
        <f t="shared" si="9"/>
        <v>618965</v>
      </c>
      <c r="H44" s="31">
        <f t="shared" si="7"/>
        <v>0.63555554186483976</v>
      </c>
      <c r="I44" s="35">
        <v>9437</v>
      </c>
      <c r="J44" s="35">
        <v>48523</v>
      </c>
      <c r="K44" s="35">
        <v>170766</v>
      </c>
      <c r="L44" s="35">
        <v>187200</v>
      </c>
      <c r="M44" s="35">
        <v>114068</v>
      </c>
      <c r="N44" s="35">
        <v>52840</v>
      </c>
      <c r="O44" s="35">
        <v>16696</v>
      </c>
      <c r="P44" s="35">
        <v>10445</v>
      </c>
      <c r="Q44" s="35">
        <v>8990</v>
      </c>
      <c r="R44" s="35">
        <f t="shared" si="10"/>
        <v>192833</v>
      </c>
      <c r="S44" s="63">
        <f t="shared" si="8"/>
        <v>0.19800163467146389</v>
      </c>
      <c r="T44" s="35">
        <v>150</v>
      </c>
      <c r="U44" s="35">
        <v>7889</v>
      </c>
      <c r="V44" s="35">
        <v>98015</v>
      </c>
      <c r="W44" s="35">
        <v>86779</v>
      </c>
      <c r="Y44" s="1">
        <v>973896</v>
      </c>
    </row>
    <row r="45" spans="1:25" x14ac:dyDescent="0.45">
      <c r="A45" s="33" t="s">
        <v>49</v>
      </c>
      <c r="B45" s="32">
        <f t="shared" si="11"/>
        <v>3454383</v>
      </c>
      <c r="C45" s="34">
        <f>SUM(一般接種!D44+一般接種!G44+一般接種!J44+一般接種!M44+医療従事者等!C42)</f>
        <v>1118021</v>
      </c>
      <c r="D45" s="30">
        <f t="shared" si="0"/>
        <v>0.8243661237602482</v>
      </c>
      <c r="E45" s="34">
        <f>SUM(一般接種!E44+一般接種!H44+一般接種!K44+一般接種!N44+医療従事者等!D42)</f>
        <v>1106500</v>
      </c>
      <c r="F45" s="31">
        <f t="shared" si="1"/>
        <v>0.81587118304639594</v>
      </c>
      <c r="G45" s="29">
        <f t="shared" si="9"/>
        <v>895437</v>
      </c>
      <c r="H45" s="31">
        <f t="shared" si="7"/>
        <v>0.6602451374003756</v>
      </c>
      <c r="I45" s="35">
        <v>12491</v>
      </c>
      <c r="J45" s="35">
        <v>59364</v>
      </c>
      <c r="K45" s="35">
        <v>280333</v>
      </c>
      <c r="L45" s="35">
        <v>272742</v>
      </c>
      <c r="M45" s="35">
        <v>142449</v>
      </c>
      <c r="N45" s="35">
        <v>71807</v>
      </c>
      <c r="O45" s="35">
        <v>28041</v>
      </c>
      <c r="P45" s="35">
        <v>15644</v>
      </c>
      <c r="Q45" s="35">
        <v>12566</v>
      </c>
      <c r="R45" s="35">
        <f t="shared" si="10"/>
        <v>334425</v>
      </c>
      <c r="S45" s="63">
        <f t="shared" si="8"/>
        <v>0.24658628141915134</v>
      </c>
      <c r="T45" s="35">
        <v>212</v>
      </c>
      <c r="U45" s="35">
        <v>5993</v>
      </c>
      <c r="V45" s="35">
        <v>166490</v>
      </c>
      <c r="W45" s="35">
        <v>161730</v>
      </c>
      <c r="Y45" s="1">
        <v>1356219</v>
      </c>
    </row>
    <row r="46" spans="1:25" x14ac:dyDescent="0.45">
      <c r="A46" s="33" t="s">
        <v>50</v>
      </c>
      <c r="B46" s="32">
        <f t="shared" si="11"/>
        <v>1737468</v>
      </c>
      <c r="C46" s="34">
        <f>SUM(一般接種!D45+一般接種!G45+一般接種!J45+一般接種!M45+医療従事者等!C43)</f>
        <v>567499</v>
      </c>
      <c r="D46" s="30">
        <f t="shared" si="0"/>
        <v>0.80936353251079984</v>
      </c>
      <c r="E46" s="34">
        <f>SUM(一般接種!E45+一般接種!H45+一般接種!K45+一般接種!N45+医療従事者等!D43)</f>
        <v>560008</v>
      </c>
      <c r="F46" s="31">
        <f t="shared" si="1"/>
        <v>0.79867991505589964</v>
      </c>
      <c r="G46" s="29">
        <f t="shared" si="9"/>
        <v>445759</v>
      </c>
      <c r="H46" s="31">
        <f t="shared" si="7"/>
        <v>0.63573870418887368</v>
      </c>
      <c r="I46" s="35">
        <v>10605</v>
      </c>
      <c r="J46" s="35">
        <v>33565</v>
      </c>
      <c r="K46" s="35">
        <v>141038</v>
      </c>
      <c r="L46" s="35">
        <v>125470</v>
      </c>
      <c r="M46" s="35">
        <v>73408</v>
      </c>
      <c r="N46" s="35">
        <v>36098</v>
      </c>
      <c r="O46" s="35">
        <v>13294</v>
      </c>
      <c r="P46" s="35">
        <v>6312</v>
      </c>
      <c r="Q46" s="35">
        <v>5969</v>
      </c>
      <c r="R46" s="35">
        <f t="shared" si="10"/>
        <v>164202</v>
      </c>
      <c r="S46" s="63">
        <f t="shared" si="8"/>
        <v>0.23418386775190503</v>
      </c>
      <c r="T46" s="35">
        <v>167</v>
      </c>
      <c r="U46" s="35">
        <v>5518</v>
      </c>
      <c r="V46" s="35">
        <v>74011</v>
      </c>
      <c r="W46" s="35">
        <v>84506</v>
      </c>
      <c r="Y46" s="1">
        <v>701167</v>
      </c>
    </row>
    <row r="47" spans="1:25" x14ac:dyDescent="0.45">
      <c r="A47" s="33" t="s">
        <v>51</v>
      </c>
      <c r="B47" s="32">
        <f t="shared" si="11"/>
        <v>12384383</v>
      </c>
      <c r="C47" s="34">
        <f>SUM(一般接種!D46+一般接種!G46+一般接種!J46+一般接種!M46+医療従事者等!C44)</f>
        <v>4147505</v>
      </c>
      <c r="D47" s="30">
        <f t="shared" si="0"/>
        <v>0.80940035166670898</v>
      </c>
      <c r="E47" s="34">
        <f>SUM(一般接種!E46+一般接種!H46+一般接種!K46+一般接種!N46+医療従事者等!D44)</f>
        <v>4065849</v>
      </c>
      <c r="F47" s="31">
        <f t="shared" si="1"/>
        <v>0.7934648928509398</v>
      </c>
      <c r="G47" s="29">
        <f t="shared" si="9"/>
        <v>3131878</v>
      </c>
      <c r="H47" s="31">
        <f t="shared" si="7"/>
        <v>0.61119713046210411</v>
      </c>
      <c r="I47" s="35">
        <v>44087</v>
      </c>
      <c r="J47" s="35">
        <v>230991</v>
      </c>
      <c r="K47" s="35">
        <v>930859</v>
      </c>
      <c r="L47" s="35">
        <v>1025260</v>
      </c>
      <c r="M47" s="35">
        <v>491563</v>
      </c>
      <c r="N47" s="35">
        <v>193761</v>
      </c>
      <c r="O47" s="35">
        <v>85764</v>
      </c>
      <c r="P47" s="35">
        <v>72809</v>
      </c>
      <c r="Q47" s="35">
        <v>56784</v>
      </c>
      <c r="R47" s="35">
        <f t="shared" si="10"/>
        <v>1039151</v>
      </c>
      <c r="S47" s="63">
        <f t="shared" si="8"/>
        <v>0.20279401346949846</v>
      </c>
      <c r="T47" s="35">
        <v>90</v>
      </c>
      <c r="U47" s="35">
        <v>39879</v>
      </c>
      <c r="V47" s="35">
        <v>494538</v>
      </c>
      <c r="W47" s="35">
        <v>504644</v>
      </c>
      <c r="Y47" s="1">
        <v>5124170</v>
      </c>
    </row>
    <row r="48" spans="1:25" x14ac:dyDescent="0.45">
      <c r="A48" s="33" t="s">
        <v>52</v>
      </c>
      <c r="B48" s="32">
        <f t="shared" si="11"/>
        <v>2013481</v>
      </c>
      <c r="C48" s="34">
        <f>SUM(一般接種!D47+一般接種!G47+一般接種!J47+一般接種!M47+医療従事者等!C45)</f>
        <v>660216</v>
      </c>
      <c r="D48" s="30">
        <f t="shared" si="0"/>
        <v>0.80689103935117856</v>
      </c>
      <c r="E48" s="34">
        <f>SUM(一般接種!E47+一般接種!H47+一般接種!K47+一般接種!N47+医療従事者等!D45)</f>
        <v>652234</v>
      </c>
      <c r="F48" s="31">
        <f t="shared" si="1"/>
        <v>0.79713574066695836</v>
      </c>
      <c r="G48" s="29">
        <f t="shared" si="9"/>
        <v>509352</v>
      </c>
      <c r="H48" s="31">
        <f t="shared" si="7"/>
        <v>0.62251076113817516</v>
      </c>
      <c r="I48" s="35">
        <v>8418</v>
      </c>
      <c r="J48" s="35">
        <v>56677</v>
      </c>
      <c r="K48" s="35">
        <v>165965</v>
      </c>
      <c r="L48" s="35">
        <v>147286</v>
      </c>
      <c r="M48" s="35">
        <v>63377</v>
      </c>
      <c r="N48" s="35">
        <v>32428</v>
      </c>
      <c r="O48" s="35">
        <v>15374</v>
      </c>
      <c r="P48" s="35">
        <v>10213</v>
      </c>
      <c r="Q48" s="35">
        <v>9614</v>
      </c>
      <c r="R48" s="35">
        <f t="shared" si="10"/>
        <v>191679</v>
      </c>
      <c r="S48" s="63">
        <f t="shared" si="8"/>
        <v>0.23426282842553733</v>
      </c>
      <c r="T48" s="35">
        <v>42</v>
      </c>
      <c r="U48" s="35">
        <v>6129</v>
      </c>
      <c r="V48" s="35">
        <v>83694</v>
      </c>
      <c r="W48" s="35">
        <v>101814</v>
      </c>
      <c r="Y48" s="1">
        <v>818222</v>
      </c>
    </row>
    <row r="49" spans="1:25" x14ac:dyDescent="0.45">
      <c r="A49" s="33" t="s">
        <v>53</v>
      </c>
      <c r="B49" s="32">
        <f t="shared" si="11"/>
        <v>3395617</v>
      </c>
      <c r="C49" s="34">
        <f>SUM(一般接種!D48+一般接種!G48+一般接種!J48+一般接種!M48+医療従事者等!C46)</f>
        <v>1105023</v>
      </c>
      <c r="D49" s="30">
        <f t="shared" si="0"/>
        <v>0.82715140972110979</v>
      </c>
      <c r="E49" s="34">
        <f>SUM(一般接種!E48+一般接種!H48+一般接種!K48+一般接種!N48+医療従事者等!D46)</f>
        <v>1089029</v>
      </c>
      <c r="F49" s="31">
        <f t="shared" si="1"/>
        <v>0.81517929724283611</v>
      </c>
      <c r="G49" s="29">
        <f t="shared" si="9"/>
        <v>900971</v>
      </c>
      <c r="H49" s="31">
        <f t="shared" si="7"/>
        <v>0.67441078852461711</v>
      </c>
      <c r="I49" s="35">
        <v>14904</v>
      </c>
      <c r="J49" s="35">
        <v>66010</v>
      </c>
      <c r="K49" s="35">
        <v>278218</v>
      </c>
      <c r="L49" s="35">
        <v>302558</v>
      </c>
      <c r="M49" s="35">
        <v>132845</v>
      </c>
      <c r="N49" s="35">
        <v>52050</v>
      </c>
      <c r="O49" s="35">
        <v>25097</v>
      </c>
      <c r="P49" s="35">
        <v>16886</v>
      </c>
      <c r="Q49" s="35">
        <v>12403</v>
      </c>
      <c r="R49" s="35">
        <f t="shared" si="10"/>
        <v>300594</v>
      </c>
      <c r="S49" s="63">
        <f t="shared" si="8"/>
        <v>0.22500595087496575</v>
      </c>
      <c r="T49" s="35">
        <v>84</v>
      </c>
      <c r="U49" s="35">
        <v>6941</v>
      </c>
      <c r="V49" s="35">
        <v>145351</v>
      </c>
      <c r="W49" s="35">
        <v>148218</v>
      </c>
      <c r="Y49" s="1">
        <v>1335938</v>
      </c>
    </row>
    <row r="50" spans="1:25" x14ac:dyDescent="0.45">
      <c r="A50" s="33" t="s">
        <v>54</v>
      </c>
      <c r="B50" s="32">
        <f t="shared" si="11"/>
        <v>4476665</v>
      </c>
      <c r="C50" s="34">
        <f>SUM(一般接種!D49+一般接種!G49+一般接種!J49+一般接種!M49+医療従事者等!C47)</f>
        <v>1465430</v>
      </c>
      <c r="D50" s="30">
        <f t="shared" si="0"/>
        <v>0.83327220672733837</v>
      </c>
      <c r="E50" s="34">
        <f>SUM(一般接種!E49+一般接種!H49+一般接種!K49+一般接種!N49+医療従事者等!D47)</f>
        <v>1448729</v>
      </c>
      <c r="F50" s="31">
        <f t="shared" si="1"/>
        <v>0.82377569094388003</v>
      </c>
      <c r="G50" s="29">
        <f t="shared" si="9"/>
        <v>1166822</v>
      </c>
      <c r="H50" s="31">
        <f t="shared" si="7"/>
        <v>0.66347784800229725</v>
      </c>
      <c r="I50" s="35">
        <v>21311</v>
      </c>
      <c r="J50" s="35">
        <v>78184</v>
      </c>
      <c r="K50" s="35">
        <v>344501</v>
      </c>
      <c r="L50" s="35">
        <v>429717</v>
      </c>
      <c r="M50" s="35">
        <v>176786</v>
      </c>
      <c r="N50" s="35">
        <v>66101</v>
      </c>
      <c r="O50" s="35">
        <v>22365</v>
      </c>
      <c r="P50" s="35">
        <v>15318</v>
      </c>
      <c r="Q50" s="35">
        <v>12539</v>
      </c>
      <c r="R50" s="35">
        <f t="shared" si="10"/>
        <v>395684</v>
      </c>
      <c r="S50" s="63">
        <f t="shared" si="8"/>
        <v>0.22499367410705401</v>
      </c>
      <c r="T50" s="35">
        <v>151</v>
      </c>
      <c r="U50" s="35">
        <v>11041</v>
      </c>
      <c r="V50" s="35">
        <v>184929</v>
      </c>
      <c r="W50" s="35">
        <v>199563</v>
      </c>
      <c r="Y50" s="1">
        <v>1758645</v>
      </c>
    </row>
    <row r="51" spans="1:25" x14ac:dyDescent="0.45">
      <c r="A51" s="33" t="s">
        <v>55</v>
      </c>
      <c r="B51" s="32">
        <f t="shared" si="11"/>
        <v>2844559</v>
      </c>
      <c r="C51" s="34">
        <f>SUM(一般接種!D50+一般接種!G50+一般接種!J50+一般接種!M50+医療従事者等!C48)</f>
        <v>929132</v>
      </c>
      <c r="D51" s="30">
        <f t="shared" si="0"/>
        <v>0.81378526303250909</v>
      </c>
      <c r="E51" s="34">
        <f>SUM(一般接種!E50+一般接種!H50+一般接種!K50+一般接種!N50+医療従事者等!D48)</f>
        <v>913649</v>
      </c>
      <c r="F51" s="31">
        <f t="shared" si="1"/>
        <v>0.80022439414893576</v>
      </c>
      <c r="G51" s="29">
        <f t="shared" si="9"/>
        <v>740881</v>
      </c>
      <c r="H51" s="31">
        <f t="shared" si="7"/>
        <v>0.64890461146617318</v>
      </c>
      <c r="I51" s="35">
        <v>19515</v>
      </c>
      <c r="J51" s="35">
        <v>50909</v>
      </c>
      <c r="K51" s="35">
        <v>216611</v>
      </c>
      <c r="L51" s="35">
        <v>219017</v>
      </c>
      <c r="M51" s="35">
        <v>116391</v>
      </c>
      <c r="N51" s="35">
        <v>63449</v>
      </c>
      <c r="O51" s="35">
        <v>24950</v>
      </c>
      <c r="P51" s="35">
        <v>17671</v>
      </c>
      <c r="Q51" s="35">
        <v>12368</v>
      </c>
      <c r="R51" s="35">
        <f t="shared" si="10"/>
        <v>260897</v>
      </c>
      <c r="S51" s="63">
        <f t="shared" si="8"/>
        <v>0.22850804166619224</v>
      </c>
      <c r="T51" s="35">
        <v>244</v>
      </c>
      <c r="U51" s="35">
        <v>8476</v>
      </c>
      <c r="V51" s="35">
        <v>112932</v>
      </c>
      <c r="W51" s="35">
        <v>139245</v>
      </c>
      <c r="Y51" s="1">
        <v>1141741</v>
      </c>
    </row>
    <row r="52" spans="1:25" x14ac:dyDescent="0.45">
      <c r="A52" s="33" t="s">
        <v>56</v>
      </c>
      <c r="B52" s="32">
        <f t="shared" si="11"/>
        <v>2654790</v>
      </c>
      <c r="C52" s="34">
        <f>SUM(一般接種!D51+一般接種!G51+一般接種!J51+一般接種!M51+医療従事者等!C49)</f>
        <v>874666</v>
      </c>
      <c r="D52" s="30">
        <f t="shared" si="0"/>
        <v>0.8044821709262252</v>
      </c>
      <c r="E52" s="34">
        <f>SUM(一般接種!E51+一般接種!H51+一般接種!K51+一般接種!N51+医療従事者等!D49)</f>
        <v>862564</v>
      </c>
      <c r="F52" s="31">
        <f t="shared" si="1"/>
        <v>0.79335124411239089</v>
      </c>
      <c r="G52" s="29">
        <f t="shared" si="9"/>
        <v>688802</v>
      </c>
      <c r="H52" s="31">
        <f t="shared" si="7"/>
        <v>0.63353203199658581</v>
      </c>
      <c r="I52" s="35">
        <v>10947</v>
      </c>
      <c r="J52" s="35">
        <v>46253</v>
      </c>
      <c r="K52" s="35">
        <v>186616</v>
      </c>
      <c r="L52" s="35">
        <v>215486</v>
      </c>
      <c r="M52" s="35">
        <v>122036</v>
      </c>
      <c r="N52" s="35">
        <v>57001</v>
      </c>
      <c r="O52" s="35">
        <v>24097</v>
      </c>
      <c r="P52" s="35">
        <v>13756</v>
      </c>
      <c r="Q52" s="35">
        <v>12610</v>
      </c>
      <c r="R52" s="35">
        <f t="shared" si="10"/>
        <v>228758</v>
      </c>
      <c r="S52" s="63">
        <f t="shared" si="8"/>
        <v>0.21040229351174211</v>
      </c>
      <c r="T52" s="35">
        <v>156</v>
      </c>
      <c r="U52" s="35">
        <v>5709</v>
      </c>
      <c r="V52" s="35">
        <v>92782</v>
      </c>
      <c r="W52" s="35">
        <v>130111</v>
      </c>
      <c r="Y52" s="1">
        <v>1087241</v>
      </c>
    </row>
    <row r="53" spans="1:25" x14ac:dyDescent="0.45">
      <c r="A53" s="33" t="s">
        <v>57</v>
      </c>
      <c r="B53" s="32">
        <f t="shared" si="11"/>
        <v>4044356</v>
      </c>
      <c r="C53" s="34">
        <f>SUM(一般接種!D52+一般接種!G52+一般接種!J52+一般接種!M52+医療従事者等!C50)</f>
        <v>1326371</v>
      </c>
      <c r="D53" s="30">
        <f t="shared" si="0"/>
        <v>0.8200043647145594</v>
      </c>
      <c r="E53" s="34">
        <f>SUM(一般接種!E52+一般接種!H52+一般接種!K52+一般接種!N52+医療従事者等!D50)</f>
        <v>1302820</v>
      </c>
      <c r="F53" s="31">
        <f t="shared" si="1"/>
        <v>0.80544439409292146</v>
      </c>
      <c r="G53" s="29">
        <f t="shared" si="9"/>
        <v>1057196</v>
      </c>
      <c r="H53" s="31">
        <f t="shared" si="7"/>
        <v>0.65359189424284259</v>
      </c>
      <c r="I53" s="35">
        <v>17325</v>
      </c>
      <c r="J53" s="35">
        <v>70745</v>
      </c>
      <c r="K53" s="35">
        <v>342496</v>
      </c>
      <c r="L53" s="35">
        <v>302158</v>
      </c>
      <c r="M53" s="35">
        <v>172193</v>
      </c>
      <c r="N53" s="35">
        <v>82519</v>
      </c>
      <c r="O53" s="35">
        <v>34321</v>
      </c>
      <c r="P53" s="35">
        <v>19365</v>
      </c>
      <c r="Q53" s="35">
        <v>16074</v>
      </c>
      <c r="R53" s="35">
        <f t="shared" si="10"/>
        <v>357969</v>
      </c>
      <c r="S53" s="63">
        <f t="shared" si="8"/>
        <v>0.22130772041344851</v>
      </c>
      <c r="T53" s="35">
        <v>101</v>
      </c>
      <c r="U53" s="35">
        <v>6508</v>
      </c>
      <c r="V53" s="35">
        <v>169438</v>
      </c>
      <c r="W53" s="35">
        <v>181922</v>
      </c>
      <c r="Y53" s="1">
        <v>1617517</v>
      </c>
    </row>
    <row r="54" spans="1:25" x14ac:dyDescent="0.45">
      <c r="A54" s="33" t="s">
        <v>58</v>
      </c>
      <c r="B54" s="32">
        <f t="shared" si="11"/>
        <v>3017358</v>
      </c>
      <c r="C54" s="34">
        <f>SUM(一般接種!D53+一般接種!G53+一般接種!J53+一般接種!M53+医療従事者等!C51)</f>
        <v>1062258</v>
      </c>
      <c r="D54" s="37">
        <f t="shared" si="0"/>
        <v>0.71526841638172856</v>
      </c>
      <c r="E54" s="34">
        <f>SUM(一般接種!E53+一般接種!H53+一般接種!K53+一般接種!N53+医療従事者等!D51)</f>
        <v>1041158</v>
      </c>
      <c r="F54" s="31">
        <f t="shared" si="1"/>
        <v>0.70106079112905506</v>
      </c>
      <c r="G54" s="29">
        <f t="shared" si="9"/>
        <v>712448</v>
      </c>
      <c r="H54" s="31">
        <f t="shared" si="7"/>
        <v>0.479724843413116</v>
      </c>
      <c r="I54" s="35">
        <v>17347</v>
      </c>
      <c r="J54" s="35">
        <v>58929</v>
      </c>
      <c r="K54" s="35">
        <v>211416</v>
      </c>
      <c r="L54" s="35">
        <v>191493</v>
      </c>
      <c r="M54" s="35">
        <v>118232</v>
      </c>
      <c r="N54" s="35">
        <v>58814</v>
      </c>
      <c r="O54" s="35">
        <v>25285</v>
      </c>
      <c r="P54" s="35">
        <v>16362</v>
      </c>
      <c r="Q54" s="35">
        <v>14570</v>
      </c>
      <c r="R54" s="35">
        <f t="shared" si="10"/>
        <v>201494</v>
      </c>
      <c r="S54" s="63">
        <f t="shared" si="8"/>
        <v>0.13567541434418007</v>
      </c>
      <c r="T54" s="35">
        <v>14</v>
      </c>
      <c r="U54" s="35">
        <v>6863</v>
      </c>
      <c r="V54" s="35">
        <v>100283</v>
      </c>
      <c r="W54" s="35">
        <v>94334</v>
      </c>
      <c r="Y54" s="1">
        <v>1485118</v>
      </c>
    </row>
    <row r="55" spans="1:2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5" x14ac:dyDescent="0.45">
      <c r="A56" s="96" t="s">
        <v>111</v>
      </c>
      <c r="B56" s="96"/>
      <c r="C56" s="96"/>
      <c r="D56" s="96"/>
      <c r="E56" s="96"/>
      <c r="F56" s="96"/>
      <c r="G56" s="96"/>
      <c r="H56" s="96"/>
      <c r="I56" s="96"/>
      <c r="J56" s="22"/>
      <c r="K56" s="22"/>
      <c r="L56" s="22"/>
      <c r="M56" s="22"/>
      <c r="N56" s="22"/>
      <c r="O56" s="22"/>
    </row>
    <row r="57" spans="1:25" x14ac:dyDescent="0.45">
      <c r="A57" s="22" t="s">
        <v>112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5" x14ac:dyDescent="0.45">
      <c r="A58" s="22" t="s">
        <v>113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5" x14ac:dyDescent="0.45">
      <c r="A59" s="24" t="s">
        <v>114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5" x14ac:dyDescent="0.45">
      <c r="A60" s="96" t="s">
        <v>115</v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53"/>
      <c r="M60" s="53"/>
      <c r="N60" s="53"/>
      <c r="O60" s="53"/>
    </row>
    <row r="61" spans="1:25" x14ac:dyDescent="0.45">
      <c r="A61" s="24" t="s">
        <v>116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U2:W2"/>
    <mergeCell ref="A56:I56"/>
    <mergeCell ref="A60:K60"/>
    <mergeCell ref="A3:A6"/>
    <mergeCell ref="B4:B6"/>
    <mergeCell ref="C4:D5"/>
    <mergeCell ref="E4:F5"/>
    <mergeCell ref="G5:H5"/>
    <mergeCell ref="G4:Q4"/>
    <mergeCell ref="I6:Q6"/>
    <mergeCell ref="B3:W3"/>
    <mergeCell ref="R4:W4"/>
  </mergeCells>
  <phoneticPr fontId="2"/>
  <pageMargins left="0.7" right="0.7" top="0.75" bottom="0.75" header="0.3" footer="0.3"/>
  <pageSetup paperSize="9"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B3" sqref="B3:N3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117</v>
      </c>
      <c r="B1" s="23"/>
      <c r="C1" s="24"/>
      <c r="D1" s="24"/>
    </row>
    <row r="2" spans="1:23" x14ac:dyDescent="0.45">
      <c r="B2"/>
      <c r="T2" s="119"/>
      <c r="U2" s="119"/>
      <c r="V2" s="134">
        <f>'進捗状況 (都道府県別)'!G3</f>
        <v>44804</v>
      </c>
      <c r="W2" s="134"/>
    </row>
    <row r="3" spans="1:23" ht="37.5" customHeight="1" x14ac:dyDescent="0.45">
      <c r="A3" s="120" t="s">
        <v>2</v>
      </c>
      <c r="B3" s="133" t="str">
        <f>_xlfn.CONCAT("接種回数
（",TEXT('進捗状況 (都道府県別)'!G3-1,"m月d日"),"まで）")</f>
        <v>接種回数
（8月30日まで）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P3" s="116" t="str">
        <f>_xlfn.CONCAT("接種回数
（",TEXT('進捗状況 (都道府県別)'!G3-1,"m月d日"),"まで）","※4")</f>
        <v>接種回数
（8月30日まで）※4</v>
      </c>
      <c r="Q3" s="117"/>
      <c r="R3" s="117"/>
      <c r="S3" s="117"/>
      <c r="T3" s="117"/>
      <c r="U3" s="117"/>
      <c r="V3" s="117"/>
      <c r="W3" s="118"/>
    </row>
    <row r="4" spans="1:23" ht="18.75" customHeight="1" x14ac:dyDescent="0.45">
      <c r="A4" s="121"/>
      <c r="B4" s="123" t="s">
        <v>11</v>
      </c>
      <c r="C4" s="124" t="s">
        <v>118</v>
      </c>
      <c r="D4" s="124"/>
      <c r="E4" s="124"/>
      <c r="F4" s="125" t="s">
        <v>147</v>
      </c>
      <c r="G4" s="126"/>
      <c r="H4" s="127"/>
      <c r="I4" s="125" t="s">
        <v>119</v>
      </c>
      <c r="J4" s="126"/>
      <c r="K4" s="127"/>
      <c r="L4" s="130" t="s">
        <v>120</v>
      </c>
      <c r="M4" s="131"/>
      <c r="N4" s="132"/>
      <c r="P4" s="99" t="s">
        <v>121</v>
      </c>
      <c r="Q4" s="99"/>
      <c r="R4" s="128" t="s">
        <v>148</v>
      </c>
      <c r="S4" s="128"/>
      <c r="T4" s="129" t="s">
        <v>119</v>
      </c>
      <c r="U4" s="129"/>
      <c r="V4" s="115" t="s">
        <v>122</v>
      </c>
      <c r="W4" s="115"/>
    </row>
    <row r="5" spans="1:23" ht="36" x14ac:dyDescent="0.45">
      <c r="A5" s="122"/>
      <c r="B5" s="123"/>
      <c r="C5" s="38" t="s">
        <v>123</v>
      </c>
      <c r="D5" s="38" t="s">
        <v>93</v>
      </c>
      <c r="E5" s="38" t="s">
        <v>94</v>
      </c>
      <c r="F5" s="38" t="s">
        <v>123</v>
      </c>
      <c r="G5" s="38" t="s">
        <v>93</v>
      </c>
      <c r="H5" s="38" t="s">
        <v>94</v>
      </c>
      <c r="I5" s="38" t="s">
        <v>123</v>
      </c>
      <c r="J5" s="38" t="s">
        <v>93</v>
      </c>
      <c r="K5" s="38" t="s">
        <v>94</v>
      </c>
      <c r="L5" s="66" t="s">
        <v>123</v>
      </c>
      <c r="M5" s="66" t="s">
        <v>93</v>
      </c>
      <c r="N5" s="66" t="s">
        <v>94</v>
      </c>
      <c r="P5" s="39" t="s">
        <v>124</v>
      </c>
      <c r="Q5" s="39" t="s">
        <v>125</v>
      </c>
      <c r="R5" s="39" t="s">
        <v>126</v>
      </c>
      <c r="S5" s="39" t="s">
        <v>127</v>
      </c>
      <c r="T5" s="39" t="s">
        <v>126</v>
      </c>
      <c r="U5" s="39" t="s">
        <v>125</v>
      </c>
      <c r="V5" s="39" t="s">
        <v>128</v>
      </c>
      <c r="W5" s="39" t="s">
        <v>125</v>
      </c>
    </row>
    <row r="6" spans="1:23" x14ac:dyDescent="0.45">
      <c r="A6" s="28" t="s">
        <v>129</v>
      </c>
      <c r="B6" s="40">
        <f>SUM(B7:B53)</f>
        <v>194471858</v>
      </c>
      <c r="C6" s="40">
        <f>SUM(C7:C53)</f>
        <v>161943591</v>
      </c>
      <c r="D6" s="40">
        <f>SUM(D7:D53)</f>
        <v>81245673</v>
      </c>
      <c r="E6" s="41">
        <f>SUM(E7:E53)</f>
        <v>80697918</v>
      </c>
      <c r="F6" s="41">
        <f t="shared" ref="F6:T6" si="0">SUM(F7:F53)</f>
        <v>32365766</v>
      </c>
      <c r="G6" s="41">
        <f>SUM(G7:G53)</f>
        <v>16233627</v>
      </c>
      <c r="H6" s="41">
        <f t="shared" ref="H6:N6" si="1">SUM(H7:H53)</f>
        <v>16132139</v>
      </c>
      <c r="I6" s="41">
        <f>SUM(I7:I53)</f>
        <v>117729</v>
      </c>
      <c r="J6" s="41">
        <f t="shared" si="1"/>
        <v>58702</v>
      </c>
      <c r="K6" s="41">
        <f t="shared" si="1"/>
        <v>59027</v>
      </c>
      <c r="L6" s="67">
        <f>SUM(L7:L53)</f>
        <v>44772</v>
      </c>
      <c r="M6" s="67">
        <f t="shared" si="1"/>
        <v>26504</v>
      </c>
      <c r="N6" s="67">
        <f t="shared" si="1"/>
        <v>18268</v>
      </c>
      <c r="O6" s="42"/>
      <c r="P6" s="41">
        <f>SUM(P7:P53)</f>
        <v>177129690</v>
      </c>
      <c r="Q6" s="43">
        <f>C6/P6</f>
        <v>0.91426564908457753</v>
      </c>
      <c r="R6" s="41">
        <f t="shared" si="0"/>
        <v>34262000</v>
      </c>
      <c r="S6" s="44">
        <f>F6/R6</f>
        <v>0.94465489463545615</v>
      </c>
      <c r="T6" s="41">
        <f t="shared" si="0"/>
        <v>205240</v>
      </c>
      <c r="U6" s="44">
        <f>I6/T6</f>
        <v>0.57361625414149287</v>
      </c>
      <c r="V6" s="41">
        <f t="shared" ref="V6" si="2">SUM(V7:V53)</f>
        <v>516250</v>
      </c>
      <c r="W6" s="44">
        <f>L6/V6</f>
        <v>8.6725423728813561E-2</v>
      </c>
    </row>
    <row r="7" spans="1:23" x14ac:dyDescent="0.45">
      <c r="A7" s="45" t="s">
        <v>12</v>
      </c>
      <c r="B7" s="40">
        <v>7980384</v>
      </c>
      <c r="C7" s="40">
        <v>6478997</v>
      </c>
      <c r="D7" s="40">
        <v>3250947</v>
      </c>
      <c r="E7" s="41">
        <v>3228050</v>
      </c>
      <c r="F7" s="46">
        <v>1498645</v>
      </c>
      <c r="G7" s="41">
        <v>751339</v>
      </c>
      <c r="H7" s="41">
        <v>747306</v>
      </c>
      <c r="I7" s="41">
        <v>871</v>
      </c>
      <c r="J7" s="41">
        <v>428</v>
      </c>
      <c r="K7" s="41">
        <v>443</v>
      </c>
      <c r="L7" s="67">
        <v>1871</v>
      </c>
      <c r="M7" s="67">
        <v>1220</v>
      </c>
      <c r="N7" s="67">
        <v>651</v>
      </c>
      <c r="O7" s="42"/>
      <c r="P7" s="41">
        <v>7433760</v>
      </c>
      <c r="Q7" s="43">
        <v>0.87156391920105036</v>
      </c>
      <c r="R7" s="47">
        <v>1518500</v>
      </c>
      <c r="S7" s="43">
        <v>0.9869245966414224</v>
      </c>
      <c r="T7" s="41">
        <v>900</v>
      </c>
      <c r="U7" s="44">
        <v>0.96777777777777774</v>
      </c>
      <c r="V7" s="41">
        <v>15700</v>
      </c>
      <c r="W7" s="44">
        <v>0.119171974522293</v>
      </c>
    </row>
    <row r="8" spans="1:23" x14ac:dyDescent="0.45">
      <c r="A8" s="45" t="s">
        <v>13</v>
      </c>
      <c r="B8" s="40">
        <v>2054982</v>
      </c>
      <c r="C8" s="40">
        <v>1863407</v>
      </c>
      <c r="D8" s="40">
        <v>934130</v>
      </c>
      <c r="E8" s="41">
        <v>929277</v>
      </c>
      <c r="F8" s="46">
        <v>188657</v>
      </c>
      <c r="G8" s="41">
        <v>94795</v>
      </c>
      <c r="H8" s="41">
        <v>93862</v>
      </c>
      <c r="I8" s="41">
        <v>2427</v>
      </c>
      <c r="J8" s="41">
        <v>1216</v>
      </c>
      <c r="K8" s="41">
        <v>1211</v>
      </c>
      <c r="L8" s="67">
        <v>491</v>
      </c>
      <c r="M8" s="67">
        <v>291</v>
      </c>
      <c r="N8" s="67">
        <v>200</v>
      </c>
      <c r="O8" s="42"/>
      <c r="P8" s="41">
        <v>1921955</v>
      </c>
      <c r="Q8" s="43">
        <v>0.96953726804217577</v>
      </c>
      <c r="R8" s="47">
        <v>186500</v>
      </c>
      <c r="S8" s="43">
        <v>1.0115656836461127</v>
      </c>
      <c r="T8" s="41">
        <v>3900</v>
      </c>
      <c r="U8" s="44">
        <v>0.62230769230769234</v>
      </c>
      <c r="V8" s="41">
        <v>1850</v>
      </c>
      <c r="W8" s="44">
        <v>0.26540540540540541</v>
      </c>
    </row>
    <row r="9" spans="1:23" x14ac:dyDescent="0.45">
      <c r="A9" s="45" t="s">
        <v>14</v>
      </c>
      <c r="B9" s="40">
        <v>1974991</v>
      </c>
      <c r="C9" s="40">
        <v>1729899</v>
      </c>
      <c r="D9" s="40">
        <v>867700</v>
      </c>
      <c r="E9" s="41">
        <v>862199</v>
      </c>
      <c r="F9" s="46">
        <v>244873</v>
      </c>
      <c r="G9" s="41">
        <v>122907</v>
      </c>
      <c r="H9" s="41">
        <v>121966</v>
      </c>
      <c r="I9" s="41">
        <v>99</v>
      </c>
      <c r="J9" s="41">
        <v>50</v>
      </c>
      <c r="K9" s="41">
        <v>49</v>
      </c>
      <c r="L9" s="67">
        <v>120</v>
      </c>
      <c r="M9" s="67">
        <v>84</v>
      </c>
      <c r="N9" s="67">
        <v>36</v>
      </c>
      <c r="O9" s="42"/>
      <c r="P9" s="41">
        <v>1879585</v>
      </c>
      <c r="Q9" s="43">
        <v>0.92036220761497889</v>
      </c>
      <c r="R9" s="47">
        <v>227500</v>
      </c>
      <c r="S9" s="43">
        <v>1.0763648351648352</v>
      </c>
      <c r="T9" s="41">
        <v>360</v>
      </c>
      <c r="U9" s="44">
        <v>0.27500000000000002</v>
      </c>
      <c r="V9" s="41">
        <v>1640</v>
      </c>
      <c r="W9" s="44">
        <v>7.3170731707317069E-2</v>
      </c>
    </row>
    <row r="10" spans="1:23" x14ac:dyDescent="0.45">
      <c r="A10" s="45" t="s">
        <v>15</v>
      </c>
      <c r="B10" s="40">
        <v>3569826</v>
      </c>
      <c r="C10" s="40">
        <v>2827232</v>
      </c>
      <c r="D10" s="40">
        <v>1418272</v>
      </c>
      <c r="E10" s="41">
        <v>1408960</v>
      </c>
      <c r="F10" s="46">
        <v>741823</v>
      </c>
      <c r="G10" s="41">
        <v>371808</v>
      </c>
      <c r="H10" s="41">
        <v>370015</v>
      </c>
      <c r="I10" s="41">
        <v>56</v>
      </c>
      <c r="J10" s="41">
        <v>20</v>
      </c>
      <c r="K10" s="41">
        <v>36</v>
      </c>
      <c r="L10" s="67">
        <v>715</v>
      </c>
      <c r="M10" s="67">
        <v>400</v>
      </c>
      <c r="N10" s="67">
        <v>315</v>
      </c>
      <c r="O10" s="42"/>
      <c r="P10" s="41">
        <v>3171035</v>
      </c>
      <c r="Q10" s="43">
        <v>0.89158019384838072</v>
      </c>
      <c r="R10" s="47">
        <v>854400</v>
      </c>
      <c r="S10" s="43">
        <v>0.8682385299625468</v>
      </c>
      <c r="T10" s="41">
        <v>340</v>
      </c>
      <c r="U10" s="44">
        <v>0.16470588235294117</v>
      </c>
      <c r="V10" s="41">
        <v>12820</v>
      </c>
      <c r="W10" s="44">
        <v>5.5772230889235566E-2</v>
      </c>
    </row>
    <row r="11" spans="1:23" x14ac:dyDescent="0.45">
      <c r="A11" s="45" t="s">
        <v>16</v>
      </c>
      <c r="B11" s="40">
        <v>1597601</v>
      </c>
      <c r="C11" s="40">
        <v>1500996</v>
      </c>
      <c r="D11" s="40">
        <v>752263</v>
      </c>
      <c r="E11" s="41">
        <v>748733</v>
      </c>
      <c r="F11" s="46">
        <v>96240</v>
      </c>
      <c r="G11" s="41">
        <v>48423</v>
      </c>
      <c r="H11" s="41">
        <v>47817</v>
      </c>
      <c r="I11" s="41">
        <v>67</v>
      </c>
      <c r="J11" s="41">
        <v>34</v>
      </c>
      <c r="K11" s="41">
        <v>33</v>
      </c>
      <c r="L11" s="67">
        <v>298</v>
      </c>
      <c r="M11" s="67">
        <v>174</v>
      </c>
      <c r="N11" s="67">
        <v>124</v>
      </c>
      <c r="O11" s="42"/>
      <c r="P11" s="41">
        <v>1523455</v>
      </c>
      <c r="Q11" s="43">
        <v>0.98525785139698907</v>
      </c>
      <c r="R11" s="47">
        <v>87900</v>
      </c>
      <c r="S11" s="43">
        <v>1.0948805460750852</v>
      </c>
      <c r="T11" s="41">
        <v>140</v>
      </c>
      <c r="U11" s="44">
        <v>0.47857142857142859</v>
      </c>
      <c r="V11" s="41">
        <v>2500</v>
      </c>
      <c r="W11" s="44">
        <v>0.1192</v>
      </c>
    </row>
    <row r="12" spans="1:23" x14ac:dyDescent="0.45">
      <c r="A12" s="45" t="s">
        <v>17</v>
      </c>
      <c r="B12" s="40">
        <v>1748728</v>
      </c>
      <c r="C12" s="40">
        <v>1670315</v>
      </c>
      <c r="D12" s="40">
        <v>837401</v>
      </c>
      <c r="E12" s="41">
        <v>832914</v>
      </c>
      <c r="F12" s="46">
        <v>78042</v>
      </c>
      <c r="G12" s="41">
        <v>39074</v>
      </c>
      <c r="H12" s="41">
        <v>38968</v>
      </c>
      <c r="I12" s="41">
        <v>161</v>
      </c>
      <c r="J12" s="41">
        <v>80</v>
      </c>
      <c r="K12" s="41">
        <v>81</v>
      </c>
      <c r="L12" s="67">
        <v>210</v>
      </c>
      <c r="M12" s="67">
        <v>109</v>
      </c>
      <c r="N12" s="67">
        <v>101</v>
      </c>
      <c r="O12" s="42"/>
      <c r="P12" s="41">
        <v>1736595</v>
      </c>
      <c r="Q12" s="43">
        <v>0.96183335780651213</v>
      </c>
      <c r="R12" s="47">
        <v>61700</v>
      </c>
      <c r="S12" s="43">
        <v>1.2648622366288493</v>
      </c>
      <c r="T12" s="41">
        <v>340</v>
      </c>
      <c r="U12" s="44">
        <v>0.47352941176470587</v>
      </c>
      <c r="V12" s="41">
        <v>1370</v>
      </c>
      <c r="W12" s="44">
        <v>0.15328467153284672</v>
      </c>
    </row>
    <row r="13" spans="1:23" x14ac:dyDescent="0.45">
      <c r="A13" s="45" t="s">
        <v>18</v>
      </c>
      <c r="B13" s="40">
        <v>2982950</v>
      </c>
      <c r="C13" s="40">
        <v>2773858</v>
      </c>
      <c r="D13" s="40">
        <v>1391956</v>
      </c>
      <c r="E13" s="41">
        <v>1381902</v>
      </c>
      <c r="F13" s="46">
        <v>208244</v>
      </c>
      <c r="G13" s="41">
        <v>104609</v>
      </c>
      <c r="H13" s="41">
        <v>103635</v>
      </c>
      <c r="I13" s="41">
        <v>254</v>
      </c>
      <c r="J13" s="41">
        <v>126</v>
      </c>
      <c r="K13" s="41">
        <v>128</v>
      </c>
      <c r="L13" s="67">
        <v>594</v>
      </c>
      <c r="M13" s="67">
        <v>352</v>
      </c>
      <c r="N13" s="67">
        <v>242</v>
      </c>
      <c r="O13" s="42"/>
      <c r="P13" s="41">
        <v>2910040</v>
      </c>
      <c r="Q13" s="43">
        <v>0.95320270511745542</v>
      </c>
      <c r="R13" s="47">
        <v>178600</v>
      </c>
      <c r="S13" s="43">
        <v>1.1659798432250841</v>
      </c>
      <c r="T13" s="41">
        <v>660</v>
      </c>
      <c r="U13" s="44">
        <v>0.38484848484848483</v>
      </c>
      <c r="V13" s="41">
        <v>11240</v>
      </c>
      <c r="W13" s="44">
        <v>5.2846975088967969E-2</v>
      </c>
    </row>
    <row r="14" spans="1:23" x14ac:dyDescent="0.45">
      <c r="A14" s="45" t="s">
        <v>19</v>
      </c>
      <c r="B14" s="40">
        <v>4664905</v>
      </c>
      <c r="C14" s="40">
        <v>3792162</v>
      </c>
      <c r="D14" s="40">
        <v>1902110</v>
      </c>
      <c r="E14" s="41">
        <v>1890052</v>
      </c>
      <c r="F14" s="46">
        <v>871411</v>
      </c>
      <c r="G14" s="41">
        <v>437107</v>
      </c>
      <c r="H14" s="41">
        <v>434304</v>
      </c>
      <c r="I14" s="41">
        <v>370</v>
      </c>
      <c r="J14" s="41">
        <v>176</v>
      </c>
      <c r="K14" s="41">
        <v>194</v>
      </c>
      <c r="L14" s="67">
        <v>962</v>
      </c>
      <c r="M14" s="67">
        <v>510</v>
      </c>
      <c r="N14" s="67">
        <v>452</v>
      </c>
      <c r="O14" s="42"/>
      <c r="P14" s="41">
        <v>4064675</v>
      </c>
      <c r="Q14" s="43">
        <v>0.93295577137163488</v>
      </c>
      <c r="R14" s="47">
        <v>892500</v>
      </c>
      <c r="S14" s="43">
        <v>0.97637086834733888</v>
      </c>
      <c r="T14" s="41">
        <v>960</v>
      </c>
      <c r="U14" s="44">
        <v>0.38541666666666669</v>
      </c>
      <c r="V14" s="41">
        <v>6860</v>
      </c>
      <c r="W14" s="44">
        <v>0.14023323615160349</v>
      </c>
    </row>
    <row r="15" spans="1:23" x14ac:dyDescent="0.45">
      <c r="A15" s="48" t="s">
        <v>20</v>
      </c>
      <c r="B15" s="40">
        <v>3100154</v>
      </c>
      <c r="C15" s="40">
        <v>2715729</v>
      </c>
      <c r="D15" s="40">
        <v>1362168</v>
      </c>
      <c r="E15" s="41">
        <v>1353561</v>
      </c>
      <c r="F15" s="46">
        <v>382711</v>
      </c>
      <c r="G15" s="41">
        <v>192438</v>
      </c>
      <c r="H15" s="41">
        <v>190273</v>
      </c>
      <c r="I15" s="41">
        <v>831</v>
      </c>
      <c r="J15" s="41">
        <v>413</v>
      </c>
      <c r="K15" s="41">
        <v>418</v>
      </c>
      <c r="L15" s="67">
        <v>883</v>
      </c>
      <c r="M15" s="67">
        <v>544</v>
      </c>
      <c r="N15" s="67">
        <v>339</v>
      </c>
      <c r="O15" s="42"/>
      <c r="P15" s="41">
        <v>2869350</v>
      </c>
      <c r="Q15" s="43">
        <v>0.94646139369543625</v>
      </c>
      <c r="R15" s="47">
        <v>375900</v>
      </c>
      <c r="S15" s="43">
        <v>1.0181191806331471</v>
      </c>
      <c r="T15" s="41">
        <v>1320</v>
      </c>
      <c r="U15" s="44">
        <v>0.62954545454545452</v>
      </c>
      <c r="V15" s="41">
        <v>5910</v>
      </c>
      <c r="W15" s="44">
        <v>0.1494077834179357</v>
      </c>
    </row>
    <row r="16" spans="1:23" x14ac:dyDescent="0.45">
      <c r="A16" s="45" t="s">
        <v>21</v>
      </c>
      <c r="B16" s="40">
        <v>3018162</v>
      </c>
      <c r="C16" s="40">
        <v>2166300</v>
      </c>
      <c r="D16" s="40">
        <v>1087095</v>
      </c>
      <c r="E16" s="41">
        <v>1079205</v>
      </c>
      <c r="F16" s="46">
        <v>851267</v>
      </c>
      <c r="G16" s="41">
        <v>426876</v>
      </c>
      <c r="H16" s="41">
        <v>424391</v>
      </c>
      <c r="I16" s="41">
        <v>228</v>
      </c>
      <c r="J16" s="41">
        <v>95</v>
      </c>
      <c r="K16" s="41">
        <v>133</v>
      </c>
      <c r="L16" s="67">
        <v>367</v>
      </c>
      <c r="M16" s="67">
        <v>215</v>
      </c>
      <c r="N16" s="67">
        <v>152</v>
      </c>
      <c r="O16" s="42"/>
      <c r="P16" s="41">
        <v>2506095</v>
      </c>
      <c r="Q16" s="43">
        <v>0.86441256217342122</v>
      </c>
      <c r="R16" s="47">
        <v>887500</v>
      </c>
      <c r="S16" s="43">
        <v>0.95917408450704222</v>
      </c>
      <c r="T16" s="41">
        <v>440</v>
      </c>
      <c r="U16" s="44">
        <v>0.51818181818181819</v>
      </c>
      <c r="V16" s="41">
        <v>3040</v>
      </c>
      <c r="W16" s="44">
        <v>0.12072368421052632</v>
      </c>
    </row>
    <row r="17" spans="1:23" x14ac:dyDescent="0.45">
      <c r="A17" s="45" t="s">
        <v>22</v>
      </c>
      <c r="B17" s="40">
        <v>11630878</v>
      </c>
      <c r="C17" s="40">
        <v>9929363</v>
      </c>
      <c r="D17" s="40">
        <v>4987283</v>
      </c>
      <c r="E17" s="41">
        <v>4942080</v>
      </c>
      <c r="F17" s="46">
        <v>1681111</v>
      </c>
      <c r="G17" s="41">
        <v>841835</v>
      </c>
      <c r="H17" s="41">
        <v>839276</v>
      </c>
      <c r="I17" s="41">
        <v>18105</v>
      </c>
      <c r="J17" s="41">
        <v>9064</v>
      </c>
      <c r="K17" s="41">
        <v>9041</v>
      </c>
      <c r="L17" s="67">
        <v>2299</v>
      </c>
      <c r="M17" s="67">
        <v>1276</v>
      </c>
      <c r="N17" s="67">
        <v>1023</v>
      </c>
      <c r="O17" s="42"/>
      <c r="P17" s="41">
        <v>10836010</v>
      </c>
      <c r="Q17" s="43">
        <v>0.91633018057384585</v>
      </c>
      <c r="R17" s="47">
        <v>659400</v>
      </c>
      <c r="S17" s="43">
        <v>2.5494555656657569</v>
      </c>
      <c r="T17" s="41">
        <v>37920</v>
      </c>
      <c r="U17" s="44">
        <v>0.47745253164556961</v>
      </c>
      <c r="V17" s="41">
        <v>25670</v>
      </c>
      <c r="W17" s="44">
        <v>8.9559797428905338E-2</v>
      </c>
    </row>
    <row r="18" spans="1:23" x14ac:dyDescent="0.45">
      <c r="A18" s="45" t="s">
        <v>23</v>
      </c>
      <c r="B18" s="40">
        <v>9939062</v>
      </c>
      <c r="C18" s="40">
        <v>8228537</v>
      </c>
      <c r="D18" s="40">
        <v>4129712</v>
      </c>
      <c r="E18" s="41">
        <v>4098825</v>
      </c>
      <c r="F18" s="46">
        <v>1707734</v>
      </c>
      <c r="G18" s="41">
        <v>855704</v>
      </c>
      <c r="H18" s="41">
        <v>852030</v>
      </c>
      <c r="I18" s="41">
        <v>826</v>
      </c>
      <c r="J18" s="41">
        <v>372</v>
      </c>
      <c r="K18" s="41">
        <v>454</v>
      </c>
      <c r="L18" s="67">
        <v>1965</v>
      </c>
      <c r="M18" s="67">
        <v>1227</v>
      </c>
      <c r="N18" s="67">
        <v>738</v>
      </c>
      <c r="O18" s="42"/>
      <c r="P18" s="41">
        <v>8816645</v>
      </c>
      <c r="Q18" s="43">
        <v>0.93329571509343978</v>
      </c>
      <c r="R18" s="47">
        <v>643300</v>
      </c>
      <c r="S18" s="43">
        <v>2.6546463547334058</v>
      </c>
      <c r="T18" s="41">
        <v>4860</v>
      </c>
      <c r="U18" s="44">
        <v>0.16995884773662551</v>
      </c>
      <c r="V18" s="41">
        <v>17170</v>
      </c>
      <c r="W18" s="44">
        <v>0.11444379732090856</v>
      </c>
    </row>
    <row r="19" spans="1:23" x14ac:dyDescent="0.45">
      <c r="A19" s="45" t="s">
        <v>24</v>
      </c>
      <c r="B19" s="40">
        <v>21378035</v>
      </c>
      <c r="C19" s="40">
        <v>15987600</v>
      </c>
      <c r="D19" s="40">
        <v>8026701</v>
      </c>
      <c r="E19" s="41">
        <v>7960899</v>
      </c>
      <c r="F19" s="46">
        <v>5369733</v>
      </c>
      <c r="G19" s="41">
        <v>2693503</v>
      </c>
      <c r="H19" s="41">
        <v>2676230</v>
      </c>
      <c r="I19" s="41">
        <v>13686</v>
      </c>
      <c r="J19" s="41">
        <v>6798</v>
      </c>
      <c r="K19" s="41">
        <v>6888</v>
      </c>
      <c r="L19" s="67">
        <v>7016</v>
      </c>
      <c r="M19" s="67">
        <v>4106</v>
      </c>
      <c r="N19" s="67">
        <v>2910</v>
      </c>
      <c r="O19" s="42"/>
      <c r="P19" s="41">
        <v>17678890</v>
      </c>
      <c r="Q19" s="43">
        <v>0.90433279464943783</v>
      </c>
      <c r="R19" s="47">
        <v>10135750</v>
      </c>
      <c r="S19" s="43">
        <v>0.52978151592136746</v>
      </c>
      <c r="T19" s="41">
        <v>43840</v>
      </c>
      <c r="U19" s="44">
        <v>0.31218065693430658</v>
      </c>
      <c r="V19" s="41">
        <v>63080</v>
      </c>
      <c r="W19" s="44">
        <v>0.11122384273937856</v>
      </c>
    </row>
    <row r="20" spans="1:23" x14ac:dyDescent="0.45">
      <c r="A20" s="45" t="s">
        <v>25</v>
      </c>
      <c r="B20" s="40">
        <v>14444899</v>
      </c>
      <c r="C20" s="40">
        <v>11094147</v>
      </c>
      <c r="D20" s="40">
        <v>5565639</v>
      </c>
      <c r="E20" s="41">
        <v>5528508</v>
      </c>
      <c r="F20" s="46">
        <v>3340899</v>
      </c>
      <c r="G20" s="41">
        <v>1673690</v>
      </c>
      <c r="H20" s="41">
        <v>1667209</v>
      </c>
      <c r="I20" s="41">
        <v>6123</v>
      </c>
      <c r="J20" s="41">
        <v>3057</v>
      </c>
      <c r="K20" s="41">
        <v>3066</v>
      </c>
      <c r="L20" s="67">
        <v>3730</v>
      </c>
      <c r="M20" s="67">
        <v>2084</v>
      </c>
      <c r="N20" s="67">
        <v>1646</v>
      </c>
      <c r="O20" s="42"/>
      <c r="P20" s="41">
        <v>11882835</v>
      </c>
      <c r="Q20" s="43">
        <v>0.9336279599943953</v>
      </c>
      <c r="R20" s="47">
        <v>1939900</v>
      </c>
      <c r="S20" s="43">
        <v>1.7222016598793752</v>
      </c>
      <c r="T20" s="41">
        <v>11740</v>
      </c>
      <c r="U20" s="44">
        <v>0.52155025553662693</v>
      </c>
      <c r="V20" s="41">
        <v>30960</v>
      </c>
      <c r="W20" s="44">
        <v>0.1204780361757106</v>
      </c>
    </row>
    <row r="21" spans="1:23" x14ac:dyDescent="0.45">
      <c r="A21" s="45" t="s">
        <v>26</v>
      </c>
      <c r="B21" s="40">
        <v>3571194</v>
      </c>
      <c r="C21" s="40">
        <v>2998430</v>
      </c>
      <c r="D21" s="40">
        <v>1502778</v>
      </c>
      <c r="E21" s="41">
        <v>1495652</v>
      </c>
      <c r="F21" s="46">
        <v>571771</v>
      </c>
      <c r="G21" s="41">
        <v>286795</v>
      </c>
      <c r="H21" s="41">
        <v>284976</v>
      </c>
      <c r="I21" s="41">
        <v>77</v>
      </c>
      <c r="J21" s="41">
        <v>35</v>
      </c>
      <c r="K21" s="41">
        <v>42</v>
      </c>
      <c r="L21" s="67">
        <v>916</v>
      </c>
      <c r="M21" s="67">
        <v>533</v>
      </c>
      <c r="N21" s="67">
        <v>383</v>
      </c>
      <c r="O21" s="42"/>
      <c r="P21" s="41">
        <v>3293905</v>
      </c>
      <c r="Q21" s="43">
        <v>0.91029644145778343</v>
      </c>
      <c r="R21" s="47">
        <v>584800</v>
      </c>
      <c r="S21" s="43">
        <v>0.97772058823529406</v>
      </c>
      <c r="T21" s="41">
        <v>440</v>
      </c>
      <c r="U21" s="44">
        <v>0.17499999999999999</v>
      </c>
      <c r="V21" s="41">
        <v>6280</v>
      </c>
      <c r="W21" s="44">
        <v>0.14585987261146496</v>
      </c>
    </row>
    <row r="22" spans="1:23" x14ac:dyDescent="0.45">
      <c r="A22" s="45" t="s">
        <v>27</v>
      </c>
      <c r="B22" s="40">
        <v>1683279</v>
      </c>
      <c r="C22" s="40">
        <v>1496629</v>
      </c>
      <c r="D22" s="40">
        <v>750182</v>
      </c>
      <c r="E22" s="41">
        <v>746447</v>
      </c>
      <c r="F22" s="46">
        <v>186293</v>
      </c>
      <c r="G22" s="41">
        <v>93395</v>
      </c>
      <c r="H22" s="41">
        <v>92898</v>
      </c>
      <c r="I22" s="41">
        <v>217</v>
      </c>
      <c r="J22" s="41">
        <v>107</v>
      </c>
      <c r="K22" s="41">
        <v>110</v>
      </c>
      <c r="L22" s="67">
        <v>140</v>
      </c>
      <c r="M22" s="67">
        <v>92</v>
      </c>
      <c r="N22" s="67">
        <v>48</v>
      </c>
      <c r="O22" s="42"/>
      <c r="P22" s="41">
        <v>1611720</v>
      </c>
      <c r="Q22" s="43">
        <v>0.92859119450028538</v>
      </c>
      <c r="R22" s="47">
        <v>176600</v>
      </c>
      <c r="S22" s="43">
        <v>1.0548867497168744</v>
      </c>
      <c r="T22" s="41">
        <v>540</v>
      </c>
      <c r="U22" s="44">
        <v>0.40185185185185185</v>
      </c>
      <c r="V22" s="41">
        <v>1400</v>
      </c>
      <c r="W22" s="44">
        <v>0.1</v>
      </c>
    </row>
    <row r="23" spans="1:23" x14ac:dyDescent="0.45">
      <c r="A23" s="45" t="s">
        <v>28</v>
      </c>
      <c r="B23" s="40">
        <v>1742968</v>
      </c>
      <c r="C23" s="40">
        <v>1535602</v>
      </c>
      <c r="D23" s="40">
        <v>769845</v>
      </c>
      <c r="E23" s="41">
        <v>765757</v>
      </c>
      <c r="F23" s="46">
        <v>205858</v>
      </c>
      <c r="G23" s="41">
        <v>103297</v>
      </c>
      <c r="H23" s="41">
        <v>102561</v>
      </c>
      <c r="I23" s="41">
        <v>1011</v>
      </c>
      <c r="J23" s="41">
        <v>504</v>
      </c>
      <c r="K23" s="41">
        <v>507</v>
      </c>
      <c r="L23" s="67">
        <v>497</v>
      </c>
      <c r="M23" s="67">
        <v>324</v>
      </c>
      <c r="N23" s="67">
        <v>173</v>
      </c>
      <c r="O23" s="42"/>
      <c r="P23" s="41">
        <v>1620330</v>
      </c>
      <c r="Q23" s="43">
        <v>0.94770941721748037</v>
      </c>
      <c r="R23" s="47">
        <v>220900</v>
      </c>
      <c r="S23" s="43">
        <v>0.93190583974649166</v>
      </c>
      <c r="T23" s="41">
        <v>1280</v>
      </c>
      <c r="U23" s="44">
        <v>0.78984374999999996</v>
      </c>
      <c r="V23" s="41">
        <v>8470</v>
      </c>
      <c r="W23" s="44">
        <v>5.8677685950413221E-2</v>
      </c>
    </row>
    <row r="24" spans="1:23" x14ac:dyDescent="0.45">
      <c r="A24" s="45" t="s">
        <v>29</v>
      </c>
      <c r="B24" s="40">
        <v>1199090</v>
      </c>
      <c r="C24" s="40">
        <v>1055399</v>
      </c>
      <c r="D24" s="40">
        <v>529449</v>
      </c>
      <c r="E24" s="41">
        <v>525950</v>
      </c>
      <c r="F24" s="46">
        <v>143011</v>
      </c>
      <c r="G24" s="41">
        <v>71740</v>
      </c>
      <c r="H24" s="41">
        <v>71271</v>
      </c>
      <c r="I24" s="41">
        <v>67</v>
      </c>
      <c r="J24" s="41">
        <v>22</v>
      </c>
      <c r="K24" s="41">
        <v>45</v>
      </c>
      <c r="L24" s="67">
        <v>613</v>
      </c>
      <c r="M24" s="67">
        <v>352</v>
      </c>
      <c r="N24" s="67">
        <v>261</v>
      </c>
      <c r="O24" s="42"/>
      <c r="P24" s="41">
        <v>1125370</v>
      </c>
      <c r="Q24" s="43">
        <v>0.93782400454961479</v>
      </c>
      <c r="R24" s="47">
        <v>145200</v>
      </c>
      <c r="S24" s="43">
        <v>0.98492424242424237</v>
      </c>
      <c r="T24" s="41">
        <v>240</v>
      </c>
      <c r="U24" s="44">
        <v>0.27916666666666667</v>
      </c>
      <c r="V24" s="41">
        <v>8430</v>
      </c>
      <c r="W24" s="44">
        <v>7.2716488730723602E-2</v>
      </c>
    </row>
    <row r="25" spans="1:23" x14ac:dyDescent="0.45">
      <c r="A25" s="45" t="s">
        <v>30</v>
      </c>
      <c r="B25" s="40">
        <v>1279656</v>
      </c>
      <c r="C25" s="40">
        <v>1128753</v>
      </c>
      <c r="D25" s="40">
        <v>566010</v>
      </c>
      <c r="E25" s="41">
        <v>562743</v>
      </c>
      <c r="F25" s="46">
        <v>150434</v>
      </c>
      <c r="G25" s="41">
        <v>75503</v>
      </c>
      <c r="H25" s="41">
        <v>74931</v>
      </c>
      <c r="I25" s="41">
        <v>32</v>
      </c>
      <c r="J25" s="41">
        <v>12</v>
      </c>
      <c r="K25" s="41">
        <v>20</v>
      </c>
      <c r="L25" s="67">
        <v>437</v>
      </c>
      <c r="M25" s="67">
        <v>262</v>
      </c>
      <c r="N25" s="67">
        <v>175</v>
      </c>
      <c r="O25" s="42"/>
      <c r="P25" s="41">
        <v>1271190</v>
      </c>
      <c r="Q25" s="43">
        <v>0.8879498737403535</v>
      </c>
      <c r="R25" s="47">
        <v>139400</v>
      </c>
      <c r="S25" s="43">
        <v>1.0791535150645624</v>
      </c>
      <c r="T25" s="41">
        <v>480</v>
      </c>
      <c r="U25" s="44">
        <v>6.6666666666666666E-2</v>
      </c>
      <c r="V25" s="41">
        <v>5680</v>
      </c>
      <c r="W25" s="44">
        <v>7.6936619718309854E-2</v>
      </c>
    </row>
    <row r="26" spans="1:23" x14ac:dyDescent="0.45">
      <c r="A26" s="45" t="s">
        <v>31</v>
      </c>
      <c r="B26" s="40">
        <v>3256653</v>
      </c>
      <c r="C26" s="40">
        <v>2964483</v>
      </c>
      <c r="D26" s="40">
        <v>1486250</v>
      </c>
      <c r="E26" s="41">
        <v>1478233</v>
      </c>
      <c r="F26" s="46">
        <v>290701</v>
      </c>
      <c r="G26" s="41">
        <v>145871</v>
      </c>
      <c r="H26" s="41">
        <v>144830</v>
      </c>
      <c r="I26" s="41">
        <v>122</v>
      </c>
      <c r="J26" s="41">
        <v>55</v>
      </c>
      <c r="K26" s="41">
        <v>67</v>
      </c>
      <c r="L26" s="67">
        <v>1347</v>
      </c>
      <c r="M26" s="67">
        <v>797</v>
      </c>
      <c r="N26" s="67">
        <v>550</v>
      </c>
      <c r="O26" s="42"/>
      <c r="P26" s="41">
        <v>3174370</v>
      </c>
      <c r="Q26" s="43">
        <v>0.93388073854024578</v>
      </c>
      <c r="R26" s="47">
        <v>268100</v>
      </c>
      <c r="S26" s="43">
        <v>1.0843006340917567</v>
      </c>
      <c r="T26" s="41">
        <v>140</v>
      </c>
      <c r="U26" s="44">
        <v>0.87142857142857144</v>
      </c>
      <c r="V26" s="41">
        <v>16890</v>
      </c>
      <c r="W26" s="44">
        <v>7.9751332149200715E-2</v>
      </c>
    </row>
    <row r="27" spans="1:23" x14ac:dyDescent="0.45">
      <c r="A27" s="45" t="s">
        <v>32</v>
      </c>
      <c r="B27" s="40">
        <v>3130711</v>
      </c>
      <c r="C27" s="40">
        <v>2789113</v>
      </c>
      <c r="D27" s="40">
        <v>1397363</v>
      </c>
      <c r="E27" s="41">
        <v>1391750</v>
      </c>
      <c r="F27" s="46">
        <v>339132</v>
      </c>
      <c r="G27" s="41">
        <v>170695</v>
      </c>
      <c r="H27" s="41">
        <v>168437</v>
      </c>
      <c r="I27" s="41">
        <v>2139</v>
      </c>
      <c r="J27" s="41">
        <v>1065</v>
      </c>
      <c r="K27" s="41">
        <v>1074</v>
      </c>
      <c r="L27" s="67">
        <v>327</v>
      </c>
      <c r="M27" s="67">
        <v>180</v>
      </c>
      <c r="N27" s="67">
        <v>147</v>
      </c>
      <c r="O27" s="42"/>
      <c r="P27" s="41">
        <v>3040725</v>
      </c>
      <c r="Q27" s="43">
        <v>0.91725262889606918</v>
      </c>
      <c r="R27" s="47">
        <v>279600</v>
      </c>
      <c r="S27" s="43">
        <v>1.2129184549356222</v>
      </c>
      <c r="T27" s="41">
        <v>2780</v>
      </c>
      <c r="U27" s="44">
        <v>0.76942446043165469</v>
      </c>
      <c r="V27" s="41">
        <v>5030</v>
      </c>
      <c r="W27" s="44">
        <v>6.5009940357852888E-2</v>
      </c>
    </row>
    <row r="28" spans="1:23" x14ac:dyDescent="0.45">
      <c r="A28" s="45" t="s">
        <v>33</v>
      </c>
      <c r="B28" s="40">
        <v>5954163</v>
      </c>
      <c r="C28" s="40">
        <v>5168424</v>
      </c>
      <c r="D28" s="40">
        <v>2592215</v>
      </c>
      <c r="E28" s="41">
        <v>2576209</v>
      </c>
      <c r="F28" s="46">
        <v>783137</v>
      </c>
      <c r="G28" s="41">
        <v>392509</v>
      </c>
      <c r="H28" s="41">
        <v>390628</v>
      </c>
      <c r="I28" s="41">
        <v>205</v>
      </c>
      <c r="J28" s="41">
        <v>91</v>
      </c>
      <c r="K28" s="41">
        <v>114</v>
      </c>
      <c r="L28" s="67">
        <v>2397</v>
      </c>
      <c r="M28" s="67">
        <v>1367</v>
      </c>
      <c r="N28" s="67">
        <v>1030</v>
      </c>
      <c r="O28" s="42"/>
      <c r="P28" s="41">
        <v>5396620</v>
      </c>
      <c r="Q28" s="43">
        <v>0.95771501421259975</v>
      </c>
      <c r="R28" s="47">
        <v>752600</v>
      </c>
      <c r="S28" s="43">
        <v>1.0405753388254053</v>
      </c>
      <c r="T28" s="41">
        <v>1260</v>
      </c>
      <c r="U28" s="44">
        <v>0.1626984126984127</v>
      </c>
      <c r="V28" s="41">
        <v>59140</v>
      </c>
      <c r="W28" s="44">
        <v>4.0530943523841734E-2</v>
      </c>
    </row>
    <row r="29" spans="1:23" x14ac:dyDescent="0.45">
      <c r="A29" s="45" t="s">
        <v>34</v>
      </c>
      <c r="B29" s="40">
        <v>11274781</v>
      </c>
      <c r="C29" s="40">
        <v>8836577</v>
      </c>
      <c r="D29" s="40">
        <v>4431210</v>
      </c>
      <c r="E29" s="41">
        <v>4405367</v>
      </c>
      <c r="F29" s="46">
        <v>2435784</v>
      </c>
      <c r="G29" s="41">
        <v>1221772</v>
      </c>
      <c r="H29" s="41">
        <v>1214012</v>
      </c>
      <c r="I29" s="41">
        <v>751</v>
      </c>
      <c r="J29" s="41">
        <v>331</v>
      </c>
      <c r="K29" s="41">
        <v>420</v>
      </c>
      <c r="L29" s="67">
        <v>1669</v>
      </c>
      <c r="M29" s="67">
        <v>1031</v>
      </c>
      <c r="N29" s="67">
        <v>638</v>
      </c>
      <c r="O29" s="42"/>
      <c r="P29" s="41">
        <v>10122810</v>
      </c>
      <c r="Q29" s="43">
        <v>0.8729371587533501</v>
      </c>
      <c r="R29" s="47">
        <v>2709900</v>
      </c>
      <c r="S29" s="43">
        <v>0.89884645189859402</v>
      </c>
      <c r="T29" s="41">
        <v>1740</v>
      </c>
      <c r="U29" s="44">
        <v>0.43160919540229886</v>
      </c>
      <c r="V29" s="41">
        <v>14590</v>
      </c>
      <c r="W29" s="44">
        <v>0.11439342015078821</v>
      </c>
    </row>
    <row r="30" spans="1:23" x14ac:dyDescent="0.45">
      <c r="A30" s="45" t="s">
        <v>35</v>
      </c>
      <c r="B30" s="40">
        <v>2781788</v>
      </c>
      <c r="C30" s="40">
        <v>2509665</v>
      </c>
      <c r="D30" s="40">
        <v>1258082</v>
      </c>
      <c r="E30" s="41">
        <v>1251583</v>
      </c>
      <c r="F30" s="46">
        <v>271188</v>
      </c>
      <c r="G30" s="41">
        <v>136202</v>
      </c>
      <c r="H30" s="41">
        <v>134986</v>
      </c>
      <c r="I30" s="41">
        <v>469</v>
      </c>
      <c r="J30" s="41">
        <v>233</v>
      </c>
      <c r="K30" s="41">
        <v>236</v>
      </c>
      <c r="L30" s="67">
        <v>466</v>
      </c>
      <c r="M30" s="67">
        <v>296</v>
      </c>
      <c r="N30" s="67">
        <v>170</v>
      </c>
      <c r="O30" s="42"/>
      <c r="P30" s="41">
        <v>2668985</v>
      </c>
      <c r="Q30" s="43">
        <v>0.94030689569255732</v>
      </c>
      <c r="R30" s="47">
        <v>239550</v>
      </c>
      <c r="S30" s="43">
        <v>1.1320726361928617</v>
      </c>
      <c r="T30" s="41">
        <v>980</v>
      </c>
      <c r="U30" s="44">
        <v>0.47857142857142859</v>
      </c>
      <c r="V30" s="41">
        <v>5190</v>
      </c>
      <c r="W30" s="44">
        <v>8.9788053949903662E-2</v>
      </c>
    </row>
    <row r="31" spans="1:23" x14ac:dyDescent="0.45">
      <c r="A31" s="45" t="s">
        <v>36</v>
      </c>
      <c r="B31" s="40">
        <v>2188607</v>
      </c>
      <c r="C31" s="40">
        <v>1819324</v>
      </c>
      <c r="D31" s="40">
        <v>912817</v>
      </c>
      <c r="E31" s="41">
        <v>906507</v>
      </c>
      <c r="F31" s="46">
        <v>368958</v>
      </c>
      <c r="G31" s="41">
        <v>184855</v>
      </c>
      <c r="H31" s="41">
        <v>184103</v>
      </c>
      <c r="I31" s="41">
        <v>94</v>
      </c>
      <c r="J31" s="41">
        <v>41</v>
      </c>
      <c r="K31" s="41">
        <v>53</v>
      </c>
      <c r="L31" s="67">
        <v>231</v>
      </c>
      <c r="M31" s="67">
        <v>114</v>
      </c>
      <c r="N31" s="67">
        <v>117</v>
      </c>
      <c r="O31" s="42"/>
      <c r="P31" s="41">
        <v>1916090</v>
      </c>
      <c r="Q31" s="43">
        <v>0.949498196848791</v>
      </c>
      <c r="R31" s="47">
        <v>348300</v>
      </c>
      <c r="S31" s="43">
        <v>1.0593109388458226</v>
      </c>
      <c r="T31" s="41">
        <v>240</v>
      </c>
      <c r="U31" s="44">
        <v>0.39166666666666666</v>
      </c>
      <c r="V31" s="41">
        <v>2020</v>
      </c>
      <c r="W31" s="44">
        <v>0.11435643564356436</v>
      </c>
    </row>
    <row r="32" spans="1:23" x14ac:dyDescent="0.45">
      <c r="A32" s="45" t="s">
        <v>37</v>
      </c>
      <c r="B32" s="40">
        <v>3777190</v>
      </c>
      <c r="C32" s="40">
        <v>3122679</v>
      </c>
      <c r="D32" s="40">
        <v>1565582</v>
      </c>
      <c r="E32" s="41">
        <v>1557097</v>
      </c>
      <c r="F32" s="46">
        <v>653214</v>
      </c>
      <c r="G32" s="41">
        <v>327781</v>
      </c>
      <c r="H32" s="41">
        <v>325433</v>
      </c>
      <c r="I32" s="41">
        <v>499</v>
      </c>
      <c r="J32" s="41">
        <v>250</v>
      </c>
      <c r="K32" s="41">
        <v>249</v>
      </c>
      <c r="L32" s="67">
        <v>798</v>
      </c>
      <c r="M32" s="67">
        <v>481</v>
      </c>
      <c r="N32" s="67">
        <v>317</v>
      </c>
      <c r="O32" s="42"/>
      <c r="P32" s="41">
        <v>3409695</v>
      </c>
      <c r="Q32" s="43">
        <v>0.91582355606586507</v>
      </c>
      <c r="R32" s="47">
        <v>704200</v>
      </c>
      <c r="S32" s="43">
        <v>0.92759727350184606</v>
      </c>
      <c r="T32" s="41">
        <v>1060</v>
      </c>
      <c r="U32" s="44">
        <v>0.47075471698113208</v>
      </c>
      <c r="V32" s="41">
        <v>19420</v>
      </c>
      <c r="W32" s="44">
        <v>4.109165808444902E-2</v>
      </c>
    </row>
    <row r="33" spans="1:23" x14ac:dyDescent="0.45">
      <c r="A33" s="45" t="s">
        <v>38</v>
      </c>
      <c r="B33" s="40">
        <v>12960096</v>
      </c>
      <c r="C33" s="40">
        <v>10015709</v>
      </c>
      <c r="D33" s="40">
        <v>5023512</v>
      </c>
      <c r="E33" s="41">
        <v>4992197</v>
      </c>
      <c r="F33" s="46">
        <v>2877658</v>
      </c>
      <c r="G33" s="41">
        <v>1442309</v>
      </c>
      <c r="H33" s="41">
        <v>1435349</v>
      </c>
      <c r="I33" s="41">
        <v>64022</v>
      </c>
      <c r="J33" s="41">
        <v>32163</v>
      </c>
      <c r="K33" s="41">
        <v>31859</v>
      </c>
      <c r="L33" s="67">
        <v>2707</v>
      </c>
      <c r="M33" s="67">
        <v>1582</v>
      </c>
      <c r="N33" s="67">
        <v>1125</v>
      </c>
      <c r="O33" s="42"/>
      <c r="P33" s="41">
        <v>11521165</v>
      </c>
      <c r="Q33" s="43">
        <v>0.8693312698845993</v>
      </c>
      <c r="R33" s="47">
        <v>3481600</v>
      </c>
      <c r="S33" s="43">
        <v>0.826533203125</v>
      </c>
      <c r="T33" s="41">
        <v>72920</v>
      </c>
      <c r="U33" s="44">
        <v>0.87797586396050464</v>
      </c>
      <c r="V33" s="41">
        <v>45290</v>
      </c>
      <c r="W33" s="44">
        <v>5.9770368734820049E-2</v>
      </c>
    </row>
    <row r="34" spans="1:23" x14ac:dyDescent="0.45">
      <c r="A34" s="45" t="s">
        <v>39</v>
      </c>
      <c r="B34" s="40">
        <v>8332601</v>
      </c>
      <c r="C34" s="40">
        <v>6939401</v>
      </c>
      <c r="D34" s="40">
        <v>3479075</v>
      </c>
      <c r="E34" s="41">
        <v>3460326</v>
      </c>
      <c r="F34" s="46">
        <v>1390626</v>
      </c>
      <c r="G34" s="41">
        <v>698386</v>
      </c>
      <c r="H34" s="41">
        <v>692240</v>
      </c>
      <c r="I34" s="41">
        <v>1127</v>
      </c>
      <c r="J34" s="41">
        <v>548</v>
      </c>
      <c r="K34" s="41">
        <v>579</v>
      </c>
      <c r="L34" s="67">
        <v>1447</v>
      </c>
      <c r="M34" s="67">
        <v>809</v>
      </c>
      <c r="N34" s="67">
        <v>638</v>
      </c>
      <c r="O34" s="42"/>
      <c r="P34" s="41">
        <v>7612885</v>
      </c>
      <c r="Q34" s="43">
        <v>0.91153366956153936</v>
      </c>
      <c r="R34" s="47">
        <v>1135400</v>
      </c>
      <c r="S34" s="43">
        <v>1.2247895014972696</v>
      </c>
      <c r="T34" s="41">
        <v>2640</v>
      </c>
      <c r="U34" s="44">
        <v>0.42689393939393938</v>
      </c>
      <c r="V34" s="41">
        <v>7620</v>
      </c>
      <c r="W34" s="44">
        <v>0.18989501312335957</v>
      </c>
    </row>
    <row r="35" spans="1:23" x14ac:dyDescent="0.45">
      <c r="A35" s="45" t="s">
        <v>40</v>
      </c>
      <c r="B35" s="40">
        <v>2043638</v>
      </c>
      <c r="C35" s="40">
        <v>1820531</v>
      </c>
      <c r="D35" s="40">
        <v>912806</v>
      </c>
      <c r="E35" s="41">
        <v>907725</v>
      </c>
      <c r="F35" s="46">
        <v>222433</v>
      </c>
      <c r="G35" s="41">
        <v>111471</v>
      </c>
      <c r="H35" s="41">
        <v>110962</v>
      </c>
      <c r="I35" s="41">
        <v>213</v>
      </c>
      <c r="J35" s="41">
        <v>93</v>
      </c>
      <c r="K35" s="41">
        <v>120</v>
      </c>
      <c r="L35" s="67">
        <v>461</v>
      </c>
      <c r="M35" s="67">
        <v>259</v>
      </c>
      <c r="N35" s="67">
        <v>202</v>
      </c>
      <c r="O35" s="42"/>
      <c r="P35" s="41">
        <v>1964100</v>
      </c>
      <c r="Q35" s="43">
        <v>0.92690341632299778</v>
      </c>
      <c r="R35" s="47">
        <v>127300</v>
      </c>
      <c r="S35" s="43">
        <v>1.7473134328358209</v>
      </c>
      <c r="T35" s="41">
        <v>900</v>
      </c>
      <c r="U35" s="44">
        <v>0.23666666666666666</v>
      </c>
      <c r="V35" s="41">
        <v>4380</v>
      </c>
      <c r="W35" s="44">
        <v>0.10525114155251142</v>
      </c>
    </row>
    <row r="36" spans="1:23" x14ac:dyDescent="0.45">
      <c r="A36" s="45" t="s">
        <v>41</v>
      </c>
      <c r="B36" s="40">
        <v>1391665</v>
      </c>
      <c r="C36" s="40">
        <v>1328807</v>
      </c>
      <c r="D36" s="40">
        <v>666105</v>
      </c>
      <c r="E36" s="41">
        <v>662702</v>
      </c>
      <c r="F36" s="46">
        <v>62536</v>
      </c>
      <c r="G36" s="41">
        <v>31343</v>
      </c>
      <c r="H36" s="41">
        <v>31193</v>
      </c>
      <c r="I36" s="41">
        <v>75</v>
      </c>
      <c r="J36" s="41">
        <v>39</v>
      </c>
      <c r="K36" s="41">
        <v>36</v>
      </c>
      <c r="L36" s="67">
        <v>247</v>
      </c>
      <c r="M36" s="67">
        <v>142</v>
      </c>
      <c r="N36" s="67">
        <v>105</v>
      </c>
      <c r="O36" s="42"/>
      <c r="P36" s="41">
        <v>1398645</v>
      </c>
      <c r="Q36" s="43">
        <v>0.95006738664922119</v>
      </c>
      <c r="R36" s="47">
        <v>48100</v>
      </c>
      <c r="S36" s="43">
        <v>1.3001247401247402</v>
      </c>
      <c r="T36" s="41">
        <v>160</v>
      </c>
      <c r="U36" s="44">
        <v>0.46875</v>
      </c>
      <c r="V36" s="41">
        <v>5210</v>
      </c>
      <c r="W36" s="44">
        <v>4.7408829174664109E-2</v>
      </c>
    </row>
    <row r="37" spans="1:23" x14ac:dyDescent="0.45">
      <c r="A37" s="45" t="s">
        <v>42</v>
      </c>
      <c r="B37" s="40">
        <v>821297</v>
      </c>
      <c r="C37" s="40">
        <v>720878</v>
      </c>
      <c r="D37" s="40">
        <v>361607</v>
      </c>
      <c r="E37" s="41">
        <v>359271</v>
      </c>
      <c r="F37" s="46">
        <v>100199</v>
      </c>
      <c r="G37" s="41">
        <v>50316</v>
      </c>
      <c r="H37" s="41">
        <v>49883</v>
      </c>
      <c r="I37" s="41">
        <v>63</v>
      </c>
      <c r="J37" s="41">
        <v>30</v>
      </c>
      <c r="K37" s="41">
        <v>33</v>
      </c>
      <c r="L37" s="67">
        <v>157</v>
      </c>
      <c r="M37" s="67">
        <v>89</v>
      </c>
      <c r="N37" s="67">
        <v>68</v>
      </c>
      <c r="O37" s="42"/>
      <c r="P37" s="41">
        <v>826860</v>
      </c>
      <c r="Q37" s="43">
        <v>0.87182594393246737</v>
      </c>
      <c r="R37" s="47">
        <v>110800</v>
      </c>
      <c r="S37" s="43">
        <v>0.90432310469314081</v>
      </c>
      <c r="T37" s="41">
        <v>540</v>
      </c>
      <c r="U37" s="44">
        <v>0.11666666666666667</v>
      </c>
      <c r="V37" s="41">
        <v>880</v>
      </c>
      <c r="W37" s="44">
        <v>0.17840909090909091</v>
      </c>
    </row>
    <row r="38" spans="1:23" x14ac:dyDescent="0.45">
      <c r="A38" s="45" t="s">
        <v>43</v>
      </c>
      <c r="B38" s="40">
        <v>1048912</v>
      </c>
      <c r="C38" s="40">
        <v>993190</v>
      </c>
      <c r="D38" s="40">
        <v>497976</v>
      </c>
      <c r="E38" s="41">
        <v>495214</v>
      </c>
      <c r="F38" s="46">
        <v>55479</v>
      </c>
      <c r="G38" s="41">
        <v>27822</v>
      </c>
      <c r="H38" s="41">
        <v>27657</v>
      </c>
      <c r="I38" s="41">
        <v>117</v>
      </c>
      <c r="J38" s="41">
        <v>54</v>
      </c>
      <c r="K38" s="41">
        <v>63</v>
      </c>
      <c r="L38" s="67">
        <v>126</v>
      </c>
      <c r="M38" s="67">
        <v>68</v>
      </c>
      <c r="N38" s="67">
        <v>58</v>
      </c>
      <c r="O38" s="42"/>
      <c r="P38" s="41">
        <v>1077500</v>
      </c>
      <c r="Q38" s="43">
        <v>0.92175406032482599</v>
      </c>
      <c r="R38" s="47">
        <v>47400</v>
      </c>
      <c r="S38" s="43">
        <v>1.1704430379746835</v>
      </c>
      <c r="T38" s="41">
        <v>880</v>
      </c>
      <c r="U38" s="44">
        <v>0.13295454545454546</v>
      </c>
      <c r="V38" s="41">
        <v>710</v>
      </c>
      <c r="W38" s="44">
        <v>0.17746478873239438</v>
      </c>
    </row>
    <row r="39" spans="1:23" x14ac:dyDescent="0.45">
      <c r="A39" s="45" t="s">
        <v>44</v>
      </c>
      <c r="B39" s="40">
        <v>2766802</v>
      </c>
      <c r="C39" s="40">
        <v>2431910</v>
      </c>
      <c r="D39" s="40">
        <v>1220121</v>
      </c>
      <c r="E39" s="41">
        <v>1211789</v>
      </c>
      <c r="F39" s="46">
        <v>333858</v>
      </c>
      <c r="G39" s="41">
        <v>167630</v>
      </c>
      <c r="H39" s="41">
        <v>166228</v>
      </c>
      <c r="I39" s="41">
        <v>310</v>
      </c>
      <c r="J39" s="41">
        <v>147</v>
      </c>
      <c r="K39" s="41">
        <v>163</v>
      </c>
      <c r="L39" s="67">
        <v>724</v>
      </c>
      <c r="M39" s="67">
        <v>455</v>
      </c>
      <c r="N39" s="67">
        <v>269</v>
      </c>
      <c r="O39" s="42"/>
      <c r="P39" s="41">
        <v>2837130</v>
      </c>
      <c r="Q39" s="43">
        <v>0.85717256523317575</v>
      </c>
      <c r="R39" s="47">
        <v>385900</v>
      </c>
      <c r="S39" s="43">
        <v>0.86514122829748641</v>
      </c>
      <c r="T39" s="41">
        <v>720</v>
      </c>
      <c r="U39" s="44">
        <v>0.43055555555555558</v>
      </c>
      <c r="V39" s="41">
        <v>7050</v>
      </c>
      <c r="W39" s="44">
        <v>0.10269503546099291</v>
      </c>
    </row>
    <row r="40" spans="1:23" x14ac:dyDescent="0.45">
      <c r="A40" s="45" t="s">
        <v>45</v>
      </c>
      <c r="B40" s="40">
        <v>4158650</v>
      </c>
      <c r="C40" s="40">
        <v>3561662</v>
      </c>
      <c r="D40" s="40">
        <v>1785728</v>
      </c>
      <c r="E40" s="41">
        <v>1775934</v>
      </c>
      <c r="F40" s="46">
        <v>595709</v>
      </c>
      <c r="G40" s="41">
        <v>298944</v>
      </c>
      <c r="H40" s="41">
        <v>296765</v>
      </c>
      <c r="I40" s="41">
        <v>126</v>
      </c>
      <c r="J40" s="41">
        <v>58</v>
      </c>
      <c r="K40" s="41">
        <v>68</v>
      </c>
      <c r="L40" s="67">
        <v>1153</v>
      </c>
      <c r="M40" s="67">
        <v>718</v>
      </c>
      <c r="N40" s="67">
        <v>435</v>
      </c>
      <c r="O40" s="42"/>
      <c r="P40" s="41">
        <v>3981430</v>
      </c>
      <c r="Q40" s="43">
        <v>0.89456853442104978</v>
      </c>
      <c r="R40" s="47">
        <v>616200</v>
      </c>
      <c r="S40" s="43">
        <v>0.96674618630314835</v>
      </c>
      <c r="T40" s="41">
        <v>1240</v>
      </c>
      <c r="U40" s="44">
        <v>0.10161290322580645</v>
      </c>
      <c r="V40" s="41">
        <v>10240</v>
      </c>
      <c r="W40" s="44">
        <v>0.11259765625</v>
      </c>
    </row>
    <row r="41" spans="1:23" x14ac:dyDescent="0.45">
      <c r="A41" s="45" t="s">
        <v>46</v>
      </c>
      <c r="B41" s="40">
        <v>2043238</v>
      </c>
      <c r="C41" s="40">
        <v>1829417</v>
      </c>
      <c r="D41" s="40">
        <v>916954</v>
      </c>
      <c r="E41" s="41">
        <v>912463</v>
      </c>
      <c r="F41" s="46">
        <v>213261</v>
      </c>
      <c r="G41" s="41">
        <v>107099</v>
      </c>
      <c r="H41" s="41">
        <v>106162</v>
      </c>
      <c r="I41" s="41">
        <v>55</v>
      </c>
      <c r="J41" s="41">
        <v>29</v>
      </c>
      <c r="K41" s="41">
        <v>26</v>
      </c>
      <c r="L41" s="67">
        <v>505</v>
      </c>
      <c r="M41" s="67">
        <v>330</v>
      </c>
      <c r="N41" s="67">
        <v>175</v>
      </c>
      <c r="O41" s="42"/>
      <c r="P41" s="41">
        <v>2024075</v>
      </c>
      <c r="Q41" s="43">
        <v>0.90382866247545179</v>
      </c>
      <c r="R41" s="47">
        <v>210200</v>
      </c>
      <c r="S41" s="43">
        <v>1.0145623215984776</v>
      </c>
      <c r="T41" s="41">
        <v>420</v>
      </c>
      <c r="U41" s="44">
        <v>0.13095238095238096</v>
      </c>
      <c r="V41" s="41">
        <v>7360</v>
      </c>
      <c r="W41" s="44">
        <v>6.8614130434782608E-2</v>
      </c>
    </row>
    <row r="42" spans="1:23" x14ac:dyDescent="0.45">
      <c r="A42" s="45" t="s">
        <v>47</v>
      </c>
      <c r="B42" s="40">
        <v>1096250</v>
      </c>
      <c r="C42" s="40">
        <v>943390</v>
      </c>
      <c r="D42" s="40">
        <v>473020</v>
      </c>
      <c r="E42" s="41">
        <v>470370</v>
      </c>
      <c r="F42" s="46">
        <v>152279</v>
      </c>
      <c r="G42" s="41">
        <v>76368</v>
      </c>
      <c r="H42" s="41">
        <v>75911</v>
      </c>
      <c r="I42" s="41">
        <v>167</v>
      </c>
      <c r="J42" s="41">
        <v>79</v>
      </c>
      <c r="K42" s="41">
        <v>88</v>
      </c>
      <c r="L42" s="67">
        <v>414</v>
      </c>
      <c r="M42" s="67">
        <v>230</v>
      </c>
      <c r="N42" s="67">
        <v>184</v>
      </c>
      <c r="O42" s="42"/>
      <c r="P42" s="41">
        <v>1026575</v>
      </c>
      <c r="Q42" s="43">
        <v>0.9189684143876482</v>
      </c>
      <c r="R42" s="47">
        <v>152900</v>
      </c>
      <c r="S42" s="43">
        <v>0.99593852190974497</v>
      </c>
      <c r="T42" s="41">
        <v>860</v>
      </c>
      <c r="U42" s="44">
        <v>0.19418604651162791</v>
      </c>
      <c r="V42" s="41">
        <v>8000</v>
      </c>
      <c r="W42" s="44">
        <v>5.1749999999999997E-2</v>
      </c>
    </row>
    <row r="43" spans="1:23" x14ac:dyDescent="0.45">
      <c r="A43" s="45" t="s">
        <v>48</v>
      </c>
      <c r="B43" s="40">
        <v>1451103</v>
      </c>
      <c r="C43" s="40">
        <v>1338395</v>
      </c>
      <c r="D43" s="40">
        <v>671059</v>
      </c>
      <c r="E43" s="41">
        <v>667336</v>
      </c>
      <c r="F43" s="46">
        <v>112306</v>
      </c>
      <c r="G43" s="41">
        <v>56258</v>
      </c>
      <c r="H43" s="41">
        <v>56048</v>
      </c>
      <c r="I43" s="41">
        <v>174</v>
      </c>
      <c r="J43" s="41">
        <v>85</v>
      </c>
      <c r="K43" s="41">
        <v>89</v>
      </c>
      <c r="L43" s="67">
        <v>228</v>
      </c>
      <c r="M43" s="67">
        <v>146</v>
      </c>
      <c r="N43" s="67">
        <v>82</v>
      </c>
      <c r="O43" s="42"/>
      <c r="P43" s="41">
        <v>1441310</v>
      </c>
      <c r="Q43" s="43">
        <v>0.92859620761668205</v>
      </c>
      <c r="R43" s="47">
        <v>102300</v>
      </c>
      <c r="S43" s="43">
        <v>1.0978103616813295</v>
      </c>
      <c r="T43" s="41">
        <v>200</v>
      </c>
      <c r="U43" s="44">
        <v>0.87</v>
      </c>
      <c r="V43" s="41">
        <v>2460</v>
      </c>
      <c r="W43" s="44">
        <v>9.2682926829268292E-2</v>
      </c>
    </row>
    <row r="44" spans="1:23" x14ac:dyDescent="0.45">
      <c r="A44" s="45" t="s">
        <v>49</v>
      </c>
      <c r="B44" s="40">
        <v>2065716</v>
      </c>
      <c r="C44" s="40">
        <v>1931654</v>
      </c>
      <c r="D44" s="40">
        <v>968712</v>
      </c>
      <c r="E44" s="41">
        <v>962942</v>
      </c>
      <c r="F44" s="46">
        <v>133041</v>
      </c>
      <c r="G44" s="41">
        <v>66790</v>
      </c>
      <c r="H44" s="41">
        <v>66251</v>
      </c>
      <c r="I44" s="41">
        <v>56</v>
      </c>
      <c r="J44" s="41">
        <v>26</v>
      </c>
      <c r="K44" s="41">
        <v>30</v>
      </c>
      <c r="L44" s="67">
        <v>965</v>
      </c>
      <c r="M44" s="67">
        <v>613</v>
      </c>
      <c r="N44" s="67">
        <v>352</v>
      </c>
      <c r="O44" s="42"/>
      <c r="P44" s="41">
        <v>2095550</v>
      </c>
      <c r="Q44" s="43">
        <v>0.9217885519314738</v>
      </c>
      <c r="R44" s="47">
        <v>128400</v>
      </c>
      <c r="S44" s="43">
        <v>1.036144859813084</v>
      </c>
      <c r="T44" s="41">
        <v>100</v>
      </c>
      <c r="U44" s="44">
        <v>0.56000000000000005</v>
      </c>
      <c r="V44" s="41">
        <v>21810</v>
      </c>
      <c r="W44" s="44">
        <v>4.42457588262265E-2</v>
      </c>
    </row>
    <row r="45" spans="1:23" x14ac:dyDescent="0.45">
      <c r="A45" s="45" t="s">
        <v>50</v>
      </c>
      <c r="B45" s="40">
        <v>1041427</v>
      </c>
      <c r="C45" s="40">
        <v>981659</v>
      </c>
      <c r="D45" s="40">
        <v>493068</v>
      </c>
      <c r="E45" s="41">
        <v>488591</v>
      </c>
      <c r="F45" s="46">
        <v>59097</v>
      </c>
      <c r="G45" s="41">
        <v>29750</v>
      </c>
      <c r="H45" s="41">
        <v>29347</v>
      </c>
      <c r="I45" s="41">
        <v>74</v>
      </c>
      <c r="J45" s="41">
        <v>33</v>
      </c>
      <c r="K45" s="41">
        <v>41</v>
      </c>
      <c r="L45" s="67">
        <v>597</v>
      </c>
      <c r="M45" s="67">
        <v>355</v>
      </c>
      <c r="N45" s="67">
        <v>242</v>
      </c>
      <c r="O45" s="42"/>
      <c r="P45" s="41">
        <v>1048795</v>
      </c>
      <c r="Q45" s="43">
        <v>0.93598749040565599</v>
      </c>
      <c r="R45" s="47">
        <v>55600</v>
      </c>
      <c r="S45" s="43">
        <v>1.0628956834532375</v>
      </c>
      <c r="T45" s="41">
        <v>140</v>
      </c>
      <c r="U45" s="44">
        <v>0.52857142857142858</v>
      </c>
      <c r="V45" s="41">
        <v>11480</v>
      </c>
      <c r="W45" s="44">
        <v>5.2003484320557493E-2</v>
      </c>
    </row>
    <row r="46" spans="1:23" x14ac:dyDescent="0.45">
      <c r="A46" s="45" t="s">
        <v>51</v>
      </c>
      <c r="B46" s="40">
        <v>7688420</v>
      </c>
      <c r="C46" s="40">
        <v>6706404</v>
      </c>
      <c r="D46" s="40">
        <v>3368378</v>
      </c>
      <c r="E46" s="41">
        <v>3338026</v>
      </c>
      <c r="F46" s="46">
        <v>981098</v>
      </c>
      <c r="G46" s="41">
        <v>494153</v>
      </c>
      <c r="H46" s="41">
        <v>486945</v>
      </c>
      <c r="I46" s="41">
        <v>211</v>
      </c>
      <c r="J46" s="41">
        <v>92</v>
      </c>
      <c r="K46" s="41">
        <v>119</v>
      </c>
      <c r="L46" s="67">
        <v>707</v>
      </c>
      <c r="M46" s="67">
        <v>526</v>
      </c>
      <c r="N46" s="67">
        <v>181</v>
      </c>
      <c r="O46" s="42"/>
      <c r="P46" s="41">
        <v>7070230</v>
      </c>
      <c r="Q46" s="43">
        <v>0.94854113656840022</v>
      </c>
      <c r="R46" s="47">
        <v>1044500</v>
      </c>
      <c r="S46" s="43">
        <v>0.93929918621349928</v>
      </c>
      <c r="T46" s="41">
        <v>920</v>
      </c>
      <c r="U46" s="44">
        <v>0.22934782608695653</v>
      </c>
      <c r="V46" s="41">
        <v>5150</v>
      </c>
      <c r="W46" s="44">
        <v>0.13728155339805825</v>
      </c>
    </row>
    <row r="47" spans="1:23" x14ac:dyDescent="0.45">
      <c r="A47" s="45" t="s">
        <v>52</v>
      </c>
      <c r="B47" s="40">
        <v>1196404</v>
      </c>
      <c r="C47" s="40">
        <v>1112450</v>
      </c>
      <c r="D47" s="40">
        <v>557824</v>
      </c>
      <c r="E47" s="41">
        <v>554626</v>
      </c>
      <c r="F47" s="46">
        <v>83707</v>
      </c>
      <c r="G47" s="41">
        <v>42179</v>
      </c>
      <c r="H47" s="41">
        <v>41528</v>
      </c>
      <c r="I47" s="41">
        <v>16</v>
      </c>
      <c r="J47" s="41">
        <v>5</v>
      </c>
      <c r="K47" s="41">
        <v>11</v>
      </c>
      <c r="L47" s="67">
        <v>231</v>
      </c>
      <c r="M47" s="67">
        <v>123</v>
      </c>
      <c r="N47" s="67">
        <v>108</v>
      </c>
      <c r="O47" s="42"/>
      <c r="P47" s="41">
        <v>1212205</v>
      </c>
      <c r="Q47" s="43">
        <v>0.91770781344739549</v>
      </c>
      <c r="R47" s="47">
        <v>74400</v>
      </c>
      <c r="S47" s="43">
        <v>1.1250940860215053</v>
      </c>
      <c r="T47" s="41">
        <v>140</v>
      </c>
      <c r="U47" s="44">
        <v>0.11428571428571428</v>
      </c>
      <c r="V47" s="41">
        <v>1120</v>
      </c>
      <c r="W47" s="44">
        <v>0.20624999999999999</v>
      </c>
    </row>
    <row r="48" spans="1:23" x14ac:dyDescent="0.45">
      <c r="A48" s="45" t="s">
        <v>53</v>
      </c>
      <c r="B48" s="40">
        <v>2042873</v>
      </c>
      <c r="C48" s="40">
        <v>1757525</v>
      </c>
      <c r="D48" s="40">
        <v>882011</v>
      </c>
      <c r="E48" s="41">
        <v>875514</v>
      </c>
      <c r="F48" s="46">
        <v>285041</v>
      </c>
      <c r="G48" s="41">
        <v>142832</v>
      </c>
      <c r="H48" s="41">
        <v>142209</v>
      </c>
      <c r="I48" s="41">
        <v>32</v>
      </c>
      <c r="J48" s="41">
        <v>13</v>
      </c>
      <c r="K48" s="41">
        <v>19</v>
      </c>
      <c r="L48" s="67">
        <v>275</v>
      </c>
      <c r="M48" s="67">
        <v>163</v>
      </c>
      <c r="N48" s="67">
        <v>112</v>
      </c>
      <c r="O48" s="42"/>
      <c r="P48" s="41">
        <v>1909420</v>
      </c>
      <c r="Q48" s="43">
        <v>0.92044966534340267</v>
      </c>
      <c r="R48" s="47">
        <v>288800</v>
      </c>
      <c r="S48" s="43">
        <v>0.98698407202216065</v>
      </c>
      <c r="T48" s="41">
        <v>300</v>
      </c>
      <c r="U48" s="44">
        <v>0.10666666666666667</v>
      </c>
      <c r="V48" s="41">
        <v>3380</v>
      </c>
      <c r="W48" s="44">
        <v>8.1360946745562129E-2</v>
      </c>
    </row>
    <row r="49" spans="1:23" x14ac:dyDescent="0.45">
      <c r="A49" s="45" t="s">
        <v>54</v>
      </c>
      <c r="B49" s="40">
        <v>2679962</v>
      </c>
      <c r="C49" s="40">
        <v>2310858</v>
      </c>
      <c r="D49" s="40">
        <v>1159179</v>
      </c>
      <c r="E49" s="41">
        <v>1151679</v>
      </c>
      <c r="F49" s="46">
        <v>368385</v>
      </c>
      <c r="G49" s="41">
        <v>184830</v>
      </c>
      <c r="H49" s="41">
        <v>183555</v>
      </c>
      <c r="I49" s="41">
        <v>252</v>
      </c>
      <c r="J49" s="41">
        <v>124</v>
      </c>
      <c r="K49" s="41">
        <v>128</v>
      </c>
      <c r="L49" s="67">
        <v>467</v>
      </c>
      <c r="M49" s="67">
        <v>265</v>
      </c>
      <c r="N49" s="67">
        <v>202</v>
      </c>
      <c r="O49" s="42"/>
      <c r="P49" s="41">
        <v>2537755</v>
      </c>
      <c r="Q49" s="43">
        <v>0.91059144795301361</v>
      </c>
      <c r="R49" s="47">
        <v>350000</v>
      </c>
      <c r="S49" s="43">
        <v>1.0525285714285715</v>
      </c>
      <c r="T49" s="41">
        <v>720</v>
      </c>
      <c r="U49" s="44">
        <v>0.35</v>
      </c>
      <c r="V49" s="41">
        <v>3480</v>
      </c>
      <c r="W49" s="44">
        <v>0.13419540229885057</v>
      </c>
    </row>
    <row r="50" spans="1:23" x14ac:dyDescent="0.45">
      <c r="A50" s="45" t="s">
        <v>55</v>
      </c>
      <c r="B50" s="40">
        <v>1703656</v>
      </c>
      <c r="C50" s="40">
        <v>1567168</v>
      </c>
      <c r="D50" s="40">
        <v>786721</v>
      </c>
      <c r="E50" s="41">
        <v>780447</v>
      </c>
      <c r="F50" s="46">
        <v>135890</v>
      </c>
      <c r="G50" s="41">
        <v>68170</v>
      </c>
      <c r="H50" s="41">
        <v>67720</v>
      </c>
      <c r="I50" s="41">
        <v>102</v>
      </c>
      <c r="J50" s="41">
        <v>42</v>
      </c>
      <c r="K50" s="41">
        <v>60</v>
      </c>
      <c r="L50" s="67">
        <v>496</v>
      </c>
      <c r="M50" s="67">
        <v>285</v>
      </c>
      <c r="N50" s="67">
        <v>211</v>
      </c>
      <c r="O50" s="42"/>
      <c r="P50" s="41">
        <v>1676195</v>
      </c>
      <c r="Q50" s="43">
        <v>0.93495565850035345</v>
      </c>
      <c r="R50" s="47">
        <v>125500</v>
      </c>
      <c r="S50" s="43">
        <v>1.0827888446215139</v>
      </c>
      <c r="T50" s="41">
        <v>540</v>
      </c>
      <c r="U50" s="44">
        <v>0.18888888888888888</v>
      </c>
      <c r="V50" s="41">
        <v>1650</v>
      </c>
      <c r="W50" s="44">
        <v>0.3006060606060606</v>
      </c>
    </row>
    <row r="51" spans="1:23" x14ac:dyDescent="0.45">
      <c r="A51" s="45" t="s">
        <v>56</v>
      </c>
      <c r="B51" s="40">
        <v>1619428</v>
      </c>
      <c r="C51" s="40">
        <v>1555577</v>
      </c>
      <c r="D51" s="40">
        <v>780698</v>
      </c>
      <c r="E51" s="41">
        <v>774879</v>
      </c>
      <c r="F51" s="46">
        <v>63205</v>
      </c>
      <c r="G51" s="41">
        <v>31713</v>
      </c>
      <c r="H51" s="41">
        <v>31492</v>
      </c>
      <c r="I51" s="41">
        <v>27</v>
      </c>
      <c r="J51" s="41">
        <v>10</v>
      </c>
      <c r="K51" s="41">
        <v>17</v>
      </c>
      <c r="L51" s="67">
        <v>619</v>
      </c>
      <c r="M51" s="67">
        <v>359</v>
      </c>
      <c r="N51" s="67">
        <v>260</v>
      </c>
      <c r="O51" s="42"/>
      <c r="P51" s="41">
        <v>1622295</v>
      </c>
      <c r="Q51" s="43">
        <v>0.95887431077578367</v>
      </c>
      <c r="R51" s="47">
        <v>55600</v>
      </c>
      <c r="S51" s="43">
        <v>1.1367805755395683</v>
      </c>
      <c r="T51" s="41">
        <v>300</v>
      </c>
      <c r="U51" s="44">
        <v>0.09</v>
      </c>
      <c r="V51" s="41">
        <v>4160</v>
      </c>
      <c r="W51" s="44">
        <v>0.14879807692307692</v>
      </c>
    </row>
    <row r="52" spans="1:23" x14ac:dyDescent="0.45">
      <c r="A52" s="45" t="s">
        <v>57</v>
      </c>
      <c r="B52" s="40">
        <v>2424320</v>
      </c>
      <c r="C52" s="40">
        <v>2223903</v>
      </c>
      <c r="D52" s="40">
        <v>1116544</v>
      </c>
      <c r="E52" s="41">
        <v>1107359</v>
      </c>
      <c r="F52" s="46">
        <v>199792</v>
      </c>
      <c r="G52" s="41">
        <v>100336</v>
      </c>
      <c r="H52" s="41">
        <v>99456</v>
      </c>
      <c r="I52" s="41">
        <v>233</v>
      </c>
      <c r="J52" s="41">
        <v>115</v>
      </c>
      <c r="K52" s="41">
        <v>118</v>
      </c>
      <c r="L52" s="67">
        <v>392</v>
      </c>
      <c r="M52" s="67">
        <v>243</v>
      </c>
      <c r="N52" s="67">
        <v>149</v>
      </c>
      <c r="O52" s="42"/>
      <c r="P52" s="41">
        <v>2407410</v>
      </c>
      <c r="Q52" s="43">
        <v>0.92377409747404893</v>
      </c>
      <c r="R52" s="47">
        <v>197100</v>
      </c>
      <c r="S52" s="43">
        <v>1.013658041603247</v>
      </c>
      <c r="T52" s="41">
        <v>340</v>
      </c>
      <c r="U52" s="44">
        <v>0.68529411764705883</v>
      </c>
      <c r="V52" s="41">
        <v>6230</v>
      </c>
      <c r="W52" s="44">
        <v>6.2921348314606745E-2</v>
      </c>
    </row>
    <row r="53" spans="1:23" x14ac:dyDescent="0.45">
      <c r="A53" s="45" t="s">
        <v>58</v>
      </c>
      <c r="B53" s="40">
        <v>1969763</v>
      </c>
      <c r="C53" s="40">
        <v>1689483</v>
      </c>
      <c r="D53" s="40">
        <v>849415</v>
      </c>
      <c r="E53" s="41">
        <v>840068</v>
      </c>
      <c r="F53" s="46">
        <v>279295</v>
      </c>
      <c r="G53" s="41">
        <v>140405</v>
      </c>
      <c r="H53" s="41">
        <v>138890</v>
      </c>
      <c r="I53" s="41">
        <v>490</v>
      </c>
      <c r="J53" s="41">
        <v>242</v>
      </c>
      <c r="K53" s="41">
        <v>248</v>
      </c>
      <c r="L53" s="67">
        <v>495</v>
      </c>
      <c r="M53" s="67">
        <v>323</v>
      </c>
      <c r="N53" s="67">
        <v>172</v>
      </c>
      <c r="O53" s="42"/>
      <c r="P53" s="41">
        <v>1955425</v>
      </c>
      <c r="Q53" s="43">
        <v>0.86399785212933244</v>
      </c>
      <c r="R53" s="47">
        <v>305500</v>
      </c>
      <c r="S53" s="43">
        <v>0.91422258592471362</v>
      </c>
      <c r="T53" s="41">
        <v>1360</v>
      </c>
      <c r="U53" s="44">
        <v>0.36029411764705882</v>
      </c>
      <c r="V53" s="41">
        <v>6240</v>
      </c>
      <c r="W53" s="44">
        <v>7.9326923076923073E-2</v>
      </c>
    </row>
    <row r="55" spans="1:23" x14ac:dyDescent="0.45">
      <c r="A55" s="135" t="s">
        <v>130</v>
      </c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</row>
    <row r="56" spans="1:23" x14ac:dyDescent="0.45">
      <c r="A56" s="136" t="s">
        <v>131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 spans="1:23" x14ac:dyDescent="0.45">
      <c r="A57" s="136" t="s">
        <v>132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 spans="1:23" x14ac:dyDescent="0.45">
      <c r="A58" s="136" t="s">
        <v>133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 spans="1:23" ht="18" customHeight="1" x14ac:dyDescent="0.45">
      <c r="A59" s="135" t="s">
        <v>134</v>
      </c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</row>
    <row r="60" spans="1:23" x14ac:dyDescent="0.45">
      <c r="A60" s="22" t="s">
        <v>135</v>
      </c>
    </row>
    <row r="61" spans="1:23" x14ac:dyDescent="0.45">
      <c r="A61" s="22" t="s">
        <v>136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22" sqref="F2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137</v>
      </c>
    </row>
    <row r="2" spans="1:6" x14ac:dyDescent="0.45">
      <c r="D2" s="49" t="s">
        <v>138</v>
      </c>
    </row>
    <row r="3" spans="1:6" ht="36" x14ac:dyDescent="0.45">
      <c r="A3" s="45" t="s">
        <v>2</v>
      </c>
      <c r="B3" s="39" t="s">
        <v>139</v>
      </c>
      <c r="C3" s="50" t="s">
        <v>93</v>
      </c>
      <c r="D3" s="50" t="s">
        <v>94</v>
      </c>
      <c r="E3" s="24"/>
    </row>
    <row r="4" spans="1:6" x14ac:dyDescent="0.45">
      <c r="A4" s="28" t="s">
        <v>11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12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13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14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15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16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17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18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19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20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21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22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23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24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25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26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27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28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29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30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31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32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33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34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35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36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37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38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39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40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41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42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43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44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45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46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47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48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49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50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51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52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53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54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55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56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57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58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140</v>
      </c>
    </row>
    <row r="54" spans="1:4" x14ac:dyDescent="0.45">
      <c r="A54" t="s">
        <v>141</v>
      </c>
    </row>
    <row r="55" spans="1:4" x14ac:dyDescent="0.45">
      <c r="A55" t="s">
        <v>142</v>
      </c>
    </row>
    <row r="56" spans="1:4" x14ac:dyDescent="0.45">
      <c r="A56" t="s">
        <v>143</v>
      </c>
    </row>
    <row r="57" spans="1:4" x14ac:dyDescent="0.45">
      <c r="A57" s="22" t="s">
        <v>144</v>
      </c>
    </row>
    <row r="58" spans="1:4" x14ac:dyDescent="0.45">
      <c r="A58" t="s">
        <v>145</v>
      </c>
    </row>
    <row r="59" spans="1:4" x14ac:dyDescent="0.45">
      <c r="A59" t="s">
        <v>146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DIGI-808455956-4052624</_dlc_DocId>
    <_dlc_DocIdUrl xmlns="89559dea-130d-4237-8e78-1ce7f44b9a24">
      <Url>https://digitalgojp.sharepoint.com/sites/digi_portal/_layouts/15/DocIdRedir.aspx?ID=DIGI-808455956-4052624</Url>
      <Description>DIGI-808455956-4052624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2022-08-31T06:47:22Z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9b11683b-216e-4c57-841a-303e53599151</vt:lpwstr>
  </property>
  <property fmtid="{D5CDD505-2E9C-101B-9397-08002B2CF9AE}" pid="4" name="MediaServiceImageTags">
    <vt:lpwstr/>
  </property>
</Properties>
</file>