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1220" yWindow="9096" windowWidth="27000" windowHeight="1440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1" l="1"/>
  <c r="P7" i="11"/>
  <c r="R8" i="11"/>
  <c r="V7" i="11"/>
  <c r="T7" i="11"/>
  <c r="P3" i="12" l="1"/>
  <c r="B3" i="12"/>
  <c r="B3" i="11"/>
  <c r="U7" i="11" l="1"/>
  <c r="I7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7" i="11" l="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N6" i="12"/>
  <c r="M6" i="12"/>
  <c r="L6" i="12"/>
  <c r="W6" i="12" s="1"/>
  <c r="I6" i="12"/>
  <c r="S8" i="11" l="1"/>
  <c r="S7" i="11"/>
  <c r="W7" i="11" l="1"/>
  <c r="U2" i="11"/>
  <c r="M7" i="11" l="1"/>
  <c r="L7" i="11"/>
  <c r="G5" i="10"/>
  <c r="G7" i="11" l="1"/>
  <c r="B7" i="11" s="1"/>
  <c r="Q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<sst xmlns="http://schemas.openxmlformats.org/spreadsheetml/2006/main" count="353" uniqueCount="152">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</sst>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A10" sqref="A10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7.8984375" customWidth="1"/>
    <col min="10" max="10" width="10.5" bestFit="1" customWidth="1"/>
  </cols>
  <sheetData>
    <row r="1" spans="1:8" x14ac:dyDescent="0.45">
      <c r="A1" s="74" t="s">
        <v>0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9">
        <v>44777</v>
      </c>
      <c r="H3" s="89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70" t="s">
        <v>2</v>
      </c>
      <c r="B5" s="75" t="s">
        <v>3</v>
      </c>
      <c r="C5" s="71" t="s">
        <v>4</v>
      </c>
      <c r="D5" s="76"/>
      <c r="E5" s="79" t="s">
        <v>5</v>
      </c>
      <c r="F5" s="80"/>
      <c r="G5" s="81">
        <v>44776</v>
      </c>
      <c r="H5" s="82"/>
    </row>
    <row r="6" spans="1:8" ht="21.75" customHeight="1" x14ac:dyDescent="0.45">
      <c r="A6" s="70"/>
      <c r="B6" s="75"/>
      <c r="C6" s="77"/>
      <c r="D6" s="78"/>
      <c r="E6" s="83" t="s">
        <v>6</v>
      </c>
      <c r="F6" s="84"/>
      <c r="G6" s="85" t="s">
        <v>7</v>
      </c>
      <c r="H6" s="86"/>
    </row>
    <row r="7" spans="1:8" ht="18.75" customHeight="1" x14ac:dyDescent="0.45">
      <c r="A7" s="70"/>
      <c r="B7" s="75"/>
      <c r="C7" s="87" t="s">
        <v>8</v>
      </c>
      <c r="D7" s="8"/>
      <c r="E7" s="69" t="s">
        <v>9</v>
      </c>
      <c r="F7" s="8"/>
      <c r="G7" s="69" t="s">
        <v>9</v>
      </c>
      <c r="H7" s="9"/>
    </row>
    <row r="8" spans="1:8" ht="18.75" customHeight="1" x14ac:dyDescent="0.45">
      <c r="A8" s="70"/>
      <c r="B8" s="75"/>
      <c r="C8" s="88"/>
      <c r="D8" s="71" t="s">
        <v>10</v>
      </c>
      <c r="E8" s="70"/>
      <c r="F8" s="71" t="s">
        <v>11</v>
      </c>
      <c r="G8" s="70"/>
      <c r="H8" s="73" t="s">
        <v>11</v>
      </c>
    </row>
    <row r="9" spans="1:8" ht="35.1" customHeight="1" x14ac:dyDescent="0.45">
      <c r="A9" s="70"/>
      <c r="B9" s="75"/>
      <c r="C9" s="88"/>
      <c r="D9" s="72"/>
      <c r="E9" s="70"/>
      <c r="F9" s="72"/>
      <c r="G9" s="70"/>
      <c r="H9" s="72"/>
    </row>
    <row r="10" spans="1:8" x14ac:dyDescent="0.45">
      <c r="A10" s="10" t="s">
        <v>12</v>
      </c>
      <c r="B10" s="20">
        <v>126645025.00000003</v>
      </c>
      <c r="C10" s="21">
        <f>SUM(C11:C57)</f>
        <v>80017955</v>
      </c>
      <c r="D10" s="11">
        <f>C10/$B10</f>
        <v>0.63182864861845134</v>
      </c>
      <c r="E10" s="21">
        <f>SUM(E11:E57)</f>
        <v>528811</v>
      </c>
      <c r="F10" s="11">
        <f>E10/$B10</f>
        <v>4.1755370967000074E-3</v>
      </c>
      <c r="G10" s="21">
        <f>SUM(G11:G57)</f>
        <v>72734</v>
      </c>
      <c r="H10" s="11">
        <f>G10/$B10</f>
        <v>5.7431391402860065E-4</v>
      </c>
    </row>
    <row r="11" spans="1:8" x14ac:dyDescent="0.45">
      <c r="A11" s="12" t="s">
        <v>13</v>
      </c>
      <c r="B11" s="20">
        <v>5226603</v>
      </c>
      <c r="C11" s="21">
        <v>3421258</v>
      </c>
      <c r="D11" s="11">
        <f t="shared" ref="D11:D57" si="0">C11/$B11</f>
        <v>0.65458539705426255</v>
      </c>
      <c r="E11" s="21">
        <v>18115</v>
      </c>
      <c r="F11" s="11">
        <f t="shared" ref="F11:F57" si="1">E11/$B11</f>
        <v>3.4659223208650053E-3</v>
      </c>
      <c r="G11" s="21">
        <v>2799</v>
      </c>
      <c r="H11" s="11">
        <f t="shared" ref="H11:H57" si="2">G11/$B11</f>
        <v>5.3552948253387524E-4</v>
      </c>
    </row>
    <row r="12" spans="1:8" x14ac:dyDescent="0.45">
      <c r="A12" s="12" t="s">
        <v>14</v>
      </c>
      <c r="B12" s="20">
        <v>1259615</v>
      </c>
      <c r="C12" s="21">
        <v>880693</v>
      </c>
      <c r="D12" s="11">
        <f t="shared" si="0"/>
        <v>0.69917633562636206</v>
      </c>
      <c r="E12" s="21">
        <v>4799</v>
      </c>
      <c r="F12" s="11">
        <f t="shared" si="1"/>
        <v>3.8098942930974941E-3</v>
      </c>
      <c r="G12" s="21">
        <v>851</v>
      </c>
      <c r="H12" s="11">
        <f t="shared" si="2"/>
        <v>6.7560325972618619E-4</v>
      </c>
    </row>
    <row r="13" spans="1:8" x14ac:dyDescent="0.45">
      <c r="A13" s="12" t="s">
        <v>15</v>
      </c>
      <c r="B13" s="20">
        <v>1220823</v>
      </c>
      <c r="C13" s="21">
        <v>866035</v>
      </c>
      <c r="D13" s="11">
        <f t="shared" si="0"/>
        <v>0.70938620913924455</v>
      </c>
      <c r="E13" s="21">
        <v>4369</v>
      </c>
      <c r="F13" s="11">
        <f t="shared" si="1"/>
        <v>3.5787333626578137E-3</v>
      </c>
      <c r="G13" s="21">
        <v>819</v>
      </c>
      <c r="H13" s="11">
        <f t="shared" si="2"/>
        <v>6.7085892058062473E-4</v>
      </c>
    </row>
    <row r="14" spans="1:8" x14ac:dyDescent="0.45">
      <c r="A14" s="12" t="s">
        <v>16</v>
      </c>
      <c r="B14" s="20">
        <v>2281989</v>
      </c>
      <c r="C14" s="21">
        <v>1514490</v>
      </c>
      <c r="D14" s="11">
        <f t="shared" si="0"/>
        <v>0.66367103434766772</v>
      </c>
      <c r="E14" s="21">
        <v>11859</v>
      </c>
      <c r="F14" s="11">
        <f t="shared" si="1"/>
        <v>5.1967822807208975E-3</v>
      </c>
      <c r="G14" s="21">
        <v>3386</v>
      </c>
      <c r="H14" s="11">
        <f t="shared" si="2"/>
        <v>1.4837933048757028E-3</v>
      </c>
    </row>
    <row r="15" spans="1:8" x14ac:dyDescent="0.45">
      <c r="A15" s="12" t="s">
        <v>17</v>
      </c>
      <c r="B15" s="20">
        <v>971288</v>
      </c>
      <c r="C15" s="21">
        <v>716197</v>
      </c>
      <c r="D15" s="11">
        <f t="shared" si="0"/>
        <v>0.73736831918030488</v>
      </c>
      <c r="E15" s="21">
        <v>4018</v>
      </c>
      <c r="F15" s="11">
        <f t="shared" si="1"/>
        <v>4.1367750862771908E-3</v>
      </c>
      <c r="G15" s="21">
        <v>654</v>
      </c>
      <c r="H15" s="11">
        <f t="shared" si="2"/>
        <v>6.7333272932436101E-4</v>
      </c>
    </row>
    <row r="16" spans="1:8" x14ac:dyDescent="0.45">
      <c r="A16" s="12" t="s">
        <v>18</v>
      </c>
      <c r="B16" s="20">
        <v>1069562</v>
      </c>
      <c r="C16" s="21">
        <v>767175</v>
      </c>
      <c r="D16" s="11">
        <f t="shared" si="0"/>
        <v>0.71727959669472174</v>
      </c>
      <c r="E16" s="21">
        <v>3196</v>
      </c>
      <c r="F16" s="11">
        <f t="shared" si="1"/>
        <v>2.9881390700118365E-3</v>
      </c>
      <c r="G16" s="21">
        <v>354</v>
      </c>
      <c r="H16" s="11">
        <f t="shared" si="2"/>
        <v>3.3097660537678041E-4</v>
      </c>
    </row>
    <row r="17" spans="1:8" x14ac:dyDescent="0.45">
      <c r="A17" s="12" t="s">
        <v>19</v>
      </c>
      <c r="B17" s="20">
        <v>1862059.0000000002</v>
      </c>
      <c r="C17" s="21">
        <v>1300063</v>
      </c>
      <c r="D17" s="11">
        <f t="shared" si="0"/>
        <v>0.69818571806800955</v>
      </c>
      <c r="E17" s="21">
        <v>6938</v>
      </c>
      <c r="F17" s="11">
        <f t="shared" si="1"/>
        <v>3.7259829038714665E-3</v>
      </c>
      <c r="G17" s="21">
        <v>831</v>
      </c>
      <c r="H17" s="11">
        <f t="shared" si="2"/>
        <v>4.4628016620311167E-4</v>
      </c>
    </row>
    <row r="18" spans="1:8" x14ac:dyDescent="0.45">
      <c r="A18" s="12" t="s">
        <v>20</v>
      </c>
      <c r="B18" s="20">
        <v>2907675</v>
      </c>
      <c r="C18" s="21">
        <v>1956545</v>
      </c>
      <c r="D18" s="11">
        <f t="shared" si="0"/>
        <v>0.67288985185758377</v>
      </c>
      <c r="E18" s="21">
        <v>12294</v>
      </c>
      <c r="F18" s="11">
        <f t="shared" si="1"/>
        <v>4.228120405478604E-3</v>
      </c>
      <c r="G18" s="21">
        <v>1686</v>
      </c>
      <c r="H18" s="11">
        <f t="shared" si="2"/>
        <v>5.7984472129794427E-4</v>
      </c>
    </row>
    <row r="19" spans="1:8" x14ac:dyDescent="0.45">
      <c r="A19" s="12" t="s">
        <v>21</v>
      </c>
      <c r="B19" s="20">
        <v>1955401</v>
      </c>
      <c r="C19" s="21">
        <v>1301779</v>
      </c>
      <c r="D19" s="11">
        <f t="shared" si="0"/>
        <v>0.66573505894698837</v>
      </c>
      <c r="E19" s="21">
        <v>8776</v>
      </c>
      <c r="F19" s="11">
        <f t="shared" si="1"/>
        <v>4.4880819842068199E-3</v>
      </c>
      <c r="G19" s="21">
        <v>1251</v>
      </c>
      <c r="H19" s="11">
        <f t="shared" si="2"/>
        <v>6.3976647245245352E-4</v>
      </c>
    </row>
    <row r="20" spans="1:8" x14ac:dyDescent="0.45">
      <c r="A20" s="12" t="s">
        <v>22</v>
      </c>
      <c r="B20" s="20">
        <v>1958101</v>
      </c>
      <c r="C20" s="21">
        <v>1279418</v>
      </c>
      <c r="D20" s="11">
        <f t="shared" si="0"/>
        <v>0.65339734773640379</v>
      </c>
      <c r="E20" s="21">
        <v>5056</v>
      </c>
      <c r="F20" s="11">
        <f t="shared" si="1"/>
        <v>2.5820935692285538E-3</v>
      </c>
      <c r="G20" s="21">
        <v>600</v>
      </c>
      <c r="H20" s="11">
        <f t="shared" si="2"/>
        <v>3.0641933179136315E-4</v>
      </c>
    </row>
    <row r="21" spans="1:8" x14ac:dyDescent="0.45">
      <c r="A21" s="12" t="s">
        <v>23</v>
      </c>
      <c r="B21" s="20">
        <v>7393799</v>
      </c>
      <c r="C21" s="21">
        <v>4712509</v>
      </c>
      <c r="D21" s="11">
        <f t="shared" si="0"/>
        <v>0.63735963068511869</v>
      </c>
      <c r="E21" s="21">
        <v>39813</v>
      </c>
      <c r="F21" s="11">
        <f t="shared" si="1"/>
        <v>5.38464732406169E-3</v>
      </c>
      <c r="G21" s="21">
        <v>6711</v>
      </c>
      <c r="H21" s="11">
        <f t="shared" si="2"/>
        <v>9.0765248013910036E-4</v>
      </c>
    </row>
    <row r="22" spans="1:8" x14ac:dyDescent="0.45">
      <c r="A22" s="12" t="s">
        <v>24</v>
      </c>
      <c r="B22" s="20">
        <v>6322892.0000000009</v>
      </c>
      <c r="C22" s="21">
        <v>4112934</v>
      </c>
      <c r="D22" s="11">
        <f t="shared" si="0"/>
        <v>0.65048303845771827</v>
      </c>
      <c r="E22" s="21">
        <v>30726</v>
      </c>
      <c r="F22" s="11">
        <f t="shared" si="1"/>
        <v>4.8594851849438512E-3</v>
      </c>
      <c r="G22" s="21">
        <v>4461</v>
      </c>
      <c r="H22" s="11">
        <f t="shared" si="2"/>
        <v>7.0553158269981507E-4</v>
      </c>
    </row>
    <row r="23" spans="1:8" x14ac:dyDescent="0.45">
      <c r="A23" s="12" t="s">
        <v>25</v>
      </c>
      <c r="B23" s="20">
        <v>13843329.000000002</v>
      </c>
      <c r="C23" s="21">
        <v>8562410</v>
      </c>
      <c r="D23" s="11">
        <f t="shared" si="0"/>
        <v>0.61852246666968613</v>
      </c>
      <c r="E23" s="21">
        <v>67779</v>
      </c>
      <c r="F23" s="11">
        <f t="shared" si="1"/>
        <v>4.8961488959772606E-3</v>
      </c>
      <c r="G23" s="21">
        <v>9565</v>
      </c>
      <c r="H23" s="11">
        <f t="shared" si="2"/>
        <v>6.9094652016144377E-4</v>
      </c>
    </row>
    <row r="24" spans="1:8" x14ac:dyDescent="0.45">
      <c r="A24" s="12" t="s">
        <v>26</v>
      </c>
      <c r="B24" s="20">
        <v>9220206</v>
      </c>
      <c r="C24" s="21">
        <v>5824343</v>
      </c>
      <c r="D24" s="11">
        <f t="shared" si="0"/>
        <v>0.63169336997459713</v>
      </c>
      <c r="E24" s="21">
        <v>51200</v>
      </c>
      <c r="F24" s="11">
        <f t="shared" si="1"/>
        <v>5.553021266553047E-3</v>
      </c>
      <c r="G24" s="21">
        <v>6174</v>
      </c>
      <c r="H24" s="11">
        <f t="shared" si="2"/>
        <v>6.6961627538473655E-4</v>
      </c>
    </row>
    <row r="25" spans="1:8" x14ac:dyDescent="0.45">
      <c r="A25" s="12" t="s">
        <v>27</v>
      </c>
      <c r="B25" s="20">
        <v>2213174</v>
      </c>
      <c r="C25" s="21">
        <v>1579996</v>
      </c>
      <c r="D25" s="11">
        <f t="shared" si="0"/>
        <v>0.71390500701707138</v>
      </c>
      <c r="E25" s="21">
        <v>6911</v>
      </c>
      <c r="F25" s="11">
        <f t="shared" si="1"/>
        <v>3.122664553261515E-3</v>
      </c>
      <c r="G25" s="21">
        <v>697</v>
      </c>
      <c r="H25" s="11">
        <f t="shared" si="2"/>
        <v>3.1493230988616347E-4</v>
      </c>
    </row>
    <row r="26" spans="1:8" x14ac:dyDescent="0.45">
      <c r="A26" s="12" t="s">
        <v>28</v>
      </c>
      <c r="B26" s="20">
        <v>1047674</v>
      </c>
      <c r="C26" s="21">
        <v>707638</v>
      </c>
      <c r="D26" s="11">
        <f t="shared" si="0"/>
        <v>0.67543720661198048</v>
      </c>
      <c r="E26" s="21">
        <v>4320</v>
      </c>
      <c r="F26" s="11">
        <f t="shared" si="1"/>
        <v>4.1234200715107947E-3</v>
      </c>
      <c r="G26" s="21">
        <v>478</v>
      </c>
      <c r="H26" s="11">
        <f t="shared" si="2"/>
        <v>4.5624879494957402E-4</v>
      </c>
    </row>
    <row r="27" spans="1:8" x14ac:dyDescent="0.45">
      <c r="A27" s="12" t="s">
        <v>29</v>
      </c>
      <c r="B27" s="20">
        <v>1132656</v>
      </c>
      <c r="C27" s="21">
        <v>726698</v>
      </c>
      <c r="D27" s="11">
        <f t="shared" si="0"/>
        <v>0.64158756056560862</v>
      </c>
      <c r="E27" s="21">
        <v>3630</v>
      </c>
      <c r="F27" s="11">
        <f t="shared" si="1"/>
        <v>3.204856549561385E-3</v>
      </c>
      <c r="G27" s="21">
        <v>506</v>
      </c>
      <c r="H27" s="11">
        <f t="shared" si="2"/>
        <v>4.4673757963582941E-4</v>
      </c>
    </row>
    <row r="28" spans="1:8" x14ac:dyDescent="0.45">
      <c r="A28" s="12" t="s">
        <v>30</v>
      </c>
      <c r="B28" s="20">
        <v>774582.99999999988</v>
      </c>
      <c r="C28" s="21">
        <v>508343</v>
      </c>
      <c r="D28" s="11">
        <f t="shared" si="0"/>
        <v>0.65627957236345247</v>
      </c>
      <c r="E28" s="21">
        <v>2948</v>
      </c>
      <c r="F28" s="11">
        <f t="shared" si="1"/>
        <v>3.8059187975981921E-3</v>
      </c>
      <c r="G28" s="21">
        <v>240</v>
      </c>
      <c r="H28" s="11">
        <f t="shared" si="2"/>
        <v>3.0984413548967643E-4</v>
      </c>
    </row>
    <row r="29" spans="1:8" x14ac:dyDescent="0.45">
      <c r="A29" s="12" t="s">
        <v>31</v>
      </c>
      <c r="B29" s="20">
        <v>820997</v>
      </c>
      <c r="C29" s="21">
        <v>534926</v>
      </c>
      <c r="D29" s="11">
        <f t="shared" si="0"/>
        <v>0.65155658303258113</v>
      </c>
      <c r="E29" s="21">
        <v>3459</v>
      </c>
      <c r="F29" s="11">
        <f t="shared" si="1"/>
        <v>4.2131700846653516E-3</v>
      </c>
      <c r="G29" s="21">
        <v>1153</v>
      </c>
      <c r="H29" s="11">
        <f t="shared" si="2"/>
        <v>1.404390028221784E-3</v>
      </c>
    </row>
    <row r="30" spans="1:8" x14ac:dyDescent="0.45">
      <c r="A30" s="12" t="s">
        <v>32</v>
      </c>
      <c r="B30" s="20">
        <v>2071737</v>
      </c>
      <c r="C30" s="21">
        <v>1408812</v>
      </c>
      <c r="D30" s="11">
        <f t="shared" si="0"/>
        <v>0.68001488605937921</v>
      </c>
      <c r="E30" s="21">
        <v>7143</v>
      </c>
      <c r="F30" s="11">
        <f t="shared" si="1"/>
        <v>3.4478314573712782E-3</v>
      </c>
      <c r="G30" s="21">
        <v>1127</v>
      </c>
      <c r="H30" s="11">
        <f t="shared" si="2"/>
        <v>5.4398796758468859E-4</v>
      </c>
    </row>
    <row r="31" spans="1:8" x14ac:dyDescent="0.45">
      <c r="A31" s="12" t="s">
        <v>33</v>
      </c>
      <c r="B31" s="20">
        <v>2016791</v>
      </c>
      <c r="C31" s="21">
        <v>1322789</v>
      </c>
      <c r="D31" s="11">
        <f t="shared" si="0"/>
        <v>0.65588799236014039</v>
      </c>
      <c r="E31" s="21">
        <v>6099</v>
      </c>
      <c r="F31" s="11">
        <f t="shared" si="1"/>
        <v>3.0241110754659259E-3</v>
      </c>
      <c r="G31" s="21">
        <v>513</v>
      </c>
      <c r="H31" s="11">
        <f t="shared" si="2"/>
        <v>2.5436448298311523E-4</v>
      </c>
    </row>
    <row r="32" spans="1:8" x14ac:dyDescent="0.45">
      <c r="A32" s="12" t="s">
        <v>34</v>
      </c>
      <c r="B32" s="20">
        <v>3686259.9999999995</v>
      </c>
      <c r="C32" s="21">
        <v>2402858</v>
      </c>
      <c r="D32" s="11">
        <f t="shared" si="0"/>
        <v>0.65184170405777142</v>
      </c>
      <c r="E32" s="21">
        <v>14803</v>
      </c>
      <c r="F32" s="11">
        <f t="shared" si="1"/>
        <v>4.0157232533787638E-3</v>
      </c>
      <c r="G32" s="21">
        <v>2012</v>
      </c>
      <c r="H32" s="11">
        <f t="shared" si="2"/>
        <v>5.4581065904195586E-4</v>
      </c>
    </row>
    <row r="33" spans="1:8" x14ac:dyDescent="0.45">
      <c r="A33" s="12" t="s">
        <v>35</v>
      </c>
      <c r="B33" s="20">
        <v>7558801.9999999991</v>
      </c>
      <c r="C33" s="21">
        <v>4532964</v>
      </c>
      <c r="D33" s="11">
        <f t="shared" si="0"/>
        <v>0.59969344348482745</v>
      </c>
      <c r="E33" s="21">
        <v>30823</v>
      </c>
      <c r="F33" s="11">
        <f t="shared" si="1"/>
        <v>4.0777625872459693E-3</v>
      </c>
      <c r="G33" s="21">
        <v>3078</v>
      </c>
      <c r="H33" s="11">
        <f t="shared" si="2"/>
        <v>4.0720738550897357E-4</v>
      </c>
    </row>
    <row r="34" spans="1:8" x14ac:dyDescent="0.45">
      <c r="A34" s="12" t="s">
        <v>36</v>
      </c>
      <c r="B34" s="20">
        <v>1800557</v>
      </c>
      <c r="C34" s="21">
        <v>1144941</v>
      </c>
      <c r="D34" s="11">
        <f t="shared" si="0"/>
        <v>0.63588156331624046</v>
      </c>
      <c r="E34" s="21">
        <v>5764</v>
      </c>
      <c r="F34" s="11">
        <f t="shared" si="1"/>
        <v>3.2012316188823791E-3</v>
      </c>
      <c r="G34" s="21">
        <v>875</v>
      </c>
      <c r="H34" s="11">
        <f t="shared" si="2"/>
        <v>4.8596073326198506E-4</v>
      </c>
    </row>
    <row r="35" spans="1:8" x14ac:dyDescent="0.45">
      <c r="A35" s="12" t="s">
        <v>37</v>
      </c>
      <c r="B35" s="20">
        <v>1418843</v>
      </c>
      <c r="C35" s="21">
        <v>878387</v>
      </c>
      <c r="D35" s="11">
        <f t="shared" si="0"/>
        <v>0.61908681933096188</v>
      </c>
      <c r="E35" s="21">
        <v>5393</v>
      </c>
      <c r="F35" s="11">
        <f t="shared" si="1"/>
        <v>3.8009843231421657E-3</v>
      </c>
      <c r="G35" s="21">
        <v>1252</v>
      </c>
      <c r="H35" s="11">
        <f t="shared" si="2"/>
        <v>8.8240911785165803E-4</v>
      </c>
    </row>
    <row r="36" spans="1:8" x14ac:dyDescent="0.45">
      <c r="A36" s="12" t="s">
        <v>38</v>
      </c>
      <c r="B36" s="20">
        <v>2530542</v>
      </c>
      <c r="C36" s="21">
        <v>1515775</v>
      </c>
      <c r="D36" s="11">
        <f t="shared" si="0"/>
        <v>0.59899223170372196</v>
      </c>
      <c r="E36" s="21">
        <v>12272</v>
      </c>
      <c r="F36" s="11">
        <f t="shared" si="1"/>
        <v>4.8495539690706574E-3</v>
      </c>
      <c r="G36" s="21">
        <v>1448</v>
      </c>
      <c r="H36" s="11">
        <f t="shared" si="2"/>
        <v>5.7220943181342178E-4</v>
      </c>
    </row>
    <row r="37" spans="1:8" x14ac:dyDescent="0.45">
      <c r="A37" s="12" t="s">
        <v>39</v>
      </c>
      <c r="B37" s="20">
        <v>8839511</v>
      </c>
      <c r="C37" s="21">
        <v>5008416</v>
      </c>
      <c r="D37" s="11">
        <f t="shared" si="0"/>
        <v>0.56659423807493425</v>
      </c>
      <c r="E37" s="21">
        <v>38053</v>
      </c>
      <c r="F37" s="11">
        <f t="shared" si="1"/>
        <v>4.3048761407729454E-3</v>
      </c>
      <c r="G37" s="21">
        <v>4816</v>
      </c>
      <c r="H37" s="11">
        <f t="shared" si="2"/>
        <v>5.4482651811847964E-4</v>
      </c>
    </row>
    <row r="38" spans="1:8" x14ac:dyDescent="0.45">
      <c r="A38" s="12" t="s">
        <v>40</v>
      </c>
      <c r="B38" s="20">
        <v>5523625</v>
      </c>
      <c r="C38" s="21">
        <v>3333244</v>
      </c>
      <c r="D38" s="11">
        <f t="shared" si="0"/>
        <v>0.60345226187512735</v>
      </c>
      <c r="E38" s="21">
        <v>23986</v>
      </c>
      <c r="F38" s="11">
        <f t="shared" si="1"/>
        <v>4.3424381633438182E-3</v>
      </c>
      <c r="G38" s="21">
        <v>3299</v>
      </c>
      <c r="H38" s="11">
        <f t="shared" si="2"/>
        <v>5.9725270995044017E-4</v>
      </c>
    </row>
    <row r="39" spans="1:8" x14ac:dyDescent="0.45">
      <c r="A39" s="12" t="s">
        <v>41</v>
      </c>
      <c r="B39" s="20">
        <v>1344738.9999999998</v>
      </c>
      <c r="C39" s="21">
        <v>843905</v>
      </c>
      <c r="D39" s="11">
        <f t="shared" si="0"/>
        <v>0.62756044109674824</v>
      </c>
      <c r="E39" s="21">
        <v>4084</v>
      </c>
      <c r="F39" s="11">
        <f t="shared" si="1"/>
        <v>3.0370205668163123E-3</v>
      </c>
      <c r="G39" s="21">
        <v>539</v>
      </c>
      <c r="H39" s="11">
        <f t="shared" si="2"/>
        <v>4.0082127461165334E-4</v>
      </c>
    </row>
    <row r="40" spans="1:8" x14ac:dyDescent="0.45">
      <c r="A40" s="12" t="s">
        <v>42</v>
      </c>
      <c r="B40" s="20">
        <v>944432</v>
      </c>
      <c r="C40" s="21">
        <v>594819</v>
      </c>
      <c r="D40" s="11">
        <f t="shared" si="0"/>
        <v>0.6298166517017636</v>
      </c>
      <c r="E40" s="21">
        <v>2180</v>
      </c>
      <c r="F40" s="11">
        <f t="shared" si="1"/>
        <v>2.3082657089128706E-3</v>
      </c>
      <c r="G40" s="21">
        <v>410</v>
      </c>
      <c r="H40" s="11">
        <f t="shared" si="2"/>
        <v>4.3412336727260406E-4</v>
      </c>
    </row>
    <row r="41" spans="1:8" x14ac:dyDescent="0.45">
      <c r="A41" s="12" t="s">
        <v>43</v>
      </c>
      <c r="B41" s="20">
        <v>556788</v>
      </c>
      <c r="C41" s="21">
        <v>349145</v>
      </c>
      <c r="D41" s="11">
        <f t="shared" si="0"/>
        <v>0.62706990811583585</v>
      </c>
      <c r="E41" s="21">
        <v>2012</v>
      </c>
      <c r="F41" s="11">
        <f t="shared" si="1"/>
        <v>3.6135836260838953E-3</v>
      </c>
      <c r="G41" s="21">
        <v>158</v>
      </c>
      <c r="H41" s="11">
        <f t="shared" si="2"/>
        <v>2.8377048355927213E-4</v>
      </c>
    </row>
    <row r="42" spans="1:8" x14ac:dyDescent="0.45">
      <c r="A42" s="12" t="s">
        <v>44</v>
      </c>
      <c r="B42" s="20">
        <v>672814.99999999988</v>
      </c>
      <c r="C42" s="21">
        <v>450173</v>
      </c>
      <c r="D42" s="11">
        <f t="shared" si="0"/>
        <v>0.66908882828117699</v>
      </c>
      <c r="E42" s="21">
        <v>2789</v>
      </c>
      <c r="F42" s="11">
        <f t="shared" si="1"/>
        <v>4.1452702451639763E-3</v>
      </c>
      <c r="G42" s="21">
        <v>213</v>
      </c>
      <c r="H42" s="11">
        <f t="shared" si="2"/>
        <v>3.1658033783432302E-4</v>
      </c>
    </row>
    <row r="43" spans="1:8" x14ac:dyDescent="0.45">
      <c r="A43" s="12" t="s">
        <v>45</v>
      </c>
      <c r="B43" s="20">
        <v>1893791</v>
      </c>
      <c r="C43" s="21">
        <v>1176174</v>
      </c>
      <c r="D43" s="11">
        <f t="shared" si="0"/>
        <v>0.62106853396177297</v>
      </c>
      <c r="E43" s="21">
        <v>6757</v>
      </c>
      <c r="F43" s="11">
        <f t="shared" si="1"/>
        <v>3.5679755580209221E-3</v>
      </c>
      <c r="G43" s="21">
        <v>923</v>
      </c>
      <c r="H43" s="11">
        <f t="shared" si="2"/>
        <v>4.8738218736914474E-4</v>
      </c>
    </row>
    <row r="44" spans="1:8" x14ac:dyDescent="0.45">
      <c r="A44" s="12" t="s">
        <v>46</v>
      </c>
      <c r="B44" s="20">
        <v>2812432.9999999995</v>
      </c>
      <c r="C44" s="21">
        <v>1713716</v>
      </c>
      <c r="D44" s="11">
        <f t="shared" si="0"/>
        <v>0.6093357601763314</v>
      </c>
      <c r="E44" s="21">
        <v>9866</v>
      </c>
      <c r="F44" s="11">
        <f t="shared" si="1"/>
        <v>3.5079946793399172E-3</v>
      </c>
      <c r="G44" s="21">
        <v>1202</v>
      </c>
      <c r="H44" s="11">
        <f t="shared" si="2"/>
        <v>4.2738795910871486E-4</v>
      </c>
    </row>
    <row r="45" spans="1:8" x14ac:dyDescent="0.45">
      <c r="A45" s="12" t="s">
        <v>47</v>
      </c>
      <c r="B45" s="20">
        <v>1356110</v>
      </c>
      <c r="C45" s="21">
        <v>902380</v>
      </c>
      <c r="D45" s="11">
        <f t="shared" si="0"/>
        <v>0.66541799706513483</v>
      </c>
      <c r="E45" s="21">
        <v>5426</v>
      </c>
      <c r="F45" s="11">
        <f t="shared" si="1"/>
        <v>4.0011503491604664E-3</v>
      </c>
      <c r="G45" s="21">
        <v>695</v>
      </c>
      <c r="H45" s="11">
        <f t="shared" si="2"/>
        <v>5.1249529905391159E-4</v>
      </c>
    </row>
    <row r="46" spans="1:8" x14ac:dyDescent="0.45">
      <c r="A46" s="12" t="s">
        <v>48</v>
      </c>
      <c r="B46" s="20">
        <v>734949</v>
      </c>
      <c r="C46" s="21">
        <v>477582</v>
      </c>
      <c r="D46" s="11">
        <f t="shared" si="0"/>
        <v>0.6498165178808325</v>
      </c>
      <c r="E46" s="21">
        <v>2285</v>
      </c>
      <c r="F46" s="11">
        <f t="shared" si="1"/>
        <v>3.1090592680580557E-3</v>
      </c>
      <c r="G46" s="21">
        <v>258</v>
      </c>
      <c r="H46" s="11">
        <f t="shared" si="2"/>
        <v>3.5104476637154414E-4</v>
      </c>
    </row>
    <row r="47" spans="1:8" x14ac:dyDescent="0.45">
      <c r="A47" s="12" t="s">
        <v>49</v>
      </c>
      <c r="B47" s="20">
        <v>973896</v>
      </c>
      <c r="C47" s="21">
        <v>608285</v>
      </c>
      <c r="D47" s="11">
        <f t="shared" si="0"/>
        <v>0.62458927852665991</v>
      </c>
      <c r="E47" s="21">
        <v>2573</v>
      </c>
      <c r="F47" s="11">
        <f t="shared" si="1"/>
        <v>2.6419658772599947E-3</v>
      </c>
      <c r="G47" s="21">
        <v>137</v>
      </c>
      <c r="H47" s="11">
        <f t="shared" si="2"/>
        <v>1.4067210461897369E-4</v>
      </c>
    </row>
    <row r="48" spans="1:8" x14ac:dyDescent="0.45">
      <c r="A48" s="12" t="s">
        <v>50</v>
      </c>
      <c r="B48" s="20">
        <v>1356219</v>
      </c>
      <c r="C48" s="21">
        <v>882547</v>
      </c>
      <c r="D48" s="11">
        <f t="shared" si="0"/>
        <v>0.65074077269231589</v>
      </c>
      <c r="E48" s="21">
        <v>3895</v>
      </c>
      <c r="F48" s="11">
        <f t="shared" si="1"/>
        <v>2.8719550456084157E-3</v>
      </c>
      <c r="G48" s="21">
        <v>309</v>
      </c>
      <c r="H48" s="11">
        <f t="shared" si="2"/>
        <v>2.2783930913812593E-4</v>
      </c>
    </row>
    <row r="49" spans="1:8" x14ac:dyDescent="0.45">
      <c r="A49" s="12" t="s">
        <v>51</v>
      </c>
      <c r="B49" s="20">
        <v>701167</v>
      </c>
      <c r="C49" s="21">
        <v>439625</v>
      </c>
      <c r="D49" s="11">
        <f t="shared" si="0"/>
        <v>0.62699043166606527</v>
      </c>
      <c r="E49" s="21">
        <v>1781</v>
      </c>
      <c r="F49" s="11">
        <f t="shared" si="1"/>
        <v>2.5400510862604773E-3</v>
      </c>
      <c r="G49" s="21">
        <v>221</v>
      </c>
      <c r="H49" s="11">
        <f t="shared" si="2"/>
        <v>3.1518882092283296E-4</v>
      </c>
    </row>
    <row r="50" spans="1:8" x14ac:dyDescent="0.45">
      <c r="A50" s="12" t="s">
        <v>52</v>
      </c>
      <c r="B50" s="20">
        <v>5124170</v>
      </c>
      <c r="C50" s="21">
        <v>3075674</v>
      </c>
      <c r="D50" s="11">
        <f t="shared" si="0"/>
        <v>0.60022871996830707</v>
      </c>
      <c r="E50" s="21">
        <v>21991</v>
      </c>
      <c r="F50" s="11">
        <f t="shared" si="1"/>
        <v>4.2916218626626364E-3</v>
      </c>
      <c r="G50" s="21">
        <v>2078</v>
      </c>
      <c r="H50" s="11">
        <f t="shared" si="2"/>
        <v>4.05529090564911E-4</v>
      </c>
    </row>
    <row r="51" spans="1:8" x14ac:dyDescent="0.45">
      <c r="A51" s="12" t="s">
        <v>53</v>
      </c>
      <c r="B51" s="20">
        <v>818222</v>
      </c>
      <c r="C51" s="21">
        <v>500008</v>
      </c>
      <c r="D51" s="11">
        <f t="shared" si="0"/>
        <v>0.61109087753690317</v>
      </c>
      <c r="E51" s="21">
        <v>2740</v>
      </c>
      <c r="F51" s="11">
        <f t="shared" si="1"/>
        <v>3.3487244293113603E-3</v>
      </c>
      <c r="G51" s="21">
        <v>298</v>
      </c>
      <c r="H51" s="11">
        <f t="shared" si="2"/>
        <v>3.6420433574262242E-4</v>
      </c>
    </row>
    <row r="52" spans="1:8" x14ac:dyDescent="0.45">
      <c r="A52" s="12" t="s">
        <v>54</v>
      </c>
      <c r="B52" s="20">
        <v>1335937.9999999998</v>
      </c>
      <c r="C52" s="21">
        <v>887134</v>
      </c>
      <c r="D52" s="11">
        <f t="shared" si="0"/>
        <v>0.66405327193327846</v>
      </c>
      <c r="E52" s="21">
        <v>4474</v>
      </c>
      <c r="F52" s="11">
        <f t="shared" si="1"/>
        <v>3.3489578109163753E-3</v>
      </c>
      <c r="G52" s="21">
        <v>523</v>
      </c>
      <c r="H52" s="11">
        <f t="shared" si="2"/>
        <v>3.9148523359616992E-4</v>
      </c>
    </row>
    <row r="53" spans="1:8" x14ac:dyDescent="0.45">
      <c r="A53" s="12" t="s">
        <v>55</v>
      </c>
      <c r="B53" s="20">
        <v>1758645</v>
      </c>
      <c r="C53" s="21">
        <v>1152742</v>
      </c>
      <c r="D53" s="11">
        <f t="shared" si="0"/>
        <v>0.6554716841659346</v>
      </c>
      <c r="E53" s="21">
        <v>3942</v>
      </c>
      <c r="F53" s="11">
        <f t="shared" si="1"/>
        <v>2.2414984263452831E-3</v>
      </c>
      <c r="G53" s="21">
        <v>770</v>
      </c>
      <c r="H53" s="11">
        <f t="shared" si="2"/>
        <v>4.3783708480108266E-4</v>
      </c>
    </row>
    <row r="54" spans="1:8" x14ac:dyDescent="0.45">
      <c r="A54" s="12" t="s">
        <v>56</v>
      </c>
      <c r="B54" s="20">
        <v>1141741</v>
      </c>
      <c r="C54" s="21">
        <v>728395</v>
      </c>
      <c r="D54" s="11">
        <f t="shared" si="0"/>
        <v>0.63796868116324101</v>
      </c>
      <c r="E54" s="21">
        <v>4373</v>
      </c>
      <c r="F54" s="11">
        <f t="shared" si="1"/>
        <v>3.8301155866347974E-3</v>
      </c>
      <c r="G54" s="21">
        <v>581</v>
      </c>
      <c r="H54" s="11">
        <f t="shared" si="2"/>
        <v>5.0887197709463007E-4</v>
      </c>
    </row>
    <row r="55" spans="1:8" x14ac:dyDescent="0.45">
      <c r="A55" s="12" t="s">
        <v>57</v>
      </c>
      <c r="B55" s="20">
        <v>1087241</v>
      </c>
      <c r="C55" s="21">
        <v>676670</v>
      </c>
      <c r="D55" s="11">
        <f t="shared" si="0"/>
        <v>0.62237351240433358</v>
      </c>
      <c r="E55" s="21">
        <v>3662</v>
      </c>
      <c r="F55" s="11">
        <f t="shared" si="1"/>
        <v>3.368158485561159E-3</v>
      </c>
      <c r="G55" s="21">
        <v>331</v>
      </c>
      <c r="H55" s="11">
        <f t="shared" si="2"/>
        <v>3.0444032187895785E-4</v>
      </c>
    </row>
    <row r="56" spans="1:8" x14ac:dyDescent="0.45">
      <c r="A56" s="12" t="s">
        <v>58</v>
      </c>
      <c r="B56" s="20">
        <v>1617517</v>
      </c>
      <c r="C56" s="21">
        <v>1040206</v>
      </c>
      <c r="D56" s="11">
        <f t="shared" si="0"/>
        <v>0.64308814065014464</v>
      </c>
      <c r="E56" s="21">
        <v>4823</v>
      </c>
      <c r="F56" s="11">
        <f t="shared" si="1"/>
        <v>2.9817306402343839E-3</v>
      </c>
      <c r="G56" s="21">
        <v>787</v>
      </c>
      <c r="H56" s="11">
        <f t="shared" si="2"/>
        <v>4.8654820938512545E-4</v>
      </c>
    </row>
    <row r="57" spans="1:8" x14ac:dyDescent="0.45">
      <c r="A57" s="12" t="s">
        <v>59</v>
      </c>
      <c r="B57" s="20">
        <v>1485118</v>
      </c>
      <c r="C57" s="21">
        <v>697139</v>
      </c>
      <c r="D57" s="11">
        <f t="shared" si="0"/>
        <v>0.4694165716124914</v>
      </c>
      <c r="E57" s="21">
        <v>4616</v>
      </c>
      <c r="F57" s="11">
        <f t="shared" si="1"/>
        <v>3.1081705292104736E-3</v>
      </c>
      <c r="G57" s="21">
        <v>665</v>
      </c>
      <c r="H57" s="11">
        <f t="shared" si="2"/>
        <v>4.4777586696814666E-4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4" t="s">
        <v>65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9">
        <f>'進捗状況 (都道府県別)'!G3</f>
        <v>44777</v>
      </c>
      <c r="H3" s="89"/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90" t="s">
        <v>67</v>
      </c>
      <c r="B5" s="75" t="s">
        <v>3</v>
      </c>
      <c r="C5" s="71" t="s">
        <v>4</v>
      </c>
      <c r="D5" s="76"/>
      <c r="E5" s="91" t="str">
        <f>'進捗状況 (都道府県別)'!E5</f>
        <v>直近1週間</v>
      </c>
      <c r="F5" s="92"/>
      <c r="G5" s="93">
        <f>'進捗状況 (都道府県別)'!G5:H5</f>
        <v>44776</v>
      </c>
      <c r="H5" s="94"/>
    </row>
    <row r="6" spans="1:8" ht="23.25" customHeight="1" x14ac:dyDescent="0.45">
      <c r="A6" s="90"/>
      <c r="B6" s="75"/>
      <c r="C6" s="77"/>
      <c r="D6" s="78"/>
      <c r="E6" s="83" t="s">
        <v>6</v>
      </c>
      <c r="F6" s="84"/>
      <c r="G6" s="85" t="s">
        <v>7</v>
      </c>
      <c r="H6" s="86"/>
    </row>
    <row r="7" spans="1:8" ht="18.75" customHeight="1" x14ac:dyDescent="0.45">
      <c r="A7" s="70"/>
      <c r="B7" s="75"/>
      <c r="C7" s="87" t="s">
        <v>8</v>
      </c>
      <c r="D7" s="8"/>
      <c r="E7" s="87" t="s">
        <v>9</v>
      </c>
      <c r="F7" s="8"/>
      <c r="G7" s="87" t="s">
        <v>9</v>
      </c>
      <c r="H7" s="9"/>
    </row>
    <row r="8" spans="1:8" ht="18.75" customHeight="1" x14ac:dyDescent="0.45">
      <c r="A8" s="70"/>
      <c r="B8" s="75"/>
      <c r="C8" s="88"/>
      <c r="D8" s="73" t="s">
        <v>10</v>
      </c>
      <c r="E8" s="88"/>
      <c r="F8" s="71" t="s">
        <v>11</v>
      </c>
      <c r="G8" s="88"/>
      <c r="H8" s="73" t="s">
        <v>11</v>
      </c>
    </row>
    <row r="9" spans="1:8" ht="35.1" customHeight="1" x14ac:dyDescent="0.45">
      <c r="A9" s="70"/>
      <c r="B9" s="75"/>
      <c r="C9" s="88"/>
      <c r="D9" s="72"/>
      <c r="E9" s="88"/>
      <c r="F9" s="72"/>
      <c r="G9" s="88"/>
      <c r="H9" s="72"/>
    </row>
    <row r="10" spans="1:8" x14ac:dyDescent="0.45">
      <c r="A10" s="10" t="s">
        <v>68</v>
      </c>
      <c r="B10" s="20">
        <v>27549031.999999996</v>
      </c>
      <c r="C10" s="21">
        <f>SUM(C11:C30)</f>
        <v>16654007</v>
      </c>
      <c r="D10" s="11">
        <f>C10/$B10</f>
        <v>0.60452240209383767</v>
      </c>
      <c r="E10" s="21">
        <f>SUM(E11:E30)</f>
        <v>135705</v>
      </c>
      <c r="F10" s="11">
        <f>E10/$B10</f>
        <v>4.9259444034186039E-3</v>
      </c>
      <c r="G10" s="21">
        <f>SUM(G11:G30)</f>
        <v>18163</v>
      </c>
      <c r="H10" s="11">
        <f>G10/$B10</f>
        <v>6.5929721233036432E-4</v>
      </c>
    </row>
    <row r="11" spans="1:8" x14ac:dyDescent="0.45">
      <c r="A11" s="12" t="s">
        <v>69</v>
      </c>
      <c r="B11" s="20">
        <v>1961575</v>
      </c>
      <c r="C11" s="21">
        <v>1200290</v>
      </c>
      <c r="D11" s="11">
        <f t="shared" ref="D11:D30" si="0">C11/$B11</f>
        <v>0.61190115086091534</v>
      </c>
      <c r="E11" s="21">
        <v>8642</v>
      </c>
      <c r="F11" s="11">
        <f t="shared" ref="F11:F30" si="1">E11/$B11</f>
        <v>4.4056434242891558E-3</v>
      </c>
      <c r="G11" s="21">
        <v>1396</v>
      </c>
      <c r="H11" s="11">
        <f t="shared" ref="H11:H30" si="2">G11/$B11</f>
        <v>7.1167301785554974E-4</v>
      </c>
    </row>
    <row r="12" spans="1:8" x14ac:dyDescent="0.45">
      <c r="A12" s="12" t="s">
        <v>70</v>
      </c>
      <c r="B12" s="20">
        <v>1065932</v>
      </c>
      <c r="C12" s="21">
        <v>671223</v>
      </c>
      <c r="D12" s="11">
        <f t="shared" si="0"/>
        <v>0.62970527200609416</v>
      </c>
      <c r="E12" s="21">
        <v>8189</v>
      </c>
      <c r="F12" s="11">
        <f t="shared" si="1"/>
        <v>7.6824788072785127E-3</v>
      </c>
      <c r="G12" s="21">
        <v>2581</v>
      </c>
      <c r="H12" s="11">
        <f t="shared" si="2"/>
        <v>2.4213552083997853E-3</v>
      </c>
    </row>
    <row r="13" spans="1:8" x14ac:dyDescent="0.45">
      <c r="A13" s="12" t="s">
        <v>71</v>
      </c>
      <c r="B13" s="20">
        <v>1324589</v>
      </c>
      <c r="C13" s="21">
        <v>834992</v>
      </c>
      <c r="D13" s="11">
        <f t="shared" si="0"/>
        <v>0.63037817768379478</v>
      </c>
      <c r="E13" s="21">
        <v>10411</v>
      </c>
      <c r="F13" s="11">
        <f t="shared" si="1"/>
        <v>7.859796510464756E-3</v>
      </c>
      <c r="G13" s="21">
        <v>1672</v>
      </c>
      <c r="H13" s="11">
        <f t="shared" si="2"/>
        <v>1.2622783369029941E-3</v>
      </c>
    </row>
    <row r="14" spans="1:8" x14ac:dyDescent="0.45">
      <c r="A14" s="12" t="s">
        <v>72</v>
      </c>
      <c r="B14" s="20">
        <v>974726</v>
      </c>
      <c r="C14" s="21">
        <v>630244</v>
      </c>
      <c r="D14" s="11">
        <f t="shared" si="0"/>
        <v>0.64658580975576729</v>
      </c>
      <c r="E14" s="21">
        <v>4467</v>
      </c>
      <c r="F14" s="11">
        <f t="shared" si="1"/>
        <v>4.5828263532520933E-3</v>
      </c>
      <c r="G14" s="21">
        <v>240</v>
      </c>
      <c r="H14" s="11">
        <f t="shared" si="2"/>
        <v>2.4622304114181831E-4</v>
      </c>
    </row>
    <row r="15" spans="1:8" x14ac:dyDescent="0.45">
      <c r="A15" s="12" t="s">
        <v>73</v>
      </c>
      <c r="B15" s="20">
        <v>3759920</v>
      </c>
      <c r="C15" s="21">
        <v>2387975</v>
      </c>
      <c r="D15" s="11">
        <f t="shared" si="0"/>
        <v>0.63511324709036365</v>
      </c>
      <c r="E15" s="21">
        <v>22896</v>
      </c>
      <c r="F15" s="11">
        <f t="shared" si="1"/>
        <v>6.089491265771612E-3</v>
      </c>
      <c r="G15" s="21">
        <v>2735</v>
      </c>
      <c r="H15" s="11">
        <f t="shared" si="2"/>
        <v>7.2740909381050661E-4</v>
      </c>
    </row>
    <row r="16" spans="1:8" x14ac:dyDescent="0.45">
      <c r="A16" s="12" t="s">
        <v>74</v>
      </c>
      <c r="B16" s="20">
        <v>1521562.0000000002</v>
      </c>
      <c r="C16" s="21">
        <v>920821</v>
      </c>
      <c r="D16" s="11">
        <f t="shared" si="0"/>
        <v>0.60518138597046978</v>
      </c>
      <c r="E16" s="21">
        <v>8908</v>
      </c>
      <c r="F16" s="11">
        <f t="shared" si="1"/>
        <v>5.8545100363968068E-3</v>
      </c>
      <c r="G16" s="21">
        <v>1214</v>
      </c>
      <c r="H16" s="11">
        <f t="shared" si="2"/>
        <v>7.9786429997594568E-4</v>
      </c>
    </row>
    <row r="17" spans="1:8" x14ac:dyDescent="0.45">
      <c r="A17" s="12" t="s">
        <v>75</v>
      </c>
      <c r="B17" s="20">
        <v>718601</v>
      </c>
      <c r="C17" s="21">
        <v>461009</v>
      </c>
      <c r="D17" s="11">
        <f t="shared" si="0"/>
        <v>0.64153681945892083</v>
      </c>
      <c r="E17" s="21">
        <v>3807</v>
      </c>
      <c r="F17" s="11">
        <f t="shared" si="1"/>
        <v>5.2977939078849038E-3</v>
      </c>
      <c r="G17" s="21">
        <v>396</v>
      </c>
      <c r="H17" s="11">
        <f t="shared" si="2"/>
        <v>5.5107076110386707E-4</v>
      </c>
    </row>
    <row r="18" spans="1:8" x14ac:dyDescent="0.45">
      <c r="A18" s="12" t="s">
        <v>76</v>
      </c>
      <c r="B18" s="20">
        <v>784774</v>
      </c>
      <c r="C18" s="21">
        <v>535638</v>
      </c>
      <c r="D18" s="11">
        <f t="shared" si="0"/>
        <v>0.68253790263184055</v>
      </c>
      <c r="E18" s="21">
        <v>2969</v>
      </c>
      <c r="F18" s="11">
        <f t="shared" si="1"/>
        <v>3.7832547969224263E-3</v>
      </c>
      <c r="G18" s="21">
        <v>386</v>
      </c>
      <c r="H18" s="11">
        <f t="shared" si="2"/>
        <v>4.9186135116606824E-4</v>
      </c>
    </row>
    <row r="19" spans="1:8" x14ac:dyDescent="0.45">
      <c r="A19" s="12" t="s">
        <v>77</v>
      </c>
      <c r="B19" s="20">
        <v>694295.99999999988</v>
      </c>
      <c r="C19" s="21">
        <v>452829</v>
      </c>
      <c r="D19" s="11">
        <f t="shared" si="0"/>
        <v>0.65221317708873461</v>
      </c>
      <c r="E19" s="21">
        <v>3121</v>
      </c>
      <c r="F19" s="11">
        <f t="shared" si="1"/>
        <v>4.4952008941431332E-3</v>
      </c>
      <c r="G19" s="21">
        <v>479</v>
      </c>
      <c r="H19" s="11">
        <f t="shared" si="2"/>
        <v>6.8990747462177528E-4</v>
      </c>
    </row>
    <row r="20" spans="1:8" x14ac:dyDescent="0.45">
      <c r="A20" s="12" t="s">
        <v>78</v>
      </c>
      <c r="B20" s="20">
        <v>799966</v>
      </c>
      <c r="C20" s="21">
        <v>509653</v>
      </c>
      <c r="D20" s="11">
        <f t="shared" si="0"/>
        <v>0.63709332646637484</v>
      </c>
      <c r="E20" s="21">
        <v>2210</v>
      </c>
      <c r="F20" s="11">
        <f t="shared" si="1"/>
        <v>2.7626174112399776E-3</v>
      </c>
      <c r="G20" s="21">
        <v>231</v>
      </c>
      <c r="H20" s="11">
        <f t="shared" si="2"/>
        <v>2.8876227239657684E-4</v>
      </c>
    </row>
    <row r="21" spans="1:8" x14ac:dyDescent="0.45">
      <c r="A21" s="12" t="s">
        <v>79</v>
      </c>
      <c r="B21" s="20">
        <v>2300944</v>
      </c>
      <c r="C21" s="21">
        <v>1350772</v>
      </c>
      <c r="D21" s="11">
        <f t="shared" si="0"/>
        <v>0.58705122767003459</v>
      </c>
      <c r="E21" s="21">
        <v>10372</v>
      </c>
      <c r="F21" s="11">
        <f t="shared" si="1"/>
        <v>4.5077150943265022E-3</v>
      </c>
      <c r="G21" s="21">
        <v>1177</v>
      </c>
      <c r="H21" s="11">
        <f t="shared" si="2"/>
        <v>5.115291810665535E-4</v>
      </c>
    </row>
    <row r="22" spans="1:8" x14ac:dyDescent="0.45">
      <c r="A22" s="12" t="s">
        <v>80</v>
      </c>
      <c r="B22" s="20">
        <v>1400720</v>
      </c>
      <c r="C22" s="21">
        <v>813136</v>
      </c>
      <c r="D22" s="11">
        <f t="shared" si="0"/>
        <v>0.58051287909075333</v>
      </c>
      <c r="E22" s="21">
        <v>7567</v>
      </c>
      <c r="F22" s="11">
        <f t="shared" si="1"/>
        <v>5.4022217145468041E-3</v>
      </c>
      <c r="G22" s="21">
        <v>898</v>
      </c>
      <c r="H22" s="11">
        <f t="shared" si="2"/>
        <v>6.4109886344165855E-4</v>
      </c>
    </row>
    <row r="23" spans="1:8" x14ac:dyDescent="0.45">
      <c r="A23" s="12" t="s">
        <v>81</v>
      </c>
      <c r="B23" s="20">
        <v>2739963</v>
      </c>
      <c r="C23" s="21">
        <v>1459865</v>
      </c>
      <c r="D23" s="11">
        <f t="shared" si="0"/>
        <v>0.53280464006265782</v>
      </c>
      <c r="E23" s="21">
        <v>11397</v>
      </c>
      <c r="F23" s="11">
        <f t="shared" si="1"/>
        <v>4.1595452201361842E-3</v>
      </c>
      <c r="G23" s="21">
        <v>1261</v>
      </c>
      <c r="H23" s="11">
        <f t="shared" si="2"/>
        <v>4.6022519282194686E-4</v>
      </c>
    </row>
    <row r="24" spans="1:8" x14ac:dyDescent="0.45">
      <c r="A24" s="12" t="s">
        <v>82</v>
      </c>
      <c r="B24" s="20">
        <v>831479.00000000012</v>
      </c>
      <c r="C24" s="21">
        <v>480878</v>
      </c>
      <c r="D24" s="11">
        <f t="shared" si="0"/>
        <v>0.5783405233325194</v>
      </c>
      <c r="E24" s="21">
        <v>2880</v>
      </c>
      <c r="F24" s="11">
        <f t="shared" si="1"/>
        <v>3.4637074417994919E-3</v>
      </c>
      <c r="G24" s="21">
        <v>465</v>
      </c>
      <c r="H24" s="11">
        <f t="shared" si="2"/>
        <v>5.5924443070720956E-4</v>
      </c>
    </row>
    <row r="25" spans="1:8" x14ac:dyDescent="0.45">
      <c r="A25" s="12" t="s">
        <v>83</v>
      </c>
      <c r="B25" s="20">
        <v>1526835</v>
      </c>
      <c r="C25" s="21">
        <v>884168</v>
      </c>
      <c r="D25" s="11">
        <f t="shared" si="0"/>
        <v>0.5790854938483857</v>
      </c>
      <c r="E25" s="21">
        <v>6163</v>
      </c>
      <c r="F25" s="11">
        <f t="shared" si="1"/>
        <v>4.0364544957379152E-3</v>
      </c>
      <c r="G25" s="21">
        <v>546</v>
      </c>
      <c r="H25" s="11">
        <f t="shared" si="2"/>
        <v>3.5760249142834685E-4</v>
      </c>
    </row>
    <row r="26" spans="1:8" x14ac:dyDescent="0.45">
      <c r="A26" s="12" t="s">
        <v>84</v>
      </c>
      <c r="B26" s="20">
        <v>708155</v>
      </c>
      <c r="C26" s="21">
        <v>419323</v>
      </c>
      <c r="D26" s="11">
        <f t="shared" si="0"/>
        <v>0.59213449033050669</v>
      </c>
      <c r="E26" s="21">
        <v>3029</v>
      </c>
      <c r="F26" s="11">
        <f t="shared" si="1"/>
        <v>4.2773121703581843E-3</v>
      </c>
      <c r="G26" s="21">
        <v>493</v>
      </c>
      <c r="H26" s="11">
        <f t="shared" si="2"/>
        <v>6.9617527236268898E-4</v>
      </c>
    </row>
    <row r="27" spans="1:8" x14ac:dyDescent="0.45">
      <c r="A27" s="12" t="s">
        <v>85</v>
      </c>
      <c r="B27" s="20">
        <v>1194817</v>
      </c>
      <c r="C27" s="21">
        <v>696765</v>
      </c>
      <c r="D27" s="11">
        <f t="shared" si="0"/>
        <v>0.58315624903227858</v>
      </c>
      <c r="E27" s="21">
        <v>4948</v>
      </c>
      <c r="F27" s="11">
        <f t="shared" si="1"/>
        <v>4.1412199525115564E-3</v>
      </c>
      <c r="G27" s="21">
        <v>551</v>
      </c>
      <c r="H27" s="11">
        <f t="shared" si="2"/>
        <v>4.6115848703190529E-4</v>
      </c>
    </row>
    <row r="28" spans="1:8" x14ac:dyDescent="0.45">
      <c r="A28" s="12" t="s">
        <v>86</v>
      </c>
      <c r="B28" s="20">
        <v>944709</v>
      </c>
      <c r="C28" s="21">
        <v>590020</v>
      </c>
      <c r="D28" s="11">
        <f t="shared" si="0"/>
        <v>0.62455211075579886</v>
      </c>
      <c r="E28" s="21">
        <v>4654</v>
      </c>
      <c r="F28" s="11">
        <f t="shared" si="1"/>
        <v>4.9263847385808751E-3</v>
      </c>
      <c r="G28" s="21">
        <v>387</v>
      </c>
      <c r="H28" s="11">
        <f t="shared" si="2"/>
        <v>4.0964995570064432E-4</v>
      </c>
    </row>
    <row r="29" spans="1:8" x14ac:dyDescent="0.45">
      <c r="A29" s="12" t="s">
        <v>87</v>
      </c>
      <c r="B29" s="20">
        <v>1562767</v>
      </c>
      <c r="C29" s="21">
        <v>897942</v>
      </c>
      <c r="D29" s="11">
        <f t="shared" si="0"/>
        <v>0.57458469496732401</v>
      </c>
      <c r="E29" s="21">
        <v>7579</v>
      </c>
      <c r="F29" s="11">
        <f t="shared" si="1"/>
        <v>4.8497312779192288E-3</v>
      </c>
      <c r="G29" s="21">
        <v>785</v>
      </c>
      <c r="H29" s="11">
        <f t="shared" si="2"/>
        <v>5.0231416455556071E-4</v>
      </c>
    </row>
    <row r="30" spans="1:8" x14ac:dyDescent="0.45">
      <c r="A30" s="12" t="s">
        <v>88</v>
      </c>
      <c r="B30" s="20">
        <v>732702</v>
      </c>
      <c r="C30" s="21">
        <v>456464</v>
      </c>
      <c r="D30" s="11">
        <f t="shared" si="0"/>
        <v>0.62298724447319642</v>
      </c>
      <c r="E30" s="21">
        <v>1496</v>
      </c>
      <c r="F30" s="11">
        <f t="shared" si="1"/>
        <v>2.0417577678237537E-3</v>
      </c>
      <c r="G30" s="21">
        <v>270</v>
      </c>
      <c r="H30" s="11">
        <f t="shared" si="2"/>
        <v>3.6849906237460797E-4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5" t="s">
        <v>3</v>
      </c>
      <c r="C34" s="71" t="s">
        <v>4</v>
      </c>
      <c r="D34" s="76"/>
      <c r="E34" s="91" t="str">
        <f>E5</f>
        <v>直近1週間</v>
      </c>
      <c r="F34" s="92"/>
      <c r="G34" s="91">
        <f>'進捗状況 (都道府県別)'!G5:H5</f>
        <v>44776</v>
      </c>
      <c r="H34" s="92"/>
    </row>
    <row r="35" spans="1:8" ht="24" customHeight="1" x14ac:dyDescent="0.45">
      <c r="A35" s="90"/>
      <c r="B35" s="75"/>
      <c r="C35" s="77"/>
      <c r="D35" s="78"/>
      <c r="E35" s="83" t="s">
        <v>6</v>
      </c>
      <c r="F35" s="84"/>
      <c r="G35" s="85" t="s">
        <v>7</v>
      </c>
      <c r="H35" s="86"/>
    </row>
    <row r="36" spans="1:8" ht="18.75" customHeight="1" x14ac:dyDescent="0.45">
      <c r="A36" s="70"/>
      <c r="B36" s="75"/>
      <c r="C36" s="87" t="s">
        <v>8</v>
      </c>
      <c r="D36" s="8"/>
      <c r="E36" s="87" t="s">
        <v>9</v>
      </c>
      <c r="F36" s="8"/>
      <c r="G36" s="87" t="s">
        <v>9</v>
      </c>
      <c r="H36" s="9"/>
    </row>
    <row r="37" spans="1:8" ht="18.75" customHeight="1" x14ac:dyDescent="0.45">
      <c r="A37" s="70"/>
      <c r="B37" s="75"/>
      <c r="C37" s="88"/>
      <c r="D37" s="73" t="s">
        <v>10</v>
      </c>
      <c r="E37" s="88"/>
      <c r="F37" s="71" t="s">
        <v>11</v>
      </c>
      <c r="G37" s="88"/>
      <c r="H37" s="73" t="s">
        <v>11</v>
      </c>
    </row>
    <row r="38" spans="1:8" ht="35.1" customHeight="1" x14ac:dyDescent="0.45">
      <c r="A38" s="70"/>
      <c r="B38" s="75"/>
      <c r="C38" s="88"/>
      <c r="D38" s="72"/>
      <c r="E38" s="88"/>
      <c r="F38" s="72"/>
      <c r="G38" s="88"/>
      <c r="H38" s="72"/>
    </row>
    <row r="39" spans="1:8" x14ac:dyDescent="0.45">
      <c r="A39" s="10" t="s">
        <v>68</v>
      </c>
      <c r="B39" s="20">
        <v>9572763</v>
      </c>
      <c r="C39" s="21">
        <v>5834640</v>
      </c>
      <c r="D39" s="11">
        <f>C39/$B39</f>
        <v>0.60950427791850692</v>
      </c>
      <c r="E39" s="21">
        <v>47315</v>
      </c>
      <c r="F39" s="11">
        <f>E39/$B39</f>
        <v>4.9426691123555444E-3</v>
      </c>
      <c r="G39" s="21">
        <v>6482</v>
      </c>
      <c r="H39" s="11">
        <f>G39/$B39</f>
        <v>6.7712947662028193E-4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64</v>
      </c>
      <c r="B45" s="54"/>
      <c r="C45" s="54"/>
      <c r="E45" s="54"/>
      <c r="G45" s="54"/>
    </row>
  </sheetData>
  <mergeCells count="28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view="pageBreakPreview" zoomScaleNormal="100" zoomScaleSheetLayoutView="100" workbookViewId="0"/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3" width="13.09765625" customWidth="1"/>
    <col min="25" max="25" width="11.59765625" bestFit="1" customWidth="1"/>
  </cols>
  <sheetData>
    <row r="1" spans="1:25" x14ac:dyDescent="0.45">
      <c r="A1" s="22" t="s">
        <v>93</v>
      </c>
      <c r="B1" s="23"/>
      <c r="C1" s="24"/>
      <c r="D1" s="24"/>
      <c r="E1" s="24"/>
      <c r="F1" s="24"/>
      <c r="J1" s="25"/>
    </row>
    <row r="2" spans="1:25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26"/>
      <c r="U2" s="95">
        <f>'進捗状況 (都道府県別)'!G3</f>
        <v>44777</v>
      </c>
      <c r="V2" s="95"/>
      <c r="W2" s="95"/>
    </row>
    <row r="3" spans="1:25" x14ac:dyDescent="0.45">
      <c r="A3" s="97" t="s">
        <v>2</v>
      </c>
      <c r="B3" s="112" t="str">
        <f>_xlfn.CONCAT("接種回数（",TEXT('進捗状況 (都道府県別)'!G3-1,"m月d日"),"まで）")</f>
        <v>接種回数（8月3日まで）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</row>
    <row r="4" spans="1:25" x14ac:dyDescent="0.45">
      <c r="A4" s="98"/>
      <c r="B4" s="98"/>
      <c r="C4" s="100" t="s">
        <v>94</v>
      </c>
      <c r="D4" s="101"/>
      <c r="E4" s="100" t="s">
        <v>95</v>
      </c>
      <c r="F4" s="101"/>
      <c r="G4" s="106" t="s">
        <v>96</v>
      </c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06" t="s">
        <v>97</v>
      </c>
      <c r="S4" s="107"/>
      <c r="T4" s="107"/>
      <c r="U4" s="107"/>
      <c r="V4" s="107"/>
      <c r="W4" s="108"/>
    </row>
    <row r="5" spans="1:25" x14ac:dyDescent="0.45">
      <c r="A5" s="98"/>
      <c r="B5" s="98"/>
      <c r="C5" s="102"/>
      <c r="D5" s="103"/>
      <c r="E5" s="102"/>
      <c r="F5" s="103"/>
      <c r="G5" s="104"/>
      <c r="H5" s="105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59" t="s">
        <v>151</v>
      </c>
      <c r="R5" s="64"/>
      <c r="S5" s="65"/>
      <c r="T5" s="57" t="s">
        <v>106</v>
      </c>
      <c r="U5" s="57" t="s">
        <v>107</v>
      </c>
      <c r="V5" s="57" t="s">
        <v>108</v>
      </c>
      <c r="W5" s="57" t="s">
        <v>150</v>
      </c>
    </row>
    <row r="6" spans="1:25" x14ac:dyDescent="0.45">
      <c r="A6" s="99"/>
      <c r="B6" s="99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9" t="s">
        <v>8</v>
      </c>
      <c r="J6" s="110"/>
      <c r="K6" s="110"/>
      <c r="L6" s="110"/>
      <c r="M6" s="110"/>
      <c r="N6" s="110"/>
      <c r="O6" s="110"/>
      <c r="P6" s="110"/>
      <c r="Q6" s="111"/>
      <c r="R6" s="56" t="s">
        <v>8</v>
      </c>
      <c r="S6" s="56" t="s">
        <v>109</v>
      </c>
      <c r="T6" s="60" t="s">
        <v>110</v>
      </c>
      <c r="U6" s="60" t="s">
        <v>110</v>
      </c>
      <c r="V6" s="68" t="s">
        <v>110</v>
      </c>
      <c r="W6" s="60" t="s">
        <v>110</v>
      </c>
      <c r="Y6" s="27" t="s">
        <v>111</v>
      </c>
    </row>
    <row r="7" spans="1:25" x14ac:dyDescent="0.45">
      <c r="A7" s="28" t="s">
        <v>12</v>
      </c>
      <c r="B7" s="32">
        <f>C7+E7+G7+R7</f>
        <v>300116274</v>
      </c>
      <c r="C7" s="32">
        <f>SUM(C8:C54)</f>
        <v>103927096</v>
      </c>
      <c r="D7" s="31">
        <f t="shared" ref="D7:D54" si="0">C7/Y7</f>
        <v>0.82061728046561644</v>
      </c>
      <c r="E7" s="32">
        <f>SUM(E8:E54)</f>
        <v>102489613</v>
      </c>
      <c r="F7" s="31">
        <f t="shared" ref="F7:F54" si="1">E7/Y7</f>
        <v>0.80926679117478162</v>
      </c>
      <c r="G7" s="32">
        <f>SUM(G8:G54)</f>
        <v>80017955</v>
      </c>
      <c r="H7" s="31">
        <f>G7/Y7</f>
        <v>0.63182864861845145</v>
      </c>
      <c r="I7" s="32">
        <f>SUM(I8:I54)</f>
        <v>1035457</v>
      </c>
      <c r="J7" s="32">
        <f t="shared" ref="J7" si="2">SUM(J8:J54)</f>
        <v>5294694</v>
      </c>
      <c r="K7" s="32">
        <f t="shared" ref="K7:Q7" si="3">SUM(K8:K54)</f>
        <v>23283274</v>
      </c>
      <c r="L7" s="32">
        <f t="shared" si="3"/>
        <v>25491588</v>
      </c>
      <c r="M7" s="32">
        <f t="shared" si="3"/>
        <v>13742100</v>
      </c>
      <c r="N7" s="32">
        <f t="shared" si="3"/>
        <v>6550345</v>
      </c>
      <c r="O7" s="32">
        <f t="shared" si="3"/>
        <v>2723057</v>
      </c>
      <c r="P7" s="32">
        <f t="shared" ref="P7" si="4">SUM(P8:P54)</f>
        <v>1783697</v>
      </c>
      <c r="Q7" s="32">
        <f t="shared" si="3"/>
        <v>113743</v>
      </c>
      <c r="R7" s="61">
        <f>SUM(R8:R54)</f>
        <v>13681610</v>
      </c>
      <c r="S7" s="62">
        <f>R7/Y7</f>
        <v>0.10803116821999127</v>
      </c>
      <c r="T7" s="61">
        <f>SUM(T8:T54)</f>
        <v>6658</v>
      </c>
      <c r="U7" s="61">
        <f t="shared" ref="U7" si="5">SUM(U8:U54)</f>
        <v>745735</v>
      </c>
      <c r="V7" s="61">
        <f t="shared" ref="V7:W7" si="6">SUM(V8:V54)</f>
        <v>11877336</v>
      </c>
      <c r="W7" s="61">
        <f t="shared" si="6"/>
        <v>1051881</v>
      </c>
      <c r="Y7" s="1">
        <v>126645025</v>
      </c>
    </row>
    <row r="8" spans="1:25" x14ac:dyDescent="0.45">
      <c r="A8" s="33" t="s">
        <v>13</v>
      </c>
      <c r="B8" s="32">
        <f>C8+E8+G8+R8</f>
        <v>12572086</v>
      </c>
      <c r="C8" s="34">
        <f>SUM(一般接種!D7+一般接種!G7+一般接種!J7+一般接種!M7+医療従事者等!C5)</f>
        <v>4326790</v>
      </c>
      <c r="D8" s="30">
        <f t="shared" si="0"/>
        <v>0.82783980340576857</v>
      </c>
      <c r="E8" s="34">
        <f>SUM(一般接種!E7+一般接種!H7+一般接種!K7+一般接種!N7+医療従事者等!D5)</f>
        <v>4263392</v>
      </c>
      <c r="F8" s="31">
        <f t="shared" si="1"/>
        <v>0.81570993626261645</v>
      </c>
      <c r="G8" s="29">
        <f>SUM(I8:Q8)</f>
        <v>3421258</v>
      </c>
      <c r="H8" s="31">
        <f t="shared" ref="H8:H54" si="7">G8/Y8</f>
        <v>0.65458539705426255</v>
      </c>
      <c r="I8" s="35">
        <v>42070</v>
      </c>
      <c r="J8" s="35">
        <v>231328</v>
      </c>
      <c r="K8" s="35">
        <v>923407</v>
      </c>
      <c r="L8" s="35">
        <v>1075434</v>
      </c>
      <c r="M8" s="35">
        <v>656043</v>
      </c>
      <c r="N8" s="35">
        <v>305140</v>
      </c>
      <c r="O8" s="35">
        <v>120250</v>
      </c>
      <c r="P8" s="35">
        <v>65211</v>
      </c>
      <c r="Q8" s="35">
        <v>2375</v>
      </c>
      <c r="R8" s="35">
        <f>SUM(T8:W8)</f>
        <v>560646</v>
      </c>
      <c r="S8" s="63">
        <f t="shared" ref="S8:S54" si="8">R8/Y8</f>
        <v>0.10726776072336085</v>
      </c>
      <c r="T8" s="35">
        <v>156</v>
      </c>
      <c r="U8" s="35">
        <v>25904</v>
      </c>
      <c r="V8" s="35">
        <v>496716</v>
      </c>
      <c r="W8" s="35">
        <v>37870</v>
      </c>
      <c r="Y8" s="1">
        <v>5226603</v>
      </c>
    </row>
    <row r="9" spans="1:25" x14ac:dyDescent="0.45">
      <c r="A9" s="33" t="s">
        <v>14</v>
      </c>
      <c r="B9" s="32">
        <f>C9+E9+G9+R9</f>
        <v>3186294</v>
      </c>
      <c r="C9" s="34">
        <f>SUM(一般接種!D8+一般接種!G8+一般接種!J8+一般接種!M8+医療従事者等!C6)</f>
        <v>1096575</v>
      </c>
      <c r="D9" s="30">
        <f t="shared" si="0"/>
        <v>0.87056362459958003</v>
      </c>
      <c r="E9" s="34">
        <f>SUM(一般接種!E8+一般接種!H8+一般接種!K8+一般接種!N8+医療従事者等!D6)</f>
        <v>1082463</v>
      </c>
      <c r="F9" s="31">
        <f t="shared" si="1"/>
        <v>0.85936020133135915</v>
      </c>
      <c r="G9" s="29">
        <f t="shared" ref="G9:G54" si="9">SUM(I9:Q9)</f>
        <v>880693</v>
      </c>
      <c r="H9" s="31">
        <f t="shared" si="7"/>
        <v>0.69917633562636206</v>
      </c>
      <c r="I9" s="35">
        <v>10708</v>
      </c>
      <c r="J9" s="35">
        <v>43936</v>
      </c>
      <c r="K9" s="35">
        <v>228365</v>
      </c>
      <c r="L9" s="35">
        <v>263765</v>
      </c>
      <c r="M9" s="35">
        <v>181570</v>
      </c>
      <c r="N9" s="35">
        <v>92217</v>
      </c>
      <c r="O9" s="35">
        <v>41234</v>
      </c>
      <c r="P9" s="35">
        <v>18067</v>
      </c>
      <c r="Q9" s="35">
        <v>831</v>
      </c>
      <c r="R9" s="35">
        <f t="shared" ref="R9:R54" si="10">SUM(T9:W9)</f>
        <v>126563</v>
      </c>
      <c r="S9" s="63">
        <f t="shared" si="8"/>
        <v>0.10047752686336699</v>
      </c>
      <c r="T9" s="35">
        <v>68</v>
      </c>
      <c r="U9" s="35">
        <v>5575</v>
      </c>
      <c r="V9" s="35">
        <v>109697</v>
      </c>
      <c r="W9" s="35">
        <v>11223</v>
      </c>
      <c r="Y9" s="1">
        <v>1259615</v>
      </c>
    </row>
    <row r="10" spans="1:25" x14ac:dyDescent="0.45">
      <c r="A10" s="33" t="s">
        <v>15</v>
      </c>
      <c r="B10" s="32">
        <f t="shared" ref="B10:B54" si="11">C10+E10+G10+R10</f>
        <v>3107145</v>
      </c>
      <c r="C10" s="34">
        <f>SUM(一般接種!D9+一般接種!G9+一般接種!J9+一般接種!M9+医療従事者等!C7)</f>
        <v>1061639</v>
      </c>
      <c r="D10" s="30">
        <f t="shared" si="0"/>
        <v>0.86960927177813652</v>
      </c>
      <c r="E10" s="34">
        <f>SUM(一般接種!E9+一般接種!H9+一般接種!K9+一般接種!N9+医療従事者等!D7)</f>
        <v>1046390</v>
      </c>
      <c r="F10" s="31">
        <f t="shared" si="1"/>
        <v>0.85711851759018298</v>
      </c>
      <c r="G10" s="29">
        <f t="shared" si="9"/>
        <v>866035</v>
      </c>
      <c r="H10" s="31">
        <f t="shared" si="7"/>
        <v>0.70938620913924455</v>
      </c>
      <c r="I10" s="35">
        <v>10452</v>
      </c>
      <c r="J10" s="35">
        <v>47657</v>
      </c>
      <c r="K10" s="35">
        <v>221462</v>
      </c>
      <c r="L10" s="35">
        <v>256722</v>
      </c>
      <c r="M10" s="35">
        <v>168568</v>
      </c>
      <c r="N10" s="35">
        <v>106744</v>
      </c>
      <c r="O10" s="35">
        <v>40118</v>
      </c>
      <c r="P10" s="35">
        <v>13382</v>
      </c>
      <c r="Q10" s="35">
        <v>930</v>
      </c>
      <c r="R10" s="35">
        <f t="shared" si="10"/>
        <v>133081</v>
      </c>
      <c r="S10" s="63">
        <f t="shared" si="8"/>
        <v>0.10900925031720406</v>
      </c>
      <c r="T10" s="35">
        <v>6</v>
      </c>
      <c r="U10" s="35">
        <v>5436</v>
      </c>
      <c r="V10" s="35">
        <v>116123</v>
      </c>
      <c r="W10" s="35">
        <v>11516</v>
      </c>
      <c r="Y10" s="1">
        <v>1220823</v>
      </c>
    </row>
    <row r="11" spans="1:25" x14ac:dyDescent="0.45">
      <c r="A11" s="33" t="s">
        <v>16</v>
      </c>
      <c r="B11" s="32">
        <f t="shared" si="11"/>
        <v>5642707</v>
      </c>
      <c r="C11" s="34">
        <f>SUM(一般接種!D10+一般接種!G10+一般接種!J10+一般接種!M10+医療従事者等!C8)</f>
        <v>1937776</v>
      </c>
      <c r="D11" s="30">
        <f t="shared" si="0"/>
        <v>0.8491609731685823</v>
      </c>
      <c r="E11" s="34">
        <f>SUM(一般接種!E10+一般接種!H10+一般接種!K10+一般接種!N10+医療従事者等!D8)</f>
        <v>1904153</v>
      </c>
      <c r="F11" s="31">
        <f t="shared" si="1"/>
        <v>0.83442689688688243</v>
      </c>
      <c r="G11" s="29">
        <f t="shared" si="9"/>
        <v>1514490</v>
      </c>
      <c r="H11" s="31">
        <f t="shared" si="7"/>
        <v>0.66367103434766772</v>
      </c>
      <c r="I11" s="35">
        <v>18877</v>
      </c>
      <c r="J11" s="35">
        <v>125838</v>
      </c>
      <c r="K11" s="35">
        <v>460432</v>
      </c>
      <c r="L11" s="35">
        <v>393988</v>
      </c>
      <c r="M11" s="35">
        <v>269766</v>
      </c>
      <c r="N11" s="35">
        <v>151110</v>
      </c>
      <c r="O11" s="35">
        <v>60381</v>
      </c>
      <c r="P11" s="35">
        <v>33340</v>
      </c>
      <c r="Q11" s="35">
        <v>758</v>
      </c>
      <c r="R11" s="35">
        <f t="shared" si="10"/>
        <v>286288</v>
      </c>
      <c r="S11" s="63">
        <f t="shared" si="8"/>
        <v>0.12545546889139256</v>
      </c>
      <c r="T11" s="35">
        <v>26</v>
      </c>
      <c r="U11" s="35">
        <v>24545</v>
      </c>
      <c r="V11" s="35">
        <v>251370</v>
      </c>
      <c r="W11" s="35">
        <v>10347</v>
      </c>
      <c r="Y11" s="1">
        <v>2281989</v>
      </c>
    </row>
    <row r="12" spans="1:25" x14ac:dyDescent="0.45">
      <c r="A12" s="33" t="s">
        <v>17</v>
      </c>
      <c r="B12" s="32">
        <f t="shared" si="11"/>
        <v>2484726</v>
      </c>
      <c r="C12" s="34">
        <f>SUM(一般接種!D11+一般接種!G11+一般接種!J11+一般接種!M11+医療従事者等!C9)</f>
        <v>857444</v>
      </c>
      <c r="D12" s="30">
        <f t="shared" si="0"/>
        <v>0.88279068618164747</v>
      </c>
      <c r="E12" s="34">
        <f>SUM(一般接種!E11+一般接種!H11+一般接種!K11+一般接種!N11+医療従事者等!D9)</f>
        <v>847383</v>
      </c>
      <c r="F12" s="31">
        <f t="shared" si="1"/>
        <v>0.87243227549398328</v>
      </c>
      <c r="G12" s="29">
        <f t="shared" si="9"/>
        <v>716197</v>
      </c>
      <c r="H12" s="31">
        <f t="shared" si="7"/>
        <v>0.73736831918030488</v>
      </c>
      <c r="I12" s="35">
        <v>4884</v>
      </c>
      <c r="J12" s="35">
        <v>29774</v>
      </c>
      <c r="K12" s="35">
        <v>127487</v>
      </c>
      <c r="L12" s="35">
        <v>229265</v>
      </c>
      <c r="M12" s="35">
        <v>189280</v>
      </c>
      <c r="N12" s="35">
        <v>89847</v>
      </c>
      <c r="O12" s="35">
        <v>30783</v>
      </c>
      <c r="P12" s="35">
        <v>13707</v>
      </c>
      <c r="Q12" s="35">
        <v>1170</v>
      </c>
      <c r="R12" s="35">
        <f t="shared" si="10"/>
        <v>63702</v>
      </c>
      <c r="S12" s="63">
        <f t="shared" si="8"/>
        <v>6.5585078781988451E-2</v>
      </c>
      <c r="T12" s="35">
        <v>3</v>
      </c>
      <c r="U12" s="35">
        <v>1514</v>
      </c>
      <c r="V12" s="35">
        <v>53704</v>
      </c>
      <c r="W12" s="35">
        <v>8481</v>
      </c>
      <c r="Y12" s="1">
        <v>971288</v>
      </c>
    </row>
    <row r="13" spans="1:25" x14ac:dyDescent="0.45">
      <c r="A13" s="33" t="s">
        <v>18</v>
      </c>
      <c r="B13" s="32">
        <f t="shared" si="11"/>
        <v>2732555</v>
      </c>
      <c r="C13" s="34">
        <f>SUM(一般接種!D12+一般接種!G12+一般接種!J12+一般接種!M12+医療従事者等!C10)</f>
        <v>935100</v>
      </c>
      <c r="D13" s="30">
        <f t="shared" si="0"/>
        <v>0.87428311776222412</v>
      </c>
      <c r="E13" s="34">
        <f>SUM(一般接種!E12+一般接種!H12+一般接種!K12+一般接種!N12+医療従事者等!D10)</f>
        <v>925767</v>
      </c>
      <c r="F13" s="31">
        <f t="shared" si="1"/>
        <v>0.86555711590351936</v>
      </c>
      <c r="G13" s="29">
        <f t="shared" si="9"/>
        <v>767175</v>
      </c>
      <c r="H13" s="31">
        <f t="shared" si="7"/>
        <v>0.71727959669472174</v>
      </c>
      <c r="I13" s="35">
        <v>9650</v>
      </c>
      <c r="J13" s="35">
        <v>34724</v>
      </c>
      <c r="K13" s="35">
        <v>192845</v>
      </c>
      <c r="L13" s="35">
        <v>270828</v>
      </c>
      <c r="M13" s="35">
        <v>142484</v>
      </c>
      <c r="N13" s="35">
        <v>77121</v>
      </c>
      <c r="O13" s="35">
        <v>25814</v>
      </c>
      <c r="P13" s="35">
        <v>13079</v>
      </c>
      <c r="Q13" s="35">
        <v>630</v>
      </c>
      <c r="R13" s="35">
        <f t="shared" si="10"/>
        <v>104513</v>
      </c>
      <c r="S13" s="63">
        <f t="shared" si="8"/>
        <v>9.771570044560296E-2</v>
      </c>
      <c r="T13" s="35">
        <v>2</v>
      </c>
      <c r="U13" s="35">
        <v>3541</v>
      </c>
      <c r="V13" s="35">
        <v>92616</v>
      </c>
      <c r="W13" s="35">
        <v>8354</v>
      </c>
      <c r="Y13" s="1">
        <v>1069562</v>
      </c>
    </row>
    <row r="14" spans="1:25" x14ac:dyDescent="0.45">
      <c r="A14" s="33" t="s">
        <v>19</v>
      </c>
      <c r="B14" s="32">
        <f t="shared" si="11"/>
        <v>4703172</v>
      </c>
      <c r="C14" s="34">
        <f>SUM(一般接種!D13+一般接種!G13+一般接種!J13+一般接種!M13+医療従事者等!C11)</f>
        <v>1599407</v>
      </c>
      <c r="D14" s="30">
        <f t="shared" si="0"/>
        <v>0.8589453932447898</v>
      </c>
      <c r="E14" s="34">
        <f>SUM(一般接種!E13+一般接種!H13+一般接種!K13+一般接種!N13+医療従事者等!D11)</f>
        <v>1580059</v>
      </c>
      <c r="F14" s="31">
        <f t="shared" si="1"/>
        <v>0.84855474504298734</v>
      </c>
      <c r="G14" s="29">
        <f t="shared" si="9"/>
        <v>1300063</v>
      </c>
      <c r="H14" s="31">
        <f t="shared" si="7"/>
        <v>0.69818571806800966</v>
      </c>
      <c r="I14" s="35">
        <v>19099</v>
      </c>
      <c r="J14" s="35">
        <v>75526</v>
      </c>
      <c r="K14" s="35">
        <v>346403</v>
      </c>
      <c r="L14" s="35">
        <v>419521</v>
      </c>
      <c r="M14" s="35">
        <v>236930</v>
      </c>
      <c r="N14" s="35">
        <v>128938</v>
      </c>
      <c r="O14" s="35">
        <v>49672</v>
      </c>
      <c r="P14" s="35">
        <v>22356</v>
      </c>
      <c r="Q14" s="35">
        <v>1618</v>
      </c>
      <c r="R14" s="35">
        <f t="shared" si="10"/>
        <v>223643</v>
      </c>
      <c r="S14" s="63">
        <f t="shared" si="8"/>
        <v>0.12010521685940134</v>
      </c>
      <c r="T14" s="35">
        <v>120</v>
      </c>
      <c r="U14" s="35">
        <v>13024</v>
      </c>
      <c r="V14" s="35">
        <v>190852</v>
      </c>
      <c r="W14" s="35">
        <v>19647</v>
      </c>
      <c r="Y14" s="1">
        <v>1862059</v>
      </c>
    </row>
    <row r="15" spans="1:25" x14ac:dyDescent="0.45">
      <c r="A15" s="33" t="s">
        <v>20</v>
      </c>
      <c r="B15" s="32">
        <f t="shared" si="11"/>
        <v>7270565</v>
      </c>
      <c r="C15" s="34">
        <f>SUM(一般接種!D14+一般接種!G14+一般接種!J14+一般接種!M14+医療従事者等!C12)</f>
        <v>2480245</v>
      </c>
      <c r="D15" s="30">
        <f t="shared" si="0"/>
        <v>0.8529993895466309</v>
      </c>
      <c r="E15" s="34">
        <f>SUM(一般接種!E14+一般接種!H14+一般接種!K14+一般接種!N14+医療従事者等!D12)</f>
        <v>2446503</v>
      </c>
      <c r="F15" s="31">
        <f t="shared" si="1"/>
        <v>0.84139492893806911</v>
      </c>
      <c r="G15" s="29">
        <f t="shared" si="9"/>
        <v>1956545</v>
      </c>
      <c r="H15" s="31">
        <f t="shared" si="7"/>
        <v>0.67288985185758377</v>
      </c>
      <c r="I15" s="35">
        <v>21276</v>
      </c>
      <c r="J15" s="35">
        <v>142034</v>
      </c>
      <c r="K15" s="35">
        <v>555483</v>
      </c>
      <c r="L15" s="35">
        <v>593093</v>
      </c>
      <c r="M15" s="35">
        <v>347085</v>
      </c>
      <c r="N15" s="35">
        <v>181383</v>
      </c>
      <c r="O15" s="35">
        <v>71317</v>
      </c>
      <c r="P15" s="35">
        <v>41390</v>
      </c>
      <c r="Q15" s="35">
        <v>3484</v>
      </c>
      <c r="R15" s="35">
        <f t="shared" si="10"/>
        <v>387272</v>
      </c>
      <c r="S15" s="63">
        <f t="shared" si="8"/>
        <v>0.1331895758638775</v>
      </c>
      <c r="T15" s="35">
        <v>90</v>
      </c>
      <c r="U15" s="35">
        <v>26561</v>
      </c>
      <c r="V15" s="35">
        <v>325486</v>
      </c>
      <c r="W15" s="35">
        <v>35135</v>
      </c>
      <c r="Y15" s="1">
        <v>2907675</v>
      </c>
    </row>
    <row r="16" spans="1:25" x14ac:dyDescent="0.45">
      <c r="A16" s="36" t="s">
        <v>21</v>
      </c>
      <c r="B16" s="32">
        <f t="shared" si="11"/>
        <v>4793435</v>
      </c>
      <c r="C16" s="34">
        <f>SUM(一般接種!D15+一般接種!G15+一般接種!J15+一般接種!M15+医療従事者等!C13)</f>
        <v>1636837</v>
      </c>
      <c r="D16" s="30">
        <f t="shared" si="0"/>
        <v>0.83708507871275506</v>
      </c>
      <c r="E16" s="34">
        <f>SUM(一般接種!E15+一般接種!H15+一般接種!K15+一般接種!N15+医療従事者等!D13)</f>
        <v>1616272</v>
      </c>
      <c r="F16" s="31">
        <f t="shared" si="1"/>
        <v>0.82656805432747549</v>
      </c>
      <c r="G16" s="29">
        <f t="shared" si="9"/>
        <v>1301779</v>
      </c>
      <c r="H16" s="31">
        <f t="shared" si="7"/>
        <v>0.66573505894698837</v>
      </c>
      <c r="I16" s="35">
        <v>14831</v>
      </c>
      <c r="J16" s="35">
        <v>72317</v>
      </c>
      <c r="K16" s="35">
        <v>367200</v>
      </c>
      <c r="L16" s="35">
        <v>348044</v>
      </c>
      <c r="M16" s="35">
        <v>253875</v>
      </c>
      <c r="N16" s="35">
        <v>147973</v>
      </c>
      <c r="O16" s="35">
        <v>63014</v>
      </c>
      <c r="P16" s="35">
        <v>32686</v>
      </c>
      <c r="Q16" s="35">
        <v>1839</v>
      </c>
      <c r="R16" s="35">
        <f t="shared" si="10"/>
        <v>238547</v>
      </c>
      <c r="S16" s="63">
        <f t="shared" si="8"/>
        <v>0.12199390304085965</v>
      </c>
      <c r="T16" s="35">
        <v>249</v>
      </c>
      <c r="U16" s="35">
        <v>8968</v>
      </c>
      <c r="V16" s="35">
        <v>211736</v>
      </c>
      <c r="W16" s="35">
        <v>17594</v>
      </c>
      <c r="Y16" s="1">
        <v>1955401</v>
      </c>
    </row>
    <row r="17" spans="1:25" x14ac:dyDescent="0.45">
      <c r="A17" s="33" t="s">
        <v>22</v>
      </c>
      <c r="B17" s="32">
        <f t="shared" si="11"/>
        <v>4700694</v>
      </c>
      <c r="C17" s="34">
        <f>SUM(一般接種!D16+一般接種!G16+一般接種!J16+一般接種!M16+医療従事者等!C14)</f>
        <v>1615784</v>
      </c>
      <c r="D17" s="30">
        <f t="shared" si="0"/>
        <v>0.82517908933195994</v>
      </c>
      <c r="E17" s="34">
        <f>SUM(一般接種!E16+一般接種!H16+一般接種!K16+一般接種!N16+医療従事者等!D14)</f>
        <v>1590617</v>
      </c>
      <c r="F17" s="31">
        <f t="shared" si="1"/>
        <v>0.81232633045997116</v>
      </c>
      <c r="G17" s="29">
        <f t="shared" si="9"/>
        <v>1279418</v>
      </c>
      <c r="H17" s="31">
        <f t="shared" si="7"/>
        <v>0.65339734773640379</v>
      </c>
      <c r="I17" s="35">
        <v>16354</v>
      </c>
      <c r="J17" s="35">
        <v>72208</v>
      </c>
      <c r="K17" s="35">
        <v>402589</v>
      </c>
      <c r="L17" s="35">
        <v>435630</v>
      </c>
      <c r="M17" s="35">
        <v>217724</v>
      </c>
      <c r="N17" s="35">
        <v>78389</v>
      </c>
      <c r="O17" s="35">
        <v>38064</v>
      </c>
      <c r="P17" s="35">
        <v>16782</v>
      </c>
      <c r="Q17" s="35">
        <v>1678</v>
      </c>
      <c r="R17" s="35">
        <f t="shared" si="10"/>
        <v>214875</v>
      </c>
      <c r="S17" s="63">
        <f t="shared" si="8"/>
        <v>0.10973642319778193</v>
      </c>
      <c r="T17" s="35">
        <v>52</v>
      </c>
      <c r="U17" s="35">
        <v>7014</v>
      </c>
      <c r="V17" s="35">
        <v>187479</v>
      </c>
      <c r="W17" s="35">
        <v>20330</v>
      </c>
      <c r="Y17" s="1">
        <v>1958101</v>
      </c>
    </row>
    <row r="18" spans="1:25" x14ac:dyDescent="0.45">
      <c r="A18" s="33" t="s">
        <v>23</v>
      </c>
      <c r="B18" s="32">
        <f t="shared" si="11"/>
        <v>17688085</v>
      </c>
      <c r="C18" s="34">
        <f>SUM(一般接種!D17+一般接種!G17+一般接種!J17+一般接種!M17+医療従事者等!C15)</f>
        <v>6144795</v>
      </c>
      <c r="D18" s="30">
        <f t="shared" si="0"/>
        <v>0.83107412035409667</v>
      </c>
      <c r="E18" s="34">
        <f>SUM(一般接種!E17+一般接種!H17+一般接種!K17+一般接種!N17+医療従事者等!D15)</f>
        <v>6054756</v>
      </c>
      <c r="F18" s="31">
        <f t="shared" si="1"/>
        <v>0.81889648339101451</v>
      </c>
      <c r="G18" s="29">
        <f t="shared" si="9"/>
        <v>4712509</v>
      </c>
      <c r="H18" s="31">
        <f t="shared" si="7"/>
        <v>0.63735963068511869</v>
      </c>
      <c r="I18" s="35">
        <v>49974</v>
      </c>
      <c r="J18" s="35">
        <v>271493</v>
      </c>
      <c r="K18" s="35">
        <v>1318201</v>
      </c>
      <c r="L18" s="35">
        <v>1417932</v>
      </c>
      <c r="M18" s="35">
        <v>838110</v>
      </c>
      <c r="N18" s="35">
        <v>478096</v>
      </c>
      <c r="O18" s="35">
        <v>202508</v>
      </c>
      <c r="P18" s="35">
        <v>124555</v>
      </c>
      <c r="Q18" s="35">
        <v>11640</v>
      </c>
      <c r="R18" s="35">
        <f t="shared" si="10"/>
        <v>776025</v>
      </c>
      <c r="S18" s="63">
        <f t="shared" si="8"/>
        <v>0.10495619369690737</v>
      </c>
      <c r="T18" s="35">
        <v>222</v>
      </c>
      <c r="U18" s="35">
        <v>44720</v>
      </c>
      <c r="V18" s="35">
        <v>663004</v>
      </c>
      <c r="W18" s="35">
        <v>68079</v>
      </c>
      <c r="Y18" s="1">
        <v>7393799</v>
      </c>
    </row>
    <row r="19" spans="1:25" x14ac:dyDescent="0.45">
      <c r="A19" s="33" t="s">
        <v>24</v>
      </c>
      <c r="B19" s="32">
        <f t="shared" si="11"/>
        <v>15242342</v>
      </c>
      <c r="C19" s="34">
        <f>SUM(一般接種!D18+一般接種!G18+一般接種!J18+一般接種!M18+医療従事者等!C16)</f>
        <v>5247163</v>
      </c>
      <c r="D19" s="30">
        <f t="shared" si="0"/>
        <v>0.82986756692981634</v>
      </c>
      <c r="E19" s="34">
        <f>SUM(一般接種!E18+一般接種!H18+一般接種!K18+一般接種!N18+医療従事者等!D16)</f>
        <v>5180057</v>
      </c>
      <c r="F19" s="31">
        <f t="shared" si="1"/>
        <v>0.81925438549322049</v>
      </c>
      <c r="G19" s="29">
        <f t="shared" si="9"/>
        <v>4112934</v>
      </c>
      <c r="H19" s="31">
        <f t="shared" si="7"/>
        <v>0.65048303845771838</v>
      </c>
      <c r="I19" s="35">
        <v>43249</v>
      </c>
      <c r="J19" s="35">
        <v>214523</v>
      </c>
      <c r="K19" s="35">
        <v>1090038</v>
      </c>
      <c r="L19" s="35">
        <v>1325654</v>
      </c>
      <c r="M19" s="35">
        <v>755856</v>
      </c>
      <c r="N19" s="35">
        <v>394522</v>
      </c>
      <c r="O19" s="35">
        <v>169476</v>
      </c>
      <c r="P19" s="35">
        <v>112198</v>
      </c>
      <c r="Q19" s="35">
        <v>7418</v>
      </c>
      <c r="R19" s="35">
        <f t="shared" si="10"/>
        <v>702188</v>
      </c>
      <c r="S19" s="63">
        <f t="shared" si="8"/>
        <v>0.11105487805263795</v>
      </c>
      <c r="T19" s="35">
        <v>248</v>
      </c>
      <c r="U19" s="35">
        <v>35239</v>
      </c>
      <c r="V19" s="35">
        <v>610705</v>
      </c>
      <c r="W19" s="35">
        <v>55996</v>
      </c>
      <c r="Y19" s="1">
        <v>6322892</v>
      </c>
    </row>
    <row r="20" spans="1:25" x14ac:dyDescent="0.45">
      <c r="A20" s="33" t="s">
        <v>25</v>
      </c>
      <c r="B20" s="32">
        <f t="shared" si="11"/>
        <v>32720422</v>
      </c>
      <c r="C20" s="34">
        <f>SUM(一般接種!D19+一般接種!G19+一般接種!J19+一般接種!M19+医療従事者等!C17)</f>
        <v>11321575</v>
      </c>
      <c r="D20" s="30">
        <f t="shared" si="0"/>
        <v>0.81783615776234175</v>
      </c>
      <c r="E20" s="34">
        <f>SUM(一般接種!E19+一般接種!H19+一般接種!K19+一般接種!N19+医療従事者等!D17)</f>
        <v>11171980</v>
      </c>
      <c r="F20" s="31">
        <f t="shared" si="1"/>
        <v>0.80702986976615232</v>
      </c>
      <c r="G20" s="29">
        <f t="shared" si="9"/>
        <v>8562410</v>
      </c>
      <c r="H20" s="31">
        <f t="shared" si="7"/>
        <v>0.61852246666968613</v>
      </c>
      <c r="I20" s="35">
        <v>104142</v>
      </c>
      <c r="J20" s="35">
        <v>613488</v>
      </c>
      <c r="K20" s="35">
        <v>2641139</v>
      </c>
      <c r="L20" s="35">
        <v>2942235</v>
      </c>
      <c r="M20" s="35">
        <v>1268571</v>
      </c>
      <c r="N20" s="35">
        <v>518207</v>
      </c>
      <c r="O20" s="35">
        <v>236263</v>
      </c>
      <c r="P20" s="35">
        <v>222690</v>
      </c>
      <c r="Q20" s="35">
        <v>15675</v>
      </c>
      <c r="R20" s="35">
        <f t="shared" si="10"/>
        <v>1664457</v>
      </c>
      <c r="S20" s="63">
        <f t="shared" si="8"/>
        <v>0.12023531334117682</v>
      </c>
      <c r="T20" s="35">
        <v>1339</v>
      </c>
      <c r="U20" s="35">
        <v>143445</v>
      </c>
      <c r="V20" s="35">
        <v>1421955</v>
      </c>
      <c r="W20" s="35">
        <v>97718</v>
      </c>
      <c r="Y20" s="1">
        <v>13843329</v>
      </c>
    </row>
    <row r="21" spans="1:25" x14ac:dyDescent="0.45">
      <c r="A21" s="33" t="s">
        <v>26</v>
      </c>
      <c r="B21" s="32">
        <f t="shared" si="11"/>
        <v>21992978</v>
      </c>
      <c r="C21" s="34">
        <f>SUM(一般接種!D20+一般接種!G20+一般接種!J20+一般接種!M20+医療従事者等!C18)</f>
        <v>7627272</v>
      </c>
      <c r="D21" s="30">
        <f t="shared" si="0"/>
        <v>0.82723444573798022</v>
      </c>
      <c r="E21" s="34">
        <f>SUM(一般接種!E20+一般接種!H20+一般接種!K20+一般接種!N20+医療従事者等!D18)</f>
        <v>7531903</v>
      </c>
      <c r="F21" s="31">
        <f t="shared" si="1"/>
        <v>0.81689096751200574</v>
      </c>
      <c r="G21" s="29">
        <f t="shared" si="9"/>
        <v>5824343</v>
      </c>
      <c r="H21" s="31">
        <f t="shared" si="7"/>
        <v>0.63169336997459713</v>
      </c>
      <c r="I21" s="35">
        <v>51710</v>
      </c>
      <c r="J21" s="35">
        <v>306989</v>
      </c>
      <c r="K21" s="35">
        <v>1459555</v>
      </c>
      <c r="L21" s="35">
        <v>2063110</v>
      </c>
      <c r="M21" s="35">
        <v>1101686</v>
      </c>
      <c r="N21" s="35">
        <v>477292</v>
      </c>
      <c r="O21" s="35">
        <v>190557</v>
      </c>
      <c r="P21" s="35">
        <v>160483</v>
      </c>
      <c r="Q21" s="35">
        <v>12961</v>
      </c>
      <c r="R21" s="35">
        <f t="shared" si="10"/>
        <v>1009460</v>
      </c>
      <c r="S21" s="63">
        <f t="shared" si="8"/>
        <v>0.10948345405731716</v>
      </c>
      <c r="T21" s="35">
        <v>645</v>
      </c>
      <c r="U21" s="35">
        <v>46879</v>
      </c>
      <c r="V21" s="35">
        <v>866806</v>
      </c>
      <c r="W21" s="35">
        <v>95130</v>
      </c>
      <c r="Y21" s="1">
        <v>9220206</v>
      </c>
    </row>
    <row r="22" spans="1:25" x14ac:dyDescent="0.45">
      <c r="A22" s="33" t="s">
        <v>27</v>
      </c>
      <c r="B22" s="32">
        <f t="shared" si="11"/>
        <v>5565199</v>
      </c>
      <c r="C22" s="34">
        <f>SUM(一般接種!D21+一般接種!G21+一般接種!J21+一般接種!M21+医療従事者等!C19)</f>
        <v>1907451</v>
      </c>
      <c r="D22" s="30">
        <f t="shared" si="0"/>
        <v>0.86186219429651711</v>
      </c>
      <c r="E22" s="34">
        <f>SUM(一般接種!E21+一般接種!H21+一般接種!K21+一般接種!N21+医療従事者等!D19)</f>
        <v>1875667</v>
      </c>
      <c r="F22" s="31">
        <f t="shared" si="1"/>
        <v>0.84750091949390327</v>
      </c>
      <c r="G22" s="29">
        <f t="shared" si="9"/>
        <v>1579996</v>
      </c>
      <c r="H22" s="31">
        <f t="shared" si="7"/>
        <v>0.71390500701707138</v>
      </c>
      <c r="I22" s="35">
        <v>16820</v>
      </c>
      <c r="J22" s="35">
        <v>65112</v>
      </c>
      <c r="K22" s="35">
        <v>344148</v>
      </c>
      <c r="L22" s="35">
        <v>568102</v>
      </c>
      <c r="M22" s="35">
        <v>356670</v>
      </c>
      <c r="N22" s="35">
        <v>150072</v>
      </c>
      <c r="O22" s="35">
        <v>50140</v>
      </c>
      <c r="P22" s="35">
        <v>27849</v>
      </c>
      <c r="Q22" s="35">
        <v>1083</v>
      </c>
      <c r="R22" s="35">
        <f t="shared" si="10"/>
        <v>202085</v>
      </c>
      <c r="S22" s="63">
        <f t="shared" si="8"/>
        <v>9.1310037077970377E-2</v>
      </c>
      <c r="T22" s="35">
        <v>9</v>
      </c>
      <c r="U22" s="35">
        <v>6106</v>
      </c>
      <c r="V22" s="35">
        <v>178344</v>
      </c>
      <c r="W22" s="35">
        <v>17626</v>
      </c>
      <c r="Y22" s="1">
        <v>2213174</v>
      </c>
    </row>
    <row r="23" spans="1:25" x14ac:dyDescent="0.45">
      <c r="A23" s="33" t="s">
        <v>28</v>
      </c>
      <c r="B23" s="32">
        <f t="shared" si="11"/>
        <v>2628637</v>
      </c>
      <c r="C23" s="34">
        <f>SUM(一般接種!D22+一般接種!G22+一般接種!J22+一般接種!M22+医療従事者等!C20)</f>
        <v>898507</v>
      </c>
      <c r="D23" s="30">
        <f t="shared" si="0"/>
        <v>0.85762078661873831</v>
      </c>
      <c r="E23" s="34">
        <f>SUM(一般接種!E22+一般接種!H22+一般接種!K22+一般接種!N22+医療従事者等!D20)</f>
        <v>890443</v>
      </c>
      <c r="F23" s="31">
        <f t="shared" si="1"/>
        <v>0.84992373581858482</v>
      </c>
      <c r="G23" s="29">
        <f t="shared" si="9"/>
        <v>707638</v>
      </c>
      <c r="H23" s="31">
        <f t="shared" si="7"/>
        <v>0.67543720661198048</v>
      </c>
      <c r="I23" s="35">
        <v>10207</v>
      </c>
      <c r="J23" s="35">
        <v>39277</v>
      </c>
      <c r="K23" s="35">
        <v>213050</v>
      </c>
      <c r="L23" s="35">
        <v>219696</v>
      </c>
      <c r="M23" s="35">
        <v>127795</v>
      </c>
      <c r="N23" s="35">
        <v>63079</v>
      </c>
      <c r="O23" s="35">
        <v>20048</v>
      </c>
      <c r="P23" s="35">
        <v>13355</v>
      </c>
      <c r="Q23" s="35">
        <v>1131</v>
      </c>
      <c r="R23" s="35">
        <f t="shared" si="10"/>
        <v>132049</v>
      </c>
      <c r="S23" s="63">
        <f t="shared" si="8"/>
        <v>0.12604016134790019</v>
      </c>
      <c r="T23" s="35">
        <v>101</v>
      </c>
      <c r="U23" s="35">
        <v>3689</v>
      </c>
      <c r="V23" s="35">
        <v>117115</v>
      </c>
      <c r="W23" s="35">
        <v>11144</v>
      </c>
      <c r="Y23" s="1">
        <v>1047674</v>
      </c>
    </row>
    <row r="24" spans="1:25" x14ac:dyDescent="0.45">
      <c r="A24" s="33" t="s">
        <v>29</v>
      </c>
      <c r="B24" s="32">
        <f t="shared" si="11"/>
        <v>2712428</v>
      </c>
      <c r="C24" s="34">
        <f>SUM(一般接種!D23+一般接種!G23+一般接種!J23+一般接種!M23+医療従事者等!C21)</f>
        <v>939555</v>
      </c>
      <c r="D24" s="30">
        <f t="shared" si="0"/>
        <v>0.82951487477221686</v>
      </c>
      <c r="E24" s="34">
        <f>SUM(一般接種!E23+一般接種!H23+一般接種!K23+一般接種!N23+医療従事者等!D21)</f>
        <v>928305</v>
      </c>
      <c r="F24" s="31">
        <f t="shared" si="1"/>
        <v>0.81958246811035296</v>
      </c>
      <c r="G24" s="29">
        <f t="shared" si="9"/>
        <v>726698</v>
      </c>
      <c r="H24" s="31">
        <f t="shared" si="7"/>
        <v>0.64158756056560862</v>
      </c>
      <c r="I24" s="35">
        <v>9308</v>
      </c>
      <c r="J24" s="35">
        <v>55446</v>
      </c>
      <c r="K24" s="35">
        <v>204761</v>
      </c>
      <c r="L24" s="35">
        <v>216880</v>
      </c>
      <c r="M24" s="35">
        <v>131000</v>
      </c>
      <c r="N24" s="35">
        <v>67725</v>
      </c>
      <c r="O24" s="35">
        <v>26869</v>
      </c>
      <c r="P24" s="35">
        <v>13527</v>
      </c>
      <c r="Q24" s="35">
        <v>1182</v>
      </c>
      <c r="R24" s="35">
        <f t="shared" si="10"/>
        <v>117870</v>
      </c>
      <c r="S24" s="63">
        <f t="shared" si="8"/>
        <v>0.10406513539856761</v>
      </c>
      <c r="T24" s="35">
        <v>38</v>
      </c>
      <c r="U24" s="35">
        <v>6792</v>
      </c>
      <c r="V24" s="35">
        <v>100305</v>
      </c>
      <c r="W24" s="35">
        <v>10735</v>
      </c>
      <c r="Y24" s="1">
        <v>1132656</v>
      </c>
    </row>
    <row r="25" spans="1:25" x14ac:dyDescent="0.45">
      <c r="A25" s="33" t="s">
        <v>30</v>
      </c>
      <c r="B25" s="32">
        <f t="shared" si="11"/>
        <v>1864813</v>
      </c>
      <c r="C25" s="34">
        <f>SUM(一般接種!D24+一般接種!G24+一般接種!J24+一般接種!M24+医療従事者等!C22)</f>
        <v>649046</v>
      </c>
      <c r="D25" s="30">
        <f t="shared" si="0"/>
        <v>0.83792956984596878</v>
      </c>
      <c r="E25" s="34">
        <f>SUM(一般接種!E24+一般接種!H24+一般接種!K24+一般接種!N24+医療従事者等!D22)</f>
        <v>642422</v>
      </c>
      <c r="F25" s="31">
        <f t="shared" si="1"/>
        <v>0.82937787170645372</v>
      </c>
      <c r="G25" s="29">
        <f t="shared" si="9"/>
        <v>508343</v>
      </c>
      <c r="H25" s="31">
        <f t="shared" si="7"/>
        <v>0.65627957236345236</v>
      </c>
      <c r="I25" s="35">
        <v>7672</v>
      </c>
      <c r="J25" s="35">
        <v>32408</v>
      </c>
      <c r="K25" s="35">
        <v>143794</v>
      </c>
      <c r="L25" s="35">
        <v>172157</v>
      </c>
      <c r="M25" s="35">
        <v>92066</v>
      </c>
      <c r="N25" s="35">
        <v>34585</v>
      </c>
      <c r="O25" s="35">
        <v>15962</v>
      </c>
      <c r="P25" s="35">
        <v>9337</v>
      </c>
      <c r="Q25" s="35">
        <v>362</v>
      </c>
      <c r="R25" s="35">
        <f t="shared" si="10"/>
        <v>65002</v>
      </c>
      <c r="S25" s="63">
        <f t="shared" si="8"/>
        <v>8.3918702062916434E-2</v>
      </c>
      <c r="T25" s="35">
        <v>145</v>
      </c>
      <c r="U25" s="35">
        <v>3739</v>
      </c>
      <c r="V25" s="35">
        <v>55893</v>
      </c>
      <c r="W25" s="35">
        <v>5225</v>
      </c>
      <c r="Y25" s="1">
        <v>774583</v>
      </c>
    </row>
    <row r="26" spans="1:25" x14ac:dyDescent="0.45">
      <c r="A26" s="33" t="s">
        <v>31</v>
      </c>
      <c r="B26" s="32">
        <f t="shared" si="11"/>
        <v>1988128</v>
      </c>
      <c r="C26" s="34">
        <f>SUM(一般接種!D25+一般接種!G25+一般接種!J25+一般接種!M25+医療従事者等!C23)</f>
        <v>683224</v>
      </c>
      <c r="D26" s="30">
        <f t="shared" si="0"/>
        <v>0.83218818095559421</v>
      </c>
      <c r="E26" s="34">
        <f>SUM(一般接種!E25+一般接種!H25+一般接種!K25+一般接種!N25+医療従事者等!D23)</f>
        <v>674790</v>
      </c>
      <c r="F26" s="31">
        <f t="shared" si="1"/>
        <v>0.82191530541524516</v>
      </c>
      <c r="G26" s="29">
        <f t="shared" si="9"/>
        <v>534926</v>
      </c>
      <c r="H26" s="31">
        <f t="shared" si="7"/>
        <v>0.65155658303258113</v>
      </c>
      <c r="I26" s="35">
        <v>6344</v>
      </c>
      <c r="J26" s="35">
        <v>37974</v>
      </c>
      <c r="K26" s="35">
        <v>169185</v>
      </c>
      <c r="L26" s="35">
        <v>165201</v>
      </c>
      <c r="M26" s="35">
        <v>96417</v>
      </c>
      <c r="N26" s="35">
        <v>34638</v>
      </c>
      <c r="O26" s="35">
        <v>12449</v>
      </c>
      <c r="P26" s="35">
        <v>12414</v>
      </c>
      <c r="Q26" s="35">
        <v>304</v>
      </c>
      <c r="R26" s="35">
        <f t="shared" si="10"/>
        <v>95188</v>
      </c>
      <c r="S26" s="63">
        <f t="shared" si="8"/>
        <v>0.11594195837500015</v>
      </c>
      <c r="T26" s="35">
        <v>117</v>
      </c>
      <c r="U26" s="35">
        <v>6392</v>
      </c>
      <c r="V26" s="35">
        <v>84345</v>
      </c>
      <c r="W26" s="35">
        <v>4334</v>
      </c>
      <c r="Y26" s="1">
        <v>820997</v>
      </c>
    </row>
    <row r="27" spans="1:25" x14ac:dyDescent="0.45">
      <c r="A27" s="33" t="s">
        <v>32</v>
      </c>
      <c r="B27" s="32">
        <f t="shared" si="11"/>
        <v>5118826</v>
      </c>
      <c r="C27" s="34">
        <f>SUM(一般接種!D26+一般接種!G26+一般接種!J26+一般接種!M26+医療従事者等!C24)</f>
        <v>1734607</v>
      </c>
      <c r="D27" s="30">
        <f t="shared" si="0"/>
        <v>0.83727181587238153</v>
      </c>
      <c r="E27" s="34">
        <f>SUM(一般接種!E26+一般接種!H26+一般接種!K26+一般接種!N26+医療従事者等!D24)</f>
        <v>1712154</v>
      </c>
      <c r="F27" s="31">
        <f t="shared" si="1"/>
        <v>0.82643405026796357</v>
      </c>
      <c r="G27" s="29">
        <f t="shared" si="9"/>
        <v>1408812</v>
      </c>
      <c r="H27" s="31">
        <f t="shared" si="7"/>
        <v>0.68001488605937921</v>
      </c>
      <c r="I27" s="35">
        <v>14345</v>
      </c>
      <c r="J27" s="35">
        <v>69356</v>
      </c>
      <c r="K27" s="35">
        <v>457652</v>
      </c>
      <c r="L27" s="35">
        <v>433063</v>
      </c>
      <c r="M27" s="35">
        <v>235622</v>
      </c>
      <c r="N27" s="35">
        <v>123237</v>
      </c>
      <c r="O27" s="35">
        <v>48224</v>
      </c>
      <c r="P27" s="35">
        <v>26042</v>
      </c>
      <c r="Q27" s="35">
        <v>1271</v>
      </c>
      <c r="R27" s="35">
        <f t="shared" si="10"/>
        <v>263253</v>
      </c>
      <c r="S27" s="63">
        <f t="shared" si="8"/>
        <v>0.12706873507592903</v>
      </c>
      <c r="T27" s="35">
        <v>12</v>
      </c>
      <c r="U27" s="35">
        <v>6452</v>
      </c>
      <c r="V27" s="35">
        <v>238157</v>
      </c>
      <c r="W27" s="35">
        <v>18632</v>
      </c>
      <c r="Y27" s="1">
        <v>2071737</v>
      </c>
    </row>
    <row r="28" spans="1:25" x14ac:dyDescent="0.45">
      <c r="A28" s="33" t="s">
        <v>33</v>
      </c>
      <c r="B28" s="32">
        <f t="shared" si="11"/>
        <v>4933800</v>
      </c>
      <c r="C28" s="34">
        <f>SUM(一般接種!D27+一般接種!G27+一般接種!J27+一般接種!M27+医療従事者等!C25)</f>
        <v>1671260</v>
      </c>
      <c r="D28" s="30">
        <f t="shared" si="0"/>
        <v>0.82867287686230251</v>
      </c>
      <c r="E28" s="34">
        <f>SUM(一般接種!E27+一般接種!H27+一般接種!K27+一般接種!N27+医療従事者等!D25)</f>
        <v>1657492</v>
      </c>
      <c r="F28" s="31">
        <f t="shared" si="1"/>
        <v>0.82184619030925865</v>
      </c>
      <c r="G28" s="29">
        <f t="shared" si="9"/>
        <v>1322789</v>
      </c>
      <c r="H28" s="31">
        <f t="shared" si="7"/>
        <v>0.65588799236014039</v>
      </c>
      <c r="I28" s="35">
        <v>15492</v>
      </c>
      <c r="J28" s="35">
        <v>85322</v>
      </c>
      <c r="K28" s="35">
        <v>466827</v>
      </c>
      <c r="L28" s="35">
        <v>403561</v>
      </c>
      <c r="M28" s="35">
        <v>192401</v>
      </c>
      <c r="N28" s="35">
        <v>97853</v>
      </c>
      <c r="O28" s="35">
        <v>37989</v>
      </c>
      <c r="P28" s="35">
        <v>22087</v>
      </c>
      <c r="Q28" s="35">
        <v>1257</v>
      </c>
      <c r="R28" s="35">
        <f t="shared" si="10"/>
        <v>282259</v>
      </c>
      <c r="S28" s="63">
        <f t="shared" si="8"/>
        <v>0.13995451189538233</v>
      </c>
      <c r="T28" s="35">
        <v>42</v>
      </c>
      <c r="U28" s="35">
        <v>9403</v>
      </c>
      <c r="V28" s="35">
        <v>251367</v>
      </c>
      <c r="W28" s="35">
        <v>21447</v>
      </c>
      <c r="Y28" s="1">
        <v>2016791</v>
      </c>
    </row>
    <row r="29" spans="1:25" x14ac:dyDescent="0.45">
      <c r="A29" s="33" t="s">
        <v>34</v>
      </c>
      <c r="B29" s="32">
        <f t="shared" si="11"/>
        <v>9050301</v>
      </c>
      <c r="C29" s="34">
        <f>SUM(一般接種!D28+一般接種!G28+一般接種!J28+一般接種!M28+医療従事者等!C26)</f>
        <v>3144293</v>
      </c>
      <c r="D29" s="30">
        <f t="shared" si="0"/>
        <v>0.85297645852435799</v>
      </c>
      <c r="E29" s="34">
        <f>SUM(一般接種!E28+一般接種!H28+一般接種!K28+一般接種!N28+医療従事者等!D26)</f>
        <v>3109097</v>
      </c>
      <c r="F29" s="31">
        <f t="shared" si="1"/>
        <v>0.8434285698784133</v>
      </c>
      <c r="G29" s="29">
        <f t="shared" si="9"/>
        <v>2402858</v>
      </c>
      <c r="H29" s="31">
        <f t="shared" si="7"/>
        <v>0.65184170405777131</v>
      </c>
      <c r="I29" s="35">
        <v>23572</v>
      </c>
      <c r="J29" s="35">
        <v>115948</v>
      </c>
      <c r="K29" s="35">
        <v>657537</v>
      </c>
      <c r="L29" s="35">
        <v>756734</v>
      </c>
      <c r="M29" s="35">
        <v>453693</v>
      </c>
      <c r="N29" s="35">
        <v>251789</v>
      </c>
      <c r="O29" s="35">
        <v>87962</v>
      </c>
      <c r="P29" s="35">
        <v>52240</v>
      </c>
      <c r="Q29" s="35">
        <v>3383</v>
      </c>
      <c r="R29" s="35">
        <f t="shared" si="10"/>
        <v>394053</v>
      </c>
      <c r="S29" s="63">
        <f t="shared" si="8"/>
        <v>0.10689777715082495</v>
      </c>
      <c r="T29" s="35">
        <v>26</v>
      </c>
      <c r="U29" s="35">
        <v>12114</v>
      </c>
      <c r="V29" s="35">
        <v>344972</v>
      </c>
      <c r="W29" s="35">
        <v>36941</v>
      </c>
      <c r="Y29" s="1">
        <v>3686260</v>
      </c>
    </row>
    <row r="30" spans="1:25" x14ac:dyDescent="0.45">
      <c r="A30" s="33" t="s">
        <v>35</v>
      </c>
      <c r="B30" s="32">
        <f t="shared" si="11"/>
        <v>17255280</v>
      </c>
      <c r="C30" s="34">
        <f>SUM(一般接種!D29+一般接種!G29+一般接種!J29+一般接種!M29+医療従事者等!C27)</f>
        <v>6022625</v>
      </c>
      <c r="D30" s="30">
        <f t="shared" si="0"/>
        <v>0.79676977912637481</v>
      </c>
      <c r="E30" s="34">
        <f>SUM(一般接種!E29+一般接種!H29+一般接種!K29+一般接種!N29+医療従事者等!D27)</f>
        <v>5915821</v>
      </c>
      <c r="F30" s="31">
        <f t="shared" si="1"/>
        <v>0.78264002681906475</v>
      </c>
      <c r="G30" s="29">
        <f t="shared" si="9"/>
        <v>4532964</v>
      </c>
      <c r="H30" s="31">
        <f t="shared" si="7"/>
        <v>0.59969344348482734</v>
      </c>
      <c r="I30" s="35">
        <v>43193</v>
      </c>
      <c r="J30" s="35">
        <v>375410</v>
      </c>
      <c r="K30" s="35">
        <v>1355857</v>
      </c>
      <c r="L30" s="35">
        <v>1361812</v>
      </c>
      <c r="M30" s="35">
        <v>761027</v>
      </c>
      <c r="N30" s="35">
        <v>370346</v>
      </c>
      <c r="O30" s="35">
        <v>150205</v>
      </c>
      <c r="P30" s="35">
        <v>107397</v>
      </c>
      <c r="Q30" s="35">
        <v>7717</v>
      </c>
      <c r="R30" s="35">
        <f t="shared" si="10"/>
        <v>783870</v>
      </c>
      <c r="S30" s="63">
        <f t="shared" si="8"/>
        <v>0.10370294128619853</v>
      </c>
      <c r="T30" s="35">
        <v>67</v>
      </c>
      <c r="U30" s="35">
        <v>45048</v>
      </c>
      <c r="V30" s="35">
        <v>670217</v>
      </c>
      <c r="W30" s="35">
        <v>68538</v>
      </c>
      <c r="Y30" s="1">
        <v>7558802</v>
      </c>
    </row>
    <row r="31" spans="1:25" x14ac:dyDescent="0.45">
      <c r="A31" s="33" t="s">
        <v>36</v>
      </c>
      <c r="B31" s="32">
        <f t="shared" si="11"/>
        <v>4254758</v>
      </c>
      <c r="C31" s="34">
        <f>SUM(一般接種!D30+一般接種!G30+一般接種!J30+一般接種!M30+医療従事者等!C28)</f>
        <v>1482843</v>
      </c>
      <c r="D31" s="30">
        <f t="shared" si="0"/>
        <v>0.82354682467703044</v>
      </c>
      <c r="E31" s="34">
        <f>SUM(一般接種!E30+一般接種!H30+一般接種!K30+一般接種!N30+医療従事者等!D28)</f>
        <v>1467164</v>
      </c>
      <c r="F31" s="31">
        <f t="shared" si="1"/>
        <v>0.81483896372067088</v>
      </c>
      <c r="G31" s="29">
        <f t="shared" si="9"/>
        <v>1144941</v>
      </c>
      <c r="H31" s="31">
        <f t="shared" si="7"/>
        <v>0.63588156331624046</v>
      </c>
      <c r="I31" s="35">
        <v>16828</v>
      </c>
      <c r="J31" s="35">
        <v>67543</v>
      </c>
      <c r="K31" s="35">
        <v>347250</v>
      </c>
      <c r="L31" s="35">
        <v>353913</v>
      </c>
      <c r="M31" s="35">
        <v>196993</v>
      </c>
      <c r="N31" s="35">
        <v>98719</v>
      </c>
      <c r="O31" s="35">
        <v>40787</v>
      </c>
      <c r="P31" s="35">
        <v>22421</v>
      </c>
      <c r="Q31" s="35">
        <v>487</v>
      </c>
      <c r="R31" s="35">
        <f t="shared" si="10"/>
        <v>159810</v>
      </c>
      <c r="S31" s="63">
        <f t="shared" si="8"/>
        <v>8.8755868322968945E-2</v>
      </c>
      <c r="T31" s="35">
        <v>82</v>
      </c>
      <c r="U31" s="35">
        <v>5452</v>
      </c>
      <c r="V31" s="35">
        <v>146802</v>
      </c>
      <c r="W31" s="35">
        <v>7474</v>
      </c>
      <c r="Y31" s="1">
        <v>1800557</v>
      </c>
    </row>
    <row r="32" spans="1:25" x14ac:dyDescent="0.45">
      <c r="A32" s="33" t="s">
        <v>37</v>
      </c>
      <c r="B32" s="32">
        <f t="shared" si="11"/>
        <v>3331749</v>
      </c>
      <c r="C32" s="34">
        <f>SUM(一般接種!D31+一般接種!G31+一般接種!J31+一般接種!M31+医療従事者等!C29)</f>
        <v>1159509</v>
      </c>
      <c r="D32" s="30">
        <f t="shared" si="0"/>
        <v>0.81722149667017419</v>
      </c>
      <c r="E32" s="34">
        <f>SUM(一般接種!E31+一般接種!H31+一般接種!K31+一般接種!N31+医療従事者等!D29)</f>
        <v>1147208</v>
      </c>
      <c r="F32" s="31">
        <f t="shared" si="1"/>
        <v>0.80855175660732015</v>
      </c>
      <c r="G32" s="29">
        <f t="shared" si="9"/>
        <v>878387</v>
      </c>
      <c r="H32" s="31">
        <f t="shared" si="7"/>
        <v>0.61908681933096188</v>
      </c>
      <c r="I32" s="35">
        <v>8752</v>
      </c>
      <c r="J32" s="35">
        <v>53099</v>
      </c>
      <c r="K32" s="35">
        <v>238912</v>
      </c>
      <c r="L32" s="35">
        <v>286122</v>
      </c>
      <c r="M32" s="35">
        <v>161291</v>
      </c>
      <c r="N32" s="35">
        <v>83248</v>
      </c>
      <c r="O32" s="35">
        <v>25152</v>
      </c>
      <c r="P32" s="35">
        <v>20673</v>
      </c>
      <c r="Q32" s="35">
        <v>1138</v>
      </c>
      <c r="R32" s="35">
        <f t="shared" si="10"/>
        <v>146645</v>
      </c>
      <c r="S32" s="63">
        <f t="shared" si="8"/>
        <v>0.10335533952664248</v>
      </c>
      <c r="T32" s="35">
        <v>9</v>
      </c>
      <c r="U32" s="35">
        <v>6963</v>
      </c>
      <c r="V32" s="35">
        <v>128641</v>
      </c>
      <c r="W32" s="35">
        <v>11032</v>
      </c>
      <c r="Y32" s="1">
        <v>1418843</v>
      </c>
    </row>
    <row r="33" spans="1:25" x14ac:dyDescent="0.45">
      <c r="A33" s="33" t="s">
        <v>38</v>
      </c>
      <c r="B33" s="32">
        <f t="shared" si="11"/>
        <v>5800230</v>
      </c>
      <c r="C33" s="34">
        <f>SUM(一般接種!D32+一般接種!G32+一般接種!J32+一般接種!M32+医療従事者等!C30)</f>
        <v>2032567</v>
      </c>
      <c r="D33" s="30">
        <f t="shared" si="0"/>
        <v>0.80321409405573985</v>
      </c>
      <c r="E33" s="34">
        <f>SUM(一般接種!E32+一般接種!H32+一般接種!K32+一般接種!N32+医療従事者等!D30)</f>
        <v>2000597</v>
      </c>
      <c r="F33" s="31">
        <f t="shared" si="1"/>
        <v>0.79058043691825708</v>
      </c>
      <c r="G33" s="29">
        <f t="shared" si="9"/>
        <v>1515775</v>
      </c>
      <c r="H33" s="31">
        <f t="shared" si="7"/>
        <v>0.59899223170372196</v>
      </c>
      <c r="I33" s="35">
        <v>26135</v>
      </c>
      <c r="J33" s="35">
        <v>97348</v>
      </c>
      <c r="K33" s="35">
        <v>451482</v>
      </c>
      <c r="L33" s="35">
        <v>475702</v>
      </c>
      <c r="M33" s="35">
        <v>252559</v>
      </c>
      <c r="N33" s="35">
        <v>125571</v>
      </c>
      <c r="O33" s="35">
        <v>50932</v>
      </c>
      <c r="P33" s="35">
        <v>33940</v>
      </c>
      <c r="Q33" s="35">
        <v>2106</v>
      </c>
      <c r="R33" s="35">
        <f t="shared" si="10"/>
        <v>251291</v>
      </c>
      <c r="S33" s="63">
        <f t="shared" si="8"/>
        <v>9.930323227197968E-2</v>
      </c>
      <c r="T33" s="35">
        <v>15</v>
      </c>
      <c r="U33" s="35">
        <v>7895</v>
      </c>
      <c r="V33" s="35">
        <v>223349</v>
      </c>
      <c r="W33" s="35">
        <v>20032</v>
      </c>
      <c r="Y33" s="1">
        <v>2530542</v>
      </c>
    </row>
    <row r="34" spans="1:25" x14ac:dyDescent="0.45">
      <c r="A34" s="33" t="s">
        <v>39</v>
      </c>
      <c r="B34" s="32">
        <f t="shared" si="11"/>
        <v>19566538</v>
      </c>
      <c r="C34" s="34">
        <f>SUM(一般接種!D33+一般接種!G33+一般接種!J33+一般接種!M33+医療従事者等!C31)</f>
        <v>6911503</v>
      </c>
      <c r="D34" s="30">
        <f t="shared" si="0"/>
        <v>0.78188748223742244</v>
      </c>
      <c r="E34" s="34">
        <f>SUM(一般接種!E33+一般接種!H33+一般接種!K33+一般接種!N33+医療従事者等!D31)</f>
        <v>6821922</v>
      </c>
      <c r="F34" s="31">
        <f t="shared" si="1"/>
        <v>0.77175332436375721</v>
      </c>
      <c r="G34" s="29">
        <f t="shared" si="9"/>
        <v>5008416</v>
      </c>
      <c r="H34" s="31">
        <f t="shared" si="7"/>
        <v>0.56659423807493425</v>
      </c>
      <c r="I34" s="35">
        <v>65557</v>
      </c>
      <c r="J34" s="35">
        <v>375485</v>
      </c>
      <c r="K34" s="35">
        <v>1529374</v>
      </c>
      <c r="L34" s="35">
        <v>1561006</v>
      </c>
      <c r="M34" s="35">
        <v>773767</v>
      </c>
      <c r="N34" s="35">
        <v>369159</v>
      </c>
      <c r="O34" s="35">
        <v>197610</v>
      </c>
      <c r="P34" s="35">
        <v>128553</v>
      </c>
      <c r="Q34" s="35">
        <v>7905</v>
      </c>
      <c r="R34" s="35">
        <f t="shared" si="10"/>
        <v>824697</v>
      </c>
      <c r="S34" s="63">
        <f t="shared" si="8"/>
        <v>9.3296676705306433E-2</v>
      </c>
      <c r="T34" s="35">
        <v>441</v>
      </c>
      <c r="U34" s="35">
        <v>48668</v>
      </c>
      <c r="V34" s="35">
        <v>715930</v>
      </c>
      <c r="W34" s="35">
        <v>59658</v>
      </c>
      <c r="Y34" s="1">
        <v>8839511</v>
      </c>
    </row>
    <row r="35" spans="1:25" x14ac:dyDescent="0.45">
      <c r="A35" s="33" t="s">
        <v>40</v>
      </c>
      <c r="B35" s="32">
        <f t="shared" si="11"/>
        <v>12724064</v>
      </c>
      <c r="C35" s="34">
        <f>SUM(一般接種!D34+一般接種!G34+一般接種!J34+一般接種!M34+医療従事者等!C32)</f>
        <v>4438990</v>
      </c>
      <c r="D35" s="30">
        <f t="shared" si="0"/>
        <v>0.80363710425671542</v>
      </c>
      <c r="E35" s="34">
        <f>SUM(一般接種!E34+一般接種!H34+一般接種!K34+一般接種!N34+医療従事者等!D32)</f>
        <v>4387073</v>
      </c>
      <c r="F35" s="31">
        <f t="shared" si="1"/>
        <v>0.79423802303740754</v>
      </c>
      <c r="G35" s="29">
        <f t="shared" si="9"/>
        <v>3333244</v>
      </c>
      <c r="H35" s="31">
        <f t="shared" si="7"/>
        <v>0.60345226187512735</v>
      </c>
      <c r="I35" s="35">
        <v>45641</v>
      </c>
      <c r="J35" s="35">
        <v>243933</v>
      </c>
      <c r="K35" s="35">
        <v>1010540</v>
      </c>
      <c r="L35" s="35">
        <v>1037951</v>
      </c>
      <c r="M35" s="35">
        <v>544916</v>
      </c>
      <c r="N35" s="35">
        <v>253296</v>
      </c>
      <c r="O35" s="35">
        <v>115721</v>
      </c>
      <c r="P35" s="35">
        <v>77424</v>
      </c>
      <c r="Q35" s="35">
        <v>3822</v>
      </c>
      <c r="R35" s="35">
        <f t="shared" si="10"/>
        <v>564757</v>
      </c>
      <c r="S35" s="63">
        <f t="shared" si="8"/>
        <v>0.10224390685464708</v>
      </c>
      <c r="T35" s="35">
        <v>101</v>
      </c>
      <c r="U35" s="35">
        <v>26434</v>
      </c>
      <c r="V35" s="35">
        <v>500395</v>
      </c>
      <c r="W35" s="35">
        <v>37827</v>
      </c>
      <c r="Y35" s="1">
        <v>5523625</v>
      </c>
    </row>
    <row r="36" spans="1:25" x14ac:dyDescent="0.45">
      <c r="A36" s="33" t="s">
        <v>41</v>
      </c>
      <c r="B36" s="32">
        <f t="shared" si="11"/>
        <v>3170650</v>
      </c>
      <c r="C36" s="34">
        <f>SUM(一般接種!D35+一般接種!G35+一般接種!J35+一般接種!M35+医療従事者等!C33)</f>
        <v>1095410</v>
      </c>
      <c r="D36" s="30">
        <f t="shared" si="0"/>
        <v>0.81458929948488146</v>
      </c>
      <c r="E36" s="34">
        <f>SUM(一般接種!E35+一般接種!H35+一般接種!K35+一般接種!N35+医療従事者等!D33)</f>
        <v>1084117</v>
      </c>
      <c r="F36" s="31">
        <f t="shared" si="1"/>
        <v>0.80619138732497531</v>
      </c>
      <c r="G36" s="29">
        <f t="shared" si="9"/>
        <v>843905</v>
      </c>
      <c r="H36" s="31">
        <f t="shared" si="7"/>
        <v>0.62756044109674813</v>
      </c>
      <c r="I36" s="35">
        <v>7593</v>
      </c>
      <c r="J36" s="35">
        <v>54544</v>
      </c>
      <c r="K36" s="35">
        <v>307868</v>
      </c>
      <c r="L36" s="35">
        <v>254351</v>
      </c>
      <c r="M36" s="35">
        <v>131749</v>
      </c>
      <c r="N36" s="35">
        <v>53807</v>
      </c>
      <c r="O36" s="35">
        <v>20310</v>
      </c>
      <c r="P36" s="35">
        <v>13151</v>
      </c>
      <c r="Q36" s="35">
        <v>532</v>
      </c>
      <c r="R36" s="35">
        <f t="shared" si="10"/>
        <v>147218</v>
      </c>
      <c r="S36" s="63">
        <f t="shared" si="8"/>
        <v>0.10947700631869828</v>
      </c>
      <c r="T36" s="35">
        <v>64</v>
      </c>
      <c r="U36" s="35">
        <v>5697</v>
      </c>
      <c r="V36" s="35">
        <v>134276</v>
      </c>
      <c r="W36" s="35">
        <v>7181</v>
      </c>
      <c r="Y36" s="1">
        <v>1344739</v>
      </c>
    </row>
    <row r="37" spans="1:25" x14ac:dyDescent="0.45">
      <c r="A37" s="33" t="s">
        <v>42</v>
      </c>
      <c r="B37" s="32">
        <f t="shared" si="11"/>
        <v>2182319</v>
      </c>
      <c r="C37" s="34">
        <f>SUM(一般接種!D36+一般接種!G36+一般接種!J36+一般接種!M36+医療従事者等!C34)</f>
        <v>750655</v>
      </c>
      <c r="D37" s="30">
        <f t="shared" si="0"/>
        <v>0.79482164941467459</v>
      </c>
      <c r="E37" s="34">
        <f>SUM(一般接種!E36+一般接種!H36+一般接種!K36+一般接種!N36+医療従事者等!D34)</f>
        <v>741572</v>
      </c>
      <c r="F37" s="31">
        <f t="shared" si="1"/>
        <v>0.78520422857336469</v>
      </c>
      <c r="G37" s="29">
        <f t="shared" si="9"/>
        <v>594819</v>
      </c>
      <c r="H37" s="31">
        <f t="shared" si="7"/>
        <v>0.6298166517017636</v>
      </c>
      <c r="I37" s="35">
        <v>7688</v>
      </c>
      <c r="J37" s="35">
        <v>44836</v>
      </c>
      <c r="K37" s="35">
        <v>212618</v>
      </c>
      <c r="L37" s="35">
        <v>197517</v>
      </c>
      <c r="M37" s="35">
        <v>83443</v>
      </c>
      <c r="N37" s="35">
        <v>29882</v>
      </c>
      <c r="O37" s="35">
        <v>10757</v>
      </c>
      <c r="P37" s="35">
        <v>7648</v>
      </c>
      <c r="Q37" s="35">
        <v>430</v>
      </c>
      <c r="R37" s="35">
        <f t="shared" si="10"/>
        <v>95273</v>
      </c>
      <c r="S37" s="63">
        <f t="shared" si="8"/>
        <v>0.1008786233418605</v>
      </c>
      <c r="T37" s="35">
        <v>2</v>
      </c>
      <c r="U37" s="35">
        <v>3013</v>
      </c>
      <c r="V37" s="35">
        <v>83931</v>
      </c>
      <c r="W37" s="35">
        <v>8327</v>
      </c>
      <c r="Y37" s="1">
        <v>944432</v>
      </c>
    </row>
    <row r="38" spans="1:25" x14ac:dyDescent="0.45">
      <c r="A38" s="33" t="s">
        <v>43</v>
      </c>
      <c r="B38" s="32">
        <f t="shared" si="11"/>
        <v>1297792</v>
      </c>
      <c r="C38" s="34">
        <f>SUM(一般接種!D37+一般接種!G37+一般接種!J37+一般接種!M37+医療従事者等!C35)</f>
        <v>444861</v>
      </c>
      <c r="D38" s="30">
        <f t="shared" si="0"/>
        <v>0.79897734864975534</v>
      </c>
      <c r="E38" s="34">
        <f>SUM(一般接種!E37+一般接種!H37+一般接種!K37+一般接種!N37+医療従事者等!D35)</f>
        <v>439352</v>
      </c>
      <c r="F38" s="31">
        <f t="shared" si="1"/>
        <v>0.78908309805527421</v>
      </c>
      <c r="G38" s="29">
        <f t="shared" si="9"/>
        <v>349145</v>
      </c>
      <c r="H38" s="31">
        <f t="shared" si="7"/>
        <v>0.62706990811583585</v>
      </c>
      <c r="I38" s="35">
        <v>4916</v>
      </c>
      <c r="J38" s="35">
        <v>23220</v>
      </c>
      <c r="K38" s="35">
        <v>108401</v>
      </c>
      <c r="L38" s="35">
        <v>110736</v>
      </c>
      <c r="M38" s="35">
        <v>59688</v>
      </c>
      <c r="N38" s="35">
        <v>25046</v>
      </c>
      <c r="O38" s="35">
        <v>9444</v>
      </c>
      <c r="P38" s="35">
        <v>7358</v>
      </c>
      <c r="Q38" s="35">
        <v>336</v>
      </c>
      <c r="R38" s="35">
        <f t="shared" si="10"/>
        <v>64434</v>
      </c>
      <c r="S38" s="63">
        <f t="shared" si="8"/>
        <v>0.11572447682062113</v>
      </c>
      <c r="T38" s="35">
        <v>17</v>
      </c>
      <c r="U38" s="35">
        <v>2691</v>
      </c>
      <c r="V38" s="35">
        <v>56272</v>
      </c>
      <c r="W38" s="35">
        <v>5454</v>
      </c>
      <c r="Y38" s="1">
        <v>556788</v>
      </c>
    </row>
    <row r="39" spans="1:25" x14ac:dyDescent="0.45">
      <c r="A39" s="33" t="s">
        <v>44</v>
      </c>
      <c r="B39" s="32">
        <f t="shared" si="11"/>
        <v>1628386</v>
      </c>
      <c r="C39" s="34">
        <f>SUM(一般接種!D38+一般接種!G38+一般接種!J38+一般接種!M38+医療従事者等!C36)</f>
        <v>565856</v>
      </c>
      <c r="D39" s="30">
        <f t="shared" si="0"/>
        <v>0.84102762274919551</v>
      </c>
      <c r="E39" s="34">
        <f>SUM(一般接種!E38+一般接種!H38+一般接種!K38+一般接種!N38+医療従事者等!D36)</f>
        <v>556948</v>
      </c>
      <c r="F39" s="31">
        <f t="shared" si="1"/>
        <v>0.82778772768145781</v>
      </c>
      <c r="G39" s="29">
        <f t="shared" si="9"/>
        <v>450173</v>
      </c>
      <c r="H39" s="31">
        <f t="shared" si="7"/>
        <v>0.66908882828117688</v>
      </c>
      <c r="I39" s="35">
        <v>4899</v>
      </c>
      <c r="J39" s="35">
        <v>30269</v>
      </c>
      <c r="K39" s="35">
        <v>111460</v>
      </c>
      <c r="L39" s="35">
        <v>142708</v>
      </c>
      <c r="M39" s="35">
        <v>82664</v>
      </c>
      <c r="N39" s="35">
        <v>45554</v>
      </c>
      <c r="O39" s="35">
        <v>20783</v>
      </c>
      <c r="P39" s="35">
        <v>11260</v>
      </c>
      <c r="Q39" s="35">
        <v>576</v>
      </c>
      <c r="R39" s="35">
        <f t="shared" si="10"/>
        <v>55409</v>
      </c>
      <c r="S39" s="63">
        <f t="shared" si="8"/>
        <v>8.2353990324234738E-2</v>
      </c>
      <c r="T39" s="35">
        <v>25</v>
      </c>
      <c r="U39" s="35">
        <v>2143</v>
      </c>
      <c r="V39" s="35">
        <v>46471</v>
      </c>
      <c r="W39" s="35">
        <v>6770</v>
      </c>
      <c r="Y39" s="1">
        <v>672815</v>
      </c>
    </row>
    <row r="40" spans="1:25" x14ac:dyDescent="0.45">
      <c r="A40" s="33" t="s">
        <v>45</v>
      </c>
      <c r="B40" s="32">
        <f t="shared" si="11"/>
        <v>4352537</v>
      </c>
      <c r="C40" s="34">
        <f>SUM(一般接種!D39+一般接種!G39+一般接種!J39+一般接種!M39+医療従事者等!C37)</f>
        <v>1518132</v>
      </c>
      <c r="D40" s="30">
        <f t="shared" si="0"/>
        <v>0.80163650582350432</v>
      </c>
      <c r="E40" s="34">
        <f>SUM(一般接種!E39+一般接種!H39+一般接種!K39+一般接種!N39+医療従事者等!D37)</f>
        <v>1488290</v>
      </c>
      <c r="F40" s="31">
        <f t="shared" si="1"/>
        <v>0.78587869516752373</v>
      </c>
      <c r="G40" s="29">
        <f t="shared" si="9"/>
        <v>1176174</v>
      </c>
      <c r="H40" s="31">
        <f t="shared" si="7"/>
        <v>0.62106853396177297</v>
      </c>
      <c r="I40" s="35">
        <v>21853</v>
      </c>
      <c r="J40" s="35">
        <v>138133</v>
      </c>
      <c r="K40" s="35">
        <v>363030</v>
      </c>
      <c r="L40" s="35">
        <v>318362</v>
      </c>
      <c r="M40" s="35">
        <v>163952</v>
      </c>
      <c r="N40" s="35">
        <v>92087</v>
      </c>
      <c r="O40" s="35">
        <v>50994</v>
      </c>
      <c r="P40" s="35">
        <v>26492</v>
      </c>
      <c r="Q40" s="35">
        <v>1271</v>
      </c>
      <c r="R40" s="35">
        <f t="shared" si="10"/>
        <v>169941</v>
      </c>
      <c r="S40" s="63">
        <f t="shared" si="8"/>
        <v>8.9735878985590281E-2</v>
      </c>
      <c r="T40" s="35">
        <v>251</v>
      </c>
      <c r="U40" s="35">
        <v>7467</v>
      </c>
      <c r="V40" s="35">
        <v>146066</v>
      </c>
      <c r="W40" s="35">
        <v>16157</v>
      </c>
      <c r="Y40" s="1">
        <v>1893791</v>
      </c>
    </row>
    <row r="41" spans="1:25" x14ac:dyDescent="0.45">
      <c r="A41" s="33" t="s">
        <v>46</v>
      </c>
      <c r="B41" s="32">
        <f t="shared" si="11"/>
        <v>6489969</v>
      </c>
      <c r="C41" s="34">
        <f>SUM(一般接種!D40+一般接種!G40+一般接種!J40+一般接種!M40+医療従事者等!C38)</f>
        <v>2247656</v>
      </c>
      <c r="D41" s="30">
        <f t="shared" si="0"/>
        <v>0.79918561615512262</v>
      </c>
      <c r="E41" s="34">
        <f>SUM(一般接種!E40+一般接種!H40+一般接種!K40+一般接種!N40+医療従事者等!D38)</f>
        <v>2220234</v>
      </c>
      <c r="F41" s="31">
        <f t="shared" si="1"/>
        <v>0.7894353394374195</v>
      </c>
      <c r="G41" s="29">
        <f t="shared" si="9"/>
        <v>1713716</v>
      </c>
      <c r="H41" s="31">
        <f t="shared" si="7"/>
        <v>0.60933576017633129</v>
      </c>
      <c r="I41" s="35">
        <v>22427</v>
      </c>
      <c r="J41" s="35">
        <v>121913</v>
      </c>
      <c r="K41" s="35">
        <v>546257</v>
      </c>
      <c r="L41" s="35">
        <v>532814</v>
      </c>
      <c r="M41" s="35">
        <v>292953</v>
      </c>
      <c r="N41" s="35">
        <v>116578</v>
      </c>
      <c r="O41" s="35">
        <v>46021</v>
      </c>
      <c r="P41" s="35">
        <v>32388</v>
      </c>
      <c r="Q41" s="35">
        <v>2365</v>
      </c>
      <c r="R41" s="35">
        <f t="shared" si="10"/>
        <v>308363</v>
      </c>
      <c r="S41" s="63">
        <f t="shared" si="8"/>
        <v>0.10964278971267938</v>
      </c>
      <c r="T41" s="35">
        <v>55</v>
      </c>
      <c r="U41" s="35">
        <v>15677</v>
      </c>
      <c r="V41" s="35">
        <v>265077</v>
      </c>
      <c r="W41" s="35">
        <v>27554</v>
      </c>
      <c r="Y41" s="1">
        <v>2812433</v>
      </c>
    </row>
    <row r="42" spans="1:25" x14ac:dyDescent="0.45">
      <c r="A42" s="33" t="s">
        <v>47</v>
      </c>
      <c r="B42" s="32">
        <f t="shared" si="11"/>
        <v>3293281</v>
      </c>
      <c r="C42" s="34">
        <f>SUM(一般接種!D41+一般接種!G41+一般接種!J41+一般接種!M41+医療従事者等!C39)</f>
        <v>1124027</v>
      </c>
      <c r="D42" s="30">
        <f t="shared" si="0"/>
        <v>0.82886122807146911</v>
      </c>
      <c r="E42" s="34">
        <f>SUM(一般接種!E41+一般接種!H41+一般接種!K41+一般接種!N41+医療従事者等!D39)</f>
        <v>1100746</v>
      </c>
      <c r="F42" s="31">
        <f t="shared" si="1"/>
        <v>0.81169374165812502</v>
      </c>
      <c r="G42" s="29">
        <f t="shared" si="9"/>
        <v>902380</v>
      </c>
      <c r="H42" s="31">
        <f t="shared" si="7"/>
        <v>0.66541799706513483</v>
      </c>
      <c r="I42" s="35">
        <v>44785</v>
      </c>
      <c r="J42" s="35">
        <v>46959</v>
      </c>
      <c r="K42" s="35">
        <v>287497</v>
      </c>
      <c r="L42" s="35">
        <v>309990</v>
      </c>
      <c r="M42" s="35">
        <v>133825</v>
      </c>
      <c r="N42" s="35">
        <v>42003</v>
      </c>
      <c r="O42" s="35">
        <v>18919</v>
      </c>
      <c r="P42" s="35">
        <v>17133</v>
      </c>
      <c r="Q42" s="35">
        <v>1269</v>
      </c>
      <c r="R42" s="35">
        <f t="shared" si="10"/>
        <v>166128</v>
      </c>
      <c r="S42" s="63">
        <f t="shared" si="8"/>
        <v>0.12250333674996866</v>
      </c>
      <c r="T42" s="35">
        <v>398</v>
      </c>
      <c r="U42" s="35">
        <v>9131</v>
      </c>
      <c r="V42" s="35">
        <v>137229</v>
      </c>
      <c r="W42" s="35">
        <v>19370</v>
      </c>
      <c r="Y42" s="1">
        <v>1356110</v>
      </c>
    </row>
    <row r="43" spans="1:25" x14ac:dyDescent="0.45">
      <c r="A43" s="33" t="s">
        <v>48</v>
      </c>
      <c r="B43" s="32">
        <f t="shared" si="11"/>
        <v>1744505</v>
      </c>
      <c r="C43" s="34">
        <f>SUM(一般接種!D42+一般接種!G42+一般接種!J42+一般接種!M42+医療従事者等!C40)</f>
        <v>600311</v>
      </c>
      <c r="D43" s="30">
        <f t="shared" si="0"/>
        <v>0.81680633622196919</v>
      </c>
      <c r="E43" s="34">
        <f>SUM(一般接種!E42+一般接種!H42+一般接種!K42+一般接種!N42+医療従事者等!D40)</f>
        <v>592739</v>
      </c>
      <c r="F43" s="31">
        <f t="shared" si="1"/>
        <v>0.80650358052055315</v>
      </c>
      <c r="G43" s="29">
        <f t="shared" si="9"/>
        <v>477582</v>
      </c>
      <c r="H43" s="31">
        <f t="shared" si="7"/>
        <v>0.6498165178808325</v>
      </c>
      <c r="I43" s="35">
        <v>7950</v>
      </c>
      <c r="J43" s="35">
        <v>39868</v>
      </c>
      <c r="K43" s="35">
        <v>153251</v>
      </c>
      <c r="L43" s="35">
        <v>160700</v>
      </c>
      <c r="M43" s="35">
        <v>67385</v>
      </c>
      <c r="N43" s="35">
        <v>29062</v>
      </c>
      <c r="O43" s="35">
        <v>11821</v>
      </c>
      <c r="P43" s="35">
        <v>7313</v>
      </c>
      <c r="Q43" s="35">
        <v>232</v>
      </c>
      <c r="R43" s="35">
        <f t="shared" si="10"/>
        <v>73873</v>
      </c>
      <c r="S43" s="63">
        <f t="shared" si="8"/>
        <v>0.10051445746575613</v>
      </c>
      <c r="T43" s="35">
        <v>10</v>
      </c>
      <c r="U43" s="35">
        <v>3455</v>
      </c>
      <c r="V43" s="35">
        <v>66149</v>
      </c>
      <c r="W43" s="35">
        <v>4259</v>
      </c>
      <c r="Y43" s="1">
        <v>734949</v>
      </c>
    </row>
    <row r="44" spans="1:25" x14ac:dyDescent="0.45">
      <c r="A44" s="33" t="s">
        <v>49</v>
      </c>
      <c r="B44" s="32">
        <f t="shared" si="11"/>
        <v>2252997</v>
      </c>
      <c r="C44" s="34">
        <f>SUM(一般接種!D43+一般接種!G43+一般接種!J43+一般接種!M43+医療従事者等!C41)</f>
        <v>780997</v>
      </c>
      <c r="D44" s="30">
        <f t="shared" si="0"/>
        <v>0.80193059628543495</v>
      </c>
      <c r="E44" s="34">
        <f>SUM(一般接種!E43+一般接種!H43+一般接種!K43+一般接種!N43+医療従事者等!D41)</f>
        <v>772614</v>
      </c>
      <c r="F44" s="31">
        <f t="shared" si="1"/>
        <v>0.79332290100791047</v>
      </c>
      <c r="G44" s="29">
        <f t="shared" si="9"/>
        <v>608285</v>
      </c>
      <c r="H44" s="31">
        <f t="shared" si="7"/>
        <v>0.62458927852665991</v>
      </c>
      <c r="I44" s="35">
        <v>9397</v>
      </c>
      <c r="J44" s="35">
        <v>48505</v>
      </c>
      <c r="K44" s="35">
        <v>170737</v>
      </c>
      <c r="L44" s="35">
        <v>187153</v>
      </c>
      <c r="M44" s="35">
        <v>114027</v>
      </c>
      <c r="N44" s="35">
        <v>52788</v>
      </c>
      <c r="O44" s="35">
        <v>16685</v>
      </c>
      <c r="P44" s="35">
        <v>8722</v>
      </c>
      <c r="Q44" s="35">
        <v>271</v>
      </c>
      <c r="R44" s="35">
        <f t="shared" si="10"/>
        <v>91101</v>
      </c>
      <c r="S44" s="63">
        <f t="shared" si="8"/>
        <v>9.3542842356884107E-2</v>
      </c>
      <c r="T44" s="35">
        <v>148</v>
      </c>
      <c r="U44" s="35">
        <v>7808</v>
      </c>
      <c r="V44" s="35">
        <v>79383</v>
      </c>
      <c r="W44" s="35">
        <v>3762</v>
      </c>
      <c r="Y44" s="1">
        <v>973896</v>
      </c>
    </row>
    <row r="45" spans="1:25" x14ac:dyDescent="0.45">
      <c r="A45" s="33" t="s">
        <v>50</v>
      </c>
      <c r="B45" s="32">
        <f t="shared" si="11"/>
        <v>3279109</v>
      </c>
      <c r="C45" s="34">
        <f>SUM(一般接種!D44+一般接種!G44+一般接種!J44+一般接種!M44+医療従事者等!C42)</f>
        <v>1116085</v>
      </c>
      <c r="D45" s="30">
        <f t="shared" si="0"/>
        <v>0.82293862569393295</v>
      </c>
      <c r="E45" s="34">
        <f>SUM(一般接種!E44+一般接種!H44+一般接種!K44+一般接種!N44+医療従事者等!D42)</f>
        <v>1104356</v>
      </c>
      <c r="F45" s="31">
        <f t="shared" si="1"/>
        <v>0.81429031741923685</v>
      </c>
      <c r="G45" s="29">
        <f t="shared" si="9"/>
        <v>882547</v>
      </c>
      <c r="H45" s="31">
        <f t="shared" si="7"/>
        <v>0.65074077269231589</v>
      </c>
      <c r="I45" s="35">
        <v>12488</v>
      </c>
      <c r="J45" s="35">
        <v>59338</v>
      </c>
      <c r="K45" s="35">
        <v>280149</v>
      </c>
      <c r="L45" s="35">
        <v>272591</v>
      </c>
      <c r="M45" s="35">
        <v>142461</v>
      </c>
      <c r="N45" s="35">
        <v>71743</v>
      </c>
      <c r="O45" s="35">
        <v>28013</v>
      </c>
      <c r="P45" s="35">
        <v>15165</v>
      </c>
      <c r="Q45" s="35">
        <v>599</v>
      </c>
      <c r="R45" s="35">
        <f t="shared" si="10"/>
        <v>176121</v>
      </c>
      <c r="S45" s="63">
        <f t="shared" si="8"/>
        <v>0.12986177011234912</v>
      </c>
      <c r="T45" s="35">
        <v>212</v>
      </c>
      <c r="U45" s="35">
        <v>5873</v>
      </c>
      <c r="V45" s="35">
        <v>157809</v>
      </c>
      <c r="W45" s="35">
        <v>12227</v>
      </c>
      <c r="Y45" s="1">
        <v>1356219</v>
      </c>
    </row>
    <row r="46" spans="1:25" x14ac:dyDescent="0.45">
      <c r="A46" s="33" t="s">
        <v>51</v>
      </c>
      <c r="B46" s="32">
        <f t="shared" si="11"/>
        <v>1645352</v>
      </c>
      <c r="C46" s="34">
        <f>SUM(一般接種!D45+一般接種!G45+一般接種!J45+一般接種!M45+医療従事者等!C43)</f>
        <v>566679</v>
      </c>
      <c r="D46" s="30">
        <f t="shared" si="0"/>
        <v>0.80819405362773777</v>
      </c>
      <c r="E46" s="34">
        <f>SUM(一般接種!E45+一般接種!H45+一般接種!K45+一般接種!N45+医療従事者等!D43)</f>
        <v>559312</v>
      </c>
      <c r="F46" s="31">
        <f t="shared" si="1"/>
        <v>0.79768728419905677</v>
      </c>
      <c r="G46" s="29">
        <f t="shared" si="9"/>
        <v>439625</v>
      </c>
      <c r="H46" s="31">
        <f t="shared" si="7"/>
        <v>0.62699043166606527</v>
      </c>
      <c r="I46" s="35">
        <v>10605</v>
      </c>
      <c r="J46" s="35">
        <v>33563</v>
      </c>
      <c r="K46" s="35">
        <v>141029</v>
      </c>
      <c r="L46" s="35">
        <v>125454</v>
      </c>
      <c r="M46" s="35">
        <v>73375</v>
      </c>
      <c r="N46" s="35">
        <v>36076</v>
      </c>
      <c r="O46" s="35">
        <v>13280</v>
      </c>
      <c r="P46" s="35">
        <v>6018</v>
      </c>
      <c r="Q46" s="35">
        <v>225</v>
      </c>
      <c r="R46" s="35">
        <f t="shared" si="10"/>
        <v>79736</v>
      </c>
      <c r="S46" s="63">
        <f t="shared" si="8"/>
        <v>0.11371898563395026</v>
      </c>
      <c r="T46" s="35">
        <v>167</v>
      </c>
      <c r="U46" s="35">
        <v>5506</v>
      </c>
      <c r="V46" s="35">
        <v>70033</v>
      </c>
      <c r="W46" s="35">
        <v>4030</v>
      </c>
      <c r="Y46" s="1">
        <v>701167</v>
      </c>
    </row>
    <row r="47" spans="1:25" x14ac:dyDescent="0.45">
      <c r="A47" s="33" t="s">
        <v>52</v>
      </c>
      <c r="B47" s="32">
        <f t="shared" si="11"/>
        <v>11817881</v>
      </c>
      <c r="C47" s="34">
        <f>SUM(一般接種!D46+一般接種!G46+一般接種!J46+一般接種!M46+医療従事者等!C44)</f>
        <v>4141533</v>
      </c>
      <c r="D47" s="30">
        <f t="shared" si="0"/>
        <v>0.80823489462683717</v>
      </c>
      <c r="E47" s="34">
        <f>SUM(一般接種!E46+一般接種!H46+一般接種!K46+一般接種!N46+医療従事者等!D44)</f>
        <v>4059556</v>
      </c>
      <c r="F47" s="31">
        <f t="shared" si="1"/>
        <v>0.79223679151940707</v>
      </c>
      <c r="G47" s="29">
        <f t="shared" si="9"/>
        <v>3075674</v>
      </c>
      <c r="H47" s="31">
        <f t="shared" si="7"/>
        <v>0.60022871996830707</v>
      </c>
      <c r="I47" s="35">
        <v>44038</v>
      </c>
      <c r="J47" s="35">
        <v>230770</v>
      </c>
      <c r="K47" s="35">
        <v>930538</v>
      </c>
      <c r="L47" s="35">
        <v>1024976</v>
      </c>
      <c r="M47" s="35">
        <v>491389</v>
      </c>
      <c r="N47" s="35">
        <v>193543</v>
      </c>
      <c r="O47" s="35">
        <v>85607</v>
      </c>
      <c r="P47" s="35">
        <v>70857</v>
      </c>
      <c r="Q47" s="35">
        <v>3956</v>
      </c>
      <c r="R47" s="35">
        <f t="shared" si="10"/>
        <v>541118</v>
      </c>
      <c r="S47" s="63">
        <f t="shared" si="8"/>
        <v>0.10560110222728754</v>
      </c>
      <c r="T47" s="35">
        <v>86</v>
      </c>
      <c r="U47" s="35">
        <v>39264</v>
      </c>
      <c r="V47" s="35">
        <v>465871</v>
      </c>
      <c r="W47" s="35">
        <v>35897</v>
      </c>
      <c r="Y47" s="1">
        <v>5124170</v>
      </c>
    </row>
    <row r="48" spans="1:25" x14ac:dyDescent="0.45">
      <c r="A48" s="33" t="s">
        <v>53</v>
      </c>
      <c r="B48" s="32">
        <f t="shared" si="11"/>
        <v>1908113</v>
      </c>
      <c r="C48" s="34">
        <f>SUM(一般接種!D47+一般接種!G47+一般接種!J47+一般接種!M47+医療従事者等!C45)</f>
        <v>659275</v>
      </c>
      <c r="D48" s="30">
        <f t="shared" si="0"/>
        <v>0.80574098472052813</v>
      </c>
      <c r="E48" s="34">
        <f>SUM(一般接種!E47+一般接種!H47+一般接種!K47+一般接種!N47+医療従事者等!D45)</f>
        <v>651181</v>
      </c>
      <c r="F48" s="31">
        <f t="shared" si="1"/>
        <v>0.79584880386985435</v>
      </c>
      <c r="G48" s="29">
        <f t="shared" si="9"/>
        <v>500008</v>
      </c>
      <c r="H48" s="31">
        <f t="shared" si="7"/>
        <v>0.61109087753690317</v>
      </c>
      <c r="I48" s="35">
        <v>8410</v>
      </c>
      <c r="J48" s="35">
        <v>56592</v>
      </c>
      <c r="K48" s="35">
        <v>165988</v>
      </c>
      <c r="L48" s="35">
        <v>147259</v>
      </c>
      <c r="M48" s="35">
        <v>63328</v>
      </c>
      <c r="N48" s="35">
        <v>32357</v>
      </c>
      <c r="O48" s="35">
        <v>15330</v>
      </c>
      <c r="P48" s="35">
        <v>9920</v>
      </c>
      <c r="Q48" s="35">
        <v>824</v>
      </c>
      <c r="R48" s="35">
        <f t="shared" si="10"/>
        <v>97649</v>
      </c>
      <c r="S48" s="63">
        <f t="shared" si="8"/>
        <v>0.11934291671453469</v>
      </c>
      <c r="T48" s="35">
        <v>42</v>
      </c>
      <c r="U48" s="35">
        <v>6119</v>
      </c>
      <c r="V48" s="35">
        <v>81143</v>
      </c>
      <c r="W48" s="35">
        <v>10345</v>
      </c>
      <c r="Y48" s="1">
        <v>818222</v>
      </c>
    </row>
    <row r="49" spans="1:25" x14ac:dyDescent="0.45">
      <c r="A49" s="33" t="s">
        <v>54</v>
      </c>
      <c r="B49" s="32">
        <f t="shared" si="11"/>
        <v>3216883</v>
      </c>
      <c r="C49" s="34">
        <f>SUM(一般接種!D48+一般接種!G48+一般接種!J48+一般接種!M48+医療従事者等!C46)</f>
        <v>1103094</v>
      </c>
      <c r="D49" s="30">
        <f t="shared" si="0"/>
        <v>0.8257074804369664</v>
      </c>
      <c r="E49" s="34">
        <f>SUM(一般接種!E48+一般接種!H48+一般接種!K48+一般接種!N48+医療従事者等!D46)</f>
        <v>1087111</v>
      </c>
      <c r="F49" s="31">
        <f t="shared" si="1"/>
        <v>0.81374360187373962</v>
      </c>
      <c r="G49" s="29">
        <f t="shared" si="9"/>
        <v>887134</v>
      </c>
      <c r="H49" s="31">
        <f t="shared" si="7"/>
        <v>0.66405327193327834</v>
      </c>
      <c r="I49" s="35">
        <v>14895</v>
      </c>
      <c r="J49" s="35">
        <v>65970</v>
      </c>
      <c r="K49" s="35">
        <v>278088</v>
      </c>
      <c r="L49" s="35">
        <v>302474</v>
      </c>
      <c r="M49" s="35">
        <v>132774</v>
      </c>
      <c r="N49" s="35">
        <v>51999</v>
      </c>
      <c r="O49" s="35">
        <v>24991</v>
      </c>
      <c r="P49" s="35">
        <v>15311</v>
      </c>
      <c r="Q49" s="35">
        <v>632</v>
      </c>
      <c r="R49" s="35">
        <f t="shared" si="10"/>
        <v>139544</v>
      </c>
      <c r="S49" s="63">
        <f t="shared" si="8"/>
        <v>0.10445394921021783</v>
      </c>
      <c r="T49" s="35">
        <v>84</v>
      </c>
      <c r="U49" s="35">
        <v>6568</v>
      </c>
      <c r="V49" s="35">
        <v>124596</v>
      </c>
      <c r="W49" s="35">
        <v>8296</v>
      </c>
      <c r="Y49" s="1">
        <v>1335938</v>
      </c>
    </row>
    <row r="50" spans="1:25" x14ac:dyDescent="0.45">
      <c r="A50" s="33" t="s">
        <v>55</v>
      </c>
      <c r="B50" s="32">
        <f t="shared" si="11"/>
        <v>4251761</v>
      </c>
      <c r="C50" s="34">
        <f>SUM(一般接種!D49+一般接種!G49+一般接種!J49+一般接種!M49+医療従事者等!C47)</f>
        <v>1462948</v>
      </c>
      <c r="D50" s="30">
        <f t="shared" si="0"/>
        <v>0.8318608929033432</v>
      </c>
      <c r="E50" s="34">
        <f>SUM(一般接種!E49+一般接種!H49+一般接種!K49+一般接種!N49+医療従事者等!D47)</f>
        <v>1446528</v>
      </c>
      <c r="F50" s="31">
        <f t="shared" si="1"/>
        <v>0.82252415922485778</v>
      </c>
      <c r="G50" s="29">
        <f t="shared" si="9"/>
        <v>1152742</v>
      </c>
      <c r="H50" s="31">
        <f t="shared" si="7"/>
        <v>0.6554716841659346</v>
      </c>
      <c r="I50" s="35">
        <v>21292</v>
      </c>
      <c r="J50" s="35">
        <v>78127</v>
      </c>
      <c r="K50" s="35">
        <v>344417</v>
      </c>
      <c r="L50" s="35">
        <v>429617</v>
      </c>
      <c r="M50" s="35">
        <v>176692</v>
      </c>
      <c r="N50" s="35">
        <v>65993</v>
      </c>
      <c r="O50" s="35">
        <v>22243</v>
      </c>
      <c r="P50" s="35">
        <v>13773</v>
      </c>
      <c r="Q50" s="35">
        <v>588</v>
      </c>
      <c r="R50" s="35">
        <f t="shared" si="10"/>
        <v>189543</v>
      </c>
      <c r="S50" s="63">
        <f t="shared" si="8"/>
        <v>0.10777786307071638</v>
      </c>
      <c r="T50" s="35">
        <v>151</v>
      </c>
      <c r="U50" s="35">
        <v>10712</v>
      </c>
      <c r="V50" s="35">
        <v>166411</v>
      </c>
      <c r="W50" s="35">
        <v>12269</v>
      </c>
      <c r="Y50" s="1">
        <v>1758645</v>
      </c>
    </row>
    <row r="51" spans="1:25" x14ac:dyDescent="0.45">
      <c r="A51" s="33" t="s">
        <v>56</v>
      </c>
      <c r="B51" s="32">
        <f t="shared" si="11"/>
        <v>2687587</v>
      </c>
      <c r="C51" s="34">
        <f>SUM(一般接種!D50+一般接種!G50+一般接種!J50+一般接種!M50+医療従事者等!C48)</f>
        <v>927555</v>
      </c>
      <c r="D51" s="30">
        <f t="shared" si="0"/>
        <v>0.81240403909468084</v>
      </c>
      <c r="E51" s="34">
        <f>SUM(一般接種!E50+一般接種!H50+一般接種!K50+一般接種!N50+医療従事者等!D48)</f>
        <v>912113</v>
      </c>
      <c r="F51" s="31">
        <f t="shared" si="1"/>
        <v>0.79887908028178023</v>
      </c>
      <c r="G51" s="29">
        <f t="shared" si="9"/>
        <v>728395</v>
      </c>
      <c r="H51" s="31">
        <f t="shared" si="7"/>
        <v>0.63796868116324101</v>
      </c>
      <c r="I51" s="35">
        <v>19498</v>
      </c>
      <c r="J51" s="35">
        <v>50890</v>
      </c>
      <c r="K51" s="35">
        <v>216589</v>
      </c>
      <c r="L51" s="35">
        <v>218892</v>
      </c>
      <c r="M51" s="35">
        <v>116366</v>
      </c>
      <c r="N51" s="35">
        <v>63400</v>
      </c>
      <c r="O51" s="35">
        <v>24915</v>
      </c>
      <c r="P51" s="35">
        <v>16955</v>
      </c>
      <c r="Q51" s="35">
        <v>890</v>
      </c>
      <c r="R51" s="35">
        <f t="shared" si="10"/>
        <v>119524</v>
      </c>
      <c r="S51" s="63">
        <f t="shared" si="8"/>
        <v>0.10468573870956722</v>
      </c>
      <c r="T51" s="35">
        <v>244</v>
      </c>
      <c r="U51" s="35">
        <v>8254</v>
      </c>
      <c r="V51" s="35">
        <v>101628</v>
      </c>
      <c r="W51" s="35">
        <v>9398</v>
      </c>
      <c r="Y51" s="1">
        <v>1141741</v>
      </c>
    </row>
    <row r="52" spans="1:25" x14ac:dyDescent="0.45">
      <c r="A52" s="33" t="s">
        <v>57</v>
      </c>
      <c r="B52" s="32">
        <f t="shared" si="11"/>
        <v>2519004</v>
      </c>
      <c r="C52" s="34">
        <f>SUM(一般接種!D51+一般接種!G51+一般接種!J51+一般接種!M51+医療従事者等!C49)</f>
        <v>872777</v>
      </c>
      <c r="D52" s="30">
        <f t="shared" si="0"/>
        <v>0.80274474564516973</v>
      </c>
      <c r="E52" s="34">
        <f>SUM(一般接種!E51+一般接種!H51+一般接種!K51+一般接種!N51+医療従事者等!D49)</f>
        <v>860726</v>
      </c>
      <c r="F52" s="31">
        <f t="shared" si="1"/>
        <v>0.79166072655464614</v>
      </c>
      <c r="G52" s="29">
        <f t="shared" si="9"/>
        <v>676670</v>
      </c>
      <c r="H52" s="31">
        <f t="shared" si="7"/>
        <v>0.62237351240433358</v>
      </c>
      <c r="I52" s="35">
        <v>10943</v>
      </c>
      <c r="J52" s="35">
        <v>46244</v>
      </c>
      <c r="K52" s="35">
        <v>186604</v>
      </c>
      <c r="L52" s="35">
        <v>215467</v>
      </c>
      <c r="M52" s="35">
        <v>122021</v>
      </c>
      <c r="N52" s="35">
        <v>56945</v>
      </c>
      <c r="O52" s="35">
        <v>24008</v>
      </c>
      <c r="P52" s="35">
        <v>13560</v>
      </c>
      <c r="Q52" s="35">
        <v>878</v>
      </c>
      <c r="R52" s="35">
        <f t="shared" si="10"/>
        <v>108831</v>
      </c>
      <c r="S52" s="63">
        <f t="shared" si="8"/>
        <v>0.10009832226709625</v>
      </c>
      <c r="T52" s="35">
        <v>156</v>
      </c>
      <c r="U52" s="35">
        <v>5609</v>
      </c>
      <c r="V52" s="35">
        <v>90386</v>
      </c>
      <c r="W52" s="35">
        <v>12680</v>
      </c>
      <c r="Y52" s="1">
        <v>1087241</v>
      </c>
    </row>
    <row r="53" spans="1:25" x14ac:dyDescent="0.45">
      <c r="A53" s="33" t="s">
        <v>58</v>
      </c>
      <c r="B53" s="32">
        <f t="shared" si="11"/>
        <v>3839332</v>
      </c>
      <c r="C53" s="34">
        <f>SUM(一般接種!D52+一般接種!G52+一般接種!J52+一般接種!M52+医療従事者等!C50)</f>
        <v>1323901</v>
      </c>
      <c r="D53" s="30">
        <f t="shared" si="0"/>
        <v>0.81847733285028845</v>
      </c>
      <c r="E53" s="34">
        <f>SUM(一般接種!E52+一般接種!H52+一般接種!K52+一般接種!N52+医療従事者等!D50)</f>
        <v>1300470</v>
      </c>
      <c r="F53" s="31">
        <f t="shared" si="1"/>
        <v>0.80399155001153</v>
      </c>
      <c r="G53" s="29">
        <f t="shared" si="9"/>
        <v>1040206</v>
      </c>
      <c r="H53" s="31">
        <f t="shared" si="7"/>
        <v>0.64308814065014464</v>
      </c>
      <c r="I53" s="35">
        <v>17317</v>
      </c>
      <c r="J53" s="35">
        <v>70719</v>
      </c>
      <c r="K53" s="35">
        <v>342447</v>
      </c>
      <c r="L53" s="35">
        <v>302115</v>
      </c>
      <c r="M53" s="35">
        <v>172131</v>
      </c>
      <c r="N53" s="35">
        <v>82439</v>
      </c>
      <c r="O53" s="35">
        <v>34278</v>
      </c>
      <c r="P53" s="35">
        <v>17974</v>
      </c>
      <c r="Q53" s="35">
        <v>786</v>
      </c>
      <c r="R53" s="35">
        <f t="shared" si="10"/>
        <v>174755</v>
      </c>
      <c r="S53" s="63">
        <f t="shared" si="8"/>
        <v>0.10803904997598171</v>
      </c>
      <c r="T53" s="35">
        <v>101</v>
      </c>
      <c r="U53" s="35">
        <v>6427</v>
      </c>
      <c r="V53" s="35">
        <v>155446</v>
      </c>
      <c r="W53" s="35">
        <v>12781</v>
      </c>
      <c r="Y53" s="1">
        <v>1617517</v>
      </c>
    </row>
    <row r="54" spans="1:25" x14ac:dyDescent="0.45">
      <c r="A54" s="33" t="s">
        <v>59</v>
      </c>
      <c r="B54" s="32">
        <f t="shared" si="11"/>
        <v>2906859</v>
      </c>
      <c r="C54" s="34">
        <f>SUM(一般接種!D53+一般接種!G53+一般接種!J53+一般接種!M53+医療従事者等!C51)</f>
        <v>1060962</v>
      </c>
      <c r="D54" s="37">
        <f t="shared" si="0"/>
        <v>0.71439575845151704</v>
      </c>
      <c r="E54" s="34">
        <f>SUM(一般接種!E53+一般接種!H53+一般接種!K53+一般接種!N53+医療従事者等!D51)</f>
        <v>1039798</v>
      </c>
      <c r="F54" s="31">
        <f t="shared" si="1"/>
        <v>0.70014503898006752</v>
      </c>
      <c r="G54" s="29">
        <f t="shared" si="9"/>
        <v>697139</v>
      </c>
      <c r="H54" s="31">
        <f t="shared" si="7"/>
        <v>0.4694165716124914</v>
      </c>
      <c r="I54" s="35">
        <v>17321</v>
      </c>
      <c r="J54" s="35">
        <v>58738</v>
      </c>
      <c r="K54" s="35">
        <v>211331</v>
      </c>
      <c r="L54" s="35">
        <v>191291</v>
      </c>
      <c r="M54" s="35">
        <v>118112</v>
      </c>
      <c r="N54" s="35">
        <v>58747</v>
      </c>
      <c r="O54" s="35">
        <v>25157</v>
      </c>
      <c r="P54" s="35">
        <v>15514</v>
      </c>
      <c r="Q54" s="35">
        <v>928</v>
      </c>
      <c r="R54" s="35">
        <f t="shared" si="10"/>
        <v>108960</v>
      </c>
      <c r="S54" s="63">
        <f t="shared" si="8"/>
        <v>7.3367907465938728E-2</v>
      </c>
      <c r="T54" s="35">
        <v>14</v>
      </c>
      <c r="U54" s="35">
        <v>6809</v>
      </c>
      <c r="V54" s="35">
        <v>95078</v>
      </c>
      <c r="W54" s="35">
        <v>7059</v>
      </c>
      <c r="Y54" s="1">
        <v>1485118</v>
      </c>
    </row>
    <row r="55" spans="1:2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5" x14ac:dyDescent="0.45">
      <c r="A56" s="96" t="s">
        <v>112</v>
      </c>
      <c r="B56" s="96"/>
      <c r="C56" s="96"/>
      <c r="D56" s="96"/>
      <c r="E56" s="96"/>
      <c r="F56" s="96"/>
      <c r="G56" s="96"/>
      <c r="H56" s="96"/>
      <c r="I56" s="96"/>
      <c r="J56" s="22"/>
      <c r="K56" s="22"/>
      <c r="L56" s="22"/>
      <c r="M56" s="22"/>
      <c r="N56" s="22"/>
      <c r="O56" s="22"/>
    </row>
    <row r="57" spans="1:25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5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5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5" x14ac:dyDescent="0.45">
      <c r="A60" s="96" t="s">
        <v>116</v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53"/>
      <c r="M60" s="53"/>
      <c r="N60" s="53"/>
      <c r="O60" s="53"/>
    </row>
    <row r="61" spans="1:25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U2:W2"/>
    <mergeCell ref="A56:I56"/>
    <mergeCell ref="A60:K60"/>
    <mergeCell ref="A3:A6"/>
    <mergeCell ref="B4:B6"/>
    <mergeCell ref="C4:D5"/>
    <mergeCell ref="E4:F5"/>
    <mergeCell ref="G5:H5"/>
    <mergeCell ref="G4:Q4"/>
    <mergeCell ref="I6:Q6"/>
    <mergeCell ref="B3:W3"/>
    <mergeCell ref="R4:W4"/>
  </mergeCells>
  <phoneticPr fontId="2"/>
  <pageMargins left="0.7" right="0.7" top="0.75" bottom="0.75" header="0.3" footer="0.3"/>
  <pageSetup paperSize="9"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/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1"/>
      <c r="U2" s="121"/>
      <c r="V2" s="136">
        <f>'進捗状況 (都道府県別)'!G3</f>
        <v>44777</v>
      </c>
      <c r="W2" s="136"/>
    </row>
    <row r="3" spans="1:23" ht="37.5" customHeight="1" x14ac:dyDescent="0.45">
      <c r="A3" s="122" t="s">
        <v>2</v>
      </c>
      <c r="B3" s="135" t="str">
        <f>_xlfn.CONCAT("接種回数
（",TEXT('進捗状況 (都道府県別)'!G3-1,"m月d日"),"まで）")</f>
        <v>接種回数
（8月3日まで）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P3" s="118" t="str">
        <f>_xlfn.CONCAT("接種回数
（",TEXT('進捗状況 (都道府県別)'!G3-1,"m月d日"),"まで）","※4")</f>
        <v>接種回数
（8月3日まで）※4</v>
      </c>
      <c r="Q3" s="119"/>
      <c r="R3" s="119"/>
      <c r="S3" s="119"/>
      <c r="T3" s="119"/>
      <c r="U3" s="119"/>
      <c r="V3" s="119"/>
      <c r="W3" s="120"/>
    </row>
    <row r="4" spans="1:23" ht="18.75" customHeight="1" x14ac:dyDescent="0.45">
      <c r="A4" s="123"/>
      <c r="B4" s="125" t="s">
        <v>12</v>
      </c>
      <c r="C4" s="126" t="s">
        <v>119</v>
      </c>
      <c r="D4" s="126"/>
      <c r="E4" s="126"/>
      <c r="F4" s="127" t="s">
        <v>148</v>
      </c>
      <c r="G4" s="128"/>
      <c r="H4" s="129"/>
      <c r="I4" s="127" t="s">
        <v>120</v>
      </c>
      <c r="J4" s="128"/>
      <c r="K4" s="129"/>
      <c r="L4" s="132" t="s">
        <v>121</v>
      </c>
      <c r="M4" s="133"/>
      <c r="N4" s="134"/>
      <c r="P4" s="99" t="s">
        <v>122</v>
      </c>
      <c r="Q4" s="99"/>
      <c r="R4" s="130" t="s">
        <v>149</v>
      </c>
      <c r="S4" s="130"/>
      <c r="T4" s="131" t="s">
        <v>120</v>
      </c>
      <c r="U4" s="131"/>
      <c r="V4" s="117" t="s">
        <v>123</v>
      </c>
      <c r="W4" s="117"/>
    </row>
    <row r="5" spans="1:23" ht="36" x14ac:dyDescent="0.45">
      <c r="A5" s="124"/>
      <c r="B5" s="125"/>
      <c r="C5" s="38" t="s">
        <v>124</v>
      </c>
      <c r="D5" s="38" t="s">
        <v>94</v>
      </c>
      <c r="E5" s="38" t="s">
        <v>95</v>
      </c>
      <c r="F5" s="38" t="s">
        <v>124</v>
      </c>
      <c r="G5" s="38" t="s">
        <v>94</v>
      </c>
      <c r="H5" s="38" t="s">
        <v>95</v>
      </c>
      <c r="I5" s="38" t="s">
        <v>124</v>
      </c>
      <c r="J5" s="38" t="s">
        <v>94</v>
      </c>
      <c r="K5" s="38" t="s">
        <v>95</v>
      </c>
      <c r="L5" s="66" t="s">
        <v>124</v>
      </c>
      <c r="M5" s="66" t="s">
        <v>94</v>
      </c>
      <c r="N5" s="66" t="s">
        <v>95</v>
      </c>
      <c r="P5" s="39" t="s">
        <v>125</v>
      </c>
      <c r="Q5" s="39" t="s">
        <v>126</v>
      </c>
      <c r="R5" s="39" t="s">
        <v>127</v>
      </c>
      <c r="S5" s="39" t="s">
        <v>128</v>
      </c>
      <c r="T5" s="39" t="s">
        <v>127</v>
      </c>
      <c r="U5" s="39" t="s">
        <v>126</v>
      </c>
      <c r="V5" s="39" t="s">
        <v>129</v>
      </c>
      <c r="W5" s="39" t="s">
        <v>126</v>
      </c>
    </row>
    <row r="6" spans="1:23" x14ac:dyDescent="0.45">
      <c r="A6" s="28" t="s">
        <v>130</v>
      </c>
      <c r="B6" s="40">
        <f>SUM(B7:B53)</f>
        <v>194122594</v>
      </c>
      <c r="C6" s="40">
        <f>SUM(C7:C53)</f>
        <v>161628863</v>
      </c>
      <c r="D6" s="40">
        <f>SUM(D7:D53)</f>
        <v>81094550</v>
      </c>
      <c r="E6" s="41">
        <f>SUM(E7:E53)</f>
        <v>80534313</v>
      </c>
      <c r="F6" s="41">
        <f t="shared" ref="F6:T6" si="0">SUM(F7:F53)</f>
        <v>32350213</v>
      </c>
      <c r="G6" s="41">
        <f>SUM(G7:G53)</f>
        <v>16225298</v>
      </c>
      <c r="H6" s="41">
        <f t="shared" ref="H6:N6" si="1">SUM(H7:H53)</f>
        <v>16124915</v>
      </c>
      <c r="I6" s="41">
        <f>SUM(I7:I53)</f>
        <v>117579</v>
      </c>
      <c r="J6" s="41">
        <f t="shared" si="1"/>
        <v>58692</v>
      </c>
      <c r="K6" s="41">
        <f t="shared" si="1"/>
        <v>58887</v>
      </c>
      <c r="L6" s="67">
        <f>SUM(L7:L53)</f>
        <v>25939</v>
      </c>
      <c r="M6" s="67">
        <f t="shared" si="1"/>
        <v>16392</v>
      </c>
      <c r="N6" s="67">
        <f t="shared" si="1"/>
        <v>9547</v>
      </c>
      <c r="O6" s="42"/>
      <c r="P6" s="41">
        <f>SUM(P7:P53)</f>
        <v>177126180</v>
      </c>
      <c r="Q6" s="43">
        <f>C6/P6</f>
        <v>0.91250690891657005</v>
      </c>
      <c r="R6" s="41">
        <f t="shared" si="0"/>
        <v>34262000</v>
      </c>
      <c r="S6" s="44">
        <f>F6/R6</f>
        <v>0.94420095149144823</v>
      </c>
      <c r="T6" s="41">
        <f t="shared" si="0"/>
        <v>205140</v>
      </c>
      <c r="U6" s="44">
        <f>I6/T6</f>
        <v>0.57316466803158816</v>
      </c>
      <c r="V6" s="41">
        <f t="shared" ref="V6" si="2">SUM(V7:V53)</f>
        <v>393100</v>
      </c>
      <c r="W6" s="44">
        <f>L6/V6</f>
        <v>6.5985754261002283E-2</v>
      </c>
    </row>
    <row r="7" spans="1:23" x14ac:dyDescent="0.45">
      <c r="A7" s="45" t="s">
        <v>13</v>
      </c>
      <c r="B7" s="40">
        <v>7968172</v>
      </c>
      <c r="C7" s="40">
        <v>6468529</v>
      </c>
      <c r="D7" s="40">
        <v>3245723</v>
      </c>
      <c r="E7" s="41">
        <v>3222806</v>
      </c>
      <c r="F7" s="46">
        <v>1498064</v>
      </c>
      <c r="G7" s="41">
        <v>751042</v>
      </c>
      <c r="H7" s="41">
        <v>747022</v>
      </c>
      <c r="I7" s="41">
        <v>873</v>
      </c>
      <c r="J7" s="41">
        <v>429</v>
      </c>
      <c r="K7" s="41">
        <v>444</v>
      </c>
      <c r="L7" s="67">
        <v>706</v>
      </c>
      <c r="M7" s="67">
        <v>475</v>
      </c>
      <c r="N7" s="67">
        <v>231</v>
      </c>
      <c r="O7" s="42"/>
      <c r="P7" s="41">
        <v>7433760</v>
      </c>
      <c r="Q7" s="43">
        <v>0.87015574890768599</v>
      </c>
      <c r="R7" s="47">
        <v>1518500</v>
      </c>
      <c r="S7" s="43">
        <v>0.98654198221929534</v>
      </c>
      <c r="T7" s="41">
        <v>900</v>
      </c>
      <c r="U7" s="44">
        <v>0.97</v>
      </c>
      <c r="V7" s="41">
        <v>9580</v>
      </c>
      <c r="W7" s="44">
        <v>7.3695198329853856E-2</v>
      </c>
    </row>
    <row r="8" spans="1:23" x14ac:dyDescent="0.45">
      <c r="A8" s="45" t="s">
        <v>14</v>
      </c>
      <c r="B8" s="40">
        <v>2051403</v>
      </c>
      <c r="C8" s="40">
        <v>1860197</v>
      </c>
      <c r="D8" s="40">
        <v>932797</v>
      </c>
      <c r="E8" s="41">
        <v>927400</v>
      </c>
      <c r="F8" s="46">
        <v>188554</v>
      </c>
      <c r="G8" s="41">
        <v>94723</v>
      </c>
      <c r="H8" s="41">
        <v>93831</v>
      </c>
      <c r="I8" s="41">
        <v>2422</v>
      </c>
      <c r="J8" s="41">
        <v>1216</v>
      </c>
      <c r="K8" s="41">
        <v>1206</v>
      </c>
      <c r="L8" s="67">
        <v>230</v>
      </c>
      <c r="M8" s="67">
        <v>167</v>
      </c>
      <c r="N8" s="67">
        <v>63</v>
      </c>
      <c r="O8" s="42"/>
      <c r="P8" s="41">
        <v>1921955</v>
      </c>
      <c r="Q8" s="43">
        <v>0.96786709366244272</v>
      </c>
      <c r="R8" s="47">
        <v>186500</v>
      </c>
      <c r="S8" s="43">
        <v>1.0110134048257373</v>
      </c>
      <c r="T8" s="41">
        <v>3900</v>
      </c>
      <c r="U8" s="44">
        <v>0.62102564102564106</v>
      </c>
      <c r="V8" s="41">
        <v>1300</v>
      </c>
      <c r="W8" s="44">
        <v>0.17692307692307693</v>
      </c>
    </row>
    <row r="9" spans="1:23" x14ac:dyDescent="0.45">
      <c r="A9" s="45" t="s">
        <v>15</v>
      </c>
      <c r="B9" s="40">
        <v>1971689</v>
      </c>
      <c r="C9" s="40">
        <v>1726822</v>
      </c>
      <c r="D9" s="40">
        <v>866303</v>
      </c>
      <c r="E9" s="41">
        <v>860519</v>
      </c>
      <c r="F9" s="46">
        <v>244732</v>
      </c>
      <c r="G9" s="41">
        <v>122825</v>
      </c>
      <c r="H9" s="41">
        <v>121907</v>
      </c>
      <c r="I9" s="41">
        <v>98</v>
      </c>
      <c r="J9" s="41">
        <v>50</v>
      </c>
      <c r="K9" s="41">
        <v>48</v>
      </c>
      <c r="L9" s="67">
        <v>37</v>
      </c>
      <c r="M9" s="67">
        <v>23</v>
      </c>
      <c r="N9" s="67">
        <v>14</v>
      </c>
      <c r="O9" s="42"/>
      <c r="P9" s="41">
        <v>1879585</v>
      </c>
      <c r="Q9" s="43">
        <v>0.91872514411425932</v>
      </c>
      <c r="R9" s="47">
        <v>227500</v>
      </c>
      <c r="S9" s="43">
        <v>1.0757450549450549</v>
      </c>
      <c r="T9" s="41">
        <v>360</v>
      </c>
      <c r="U9" s="44">
        <v>0.2722222222222222</v>
      </c>
      <c r="V9" s="41">
        <v>500</v>
      </c>
      <c r="W9" s="44">
        <v>7.3999999999999996E-2</v>
      </c>
    </row>
    <row r="10" spans="1:23" x14ac:dyDescent="0.45">
      <c r="A10" s="45" t="s">
        <v>16</v>
      </c>
      <c r="B10" s="40">
        <v>3562671</v>
      </c>
      <c r="C10" s="40">
        <v>2820476</v>
      </c>
      <c r="D10" s="40">
        <v>1414755</v>
      </c>
      <c r="E10" s="41">
        <v>1405721</v>
      </c>
      <c r="F10" s="46">
        <v>741661</v>
      </c>
      <c r="G10" s="41">
        <v>371725</v>
      </c>
      <c r="H10" s="41">
        <v>369936</v>
      </c>
      <c r="I10" s="41">
        <v>55</v>
      </c>
      <c r="J10" s="41">
        <v>21</v>
      </c>
      <c r="K10" s="41">
        <v>34</v>
      </c>
      <c r="L10" s="67">
        <v>479</v>
      </c>
      <c r="M10" s="67">
        <v>263</v>
      </c>
      <c r="N10" s="67">
        <v>216</v>
      </c>
      <c r="O10" s="42"/>
      <c r="P10" s="41">
        <v>3171035</v>
      </c>
      <c r="Q10" s="43">
        <v>0.88944965918067764</v>
      </c>
      <c r="R10" s="47">
        <v>854400</v>
      </c>
      <c r="S10" s="43">
        <v>0.86804892322097382</v>
      </c>
      <c r="T10" s="41">
        <v>340</v>
      </c>
      <c r="U10" s="44">
        <v>0.16176470588235295</v>
      </c>
      <c r="V10" s="41">
        <v>12180</v>
      </c>
      <c r="W10" s="44">
        <v>3.9326765188834156E-2</v>
      </c>
    </row>
    <row r="11" spans="1:23" x14ac:dyDescent="0.45">
      <c r="A11" s="45" t="s">
        <v>17</v>
      </c>
      <c r="B11" s="40">
        <v>1594859</v>
      </c>
      <c r="C11" s="40">
        <v>1498506</v>
      </c>
      <c r="D11" s="40">
        <v>751142</v>
      </c>
      <c r="E11" s="41">
        <v>747364</v>
      </c>
      <c r="F11" s="46">
        <v>96185</v>
      </c>
      <c r="G11" s="41">
        <v>48394</v>
      </c>
      <c r="H11" s="41">
        <v>47791</v>
      </c>
      <c r="I11" s="41">
        <v>67</v>
      </c>
      <c r="J11" s="41">
        <v>34</v>
      </c>
      <c r="K11" s="41">
        <v>33</v>
      </c>
      <c r="L11" s="67">
        <v>101</v>
      </c>
      <c r="M11" s="67">
        <v>91</v>
      </c>
      <c r="N11" s="67">
        <v>10</v>
      </c>
      <c r="O11" s="42"/>
      <c r="P11" s="41">
        <v>1523455</v>
      </c>
      <c r="Q11" s="43">
        <v>0.98362340863366493</v>
      </c>
      <c r="R11" s="47">
        <v>87900</v>
      </c>
      <c r="S11" s="43">
        <v>1.094254835039818</v>
      </c>
      <c r="T11" s="41">
        <v>140</v>
      </c>
      <c r="U11" s="44">
        <v>0.47857142857142859</v>
      </c>
      <c r="V11" s="41">
        <v>1280</v>
      </c>
      <c r="W11" s="44">
        <v>7.8906249999999997E-2</v>
      </c>
    </row>
    <row r="12" spans="1:23" x14ac:dyDescent="0.45">
      <c r="A12" s="45" t="s">
        <v>18</v>
      </c>
      <c r="B12" s="40">
        <v>1746309</v>
      </c>
      <c r="C12" s="40">
        <v>1667955</v>
      </c>
      <c r="D12" s="40">
        <v>836360</v>
      </c>
      <c r="E12" s="41">
        <v>831595</v>
      </c>
      <c r="F12" s="46">
        <v>78004</v>
      </c>
      <c r="G12" s="41">
        <v>39056</v>
      </c>
      <c r="H12" s="41">
        <v>38948</v>
      </c>
      <c r="I12" s="41">
        <v>161</v>
      </c>
      <c r="J12" s="41">
        <v>80</v>
      </c>
      <c r="K12" s="41">
        <v>81</v>
      </c>
      <c r="L12" s="67">
        <v>189</v>
      </c>
      <c r="M12" s="67">
        <v>93</v>
      </c>
      <c r="N12" s="67">
        <v>96</v>
      </c>
      <c r="O12" s="42"/>
      <c r="P12" s="41">
        <v>1736595</v>
      </c>
      <c r="Q12" s="43">
        <v>0.96047437658175916</v>
      </c>
      <c r="R12" s="47">
        <v>61700</v>
      </c>
      <c r="S12" s="43">
        <v>1.2642463533225283</v>
      </c>
      <c r="T12" s="41">
        <v>340</v>
      </c>
      <c r="U12" s="44">
        <v>0.47352941176470587</v>
      </c>
      <c r="V12" s="41">
        <v>400</v>
      </c>
      <c r="W12" s="44">
        <v>0.47249999999999998</v>
      </c>
    </row>
    <row r="13" spans="1:23" x14ac:dyDescent="0.45">
      <c r="A13" s="45" t="s">
        <v>19</v>
      </c>
      <c r="B13" s="40">
        <v>2977343</v>
      </c>
      <c r="C13" s="40">
        <v>2768662</v>
      </c>
      <c r="D13" s="40">
        <v>1389348</v>
      </c>
      <c r="E13" s="41">
        <v>1379314</v>
      </c>
      <c r="F13" s="46">
        <v>208144</v>
      </c>
      <c r="G13" s="41">
        <v>104553</v>
      </c>
      <c r="H13" s="41">
        <v>103591</v>
      </c>
      <c r="I13" s="41">
        <v>253</v>
      </c>
      <c r="J13" s="41">
        <v>126</v>
      </c>
      <c r="K13" s="41">
        <v>127</v>
      </c>
      <c r="L13" s="67">
        <v>284</v>
      </c>
      <c r="M13" s="67">
        <v>166</v>
      </c>
      <c r="N13" s="67">
        <v>118</v>
      </c>
      <c r="O13" s="42"/>
      <c r="P13" s="41">
        <v>2910040</v>
      </c>
      <c r="Q13" s="43">
        <v>0.95141716265068521</v>
      </c>
      <c r="R13" s="47">
        <v>178600</v>
      </c>
      <c r="S13" s="43">
        <v>1.1654199328107502</v>
      </c>
      <c r="T13" s="41">
        <v>660</v>
      </c>
      <c r="U13" s="44">
        <v>0.38333333333333336</v>
      </c>
      <c r="V13" s="41">
        <v>11240</v>
      </c>
      <c r="W13" s="44">
        <v>2.5266903914590747E-2</v>
      </c>
    </row>
    <row r="14" spans="1:23" x14ac:dyDescent="0.45">
      <c r="A14" s="45" t="s">
        <v>20</v>
      </c>
      <c r="B14" s="40">
        <v>4654375</v>
      </c>
      <c r="C14" s="40">
        <v>3782009</v>
      </c>
      <c r="D14" s="40">
        <v>1897476</v>
      </c>
      <c r="E14" s="41">
        <v>1884533</v>
      </c>
      <c r="F14" s="46">
        <v>871202</v>
      </c>
      <c r="G14" s="41">
        <v>436988</v>
      </c>
      <c r="H14" s="41">
        <v>434214</v>
      </c>
      <c r="I14" s="41">
        <v>370</v>
      </c>
      <c r="J14" s="41">
        <v>176</v>
      </c>
      <c r="K14" s="41">
        <v>194</v>
      </c>
      <c r="L14" s="67">
        <v>794</v>
      </c>
      <c r="M14" s="67">
        <v>415</v>
      </c>
      <c r="N14" s="67">
        <v>379</v>
      </c>
      <c r="O14" s="42"/>
      <c r="P14" s="41">
        <v>4064675</v>
      </c>
      <c r="Q14" s="43">
        <v>0.93045790868888656</v>
      </c>
      <c r="R14" s="47">
        <v>892500</v>
      </c>
      <c r="S14" s="43">
        <v>0.97613669467787112</v>
      </c>
      <c r="T14" s="41">
        <v>960</v>
      </c>
      <c r="U14" s="44">
        <v>0.38541666666666669</v>
      </c>
      <c r="V14" s="41">
        <v>6150</v>
      </c>
      <c r="W14" s="44">
        <v>0.12910569105691058</v>
      </c>
    </row>
    <row r="15" spans="1:23" x14ac:dyDescent="0.45">
      <c r="A15" s="48" t="s">
        <v>21</v>
      </c>
      <c r="B15" s="40">
        <v>3092373</v>
      </c>
      <c r="C15" s="40">
        <v>2708630</v>
      </c>
      <c r="D15" s="40">
        <v>1358669</v>
      </c>
      <c r="E15" s="41">
        <v>1349961</v>
      </c>
      <c r="F15" s="46">
        <v>382490</v>
      </c>
      <c r="G15" s="41">
        <v>192322</v>
      </c>
      <c r="H15" s="41">
        <v>190168</v>
      </c>
      <c r="I15" s="41">
        <v>829</v>
      </c>
      <c r="J15" s="41">
        <v>413</v>
      </c>
      <c r="K15" s="41">
        <v>416</v>
      </c>
      <c r="L15" s="67">
        <v>424</v>
      </c>
      <c r="M15" s="67">
        <v>263</v>
      </c>
      <c r="N15" s="67">
        <v>161</v>
      </c>
      <c r="O15" s="42"/>
      <c r="P15" s="41">
        <v>2869350</v>
      </c>
      <c r="Q15" s="43">
        <v>0.9439873142000802</v>
      </c>
      <c r="R15" s="47">
        <v>375900</v>
      </c>
      <c r="S15" s="43">
        <v>1.0175312583133813</v>
      </c>
      <c r="T15" s="41">
        <v>1320</v>
      </c>
      <c r="U15" s="44">
        <v>0.62803030303030305</v>
      </c>
      <c r="V15" s="41">
        <v>4610</v>
      </c>
      <c r="W15" s="44">
        <v>9.1973969631236441E-2</v>
      </c>
    </row>
    <row r="16" spans="1:23" x14ac:dyDescent="0.45">
      <c r="A16" s="45" t="s">
        <v>22</v>
      </c>
      <c r="B16" s="40">
        <v>3012798</v>
      </c>
      <c r="C16" s="40">
        <v>2161266</v>
      </c>
      <c r="D16" s="40">
        <v>1084695</v>
      </c>
      <c r="E16" s="41">
        <v>1076571</v>
      </c>
      <c r="F16" s="46">
        <v>851064</v>
      </c>
      <c r="G16" s="41">
        <v>426739</v>
      </c>
      <c r="H16" s="41">
        <v>424325</v>
      </c>
      <c r="I16" s="41">
        <v>230</v>
      </c>
      <c r="J16" s="41">
        <v>97</v>
      </c>
      <c r="K16" s="41">
        <v>133</v>
      </c>
      <c r="L16" s="67">
        <v>238</v>
      </c>
      <c r="M16" s="67">
        <v>148</v>
      </c>
      <c r="N16" s="67">
        <v>90</v>
      </c>
      <c r="O16" s="42"/>
      <c r="P16" s="41">
        <v>2506095</v>
      </c>
      <c r="Q16" s="43">
        <v>0.86240385939080522</v>
      </c>
      <c r="R16" s="47">
        <v>887500</v>
      </c>
      <c r="S16" s="43">
        <v>0.95894535211267606</v>
      </c>
      <c r="T16" s="41">
        <v>440</v>
      </c>
      <c r="U16" s="44">
        <v>0.52272727272727271</v>
      </c>
      <c r="V16" s="41">
        <v>1140</v>
      </c>
      <c r="W16" s="44">
        <v>0.20877192982456141</v>
      </c>
    </row>
    <row r="17" spans="1:23" x14ac:dyDescent="0.45">
      <c r="A17" s="45" t="s">
        <v>23</v>
      </c>
      <c r="B17" s="40">
        <v>11605366</v>
      </c>
      <c r="C17" s="40">
        <v>9905136</v>
      </c>
      <c r="D17" s="40">
        <v>4976618</v>
      </c>
      <c r="E17" s="41">
        <v>4928518</v>
      </c>
      <c r="F17" s="46">
        <v>1680455</v>
      </c>
      <c r="G17" s="41">
        <v>841517</v>
      </c>
      <c r="H17" s="41">
        <v>838938</v>
      </c>
      <c r="I17" s="41">
        <v>18100</v>
      </c>
      <c r="J17" s="41">
        <v>9064</v>
      </c>
      <c r="K17" s="41">
        <v>9036</v>
      </c>
      <c r="L17" s="67">
        <v>1675</v>
      </c>
      <c r="M17" s="67">
        <v>967</v>
      </c>
      <c r="N17" s="67">
        <v>708</v>
      </c>
      <c r="O17" s="42"/>
      <c r="P17" s="41">
        <v>10836010</v>
      </c>
      <c r="Q17" s="43">
        <v>0.91409439452344543</v>
      </c>
      <c r="R17" s="47">
        <v>659400</v>
      </c>
      <c r="S17" s="43">
        <v>2.548460721868365</v>
      </c>
      <c r="T17" s="41">
        <v>37920</v>
      </c>
      <c r="U17" s="44">
        <v>0.47732067510548526</v>
      </c>
      <c r="V17" s="41">
        <v>18750</v>
      </c>
      <c r="W17" s="44">
        <v>8.9333333333333334E-2</v>
      </c>
    </row>
    <row r="18" spans="1:23" x14ac:dyDescent="0.45">
      <c r="A18" s="45" t="s">
        <v>24</v>
      </c>
      <c r="B18" s="40">
        <v>9916840</v>
      </c>
      <c r="C18" s="40">
        <v>8208124</v>
      </c>
      <c r="D18" s="40">
        <v>4120154</v>
      </c>
      <c r="E18" s="41">
        <v>4087970</v>
      </c>
      <c r="F18" s="46">
        <v>1706761</v>
      </c>
      <c r="G18" s="41">
        <v>855173</v>
      </c>
      <c r="H18" s="41">
        <v>851588</v>
      </c>
      <c r="I18" s="41">
        <v>827</v>
      </c>
      <c r="J18" s="41">
        <v>373</v>
      </c>
      <c r="K18" s="41">
        <v>454</v>
      </c>
      <c r="L18" s="67">
        <v>1128</v>
      </c>
      <c r="M18" s="67">
        <v>702</v>
      </c>
      <c r="N18" s="67">
        <v>426</v>
      </c>
      <c r="O18" s="42"/>
      <c r="P18" s="41">
        <v>8816645</v>
      </c>
      <c r="Q18" s="43">
        <v>0.93098043530163688</v>
      </c>
      <c r="R18" s="47">
        <v>643300</v>
      </c>
      <c r="S18" s="43">
        <v>2.6531338411316647</v>
      </c>
      <c r="T18" s="41">
        <v>4860</v>
      </c>
      <c r="U18" s="44">
        <v>0.17016460905349795</v>
      </c>
      <c r="V18" s="41">
        <v>12770</v>
      </c>
      <c r="W18" s="44">
        <v>8.8332028191072831E-2</v>
      </c>
    </row>
    <row r="19" spans="1:23" x14ac:dyDescent="0.45">
      <c r="A19" s="45" t="s">
        <v>25</v>
      </c>
      <c r="B19" s="40">
        <v>21337126</v>
      </c>
      <c r="C19" s="40">
        <v>15951497</v>
      </c>
      <c r="D19" s="40">
        <v>8009147</v>
      </c>
      <c r="E19" s="41">
        <v>7942350</v>
      </c>
      <c r="F19" s="46">
        <v>5367072</v>
      </c>
      <c r="G19" s="41">
        <v>2692177</v>
      </c>
      <c r="H19" s="41">
        <v>2674895</v>
      </c>
      <c r="I19" s="41">
        <v>13669</v>
      </c>
      <c r="J19" s="41">
        <v>6785</v>
      </c>
      <c r="K19" s="41">
        <v>6884</v>
      </c>
      <c r="L19" s="67">
        <v>4888</v>
      </c>
      <c r="M19" s="67">
        <v>2982</v>
      </c>
      <c r="N19" s="67">
        <v>1906</v>
      </c>
      <c r="O19" s="42"/>
      <c r="P19" s="41">
        <v>17678890</v>
      </c>
      <c r="Q19" s="43">
        <v>0.90229064155045935</v>
      </c>
      <c r="R19" s="47">
        <v>10135750</v>
      </c>
      <c r="S19" s="43">
        <v>0.52951897984855589</v>
      </c>
      <c r="T19" s="41">
        <v>43840</v>
      </c>
      <c r="U19" s="44">
        <v>0.31179288321167881</v>
      </c>
      <c r="V19" s="41">
        <v>46510</v>
      </c>
      <c r="W19" s="44">
        <v>0.1050956783487422</v>
      </c>
    </row>
    <row r="20" spans="1:23" x14ac:dyDescent="0.45">
      <c r="A20" s="45" t="s">
        <v>26</v>
      </c>
      <c r="B20" s="40">
        <v>14414714</v>
      </c>
      <c r="C20" s="40">
        <v>11066939</v>
      </c>
      <c r="D20" s="40">
        <v>5553368</v>
      </c>
      <c r="E20" s="41">
        <v>5513571</v>
      </c>
      <c r="F20" s="46">
        <v>3339143</v>
      </c>
      <c r="G20" s="41">
        <v>1672828</v>
      </c>
      <c r="H20" s="41">
        <v>1666315</v>
      </c>
      <c r="I20" s="41">
        <v>6098</v>
      </c>
      <c r="J20" s="41">
        <v>3054</v>
      </c>
      <c r="K20" s="41">
        <v>3044</v>
      </c>
      <c r="L20" s="67">
        <v>2534</v>
      </c>
      <c r="M20" s="67">
        <v>1616</v>
      </c>
      <c r="N20" s="67">
        <v>918</v>
      </c>
      <c r="O20" s="42"/>
      <c r="P20" s="41">
        <v>11882835</v>
      </c>
      <c r="Q20" s="43">
        <v>0.93133827070728492</v>
      </c>
      <c r="R20" s="47">
        <v>1939900</v>
      </c>
      <c r="S20" s="43">
        <v>1.7212964585803392</v>
      </c>
      <c r="T20" s="41">
        <v>11740</v>
      </c>
      <c r="U20" s="44">
        <v>0.51942078364565591</v>
      </c>
      <c r="V20" s="41">
        <v>22790</v>
      </c>
      <c r="W20" s="44">
        <v>0.11118911803422554</v>
      </c>
    </row>
    <row r="21" spans="1:23" x14ac:dyDescent="0.45">
      <c r="A21" s="45" t="s">
        <v>27</v>
      </c>
      <c r="B21" s="40">
        <v>3563741</v>
      </c>
      <c r="C21" s="40">
        <v>2991368</v>
      </c>
      <c r="D21" s="40">
        <v>1499627</v>
      </c>
      <c r="E21" s="41">
        <v>1491741</v>
      </c>
      <c r="F21" s="46">
        <v>571678</v>
      </c>
      <c r="G21" s="41">
        <v>286742</v>
      </c>
      <c r="H21" s="41">
        <v>284936</v>
      </c>
      <c r="I21" s="41">
        <v>77</v>
      </c>
      <c r="J21" s="41">
        <v>35</v>
      </c>
      <c r="K21" s="41">
        <v>42</v>
      </c>
      <c r="L21" s="67">
        <v>618</v>
      </c>
      <c r="M21" s="67">
        <v>382</v>
      </c>
      <c r="N21" s="67">
        <v>236</v>
      </c>
      <c r="O21" s="42"/>
      <c r="P21" s="41">
        <v>3293905</v>
      </c>
      <c r="Q21" s="43">
        <v>0.90815248162894802</v>
      </c>
      <c r="R21" s="47">
        <v>584800</v>
      </c>
      <c r="S21" s="43">
        <v>0.97756155950752399</v>
      </c>
      <c r="T21" s="41">
        <v>440</v>
      </c>
      <c r="U21" s="44">
        <v>0.17499999999999999</v>
      </c>
      <c r="V21" s="41">
        <v>4280</v>
      </c>
      <c r="W21" s="44">
        <v>0.14439252336448599</v>
      </c>
    </row>
    <row r="22" spans="1:23" x14ac:dyDescent="0.45">
      <c r="A22" s="45" t="s">
        <v>28</v>
      </c>
      <c r="B22" s="40">
        <v>1680583</v>
      </c>
      <c r="C22" s="40">
        <v>1494093</v>
      </c>
      <c r="D22" s="40">
        <v>748984</v>
      </c>
      <c r="E22" s="41">
        <v>745109</v>
      </c>
      <c r="F22" s="46">
        <v>186187</v>
      </c>
      <c r="G22" s="41">
        <v>93318</v>
      </c>
      <c r="H22" s="41">
        <v>92869</v>
      </c>
      <c r="I22" s="41">
        <v>217</v>
      </c>
      <c r="J22" s="41">
        <v>107</v>
      </c>
      <c r="K22" s="41">
        <v>110</v>
      </c>
      <c r="L22" s="67">
        <v>86</v>
      </c>
      <c r="M22" s="67">
        <v>45</v>
      </c>
      <c r="N22" s="67">
        <v>41</v>
      </c>
      <c r="O22" s="42"/>
      <c r="P22" s="41">
        <v>1611720</v>
      </c>
      <c r="Q22" s="43">
        <v>0.92701772019953843</v>
      </c>
      <c r="R22" s="47">
        <v>176600</v>
      </c>
      <c r="S22" s="43">
        <v>1.0542865232163081</v>
      </c>
      <c r="T22" s="41">
        <v>540</v>
      </c>
      <c r="U22" s="44">
        <v>0.40185185185185185</v>
      </c>
      <c r="V22" s="41">
        <v>820</v>
      </c>
      <c r="W22" s="44">
        <v>0.1048780487804878</v>
      </c>
    </row>
    <row r="23" spans="1:23" x14ac:dyDescent="0.45">
      <c r="A23" s="45" t="s">
        <v>29</v>
      </c>
      <c r="B23" s="40">
        <v>1740017</v>
      </c>
      <c r="C23" s="40">
        <v>1533085</v>
      </c>
      <c r="D23" s="40">
        <v>768685</v>
      </c>
      <c r="E23" s="41">
        <v>764400</v>
      </c>
      <c r="F23" s="46">
        <v>205709</v>
      </c>
      <c r="G23" s="41">
        <v>103208</v>
      </c>
      <c r="H23" s="41">
        <v>102501</v>
      </c>
      <c r="I23" s="41">
        <v>1009</v>
      </c>
      <c r="J23" s="41">
        <v>503</v>
      </c>
      <c r="K23" s="41">
        <v>506</v>
      </c>
      <c r="L23" s="67">
        <v>214</v>
      </c>
      <c r="M23" s="67">
        <v>163</v>
      </c>
      <c r="N23" s="67">
        <v>51</v>
      </c>
      <c r="O23" s="42"/>
      <c r="P23" s="41">
        <v>1620330</v>
      </c>
      <c r="Q23" s="43">
        <v>0.94615602994451753</v>
      </c>
      <c r="R23" s="47">
        <v>220900</v>
      </c>
      <c r="S23" s="43">
        <v>0.93123132639203254</v>
      </c>
      <c r="T23" s="41">
        <v>1280</v>
      </c>
      <c r="U23" s="44">
        <v>0.78828125000000004</v>
      </c>
      <c r="V23" s="41">
        <v>6340</v>
      </c>
      <c r="W23" s="44">
        <v>3.3753943217665616E-2</v>
      </c>
    </row>
    <row r="24" spans="1:23" x14ac:dyDescent="0.45">
      <c r="A24" s="45" t="s">
        <v>30</v>
      </c>
      <c r="B24" s="40">
        <v>1197072</v>
      </c>
      <c r="C24" s="40">
        <v>1053752</v>
      </c>
      <c r="D24" s="40">
        <v>528549</v>
      </c>
      <c r="E24" s="41">
        <v>525203</v>
      </c>
      <c r="F24" s="46">
        <v>142912</v>
      </c>
      <c r="G24" s="41">
        <v>71686</v>
      </c>
      <c r="H24" s="41">
        <v>71226</v>
      </c>
      <c r="I24" s="41">
        <v>63</v>
      </c>
      <c r="J24" s="41">
        <v>21</v>
      </c>
      <c r="K24" s="41">
        <v>42</v>
      </c>
      <c r="L24" s="67">
        <v>345</v>
      </c>
      <c r="M24" s="67">
        <v>225</v>
      </c>
      <c r="N24" s="67">
        <v>120</v>
      </c>
      <c r="O24" s="42"/>
      <c r="P24" s="41">
        <v>1125370</v>
      </c>
      <c r="Q24" s="43">
        <v>0.93636048588464238</v>
      </c>
      <c r="R24" s="47">
        <v>145200</v>
      </c>
      <c r="S24" s="43">
        <v>0.98424242424242425</v>
      </c>
      <c r="T24" s="41">
        <v>240</v>
      </c>
      <c r="U24" s="44">
        <v>0.26250000000000001</v>
      </c>
      <c r="V24" s="41">
        <v>7830</v>
      </c>
      <c r="W24" s="44">
        <v>4.4061302681992334E-2</v>
      </c>
    </row>
    <row r="25" spans="1:23" x14ac:dyDescent="0.45">
      <c r="A25" s="45" t="s">
        <v>31</v>
      </c>
      <c r="B25" s="40">
        <v>1277344</v>
      </c>
      <c r="C25" s="40">
        <v>1126904</v>
      </c>
      <c r="D25" s="40">
        <v>565110</v>
      </c>
      <c r="E25" s="41">
        <v>561794</v>
      </c>
      <c r="F25" s="46">
        <v>150252</v>
      </c>
      <c r="G25" s="41">
        <v>75387</v>
      </c>
      <c r="H25" s="41">
        <v>74865</v>
      </c>
      <c r="I25" s="41">
        <v>32</v>
      </c>
      <c r="J25" s="41">
        <v>12</v>
      </c>
      <c r="K25" s="41">
        <v>20</v>
      </c>
      <c r="L25" s="67">
        <v>156</v>
      </c>
      <c r="M25" s="67">
        <v>126</v>
      </c>
      <c r="N25" s="67">
        <v>30</v>
      </c>
      <c r="O25" s="42"/>
      <c r="P25" s="41">
        <v>1271190</v>
      </c>
      <c r="Q25" s="43">
        <v>0.88649533114640611</v>
      </c>
      <c r="R25" s="47">
        <v>139400</v>
      </c>
      <c r="S25" s="43">
        <v>1.0778479196556672</v>
      </c>
      <c r="T25" s="41">
        <v>480</v>
      </c>
      <c r="U25" s="44">
        <v>6.6666666666666666E-2</v>
      </c>
      <c r="V25" s="41">
        <v>4680</v>
      </c>
      <c r="W25" s="44">
        <v>3.3333333333333333E-2</v>
      </c>
    </row>
    <row r="26" spans="1:23" x14ac:dyDescent="0.45">
      <c r="A26" s="45" t="s">
        <v>32</v>
      </c>
      <c r="B26" s="40">
        <v>3250352</v>
      </c>
      <c r="C26" s="40">
        <v>2958874</v>
      </c>
      <c r="D26" s="40">
        <v>1483488</v>
      </c>
      <c r="E26" s="41">
        <v>1475386</v>
      </c>
      <c r="F26" s="46">
        <v>290552</v>
      </c>
      <c r="G26" s="41">
        <v>145783</v>
      </c>
      <c r="H26" s="41">
        <v>144769</v>
      </c>
      <c r="I26" s="41">
        <v>122</v>
      </c>
      <c r="J26" s="41">
        <v>55</v>
      </c>
      <c r="K26" s="41">
        <v>67</v>
      </c>
      <c r="L26" s="67">
        <v>804</v>
      </c>
      <c r="M26" s="67">
        <v>478</v>
      </c>
      <c r="N26" s="67">
        <v>326</v>
      </c>
      <c r="O26" s="42"/>
      <c r="P26" s="41">
        <v>3174370</v>
      </c>
      <c r="Q26" s="43">
        <v>0.93211377375668247</v>
      </c>
      <c r="R26" s="47">
        <v>268100</v>
      </c>
      <c r="S26" s="43">
        <v>1.0837448713166729</v>
      </c>
      <c r="T26" s="41">
        <v>140</v>
      </c>
      <c r="U26" s="44">
        <v>0.87142857142857144</v>
      </c>
      <c r="V26" s="41">
        <v>16120</v>
      </c>
      <c r="W26" s="44">
        <v>4.9875930521091814E-2</v>
      </c>
    </row>
    <row r="27" spans="1:23" x14ac:dyDescent="0.45">
      <c r="A27" s="45" t="s">
        <v>33</v>
      </c>
      <c r="B27" s="40">
        <v>3126625</v>
      </c>
      <c r="C27" s="40">
        <v>2785314</v>
      </c>
      <c r="D27" s="40">
        <v>1395364</v>
      </c>
      <c r="E27" s="41">
        <v>1389950</v>
      </c>
      <c r="F27" s="46">
        <v>339040</v>
      </c>
      <c r="G27" s="41">
        <v>170660</v>
      </c>
      <c r="H27" s="41">
        <v>168380</v>
      </c>
      <c r="I27" s="41">
        <v>2139</v>
      </c>
      <c r="J27" s="41">
        <v>1065</v>
      </c>
      <c r="K27" s="41">
        <v>1074</v>
      </c>
      <c r="L27" s="67">
        <v>132</v>
      </c>
      <c r="M27" s="67">
        <v>95</v>
      </c>
      <c r="N27" s="67">
        <v>37</v>
      </c>
      <c r="O27" s="42"/>
      <c r="P27" s="41">
        <v>3040725</v>
      </c>
      <c r="Q27" s="43">
        <v>0.91600325580248132</v>
      </c>
      <c r="R27" s="47">
        <v>279600</v>
      </c>
      <c r="S27" s="43">
        <v>1.2125894134477826</v>
      </c>
      <c r="T27" s="41">
        <v>2780</v>
      </c>
      <c r="U27" s="44">
        <v>0.76942446043165469</v>
      </c>
      <c r="V27" s="41">
        <v>1210</v>
      </c>
      <c r="W27" s="44">
        <v>0.10909090909090909</v>
      </c>
    </row>
    <row r="28" spans="1:23" x14ac:dyDescent="0.45">
      <c r="A28" s="45" t="s">
        <v>34</v>
      </c>
      <c r="B28" s="40">
        <v>5942362</v>
      </c>
      <c r="C28" s="40">
        <v>5158198</v>
      </c>
      <c r="D28" s="40">
        <v>2587403</v>
      </c>
      <c r="E28" s="41">
        <v>2570795</v>
      </c>
      <c r="F28" s="46">
        <v>782763</v>
      </c>
      <c r="G28" s="41">
        <v>392362</v>
      </c>
      <c r="H28" s="41">
        <v>390401</v>
      </c>
      <c r="I28" s="41">
        <v>202</v>
      </c>
      <c r="J28" s="41">
        <v>94</v>
      </c>
      <c r="K28" s="41">
        <v>108</v>
      </c>
      <c r="L28" s="67">
        <v>1199</v>
      </c>
      <c r="M28" s="67">
        <v>750</v>
      </c>
      <c r="N28" s="67">
        <v>449</v>
      </c>
      <c r="O28" s="42"/>
      <c r="P28" s="41">
        <v>5396620</v>
      </c>
      <c r="Q28" s="43">
        <v>0.95582012444826581</v>
      </c>
      <c r="R28" s="47">
        <v>752600</v>
      </c>
      <c r="S28" s="43">
        <v>1.0400783948976879</v>
      </c>
      <c r="T28" s="41">
        <v>1260</v>
      </c>
      <c r="U28" s="44">
        <v>0.16031746031746033</v>
      </c>
      <c r="V28" s="41">
        <v>58230</v>
      </c>
      <c r="W28" s="44">
        <v>2.0590760776232182E-2</v>
      </c>
    </row>
    <row r="29" spans="1:23" x14ac:dyDescent="0.45">
      <c r="A29" s="45" t="s">
        <v>35</v>
      </c>
      <c r="B29" s="40">
        <v>11254844</v>
      </c>
      <c r="C29" s="40">
        <v>8818779</v>
      </c>
      <c r="D29" s="40">
        <v>4422894</v>
      </c>
      <c r="E29" s="41">
        <v>4395885</v>
      </c>
      <c r="F29" s="46">
        <v>2434555</v>
      </c>
      <c r="G29" s="41">
        <v>1221140</v>
      </c>
      <c r="H29" s="41">
        <v>1213415</v>
      </c>
      <c r="I29" s="41">
        <v>749</v>
      </c>
      <c r="J29" s="41">
        <v>331</v>
      </c>
      <c r="K29" s="41">
        <v>418</v>
      </c>
      <c r="L29" s="67">
        <v>761</v>
      </c>
      <c r="M29" s="67">
        <v>525</v>
      </c>
      <c r="N29" s="67">
        <v>236</v>
      </c>
      <c r="O29" s="42"/>
      <c r="P29" s="41">
        <v>10122810</v>
      </c>
      <c r="Q29" s="43">
        <v>0.87117895129909584</v>
      </c>
      <c r="R29" s="47">
        <v>2709900</v>
      </c>
      <c r="S29" s="43">
        <v>0.89839292962839956</v>
      </c>
      <c r="T29" s="41">
        <v>1740</v>
      </c>
      <c r="U29" s="44">
        <v>0.43045977011494252</v>
      </c>
      <c r="V29" s="41">
        <v>9250</v>
      </c>
      <c r="W29" s="44">
        <v>8.2270270270270271E-2</v>
      </c>
    </row>
    <row r="30" spans="1:23" x14ac:dyDescent="0.45">
      <c r="A30" s="45" t="s">
        <v>36</v>
      </c>
      <c r="B30" s="40">
        <v>2779279</v>
      </c>
      <c r="C30" s="40">
        <v>2506911</v>
      </c>
      <c r="D30" s="40">
        <v>1256630</v>
      </c>
      <c r="E30" s="41">
        <v>1250281</v>
      </c>
      <c r="F30" s="46">
        <v>271619</v>
      </c>
      <c r="G30" s="41">
        <v>136423</v>
      </c>
      <c r="H30" s="41">
        <v>135196</v>
      </c>
      <c r="I30" s="41">
        <v>472</v>
      </c>
      <c r="J30" s="41">
        <v>234</v>
      </c>
      <c r="K30" s="41">
        <v>238</v>
      </c>
      <c r="L30" s="67">
        <v>277</v>
      </c>
      <c r="M30" s="67">
        <v>173</v>
      </c>
      <c r="N30" s="67">
        <v>104</v>
      </c>
      <c r="O30" s="42"/>
      <c r="P30" s="41">
        <v>2668985</v>
      </c>
      <c r="Q30" s="43">
        <v>0.93927504275970075</v>
      </c>
      <c r="R30" s="47">
        <v>239550</v>
      </c>
      <c r="S30" s="43">
        <v>1.1338718430390315</v>
      </c>
      <c r="T30" s="41">
        <v>980</v>
      </c>
      <c r="U30" s="44">
        <v>0.48163265306122449</v>
      </c>
      <c r="V30" s="41">
        <v>4010</v>
      </c>
      <c r="W30" s="44">
        <v>6.9077306733167088E-2</v>
      </c>
    </row>
    <row r="31" spans="1:23" x14ac:dyDescent="0.45">
      <c r="A31" s="45" t="s">
        <v>37</v>
      </c>
      <c r="B31" s="40">
        <v>2185563</v>
      </c>
      <c r="C31" s="40">
        <v>1816459</v>
      </c>
      <c r="D31" s="40">
        <v>911437</v>
      </c>
      <c r="E31" s="41">
        <v>905022</v>
      </c>
      <c r="F31" s="46">
        <v>368867</v>
      </c>
      <c r="G31" s="41">
        <v>184807</v>
      </c>
      <c r="H31" s="41">
        <v>184060</v>
      </c>
      <c r="I31" s="41">
        <v>94</v>
      </c>
      <c r="J31" s="41">
        <v>42</v>
      </c>
      <c r="K31" s="41">
        <v>52</v>
      </c>
      <c r="L31" s="67">
        <v>143</v>
      </c>
      <c r="M31" s="67">
        <v>97</v>
      </c>
      <c r="N31" s="67">
        <v>46</v>
      </c>
      <c r="O31" s="42"/>
      <c r="P31" s="41">
        <v>1916090</v>
      </c>
      <c r="Q31" s="43">
        <v>0.94800296437014964</v>
      </c>
      <c r="R31" s="47">
        <v>348300</v>
      </c>
      <c r="S31" s="43">
        <v>1.0590496698248637</v>
      </c>
      <c r="T31" s="41">
        <v>240</v>
      </c>
      <c r="U31" s="44">
        <v>0.39166666666666666</v>
      </c>
      <c r="V31" s="41">
        <v>1720</v>
      </c>
      <c r="W31" s="44">
        <v>8.3139534883720931E-2</v>
      </c>
    </row>
    <row r="32" spans="1:23" x14ac:dyDescent="0.45">
      <c r="A32" s="45" t="s">
        <v>38</v>
      </c>
      <c r="B32" s="40">
        <v>3770350</v>
      </c>
      <c r="C32" s="40">
        <v>3116654</v>
      </c>
      <c r="D32" s="40">
        <v>1562793</v>
      </c>
      <c r="E32" s="41">
        <v>1553861</v>
      </c>
      <c r="F32" s="46">
        <v>652805</v>
      </c>
      <c r="G32" s="41">
        <v>327613</v>
      </c>
      <c r="H32" s="41">
        <v>325192</v>
      </c>
      <c r="I32" s="41">
        <v>499</v>
      </c>
      <c r="J32" s="41">
        <v>250</v>
      </c>
      <c r="K32" s="41">
        <v>249</v>
      </c>
      <c r="L32" s="67">
        <v>392</v>
      </c>
      <c r="M32" s="67">
        <v>248</v>
      </c>
      <c r="N32" s="67">
        <v>144</v>
      </c>
      <c r="O32" s="42"/>
      <c r="P32" s="41">
        <v>3409695</v>
      </c>
      <c r="Q32" s="43">
        <v>0.91405653584851432</v>
      </c>
      <c r="R32" s="47">
        <v>704200</v>
      </c>
      <c r="S32" s="43">
        <v>0.92701647259301334</v>
      </c>
      <c r="T32" s="41">
        <v>1060</v>
      </c>
      <c r="U32" s="44">
        <v>0.47075471698113208</v>
      </c>
      <c r="V32" s="41">
        <v>4100</v>
      </c>
      <c r="W32" s="44">
        <v>9.5609756097560977E-2</v>
      </c>
    </row>
    <row r="33" spans="1:23" x14ac:dyDescent="0.45">
      <c r="A33" s="45" t="s">
        <v>39</v>
      </c>
      <c r="B33" s="40">
        <v>12944576</v>
      </c>
      <c r="C33" s="40">
        <v>10002055</v>
      </c>
      <c r="D33" s="40">
        <v>5016438</v>
      </c>
      <c r="E33" s="41">
        <v>4985617</v>
      </c>
      <c r="F33" s="46">
        <v>2876761</v>
      </c>
      <c r="G33" s="41">
        <v>1441827</v>
      </c>
      <c r="H33" s="41">
        <v>1434934</v>
      </c>
      <c r="I33" s="41">
        <v>63945</v>
      </c>
      <c r="J33" s="41">
        <v>32163</v>
      </c>
      <c r="K33" s="41">
        <v>31782</v>
      </c>
      <c r="L33" s="67">
        <v>1815</v>
      </c>
      <c r="M33" s="67">
        <v>1097</v>
      </c>
      <c r="N33" s="67">
        <v>718</v>
      </c>
      <c r="O33" s="42"/>
      <c r="P33" s="41">
        <v>11521165</v>
      </c>
      <c r="Q33" s="43">
        <v>0.86814614667874301</v>
      </c>
      <c r="R33" s="47">
        <v>3481600</v>
      </c>
      <c r="S33" s="43">
        <v>0.82627556295955884</v>
      </c>
      <c r="T33" s="41">
        <v>72820</v>
      </c>
      <c r="U33" s="44">
        <v>0.87812414171930786</v>
      </c>
      <c r="V33" s="41">
        <v>37370</v>
      </c>
      <c r="W33" s="44">
        <v>4.8568370350548569E-2</v>
      </c>
    </row>
    <row r="34" spans="1:23" x14ac:dyDescent="0.45">
      <c r="A34" s="45" t="s">
        <v>40</v>
      </c>
      <c r="B34" s="40">
        <v>8322238</v>
      </c>
      <c r="C34" s="40">
        <v>6930626</v>
      </c>
      <c r="D34" s="40">
        <v>3474439</v>
      </c>
      <c r="E34" s="41">
        <v>3456187</v>
      </c>
      <c r="F34" s="46">
        <v>1389535</v>
      </c>
      <c r="G34" s="41">
        <v>697736</v>
      </c>
      <c r="H34" s="41">
        <v>691799</v>
      </c>
      <c r="I34" s="41">
        <v>1126</v>
      </c>
      <c r="J34" s="41">
        <v>547</v>
      </c>
      <c r="K34" s="41">
        <v>579</v>
      </c>
      <c r="L34" s="67">
        <v>951</v>
      </c>
      <c r="M34" s="67">
        <v>555</v>
      </c>
      <c r="N34" s="67">
        <v>396</v>
      </c>
      <c r="O34" s="42"/>
      <c r="P34" s="41">
        <v>7609375</v>
      </c>
      <c r="Q34" s="43">
        <v>0.91080095277207396</v>
      </c>
      <c r="R34" s="47">
        <v>1135400</v>
      </c>
      <c r="S34" s="43">
        <v>1.2238286066584463</v>
      </c>
      <c r="T34" s="41">
        <v>2640</v>
      </c>
      <c r="U34" s="44">
        <v>0.42651515151515151</v>
      </c>
      <c r="V34" s="41">
        <v>5570</v>
      </c>
      <c r="W34" s="44">
        <v>0.17073608617594255</v>
      </c>
    </row>
    <row r="35" spans="1:23" x14ac:dyDescent="0.45">
      <c r="A35" s="45" t="s">
        <v>41</v>
      </c>
      <c r="B35" s="40">
        <v>2041400</v>
      </c>
      <c r="C35" s="40">
        <v>1818614</v>
      </c>
      <c r="D35" s="40">
        <v>911780</v>
      </c>
      <c r="E35" s="41">
        <v>906834</v>
      </c>
      <c r="F35" s="46">
        <v>222332</v>
      </c>
      <c r="G35" s="41">
        <v>111414</v>
      </c>
      <c r="H35" s="41">
        <v>110918</v>
      </c>
      <c r="I35" s="41">
        <v>213</v>
      </c>
      <c r="J35" s="41">
        <v>93</v>
      </c>
      <c r="K35" s="41">
        <v>120</v>
      </c>
      <c r="L35" s="67">
        <v>241</v>
      </c>
      <c r="M35" s="67">
        <v>184</v>
      </c>
      <c r="N35" s="67">
        <v>57</v>
      </c>
      <c r="O35" s="42"/>
      <c r="P35" s="41">
        <v>1964100</v>
      </c>
      <c r="Q35" s="43">
        <v>0.92592739677205849</v>
      </c>
      <c r="R35" s="47">
        <v>127300</v>
      </c>
      <c r="S35" s="43">
        <v>1.7465200314218381</v>
      </c>
      <c r="T35" s="41">
        <v>900</v>
      </c>
      <c r="U35" s="44">
        <v>0.23666666666666666</v>
      </c>
      <c r="V35" s="41">
        <v>3530</v>
      </c>
      <c r="W35" s="44">
        <v>6.8271954674220967E-2</v>
      </c>
    </row>
    <row r="36" spans="1:23" x14ac:dyDescent="0.45">
      <c r="A36" s="45" t="s">
        <v>42</v>
      </c>
      <c r="B36" s="40">
        <v>1390238</v>
      </c>
      <c r="C36" s="40">
        <v>1327627</v>
      </c>
      <c r="D36" s="40">
        <v>665481</v>
      </c>
      <c r="E36" s="41">
        <v>662146</v>
      </c>
      <c r="F36" s="46">
        <v>62398</v>
      </c>
      <c r="G36" s="41">
        <v>31269</v>
      </c>
      <c r="H36" s="41">
        <v>31129</v>
      </c>
      <c r="I36" s="41">
        <v>75</v>
      </c>
      <c r="J36" s="41">
        <v>39</v>
      </c>
      <c r="K36" s="41">
        <v>36</v>
      </c>
      <c r="L36" s="67">
        <v>138</v>
      </c>
      <c r="M36" s="67">
        <v>102</v>
      </c>
      <c r="N36" s="67">
        <v>36</v>
      </c>
      <c r="O36" s="42"/>
      <c r="P36" s="41">
        <v>1398645</v>
      </c>
      <c r="Q36" s="43">
        <v>0.94922371295074881</v>
      </c>
      <c r="R36" s="47">
        <v>48100</v>
      </c>
      <c r="S36" s="43">
        <v>1.2972557172557173</v>
      </c>
      <c r="T36" s="41">
        <v>160</v>
      </c>
      <c r="U36" s="44">
        <v>0.46875</v>
      </c>
      <c r="V36" s="41">
        <v>2680</v>
      </c>
      <c r="W36" s="44">
        <v>5.1492537313432833E-2</v>
      </c>
    </row>
    <row r="37" spans="1:23" x14ac:dyDescent="0.45">
      <c r="A37" s="45" t="s">
        <v>43</v>
      </c>
      <c r="B37" s="40">
        <v>819406</v>
      </c>
      <c r="C37" s="40">
        <v>719147</v>
      </c>
      <c r="D37" s="40">
        <v>360787</v>
      </c>
      <c r="E37" s="41">
        <v>358360</v>
      </c>
      <c r="F37" s="46">
        <v>100093</v>
      </c>
      <c r="G37" s="41">
        <v>50250</v>
      </c>
      <c r="H37" s="41">
        <v>49843</v>
      </c>
      <c r="I37" s="41">
        <v>63</v>
      </c>
      <c r="J37" s="41">
        <v>30</v>
      </c>
      <c r="K37" s="41">
        <v>33</v>
      </c>
      <c r="L37" s="67">
        <v>103</v>
      </c>
      <c r="M37" s="67">
        <v>60</v>
      </c>
      <c r="N37" s="67">
        <v>43</v>
      </c>
      <c r="O37" s="42"/>
      <c r="P37" s="41">
        <v>826860</v>
      </c>
      <c r="Q37" s="43">
        <v>0.8697324819195511</v>
      </c>
      <c r="R37" s="47">
        <v>110800</v>
      </c>
      <c r="S37" s="43">
        <v>0.90336642599277983</v>
      </c>
      <c r="T37" s="41">
        <v>540</v>
      </c>
      <c r="U37" s="44">
        <v>0.11666666666666667</v>
      </c>
      <c r="V37" s="41">
        <v>540</v>
      </c>
      <c r="W37" s="44">
        <v>0.19074074074074074</v>
      </c>
    </row>
    <row r="38" spans="1:23" x14ac:dyDescent="0.45">
      <c r="A38" s="45" t="s">
        <v>44</v>
      </c>
      <c r="B38" s="40">
        <v>1046837</v>
      </c>
      <c r="C38" s="40">
        <v>991184</v>
      </c>
      <c r="D38" s="40">
        <v>497037</v>
      </c>
      <c r="E38" s="41">
        <v>494147</v>
      </c>
      <c r="F38" s="46">
        <v>55440</v>
      </c>
      <c r="G38" s="41">
        <v>27801</v>
      </c>
      <c r="H38" s="41">
        <v>27639</v>
      </c>
      <c r="I38" s="41">
        <v>117</v>
      </c>
      <c r="J38" s="41">
        <v>54</v>
      </c>
      <c r="K38" s="41">
        <v>63</v>
      </c>
      <c r="L38" s="67">
        <v>96</v>
      </c>
      <c r="M38" s="67">
        <v>48</v>
      </c>
      <c r="N38" s="67">
        <v>48</v>
      </c>
      <c r="O38" s="42"/>
      <c r="P38" s="41">
        <v>1077500</v>
      </c>
      <c r="Q38" s="43">
        <v>0.91989234338747095</v>
      </c>
      <c r="R38" s="47">
        <v>47400</v>
      </c>
      <c r="S38" s="43">
        <v>1.169620253164557</v>
      </c>
      <c r="T38" s="41">
        <v>880</v>
      </c>
      <c r="U38" s="44">
        <v>0.13295454545454546</v>
      </c>
      <c r="V38" s="41">
        <v>700</v>
      </c>
      <c r="W38" s="44">
        <v>0.13714285714285715</v>
      </c>
    </row>
    <row r="39" spans="1:23" x14ac:dyDescent="0.45">
      <c r="A39" s="45" t="s">
        <v>45</v>
      </c>
      <c r="B39" s="40">
        <v>2760963</v>
      </c>
      <c r="C39" s="40">
        <v>2426733</v>
      </c>
      <c r="D39" s="40">
        <v>1217422</v>
      </c>
      <c r="E39" s="41">
        <v>1209311</v>
      </c>
      <c r="F39" s="46">
        <v>333581</v>
      </c>
      <c r="G39" s="41">
        <v>167433</v>
      </c>
      <c r="H39" s="41">
        <v>166148</v>
      </c>
      <c r="I39" s="41">
        <v>311</v>
      </c>
      <c r="J39" s="41">
        <v>148</v>
      </c>
      <c r="K39" s="41">
        <v>163</v>
      </c>
      <c r="L39" s="67">
        <v>338</v>
      </c>
      <c r="M39" s="67">
        <v>215</v>
      </c>
      <c r="N39" s="67">
        <v>123</v>
      </c>
      <c r="O39" s="42"/>
      <c r="P39" s="41">
        <v>2837130</v>
      </c>
      <c r="Q39" s="43">
        <v>0.85534783390257052</v>
      </c>
      <c r="R39" s="47">
        <v>385900</v>
      </c>
      <c r="S39" s="43">
        <v>0.86442342575796838</v>
      </c>
      <c r="T39" s="41">
        <v>720</v>
      </c>
      <c r="U39" s="44">
        <v>0.43194444444444446</v>
      </c>
      <c r="V39" s="41">
        <v>6400</v>
      </c>
      <c r="W39" s="44">
        <v>5.2812499999999998E-2</v>
      </c>
    </row>
    <row r="40" spans="1:23" x14ac:dyDescent="0.45">
      <c r="A40" s="45" t="s">
        <v>46</v>
      </c>
      <c r="B40" s="40">
        <v>4150775</v>
      </c>
      <c r="C40" s="40">
        <v>3554932</v>
      </c>
      <c r="D40" s="40">
        <v>1782392</v>
      </c>
      <c r="E40" s="41">
        <v>1772540</v>
      </c>
      <c r="F40" s="46">
        <v>595333</v>
      </c>
      <c r="G40" s="41">
        <v>298701</v>
      </c>
      <c r="H40" s="41">
        <v>296632</v>
      </c>
      <c r="I40" s="41">
        <v>126</v>
      </c>
      <c r="J40" s="41">
        <v>58</v>
      </c>
      <c r="K40" s="41">
        <v>68</v>
      </c>
      <c r="L40" s="67">
        <v>384</v>
      </c>
      <c r="M40" s="67">
        <v>286</v>
      </c>
      <c r="N40" s="67">
        <v>98</v>
      </c>
      <c r="O40" s="42"/>
      <c r="P40" s="41">
        <v>3981430</v>
      </c>
      <c r="Q40" s="43">
        <v>0.89287818698306887</v>
      </c>
      <c r="R40" s="47">
        <v>616200</v>
      </c>
      <c r="S40" s="43">
        <v>0.96613599480688084</v>
      </c>
      <c r="T40" s="41">
        <v>1240</v>
      </c>
      <c r="U40" s="44">
        <v>0.10161290322580645</v>
      </c>
      <c r="V40" s="41">
        <v>8510</v>
      </c>
      <c r="W40" s="44">
        <v>4.5123384253819038E-2</v>
      </c>
    </row>
    <row r="41" spans="1:23" x14ac:dyDescent="0.45">
      <c r="A41" s="45" t="s">
        <v>47</v>
      </c>
      <c r="B41" s="40">
        <v>2039142</v>
      </c>
      <c r="C41" s="40">
        <v>1825742</v>
      </c>
      <c r="D41" s="40">
        <v>915132</v>
      </c>
      <c r="E41" s="41">
        <v>910610</v>
      </c>
      <c r="F41" s="46">
        <v>213095</v>
      </c>
      <c r="G41" s="41">
        <v>107012</v>
      </c>
      <c r="H41" s="41">
        <v>106083</v>
      </c>
      <c r="I41" s="41">
        <v>55</v>
      </c>
      <c r="J41" s="41">
        <v>29</v>
      </c>
      <c r="K41" s="41">
        <v>26</v>
      </c>
      <c r="L41" s="67">
        <v>250</v>
      </c>
      <c r="M41" s="67">
        <v>169</v>
      </c>
      <c r="N41" s="67">
        <v>81</v>
      </c>
      <c r="O41" s="42"/>
      <c r="P41" s="41">
        <v>2024075</v>
      </c>
      <c r="Q41" s="43">
        <v>0.9020130182923064</v>
      </c>
      <c r="R41" s="47">
        <v>210200</v>
      </c>
      <c r="S41" s="43">
        <v>1.0137725975261656</v>
      </c>
      <c r="T41" s="41">
        <v>420</v>
      </c>
      <c r="U41" s="44">
        <v>0.13095238095238096</v>
      </c>
      <c r="V41" s="41">
        <v>4640</v>
      </c>
      <c r="W41" s="44">
        <v>5.3879310344827583E-2</v>
      </c>
    </row>
    <row r="42" spans="1:23" x14ac:dyDescent="0.45">
      <c r="A42" s="45" t="s">
        <v>48</v>
      </c>
      <c r="B42" s="40">
        <v>1094807</v>
      </c>
      <c r="C42" s="40">
        <v>942192</v>
      </c>
      <c r="D42" s="40">
        <v>472414</v>
      </c>
      <c r="E42" s="41">
        <v>469778</v>
      </c>
      <c r="F42" s="46">
        <v>152177</v>
      </c>
      <c r="G42" s="41">
        <v>76301</v>
      </c>
      <c r="H42" s="41">
        <v>75876</v>
      </c>
      <c r="I42" s="41">
        <v>167</v>
      </c>
      <c r="J42" s="41">
        <v>79</v>
      </c>
      <c r="K42" s="41">
        <v>88</v>
      </c>
      <c r="L42" s="67">
        <v>271</v>
      </c>
      <c r="M42" s="67">
        <v>200</v>
      </c>
      <c r="N42" s="67">
        <v>71</v>
      </c>
      <c r="O42" s="42"/>
      <c r="P42" s="41">
        <v>1026575</v>
      </c>
      <c r="Q42" s="43">
        <v>0.91780142707546941</v>
      </c>
      <c r="R42" s="47">
        <v>152900</v>
      </c>
      <c r="S42" s="43">
        <v>0.9952714192282538</v>
      </c>
      <c r="T42" s="41">
        <v>860</v>
      </c>
      <c r="U42" s="44">
        <v>0.19418604651162791</v>
      </c>
      <c r="V42" s="41">
        <v>8000</v>
      </c>
      <c r="W42" s="44">
        <v>3.3875000000000002E-2</v>
      </c>
    </row>
    <row r="43" spans="1:23" x14ac:dyDescent="0.45">
      <c r="A43" s="45" t="s">
        <v>49</v>
      </c>
      <c r="B43" s="40">
        <v>1448774</v>
      </c>
      <c r="C43" s="40">
        <v>1336295</v>
      </c>
      <c r="D43" s="40">
        <v>669947</v>
      </c>
      <c r="E43" s="41">
        <v>666348</v>
      </c>
      <c r="F43" s="46">
        <v>112213</v>
      </c>
      <c r="G43" s="41">
        <v>56197</v>
      </c>
      <c r="H43" s="41">
        <v>56016</v>
      </c>
      <c r="I43" s="41">
        <v>173</v>
      </c>
      <c r="J43" s="41">
        <v>85</v>
      </c>
      <c r="K43" s="41">
        <v>88</v>
      </c>
      <c r="L43" s="67">
        <v>93</v>
      </c>
      <c r="M43" s="67">
        <v>73</v>
      </c>
      <c r="N43" s="67">
        <v>20</v>
      </c>
      <c r="O43" s="42"/>
      <c r="P43" s="41">
        <v>1441310</v>
      </c>
      <c r="Q43" s="43">
        <v>0.92713919975577774</v>
      </c>
      <c r="R43" s="47">
        <v>102300</v>
      </c>
      <c r="S43" s="43">
        <v>1.0969012707722385</v>
      </c>
      <c r="T43" s="41">
        <v>200</v>
      </c>
      <c r="U43" s="44">
        <v>0.86499999999999999</v>
      </c>
      <c r="V43" s="41">
        <v>1770</v>
      </c>
      <c r="W43" s="44">
        <v>5.254237288135593E-2</v>
      </c>
    </row>
    <row r="44" spans="1:23" x14ac:dyDescent="0.45">
      <c r="A44" s="45" t="s">
        <v>50</v>
      </c>
      <c r="B44" s="40">
        <v>2061636</v>
      </c>
      <c r="C44" s="40">
        <v>1928240</v>
      </c>
      <c r="D44" s="40">
        <v>967174</v>
      </c>
      <c r="E44" s="41">
        <v>961066</v>
      </c>
      <c r="F44" s="46">
        <v>132982</v>
      </c>
      <c r="G44" s="41">
        <v>66760</v>
      </c>
      <c r="H44" s="41">
        <v>66222</v>
      </c>
      <c r="I44" s="41">
        <v>56</v>
      </c>
      <c r="J44" s="41">
        <v>26</v>
      </c>
      <c r="K44" s="41">
        <v>30</v>
      </c>
      <c r="L44" s="67">
        <v>358</v>
      </c>
      <c r="M44" s="67">
        <v>245</v>
      </c>
      <c r="N44" s="67">
        <v>113</v>
      </c>
      <c r="O44" s="42"/>
      <c r="P44" s="41">
        <v>2095550</v>
      </c>
      <c r="Q44" s="43">
        <v>0.92015938536422415</v>
      </c>
      <c r="R44" s="47">
        <v>128400</v>
      </c>
      <c r="S44" s="43">
        <v>1.0356853582554517</v>
      </c>
      <c r="T44" s="41">
        <v>100</v>
      </c>
      <c r="U44" s="44">
        <v>0.56000000000000005</v>
      </c>
      <c r="V44" s="41">
        <v>13050</v>
      </c>
      <c r="W44" s="44">
        <v>2.7432950191570882E-2</v>
      </c>
    </row>
    <row r="45" spans="1:23" x14ac:dyDescent="0.45">
      <c r="A45" s="45" t="s">
        <v>51</v>
      </c>
      <c r="B45" s="40">
        <v>1039911</v>
      </c>
      <c r="C45" s="40">
        <v>980552</v>
      </c>
      <c r="D45" s="40">
        <v>492475</v>
      </c>
      <c r="E45" s="41">
        <v>488077</v>
      </c>
      <c r="F45" s="46">
        <v>58960</v>
      </c>
      <c r="G45" s="41">
        <v>29663</v>
      </c>
      <c r="H45" s="41">
        <v>29297</v>
      </c>
      <c r="I45" s="41">
        <v>74</v>
      </c>
      <c r="J45" s="41">
        <v>33</v>
      </c>
      <c r="K45" s="41">
        <v>41</v>
      </c>
      <c r="L45" s="67">
        <v>325</v>
      </c>
      <c r="M45" s="67">
        <v>215</v>
      </c>
      <c r="N45" s="67">
        <v>110</v>
      </c>
      <c r="O45" s="42"/>
      <c r="P45" s="41">
        <v>1048795</v>
      </c>
      <c r="Q45" s="43">
        <v>0.93493199338288224</v>
      </c>
      <c r="R45" s="47">
        <v>55600</v>
      </c>
      <c r="S45" s="43">
        <v>1.0604316546762589</v>
      </c>
      <c r="T45" s="41">
        <v>140</v>
      </c>
      <c r="U45" s="44">
        <v>0.52857142857142858</v>
      </c>
      <c r="V45" s="41">
        <v>11460</v>
      </c>
      <c r="W45" s="44">
        <v>2.8359511343804537E-2</v>
      </c>
    </row>
    <row r="46" spans="1:23" x14ac:dyDescent="0.45">
      <c r="A46" s="45" t="s">
        <v>52</v>
      </c>
      <c r="B46" s="40">
        <v>7676155</v>
      </c>
      <c r="C46" s="40">
        <v>6695290</v>
      </c>
      <c r="D46" s="40">
        <v>3363066</v>
      </c>
      <c r="E46" s="41">
        <v>3332224</v>
      </c>
      <c r="F46" s="46">
        <v>980296</v>
      </c>
      <c r="G46" s="41">
        <v>493741</v>
      </c>
      <c r="H46" s="41">
        <v>486555</v>
      </c>
      <c r="I46" s="41">
        <v>204</v>
      </c>
      <c r="J46" s="41">
        <v>91</v>
      </c>
      <c r="K46" s="41">
        <v>113</v>
      </c>
      <c r="L46" s="67">
        <v>365</v>
      </c>
      <c r="M46" s="67">
        <v>279</v>
      </c>
      <c r="N46" s="67">
        <v>86</v>
      </c>
      <c r="O46" s="42"/>
      <c r="P46" s="41">
        <v>7070230</v>
      </c>
      <c r="Q46" s="43">
        <v>0.94696919336428942</v>
      </c>
      <c r="R46" s="47">
        <v>1044500</v>
      </c>
      <c r="S46" s="43">
        <v>0.93853135471517468</v>
      </c>
      <c r="T46" s="41">
        <v>920</v>
      </c>
      <c r="U46" s="44">
        <v>0.22173913043478261</v>
      </c>
      <c r="V46" s="41">
        <v>2700</v>
      </c>
      <c r="W46" s="44">
        <v>0.13518518518518519</v>
      </c>
    </row>
    <row r="47" spans="1:23" x14ac:dyDescent="0.45">
      <c r="A47" s="45" t="s">
        <v>53</v>
      </c>
      <c r="B47" s="40">
        <v>1194410</v>
      </c>
      <c r="C47" s="40">
        <v>1110574</v>
      </c>
      <c r="D47" s="40">
        <v>556944</v>
      </c>
      <c r="E47" s="41">
        <v>553630</v>
      </c>
      <c r="F47" s="46">
        <v>83640</v>
      </c>
      <c r="G47" s="41">
        <v>42136</v>
      </c>
      <c r="H47" s="41">
        <v>41504</v>
      </c>
      <c r="I47" s="41">
        <v>16</v>
      </c>
      <c r="J47" s="41">
        <v>5</v>
      </c>
      <c r="K47" s="41">
        <v>11</v>
      </c>
      <c r="L47" s="67">
        <v>180</v>
      </c>
      <c r="M47" s="67">
        <v>105</v>
      </c>
      <c r="N47" s="67">
        <v>75</v>
      </c>
      <c r="O47" s="42"/>
      <c r="P47" s="41">
        <v>1212205</v>
      </c>
      <c r="Q47" s="43">
        <v>0.91616022042476308</v>
      </c>
      <c r="R47" s="47">
        <v>74400</v>
      </c>
      <c r="S47" s="43">
        <v>1.1241935483870968</v>
      </c>
      <c r="T47" s="41">
        <v>140</v>
      </c>
      <c r="U47" s="44">
        <v>0.11428571428571428</v>
      </c>
      <c r="V47" s="41">
        <v>1120</v>
      </c>
      <c r="W47" s="44">
        <v>0.16071428571428573</v>
      </c>
    </row>
    <row r="48" spans="1:23" x14ac:dyDescent="0.45">
      <c r="A48" s="45" t="s">
        <v>54</v>
      </c>
      <c r="B48" s="40">
        <v>2039026</v>
      </c>
      <c r="C48" s="40">
        <v>1753952</v>
      </c>
      <c r="D48" s="40">
        <v>880235</v>
      </c>
      <c r="E48" s="41">
        <v>873717</v>
      </c>
      <c r="F48" s="46">
        <v>284909</v>
      </c>
      <c r="G48" s="41">
        <v>142746</v>
      </c>
      <c r="H48" s="41">
        <v>142163</v>
      </c>
      <c r="I48" s="41">
        <v>29</v>
      </c>
      <c r="J48" s="41">
        <v>12</v>
      </c>
      <c r="K48" s="41">
        <v>17</v>
      </c>
      <c r="L48" s="67">
        <v>136</v>
      </c>
      <c r="M48" s="67">
        <v>97</v>
      </c>
      <c r="N48" s="67">
        <v>39</v>
      </c>
      <c r="O48" s="42"/>
      <c r="P48" s="41">
        <v>1909420</v>
      </c>
      <c r="Q48" s="43">
        <v>0.91857841648249206</v>
      </c>
      <c r="R48" s="47">
        <v>288800</v>
      </c>
      <c r="S48" s="43">
        <v>0.98652700831024931</v>
      </c>
      <c r="T48" s="41">
        <v>300</v>
      </c>
      <c r="U48" s="44">
        <v>9.6666666666666665E-2</v>
      </c>
      <c r="V48" s="41">
        <v>2120</v>
      </c>
      <c r="W48" s="44">
        <v>6.4150943396226415E-2</v>
      </c>
    </row>
    <row r="49" spans="1:23" x14ac:dyDescent="0.45">
      <c r="A49" s="45" t="s">
        <v>55</v>
      </c>
      <c r="B49" s="40">
        <v>2675279</v>
      </c>
      <c r="C49" s="40">
        <v>2306546</v>
      </c>
      <c r="D49" s="40">
        <v>1156856</v>
      </c>
      <c r="E49" s="41">
        <v>1149690</v>
      </c>
      <c r="F49" s="46">
        <v>368291</v>
      </c>
      <c r="G49" s="41">
        <v>184786</v>
      </c>
      <c r="H49" s="41">
        <v>183505</v>
      </c>
      <c r="I49" s="41">
        <v>252</v>
      </c>
      <c r="J49" s="41">
        <v>124</v>
      </c>
      <c r="K49" s="41">
        <v>128</v>
      </c>
      <c r="L49" s="67">
        <v>190</v>
      </c>
      <c r="M49" s="67">
        <v>150</v>
      </c>
      <c r="N49" s="67">
        <v>40</v>
      </c>
      <c r="O49" s="42"/>
      <c r="P49" s="41">
        <v>2537755</v>
      </c>
      <c r="Q49" s="43">
        <v>0.90889230835916002</v>
      </c>
      <c r="R49" s="47">
        <v>350000</v>
      </c>
      <c r="S49" s="43">
        <v>1.05226</v>
      </c>
      <c r="T49" s="41">
        <v>720</v>
      </c>
      <c r="U49" s="44">
        <v>0.35</v>
      </c>
      <c r="V49" s="41">
        <v>1660</v>
      </c>
      <c r="W49" s="44">
        <v>0.1144578313253012</v>
      </c>
    </row>
    <row r="50" spans="1:23" x14ac:dyDescent="0.45">
      <c r="A50" s="45" t="s">
        <v>56</v>
      </c>
      <c r="B50" s="40">
        <v>1700543</v>
      </c>
      <c r="C50" s="40">
        <v>1564421</v>
      </c>
      <c r="D50" s="40">
        <v>785358</v>
      </c>
      <c r="E50" s="41">
        <v>779063</v>
      </c>
      <c r="F50" s="46">
        <v>135787</v>
      </c>
      <c r="G50" s="41">
        <v>68102</v>
      </c>
      <c r="H50" s="41">
        <v>67685</v>
      </c>
      <c r="I50" s="41">
        <v>100</v>
      </c>
      <c r="J50" s="41">
        <v>42</v>
      </c>
      <c r="K50" s="41">
        <v>58</v>
      </c>
      <c r="L50" s="67">
        <v>235</v>
      </c>
      <c r="M50" s="67">
        <v>139</v>
      </c>
      <c r="N50" s="67">
        <v>96</v>
      </c>
      <c r="O50" s="42"/>
      <c r="P50" s="41">
        <v>1676195</v>
      </c>
      <c r="Q50" s="43">
        <v>0.93331682769606161</v>
      </c>
      <c r="R50" s="47">
        <v>125500</v>
      </c>
      <c r="S50" s="43">
        <v>1.0819681274900399</v>
      </c>
      <c r="T50" s="41">
        <v>540</v>
      </c>
      <c r="U50" s="44">
        <v>0.18518518518518517</v>
      </c>
      <c r="V50" s="41">
        <v>1250</v>
      </c>
      <c r="W50" s="44">
        <v>0.188</v>
      </c>
    </row>
    <row r="51" spans="1:23" x14ac:dyDescent="0.45">
      <c r="A51" s="45" t="s">
        <v>57</v>
      </c>
      <c r="B51" s="40">
        <v>1615701</v>
      </c>
      <c r="C51" s="40">
        <v>1552288</v>
      </c>
      <c r="D51" s="40">
        <v>779004</v>
      </c>
      <c r="E51" s="41">
        <v>773284</v>
      </c>
      <c r="F51" s="46">
        <v>63115</v>
      </c>
      <c r="G51" s="41">
        <v>31654</v>
      </c>
      <c r="H51" s="41">
        <v>31461</v>
      </c>
      <c r="I51" s="41">
        <v>27</v>
      </c>
      <c r="J51" s="41">
        <v>10</v>
      </c>
      <c r="K51" s="41">
        <v>17</v>
      </c>
      <c r="L51" s="67">
        <v>271</v>
      </c>
      <c r="M51" s="67">
        <v>223</v>
      </c>
      <c r="N51" s="67">
        <v>48</v>
      </c>
      <c r="O51" s="42"/>
      <c r="P51" s="41">
        <v>1622295</v>
      </c>
      <c r="Q51" s="43">
        <v>0.95684693597650239</v>
      </c>
      <c r="R51" s="47">
        <v>55600</v>
      </c>
      <c r="S51" s="43">
        <v>1.1351618705035971</v>
      </c>
      <c r="T51" s="41">
        <v>300</v>
      </c>
      <c r="U51" s="44">
        <v>0.09</v>
      </c>
      <c r="V51" s="41">
        <v>3370</v>
      </c>
      <c r="W51" s="44">
        <v>8.0415430267062313E-2</v>
      </c>
    </row>
    <row r="52" spans="1:23" x14ac:dyDescent="0.45">
      <c r="A52" s="45" t="s">
        <v>58</v>
      </c>
      <c r="B52" s="40">
        <v>2419500</v>
      </c>
      <c r="C52" s="40">
        <v>2219543</v>
      </c>
      <c r="D52" s="40">
        <v>1114361</v>
      </c>
      <c r="E52" s="41">
        <v>1105182</v>
      </c>
      <c r="F52" s="46">
        <v>199579</v>
      </c>
      <c r="G52" s="41">
        <v>100201</v>
      </c>
      <c r="H52" s="41">
        <v>99378</v>
      </c>
      <c r="I52" s="41">
        <v>234</v>
      </c>
      <c r="J52" s="41">
        <v>115</v>
      </c>
      <c r="K52" s="41">
        <v>119</v>
      </c>
      <c r="L52" s="67">
        <v>144</v>
      </c>
      <c r="M52" s="67">
        <v>91</v>
      </c>
      <c r="N52" s="67">
        <v>53</v>
      </c>
      <c r="O52" s="42"/>
      <c r="P52" s="41">
        <v>2407410</v>
      </c>
      <c r="Q52" s="43">
        <v>0.92196302250136042</v>
      </c>
      <c r="R52" s="47">
        <v>197100</v>
      </c>
      <c r="S52" s="43">
        <v>1.0125773718924405</v>
      </c>
      <c r="T52" s="41">
        <v>340</v>
      </c>
      <c r="U52" s="44">
        <v>0.68823529411764706</v>
      </c>
      <c r="V52" s="41">
        <v>3220</v>
      </c>
      <c r="W52" s="44">
        <v>4.472049689440994E-2</v>
      </c>
    </row>
    <row r="53" spans="1:23" x14ac:dyDescent="0.45">
      <c r="A53" s="45" t="s">
        <v>59</v>
      </c>
      <c r="B53" s="40">
        <v>1967107</v>
      </c>
      <c r="C53" s="40">
        <v>1687171</v>
      </c>
      <c r="D53" s="40">
        <v>848289</v>
      </c>
      <c r="E53" s="41">
        <v>838882</v>
      </c>
      <c r="F53" s="46">
        <v>279226</v>
      </c>
      <c r="G53" s="41">
        <v>140377</v>
      </c>
      <c r="H53" s="41">
        <v>138849</v>
      </c>
      <c r="I53" s="41">
        <v>489</v>
      </c>
      <c r="J53" s="41">
        <v>242</v>
      </c>
      <c r="K53" s="41">
        <v>247</v>
      </c>
      <c r="L53" s="67">
        <v>221</v>
      </c>
      <c r="M53" s="67">
        <v>181</v>
      </c>
      <c r="N53" s="67">
        <v>40</v>
      </c>
      <c r="O53" s="42"/>
      <c r="P53" s="41">
        <v>1955425</v>
      </c>
      <c r="Q53" s="43">
        <v>0.86281550046665045</v>
      </c>
      <c r="R53" s="47">
        <v>305500</v>
      </c>
      <c r="S53" s="43">
        <v>0.9139967266775777</v>
      </c>
      <c r="T53" s="41">
        <v>1360</v>
      </c>
      <c r="U53" s="44">
        <v>0.35955882352941176</v>
      </c>
      <c r="V53" s="41">
        <v>5650</v>
      </c>
      <c r="W53" s="44">
        <v>3.9115044247787611E-2</v>
      </c>
    </row>
    <row r="55" spans="1:23" x14ac:dyDescent="0.45">
      <c r="A55" s="115" t="s">
        <v>131</v>
      </c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</row>
    <row r="56" spans="1:23" x14ac:dyDescent="0.45">
      <c r="A56" s="116" t="s">
        <v>132</v>
      </c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</row>
    <row r="57" spans="1:23" x14ac:dyDescent="0.45">
      <c r="A57" s="116" t="s">
        <v>133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</row>
    <row r="58" spans="1:23" x14ac:dyDescent="0.45">
      <c r="A58" s="116" t="s">
        <v>134</v>
      </c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</row>
    <row r="59" spans="1:23" ht="18" customHeight="1" x14ac:dyDescent="0.45">
      <c r="A59" s="115" t="s">
        <v>135</v>
      </c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</row>
    <row r="60" spans="1:23" x14ac:dyDescent="0.45">
      <c r="A60" s="22" t="s">
        <v>136</v>
      </c>
    </row>
    <row r="61" spans="1:23" x14ac:dyDescent="0.45">
      <c r="A61" s="22" t="s">
        <v>137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138</v>
      </c>
    </row>
    <row r="2" spans="1:6" x14ac:dyDescent="0.45">
      <c r="D2" s="49" t="s">
        <v>139</v>
      </c>
    </row>
    <row r="3" spans="1:6" ht="36" x14ac:dyDescent="0.45">
      <c r="A3" s="45" t="s">
        <v>2</v>
      </c>
      <c r="B3" s="39" t="s">
        <v>140</v>
      </c>
      <c r="C3" s="50" t="s">
        <v>94</v>
      </c>
      <c r="D3" s="50" t="s">
        <v>95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141</v>
      </c>
    </row>
    <row r="54" spans="1:4" x14ac:dyDescent="0.45">
      <c r="A54" t="s">
        <v>142</v>
      </c>
    </row>
    <row r="55" spans="1:4" x14ac:dyDescent="0.45">
      <c r="A55" t="s">
        <v>143</v>
      </c>
    </row>
    <row r="56" spans="1:4" x14ac:dyDescent="0.45">
      <c r="A56" t="s">
        <v>144</v>
      </c>
    </row>
    <row r="57" spans="1:4" x14ac:dyDescent="0.45">
      <c r="A57" s="22" t="s">
        <v>145</v>
      </c>
    </row>
    <row r="58" spans="1:4" x14ac:dyDescent="0.45">
      <c r="A58" t="s">
        <v>146</v>
      </c>
    </row>
    <row r="59" spans="1:4" x14ac:dyDescent="0.45">
      <c r="A59" t="s">
        <v>147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DIGI-808455956-3940805</_dlc_DocId>
    <_dlc_DocIdUrl xmlns="89559dea-130d-4237-8e78-1ce7f44b9a24">
      <Url>https://digitalgojp.sharepoint.com/sites/digi_portal/_layouts/15/DocIdRedir.aspx?ID=DIGI-808455956-3940805</Url>
      <Description>DIGI-808455956-3940805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2022-08-04T04:57:09Z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86e305e1-d456-440b-9352-b5783ca30bf4</vt:lpwstr>
  </property>
  <property fmtid="{D5CDD505-2E9C-101B-9397-08002B2CF9AE}" pid="4" name="MediaServiceImageTags">
    <vt:lpwstr/>
  </property>
</Properties>
</file>