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62913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<sst xmlns="http://schemas.openxmlformats.org/spreadsheetml/2006/main" count="365" uniqueCount="160">
  <si>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</si>
  <si>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</si>
  <si>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</si>
  <si>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</si>
  <si>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</si>
  <si>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</si>
  <si>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</si>
  <si>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</si>
  <si>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</si>
  <si>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</si>
  <si>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</si>
  <si>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</si>
  <si>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</si>
  <si>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</si>
  <si>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</si>
  <si>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</si>
  <si>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</si>
  <si>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</si>
  <si>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</si>
  <si>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</si>
  <si>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</si>
  <si>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</si>
  <si>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</si>
  <si>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</si>
  <si>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</si>
  <si>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</si>
  <si>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</si>
  <si>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</si>
  <si>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</si>
  <si>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</si>
  <si>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</si>
  <si>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</si>
  <si>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</si>
  <si>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</si>
  <si>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</si>
  <si>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</si>
  <si>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</si>
  <si>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</si>
  <si>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</si>
  <si>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</si>
  <si>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</si>
  <si>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</si>
  <si>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</si>
  <si>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</si>
  <si>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</si>
  <si>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</si>
  <si>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</si>
  <si>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</si>
  <si>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</si>
  <si>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</si>
  <si>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</si>
  <si>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</si>
  <si>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</si>
  <si>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</si>
  <si>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</si>
  <si>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</si>
  <si>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</si>
  <si>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</si>
  <si>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</si>
  <si>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</si>
  <si>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</si>
  <si>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</si>
  <si>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</si>
  <si>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</si>
  <si>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</si>
  <si>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</si>
  <si>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</si>
  <si>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</si>
  <si>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</si>
  <si>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</si>
  <si>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</si>
  <si>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</si>
  <si>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</si>
  <si>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</si>
  <si>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</si>
  <si>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</si>
  <si>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</si>
  <si>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</si>
  <si>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</si>
  <si>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</si>
  <si>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</si>
  <si>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</si>
  <si>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</si>
  <si>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</si>
  <si>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</si>
  <si>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</si>
  <si>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</si>
  <si>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</si>
  <si>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</si>
  <si>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</si>
  <si>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</si>
  <si>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</si>
  <si>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</si>
  <si>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</si>
  <si>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</si>
  <si>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</si>
  <si>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</si>
  <si>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</si>
  <si>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</si>
  <si>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</si>
  <si>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</si>
  <si>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</si>
  <si>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</si>
  <si>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</si>
  <si>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</si>
  <si>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</si>
  <si>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</si>
  <si>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</si>
  <si>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</si>
  <si>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</si>
  <si>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</si>
  <si>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</si>
  <si>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</si>
  <si>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</si>
  <si>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</si>
  <si>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</si>
  <si>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</si>
  <si>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</si>
  <si>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</si>
  <si>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</si>
  <si>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</si>
  <si>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</si>
  <si>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</si>
  <si>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</si>
  <si>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</si>
  <si>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</si>
  <si>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</si>
  <si>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</si>
  <si>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</si>
  <si>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</si>
  <si>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</si>
  <si>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</si>
  <si>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</si>
  <si>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</si>
  <si>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</si>
  <si>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</si>
  <si>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</si>
  <si>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</si>
  <si>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</si>
  <si>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</si>
  <si>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</si>
  <si>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</si>
  <si>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</si>
  <si>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</si>
  <si>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</si>
  <si>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</si>
  <si>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</si>
  <si>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</si>
  <si>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</si>
  <si>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</si>
  <si>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</si>
  <si>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</si>
  <si>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※6</t>
    </r>
    <phoneticPr fontId="2"/>
  </si>
  <si>
    <r>
      <t>モデルナ社</t>
    </r>
    <r>
      <rPr>
        <sz val="8"/>
        <rFont val="游ゴシック"/>
        <family val="3"/>
        <charset val="128"/>
        <scheme val="minor"/>
      </rPr>
      <t>※1</t>
    </r>
    <rPh sb="4" eb="5">
      <t>シャ</t>
    </rPh>
    <phoneticPr fontId="2"/>
  </si>
  <si>
    <r>
      <t>対供給量
接種率</t>
    </r>
    <r>
      <rPr>
        <sz val="8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</si>
  <si>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</si>
  <si>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rFont val="游ゴシック"/>
        <family val="3"/>
        <charset val="128"/>
        <scheme val="minor"/>
      </rPr>
      <t>※3</t>
    </r>
    <phoneticPr fontId="2"/>
  </si>
  <si>
    <t>注：人口は、総務省が公表している、「令和4年住民基本台帳年齢階級別人口（市区町村別）」のうち、</t>
    <phoneticPr fontId="2"/>
  </si>
  <si>
    <t>注：人口は、総務省が公表している、「令和4年住民基本台帳年齢階級別人口（市区町村別）」のうち、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</si>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</sst>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38" fontId="0" fillId="0" borderId="0" xfId="1" applyFont="1">
      <alignment vertical="center"/>
    </xf>
    <xf numFmtId="38" fontId="3" fillId="0" borderId="0" xfId="1" applyFont="1" applyFill="1" applyBorder="1" applyAlignment="1">
      <alignment horizontal="center" vertical="center"/>
    </xf>
    <xf numFmtId="179" fontId="3" fillId="0" borderId="1" xfId="1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38" fontId="3" fillId="0" borderId="0" xfId="1" applyFont="1" applyFill="1">
      <alignment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0" fontId="3" fillId="0" borderId="0" xfId="0" applyFont="1" applyFill="1">
      <alignment vertical="center"/>
    </xf>
    <xf numFmtId="0" fontId="5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38" fontId="3" fillId="0" borderId="1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180" fontId="3" fillId="0" borderId="6" xfId="0" applyNumberFormat="1" applyFont="1" applyFill="1" applyBorder="1" applyAlignment="1">
      <alignment horizontal="center" vertical="center" shrinkToFit="1"/>
    </xf>
    <xf numFmtId="0" fontId="3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>
      <alignment vertical="center" wrapText="1"/>
    </xf>
    <xf numFmtId="180" fontId="3" fillId="0" borderId="1" xfId="0" applyNumberFormat="1" applyFont="1" applyBorder="1">
      <alignment vertical="center"/>
    </xf>
    <xf numFmtId="180" fontId="3" fillId="2" borderId="1" xfId="0" applyNumberFormat="1" applyFont="1" applyFill="1" applyBorder="1">
      <alignment vertical="center"/>
    </xf>
    <xf numFmtId="180" fontId="3" fillId="0" borderId="0" xfId="0" applyNumberFormat="1" applyFont="1">
      <alignment vertical="center"/>
    </xf>
    <xf numFmtId="10" fontId="3" fillId="0" borderId="1" xfId="0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80" fontId="3" fillId="0" borderId="1" xfId="3" applyNumberFormat="1" applyFont="1" applyBorder="1" applyAlignment="1"/>
    <xf numFmtId="176" fontId="3" fillId="0" borderId="1" xfId="0" applyNumberFormat="1" applyFont="1" applyBorder="1">
      <alignment vertical="center"/>
    </xf>
    <xf numFmtId="38" fontId="3" fillId="0" borderId="4" xfId="1" applyFont="1" applyFill="1" applyBorder="1" applyAlignment="1">
      <alignment horizontal="center" vertical="center"/>
    </xf>
    <xf numFmtId="177" fontId="3" fillId="0" borderId="1" xfId="3" applyNumberFormat="1" applyFont="1" applyFill="1" applyBorder="1" applyAlignment="1">
      <alignment horizontal="center" vertical="center"/>
    </xf>
    <xf numFmtId="177" fontId="3" fillId="0" borderId="0" xfId="3" applyNumberFormat="1" applyFont="1" applyFill="1" applyBorder="1" applyAlignment="1">
      <alignment horizontal="center" vertical="center"/>
    </xf>
    <xf numFmtId="38" fontId="3" fillId="0" borderId="0" xfId="1" applyFont="1" applyFill="1" applyAlignment="1">
      <alignment horizontal="left" vertical="center"/>
    </xf>
    <xf numFmtId="38" fontId="3" fillId="0" borderId="0" xfId="1" applyFont="1" applyFill="1" applyAlignment="1">
      <alignment horizontal="center" vertical="center"/>
    </xf>
    <xf numFmtId="38" fontId="7" fillId="0" borderId="0" xfId="1" applyFont="1" applyFill="1">
      <alignment vertical="center"/>
    </xf>
    <xf numFmtId="176" fontId="7" fillId="0" borderId="0" xfId="0" applyNumberFormat="1" applyFont="1" applyFill="1">
      <alignment vertical="center"/>
    </xf>
    <xf numFmtId="14" fontId="3" fillId="0" borderId="0" xfId="0" applyNumberFormat="1" applyFont="1" applyFill="1" applyAlignment="1">
      <alignment horizontal="left" vertical="center"/>
    </xf>
    <xf numFmtId="178" fontId="3" fillId="0" borderId="0" xfId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38" fontId="3" fillId="0" borderId="1" xfId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56" fontId="3" fillId="0" borderId="2" xfId="0" applyNumberFormat="1" applyFont="1" applyFill="1" applyBorder="1" applyAlignment="1">
      <alignment horizontal="center" vertical="center" wrapText="1"/>
    </xf>
    <xf numFmtId="56" fontId="3" fillId="0" borderId="2" xfId="0" applyNumberFormat="1" applyFont="1" applyFill="1" applyBorder="1" applyAlignment="1">
      <alignment horizontal="center" vertical="center"/>
    </xf>
    <xf numFmtId="56" fontId="3" fillId="0" borderId="7" xfId="0" applyNumberFormat="1" applyFont="1" applyFill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38" fontId="3" fillId="0" borderId="3" xfId="1" applyFont="1" applyFill="1" applyBorder="1" applyAlignment="1">
      <alignment horizontal="center" vertical="center"/>
    </xf>
    <xf numFmtId="38" fontId="3" fillId="0" borderId="1" xfId="1" applyFont="1" applyFill="1" applyBorder="1" applyAlignment="1">
      <alignment horizontal="center" vertical="center"/>
    </xf>
    <xf numFmtId="181" fontId="3" fillId="0" borderId="0" xfId="0" applyNumberFormat="1" applyFont="1" applyFill="1" applyAlignment="1">
      <alignment horizontal="righ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81" fontId="3" fillId="0" borderId="16" xfId="0" applyNumberFormat="1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9" xfId="0" applyNumberFormat="1" applyFont="1" applyFill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sqref="A1:I1"/>
    </sheetView>
  </sheetViews>
  <sheetFormatPr defaultColWidth="9" defaultRowHeight="18" x14ac:dyDescent="0.45"/>
  <cols>
    <col min="1" max="1" width="13.59765625" style="27" customWidth="1"/>
    <col min="2" max="4" width="13.59765625" style="19" customWidth="1"/>
    <col min="5" max="8" width="13.59765625" style="27" customWidth="1"/>
    <col min="9" max="9" width="15.19921875" style="27" customWidth="1"/>
    <col min="10" max="10" width="7" style="27" customWidth="1"/>
    <col min="11" max="11" width="10.5" style="27" bestFit="1" customWidth="1"/>
    <col min="12" max="16384" width="9" style="27"/>
  </cols>
  <sheetData>
    <row r="1" spans="1:9" x14ac:dyDescent="0.45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9" x14ac:dyDescent="0.45">
      <c r="A2" s="30"/>
      <c r="B2" s="53"/>
      <c r="C2" s="53"/>
      <c r="D2" s="53"/>
      <c r="E2" s="30"/>
      <c r="F2" s="30"/>
      <c r="G2" s="30"/>
      <c r="H2" s="30"/>
      <c r="I2" s="30"/>
    </row>
    <row r="3" spans="1:9" x14ac:dyDescent="0.45">
      <c r="A3" s="30"/>
      <c r="B3" s="53"/>
      <c r="C3" s="53"/>
      <c r="D3" s="53"/>
      <c r="E3" s="30"/>
      <c r="F3" s="30"/>
      <c r="G3" s="57"/>
      <c r="H3" s="81">
        <v>44805</v>
      </c>
      <c r="I3" s="81"/>
    </row>
    <row r="4" spans="1:9" x14ac:dyDescent="0.45">
      <c r="A4" s="33"/>
      <c r="B4" s="54"/>
      <c r="C4" s="54"/>
      <c r="D4" s="54"/>
      <c r="E4" s="33"/>
      <c r="F4" s="56"/>
      <c r="G4" s="56"/>
      <c r="H4" s="56"/>
      <c r="I4" s="37" t="s">
        <v>1</v>
      </c>
    </row>
    <row r="5" spans="1:9" ht="19.5" customHeight="1" x14ac:dyDescent="0.45">
      <c r="A5" s="60" t="s">
        <v>2</v>
      </c>
      <c r="B5" s="65" t="s">
        <v>3</v>
      </c>
      <c r="C5" s="61" t="s">
        <v>4</v>
      </c>
      <c r="D5" s="66"/>
      <c r="E5" s="67"/>
      <c r="F5" s="71" t="s">
        <v>142</v>
      </c>
      <c r="G5" s="72"/>
      <c r="H5" s="73">
        <v>44804</v>
      </c>
      <c r="I5" s="74"/>
    </row>
    <row r="6" spans="1:9" ht="21.75" customHeight="1" x14ac:dyDescent="0.45">
      <c r="A6" s="60"/>
      <c r="B6" s="65"/>
      <c r="C6" s="68"/>
      <c r="D6" s="69"/>
      <c r="E6" s="70"/>
      <c r="F6" s="75" t="s">
        <v>5</v>
      </c>
      <c r="G6" s="76"/>
      <c r="H6" s="77" t="s">
        <v>6</v>
      </c>
      <c r="I6" s="78"/>
    </row>
    <row r="7" spans="1:9" ht="18.75" customHeight="1" x14ac:dyDescent="0.45">
      <c r="A7" s="60"/>
      <c r="B7" s="65"/>
      <c r="C7" s="79" t="s">
        <v>7</v>
      </c>
      <c r="D7" s="50"/>
      <c r="E7" s="31"/>
      <c r="F7" s="59" t="s">
        <v>8</v>
      </c>
      <c r="G7" s="31"/>
      <c r="H7" s="59" t="s">
        <v>8</v>
      </c>
      <c r="I7" s="32"/>
    </row>
    <row r="8" spans="1:9" ht="18.75" customHeight="1" x14ac:dyDescent="0.45">
      <c r="A8" s="60"/>
      <c r="B8" s="65"/>
      <c r="C8" s="80"/>
      <c r="D8" s="82" t="s">
        <v>149</v>
      </c>
      <c r="E8" s="61" t="s">
        <v>9</v>
      </c>
      <c r="F8" s="60"/>
      <c r="G8" s="61" t="s">
        <v>10</v>
      </c>
      <c r="H8" s="60"/>
      <c r="I8" s="63" t="s">
        <v>10</v>
      </c>
    </row>
    <row r="9" spans="1:9" ht="35.1" customHeight="1" x14ac:dyDescent="0.45">
      <c r="A9" s="60"/>
      <c r="B9" s="65"/>
      <c r="C9" s="80"/>
      <c r="D9" s="62"/>
      <c r="E9" s="62"/>
      <c r="F9" s="60"/>
      <c r="G9" s="62"/>
      <c r="H9" s="60"/>
      <c r="I9" s="62"/>
    </row>
    <row r="10" spans="1:9" x14ac:dyDescent="0.45">
      <c r="A10" s="34" t="s">
        <v>11</v>
      </c>
      <c r="B10" s="3">
        <f>SUM(B11:B57)</f>
        <v>125918711</v>
      </c>
      <c r="C10" s="3">
        <f>SUM(C11:C57)</f>
        <v>81525561</v>
      </c>
      <c r="D10" s="3">
        <f>SUM(D11:D57)</f>
        <v>3889</v>
      </c>
      <c r="E10" s="51">
        <f>(C10-D10)/$B10</f>
        <v>0.64741507717625857</v>
      </c>
      <c r="F10" s="3">
        <f>SUM(F11:F57)</f>
        <v>334758</v>
      </c>
      <c r="G10" s="51">
        <f>F10/$B10</f>
        <v>2.6585246731123226E-3</v>
      </c>
      <c r="H10" s="3">
        <f>SUM(H11:H57)</f>
        <v>41810</v>
      </c>
      <c r="I10" s="51">
        <f>H10/$B10</f>
        <v>3.3203961244488914E-4</v>
      </c>
    </row>
    <row r="11" spans="1:9" x14ac:dyDescent="0.45">
      <c r="A11" s="35" t="s">
        <v>12</v>
      </c>
      <c r="B11" s="3">
        <v>5181747</v>
      </c>
      <c r="C11" s="3">
        <v>3476747</v>
      </c>
      <c r="D11" s="3">
        <v>64</v>
      </c>
      <c r="E11" s="51">
        <f t="shared" ref="E11:E57" si="0">(C11-D11)/$B11</f>
        <v>0.67094804126870722</v>
      </c>
      <c r="F11" s="3">
        <v>13240</v>
      </c>
      <c r="G11" s="51">
        <f t="shared" ref="G11:G57" si="1">F11/$B11</f>
        <v>2.5551228186169645E-3</v>
      </c>
      <c r="H11" s="3">
        <v>1945</v>
      </c>
      <c r="I11" s="51">
        <f t="shared" ref="I11:I57" si="2">H11/$B11</f>
        <v>3.753560333995465E-4</v>
      </c>
    </row>
    <row r="12" spans="1:9" x14ac:dyDescent="0.45">
      <c r="A12" s="35" t="s">
        <v>13</v>
      </c>
      <c r="B12" s="3">
        <v>1242614</v>
      </c>
      <c r="C12" s="3">
        <v>892075</v>
      </c>
      <c r="D12" s="3">
        <v>37</v>
      </c>
      <c r="E12" s="51">
        <f t="shared" si="0"/>
        <v>0.71787216303695278</v>
      </c>
      <c r="F12" s="3">
        <v>2887</v>
      </c>
      <c r="G12" s="51">
        <f t="shared" si="1"/>
        <v>2.3233280809648047E-3</v>
      </c>
      <c r="H12" s="3">
        <v>349</v>
      </c>
      <c r="I12" s="51">
        <f t="shared" si="2"/>
        <v>2.808595428668919E-4</v>
      </c>
    </row>
    <row r="13" spans="1:9" x14ac:dyDescent="0.45">
      <c r="A13" s="35" t="s">
        <v>14</v>
      </c>
      <c r="B13" s="3">
        <v>1206138</v>
      </c>
      <c r="C13" s="3">
        <v>878924</v>
      </c>
      <c r="D13" s="3">
        <v>58</v>
      </c>
      <c r="E13" s="51">
        <f t="shared" si="0"/>
        <v>0.72866123113607228</v>
      </c>
      <c r="F13" s="3">
        <v>2252</v>
      </c>
      <c r="G13" s="51">
        <f t="shared" si="1"/>
        <v>1.8671163664522633E-3</v>
      </c>
      <c r="H13" s="3">
        <v>252</v>
      </c>
      <c r="I13" s="51">
        <f t="shared" si="2"/>
        <v>2.0893131631703835E-4</v>
      </c>
    </row>
    <row r="14" spans="1:9" x14ac:dyDescent="0.45">
      <c r="A14" s="35" t="s">
        <v>15</v>
      </c>
      <c r="B14" s="3">
        <v>2268244</v>
      </c>
      <c r="C14" s="3">
        <v>1539161</v>
      </c>
      <c r="D14" s="3">
        <v>29</v>
      </c>
      <c r="E14" s="51">
        <f t="shared" si="0"/>
        <v>0.67855662794655247</v>
      </c>
      <c r="F14" s="3">
        <v>6415</v>
      </c>
      <c r="G14" s="51">
        <f t="shared" si="1"/>
        <v>2.8281789789810973E-3</v>
      </c>
      <c r="H14" s="3">
        <v>845</v>
      </c>
      <c r="I14" s="51">
        <f t="shared" si="2"/>
        <v>3.7253487720016011E-4</v>
      </c>
    </row>
    <row r="15" spans="1:9" x14ac:dyDescent="0.45">
      <c r="A15" s="35" t="s">
        <v>16</v>
      </c>
      <c r="B15" s="3">
        <v>956417</v>
      </c>
      <c r="C15" s="3">
        <v>727545</v>
      </c>
      <c r="D15" s="3">
        <v>5</v>
      </c>
      <c r="E15" s="51">
        <f t="shared" si="0"/>
        <v>0.76069329591590285</v>
      </c>
      <c r="F15" s="3">
        <v>2524</v>
      </c>
      <c r="G15" s="51">
        <f t="shared" si="1"/>
        <v>2.639016245006101E-3</v>
      </c>
      <c r="H15" s="3">
        <v>273</v>
      </c>
      <c r="I15" s="51">
        <f t="shared" si="2"/>
        <v>2.854403466270466E-4</v>
      </c>
    </row>
    <row r="16" spans="1:9" x14ac:dyDescent="0.45">
      <c r="A16" s="35" t="s">
        <v>17</v>
      </c>
      <c r="B16" s="3">
        <v>1056157</v>
      </c>
      <c r="C16" s="3">
        <v>776929</v>
      </c>
      <c r="D16" s="3">
        <v>38</v>
      </c>
      <c r="E16" s="51">
        <f t="shared" si="0"/>
        <v>0.73558287262215749</v>
      </c>
      <c r="F16" s="3">
        <v>2367</v>
      </c>
      <c r="G16" s="51">
        <f t="shared" si="1"/>
        <v>2.2411440723301554E-3</v>
      </c>
      <c r="H16" s="3">
        <v>322</v>
      </c>
      <c r="I16" s="51">
        <f t="shared" si="2"/>
        <v>3.0487891478255598E-4</v>
      </c>
    </row>
    <row r="17" spans="1:9" x14ac:dyDescent="0.45">
      <c r="A17" s="35" t="s">
        <v>18</v>
      </c>
      <c r="B17" s="3">
        <v>1840525</v>
      </c>
      <c r="C17" s="3">
        <v>1319081</v>
      </c>
      <c r="D17" s="3">
        <v>79</v>
      </c>
      <c r="E17" s="51">
        <f t="shared" si="0"/>
        <v>0.71664443569090341</v>
      </c>
      <c r="F17" s="3">
        <v>3886</v>
      </c>
      <c r="G17" s="51">
        <f t="shared" si="1"/>
        <v>2.1113540973363579E-3</v>
      </c>
      <c r="H17" s="3">
        <v>400</v>
      </c>
      <c r="I17" s="51">
        <f t="shared" si="2"/>
        <v>2.1732929463060812E-4</v>
      </c>
    </row>
    <row r="18" spans="1:9" x14ac:dyDescent="0.45">
      <c r="A18" s="35" t="s">
        <v>19</v>
      </c>
      <c r="B18" s="3">
        <v>2890374</v>
      </c>
      <c r="C18" s="3">
        <v>1991380</v>
      </c>
      <c r="D18" s="3">
        <v>45</v>
      </c>
      <c r="E18" s="51">
        <f t="shared" si="0"/>
        <v>0.68895409383007178</v>
      </c>
      <c r="F18" s="3">
        <v>8235</v>
      </c>
      <c r="G18" s="51">
        <f t="shared" si="1"/>
        <v>2.8491122602126921E-3</v>
      </c>
      <c r="H18" s="3">
        <v>877</v>
      </c>
      <c r="I18" s="51">
        <f t="shared" si="2"/>
        <v>3.0342094137298493E-4</v>
      </c>
    </row>
    <row r="19" spans="1:9" x14ac:dyDescent="0.45">
      <c r="A19" s="35" t="s">
        <v>20</v>
      </c>
      <c r="B19" s="3">
        <v>1942493</v>
      </c>
      <c r="C19" s="3">
        <v>1326496</v>
      </c>
      <c r="D19" s="3">
        <v>36</v>
      </c>
      <c r="E19" s="51">
        <f t="shared" si="0"/>
        <v>0.68286475163617066</v>
      </c>
      <c r="F19" s="3">
        <v>5232</v>
      </c>
      <c r="G19" s="51">
        <f t="shared" si="1"/>
        <v>2.6934459995480034E-3</v>
      </c>
      <c r="H19" s="3">
        <v>823</v>
      </c>
      <c r="I19" s="51">
        <f t="shared" si="2"/>
        <v>4.2368235046406861E-4</v>
      </c>
    </row>
    <row r="20" spans="1:9" x14ac:dyDescent="0.45">
      <c r="A20" s="35" t="s">
        <v>21</v>
      </c>
      <c r="B20" s="3">
        <v>1943567</v>
      </c>
      <c r="C20" s="3">
        <v>1298181</v>
      </c>
      <c r="D20" s="3">
        <v>45</v>
      </c>
      <c r="E20" s="51">
        <f t="shared" si="0"/>
        <v>0.66791420105404131</v>
      </c>
      <c r="F20" s="3">
        <v>4726</v>
      </c>
      <c r="G20" s="51">
        <f t="shared" si="1"/>
        <v>2.4316115678029108E-3</v>
      </c>
      <c r="H20" s="3">
        <v>552</v>
      </c>
      <c r="I20" s="51">
        <f t="shared" si="2"/>
        <v>2.840138775766413E-4</v>
      </c>
    </row>
    <row r="21" spans="1:9" x14ac:dyDescent="0.45">
      <c r="A21" s="35" t="s">
        <v>22</v>
      </c>
      <c r="B21" s="3">
        <v>7385810</v>
      </c>
      <c r="C21" s="3">
        <v>4824401</v>
      </c>
      <c r="D21" s="3">
        <v>141</v>
      </c>
      <c r="E21" s="51">
        <f t="shared" si="0"/>
        <v>0.65317954293435654</v>
      </c>
      <c r="F21" s="3">
        <v>25974</v>
      </c>
      <c r="G21" s="51">
        <f t="shared" si="1"/>
        <v>3.5167435934582666E-3</v>
      </c>
      <c r="H21" s="3">
        <v>4341</v>
      </c>
      <c r="I21" s="51">
        <f t="shared" si="2"/>
        <v>5.8774866940795932E-4</v>
      </c>
    </row>
    <row r="22" spans="1:9" x14ac:dyDescent="0.45">
      <c r="A22" s="35" t="s">
        <v>23</v>
      </c>
      <c r="B22" s="3">
        <v>6310821</v>
      </c>
      <c r="C22" s="3">
        <v>4196867</v>
      </c>
      <c r="D22" s="3">
        <v>212</v>
      </c>
      <c r="E22" s="51">
        <f t="shared" si="0"/>
        <v>0.66499350876851049</v>
      </c>
      <c r="F22" s="3">
        <v>17386</v>
      </c>
      <c r="G22" s="51">
        <f t="shared" si="1"/>
        <v>2.7549505840840675E-3</v>
      </c>
      <c r="H22" s="3">
        <v>2387</v>
      </c>
      <c r="I22" s="51">
        <f t="shared" si="2"/>
        <v>3.7823921800348955E-4</v>
      </c>
    </row>
    <row r="23" spans="1:9" x14ac:dyDescent="0.45">
      <c r="A23" s="35" t="s">
        <v>24</v>
      </c>
      <c r="B23" s="3">
        <v>13794837</v>
      </c>
      <c r="C23" s="3">
        <v>8736738</v>
      </c>
      <c r="D23" s="3">
        <v>549</v>
      </c>
      <c r="E23" s="51">
        <f t="shared" si="0"/>
        <v>0.63329410851320678</v>
      </c>
      <c r="F23" s="3">
        <v>36031</v>
      </c>
      <c r="G23" s="51">
        <f t="shared" si="1"/>
        <v>2.6119192274616948E-3</v>
      </c>
      <c r="H23" s="3">
        <v>4601</v>
      </c>
      <c r="I23" s="51">
        <f t="shared" si="2"/>
        <v>3.3353058104274811E-4</v>
      </c>
    </row>
    <row r="24" spans="1:9" x14ac:dyDescent="0.45">
      <c r="A24" s="35" t="s">
        <v>25</v>
      </c>
      <c r="B24" s="3">
        <v>9215144</v>
      </c>
      <c r="C24" s="3">
        <v>5947230</v>
      </c>
      <c r="D24" s="3">
        <v>272</v>
      </c>
      <c r="E24" s="51">
        <f t="shared" si="0"/>
        <v>0.6453461823276988</v>
      </c>
      <c r="F24" s="3">
        <v>26834</v>
      </c>
      <c r="G24" s="51">
        <f t="shared" si="1"/>
        <v>2.9119458144115816E-3</v>
      </c>
      <c r="H24" s="3">
        <v>2899</v>
      </c>
      <c r="I24" s="51">
        <f t="shared" si="2"/>
        <v>3.1459085175445983E-4</v>
      </c>
    </row>
    <row r="25" spans="1:9" x14ac:dyDescent="0.45">
      <c r="A25" s="35" t="s">
        <v>26</v>
      </c>
      <c r="B25" s="3">
        <v>2188274</v>
      </c>
      <c r="C25" s="3">
        <v>1598247</v>
      </c>
      <c r="D25" s="3">
        <v>3</v>
      </c>
      <c r="E25" s="51">
        <f t="shared" si="0"/>
        <v>0.73036740371635367</v>
      </c>
      <c r="F25" s="3">
        <v>4816</v>
      </c>
      <c r="G25" s="51">
        <f t="shared" si="1"/>
        <v>2.2008212865482109E-3</v>
      </c>
      <c r="H25" s="3">
        <v>374</v>
      </c>
      <c r="I25" s="51">
        <f t="shared" si="2"/>
        <v>1.7091095539224064E-4</v>
      </c>
    </row>
    <row r="26" spans="1:9" x14ac:dyDescent="0.45">
      <c r="A26" s="35" t="s">
        <v>27</v>
      </c>
      <c r="B26" s="3">
        <v>1037280</v>
      </c>
      <c r="C26" s="3">
        <v>718575</v>
      </c>
      <c r="D26" s="3">
        <v>10</v>
      </c>
      <c r="E26" s="51">
        <f t="shared" si="0"/>
        <v>0.69273966527842046</v>
      </c>
      <c r="F26" s="3">
        <v>2496</v>
      </c>
      <c r="G26" s="51">
        <f t="shared" si="1"/>
        <v>2.4062933826931978E-3</v>
      </c>
      <c r="H26" s="3">
        <v>240</v>
      </c>
      <c r="I26" s="51">
        <f t="shared" si="2"/>
        <v>2.3137436372049977E-4</v>
      </c>
    </row>
    <row r="27" spans="1:9" x14ac:dyDescent="0.45">
      <c r="A27" s="35" t="s">
        <v>28</v>
      </c>
      <c r="B27" s="3">
        <v>1124501</v>
      </c>
      <c r="C27" s="3">
        <v>739496</v>
      </c>
      <c r="D27" s="3">
        <v>51</v>
      </c>
      <c r="E27" s="51">
        <f t="shared" si="0"/>
        <v>0.65757611598388976</v>
      </c>
      <c r="F27" s="3">
        <v>2970</v>
      </c>
      <c r="G27" s="51">
        <f t="shared" si="1"/>
        <v>2.641171506294792E-3</v>
      </c>
      <c r="H27" s="3">
        <v>327</v>
      </c>
      <c r="I27" s="51">
        <f t="shared" si="2"/>
        <v>2.9079565069306296E-4</v>
      </c>
    </row>
    <row r="28" spans="1:9" x14ac:dyDescent="0.45">
      <c r="A28" s="35" t="s">
        <v>29</v>
      </c>
      <c r="B28" s="3">
        <v>767548</v>
      </c>
      <c r="C28" s="3">
        <v>517078</v>
      </c>
      <c r="D28" s="3">
        <v>34</v>
      </c>
      <c r="E28" s="51">
        <f t="shared" si="0"/>
        <v>0.67363083481423958</v>
      </c>
      <c r="F28" s="3">
        <v>1594</v>
      </c>
      <c r="G28" s="51">
        <f t="shared" si="1"/>
        <v>2.0767430831687399E-3</v>
      </c>
      <c r="H28" s="3">
        <v>142</v>
      </c>
      <c r="I28" s="51">
        <f t="shared" si="2"/>
        <v>1.8500471631741598E-4</v>
      </c>
    </row>
    <row r="29" spans="1:9" x14ac:dyDescent="0.45">
      <c r="A29" s="35" t="s">
        <v>30</v>
      </c>
      <c r="B29" s="3">
        <v>816231</v>
      </c>
      <c r="C29" s="3">
        <v>544493</v>
      </c>
      <c r="D29" s="3">
        <v>5</v>
      </c>
      <c r="E29" s="51">
        <f t="shared" si="0"/>
        <v>0.66707586455304935</v>
      </c>
      <c r="F29" s="3">
        <v>2006</v>
      </c>
      <c r="G29" s="51">
        <f t="shared" si="1"/>
        <v>2.4576376050407297E-3</v>
      </c>
      <c r="H29" s="3">
        <v>95</v>
      </c>
      <c r="I29" s="51">
        <f t="shared" si="2"/>
        <v>1.1638862037829977E-4</v>
      </c>
    </row>
    <row r="30" spans="1:9" x14ac:dyDescent="0.45">
      <c r="A30" s="35" t="s">
        <v>31</v>
      </c>
      <c r="B30" s="3">
        <v>2056494</v>
      </c>
      <c r="C30" s="3">
        <v>1431535</v>
      </c>
      <c r="D30" s="3">
        <v>18</v>
      </c>
      <c r="E30" s="51">
        <f t="shared" si="0"/>
        <v>0.69609587968649556</v>
      </c>
      <c r="F30" s="3">
        <v>4665</v>
      </c>
      <c r="G30" s="51">
        <f t="shared" si="1"/>
        <v>2.2684238320170155E-3</v>
      </c>
      <c r="H30" s="3">
        <v>709</v>
      </c>
      <c r="I30" s="51">
        <f t="shared" si="2"/>
        <v>3.4476152130762355E-4</v>
      </c>
    </row>
    <row r="31" spans="1:9" x14ac:dyDescent="0.45">
      <c r="A31" s="35" t="s">
        <v>32</v>
      </c>
      <c r="B31" s="3">
        <v>1996605</v>
      </c>
      <c r="C31" s="3">
        <v>1344225</v>
      </c>
      <c r="D31" s="3">
        <v>44</v>
      </c>
      <c r="E31" s="51">
        <f t="shared" si="0"/>
        <v>0.67323331354975069</v>
      </c>
      <c r="F31" s="3">
        <v>5148</v>
      </c>
      <c r="G31" s="51">
        <f t="shared" si="1"/>
        <v>2.5783767946088486E-3</v>
      </c>
      <c r="H31" s="3">
        <v>331</v>
      </c>
      <c r="I31" s="51">
        <f t="shared" si="2"/>
        <v>1.6578141395018044E-4</v>
      </c>
    </row>
    <row r="32" spans="1:9" x14ac:dyDescent="0.45">
      <c r="A32" s="35" t="s">
        <v>33</v>
      </c>
      <c r="B32" s="3">
        <v>3658300</v>
      </c>
      <c r="C32" s="3">
        <v>2454010</v>
      </c>
      <c r="D32" s="3">
        <v>51</v>
      </c>
      <c r="E32" s="51">
        <f t="shared" si="0"/>
        <v>0.67079217122707269</v>
      </c>
      <c r="F32" s="3">
        <v>10302</v>
      </c>
      <c r="G32" s="51">
        <f t="shared" si="1"/>
        <v>2.8160621053494794E-3</v>
      </c>
      <c r="H32" s="3">
        <v>1561</v>
      </c>
      <c r="I32" s="51">
        <f t="shared" si="2"/>
        <v>4.26700926659924E-4</v>
      </c>
    </row>
    <row r="33" spans="1:9" x14ac:dyDescent="0.45">
      <c r="A33" s="35" t="s">
        <v>34</v>
      </c>
      <c r="B33" s="3">
        <v>7528445</v>
      </c>
      <c r="C33" s="3">
        <v>4623193</v>
      </c>
      <c r="D33" s="3">
        <v>231</v>
      </c>
      <c r="E33" s="51">
        <f t="shared" si="0"/>
        <v>0.61406598573809068</v>
      </c>
      <c r="F33" s="3">
        <v>20468</v>
      </c>
      <c r="G33" s="51">
        <f t="shared" si="1"/>
        <v>2.7187553339368224E-3</v>
      </c>
      <c r="H33" s="3">
        <v>2520</v>
      </c>
      <c r="I33" s="51">
        <f t="shared" si="2"/>
        <v>3.3473047887047061E-4</v>
      </c>
    </row>
    <row r="34" spans="1:9" x14ac:dyDescent="0.45">
      <c r="A34" s="35" t="s">
        <v>35</v>
      </c>
      <c r="B34" s="3">
        <v>1784880</v>
      </c>
      <c r="C34" s="3">
        <v>1165212</v>
      </c>
      <c r="D34" s="3">
        <v>44</v>
      </c>
      <c r="E34" s="51">
        <f t="shared" si="0"/>
        <v>0.65279906772444085</v>
      </c>
      <c r="F34" s="3">
        <v>5069</v>
      </c>
      <c r="G34" s="51">
        <f t="shared" si="1"/>
        <v>2.8399668325041461E-3</v>
      </c>
      <c r="H34" s="3">
        <v>631</v>
      </c>
      <c r="I34" s="51">
        <f t="shared" si="2"/>
        <v>3.535251669580028E-4</v>
      </c>
    </row>
    <row r="35" spans="1:9" x14ac:dyDescent="0.45">
      <c r="A35" s="35" t="s">
        <v>36</v>
      </c>
      <c r="B35" s="3">
        <v>1415176</v>
      </c>
      <c r="C35" s="3">
        <v>895862</v>
      </c>
      <c r="D35" s="3">
        <v>13</v>
      </c>
      <c r="E35" s="51">
        <f t="shared" si="0"/>
        <v>0.63303009660989162</v>
      </c>
      <c r="F35" s="3">
        <v>3381</v>
      </c>
      <c r="G35" s="51">
        <f t="shared" si="1"/>
        <v>2.3891021328795851E-3</v>
      </c>
      <c r="H35" s="3">
        <v>440</v>
      </c>
      <c r="I35" s="51">
        <f t="shared" si="2"/>
        <v>3.1091539144247781E-4</v>
      </c>
    </row>
    <row r="36" spans="1:9" x14ac:dyDescent="0.45">
      <c r="A36" s="35" t="s">
        <v>37</v>
      </c>
      <c r="B36" s="3">
        <v>2511426</v>
      </c>
      <c r="C36" s="3">
        <v>1549764</v>
      </c>
      <c r="D36" s="3">
        <v>69</v>
      </c>
      <c r="E36" s="51">
        <f t="shared" si="0"/>
        <v>0.61705779903528912</v>
      </c>
      <c r="F36" s="3">
        <v>7989</v>
      </c>
      <c r="G36" s="51">
        <f t="shared" si="1"/>
        <v>3.1810612775371441E-3</v>
      </c>
      <c r="H36" s="3">
        <v>796</v>
      </c>
      <c r="I36" s="51">
        <f t="shared" si="2"/>
        <v>3.1695140529722953E-4</v>
      </c>
    </row>
    <row r="37" spans="1:9" x14ac:dyDescent="0.45">
      <c r="A37" s="35" t="s">
        <v>38</v>
      </c>
      <c r="B37" s="3">
        <v>8800726</v>
      </c>
      <c r="C37" s="3">
        <v>5118833</v>
      </c>
      <c r="D37" s="3">
        <v>435</v>
      </c>
      <c r="E37" s="51">
        <f t="shared" si="0"/>
        <v>0.58158815534082076</v>
      </c>
      <c r="F37" s="3">
        <v>23955</v>
      </c>
      <c r="G37" s="51">
        <f t="shared" si="1"/>
        <v>2.721934531310258E-3</v>
      </c>
      <c r="H37" s="3">
        <v>3033</v>
      </c>
      <c r="I37" s="51">
        <f t="shared" si="2"/>
        <v>3.4463065887973334E-4</v>
      </c>
    </row>
    <row r="38" spans="1:9" x14ac:dyDescent="0.45">
      <c r="A38" s="35" t="s">
        <v>39</v>
      </c>
      <c r="B38" s="3">
        <v>5488603</v>
      </c>
      <c r="C38" s="3">
        <v>3399182</v>
      </c>
      <c r="D38" s="3">
        <v>82</v>
      </c>
      <c r="E38" s="51">
        <f t="shared" si="0"/>
        <v>0.61930148709972288</v>
      </c>
      <c r="F38" s="3">
        <v>15831</v>
      </c>
      <c r="G38" s="51">
        <f t="shared" si="1"/>
        <v>2.8843405143348863E-3</v>
      </c>
      <c r="H38" s="3">
        <v>2201</v>
      </c>
      <c r="I38" s="51">
        <f t="shared" si="2"/>
        <v>4.0101278959327175E-4</v>
      </c>
    </row>
    <row r="39" spans="1:9" x14ac:dyDescent="0.45">
      <c r="A39" s="35" t="s">
        <v>40</v>
      </c>
      <c r="B39" s="3">
        <v>1335166</v>
      </c>
      <c r="C39" s="3">
        <v>858506</v>
      </c>
      <c r="D39" s="3">
        <v>42</v>
      </c>
      <c r="E39" s="51">
        <f t="shared" si="0"/>
        <v>0.64296424564436183</v>
      </c>
      <c r="F39" s="3">
        <v>3255</v>
      </c>
      <c r="G39" s="51">
        <f t="shared" si="1"/>
        <v>2.4378991076764987E-3</v>
      </c>
      <c r="H39" s="3">
        <v>320</v>
      </c>
      <c r="I39" s="51">
        <f t="shared" si="2"/>
        <v>2.3967057279768958E-4</v>
      </c>
    </row>
    <row r="40" spans="1:9" x14ac:dyDescent="0.45">
      <c r="A40" s="35" t="s">
        <v>41</v>
      </c>
      <c r="B40" s="3">
        <v>934751</v>
      </c>
      <c r="C40" s="3">
        <v>602357</v>
      </c>
      <c r="D40" s="3">
        <v>14</v>
      </c>
      <c r="E40" s="51">
        <f t="shared" si="0"/>
        <v>0.6443887195627499</v>
      </c>
      <c r="F40" s="3">
        <v>1920</v>
      </c>
      <c r="G40" s="51">
        <f t="shared" si="1"/>
        <v>2.0540229430083519E-3</v>
      </c>
      <c r="H40" s="3">
        <v>371</v>
      </c>
      <c r="I40" s="51">
        <f t="shared" si="2"/>
        <v>3.9689714159171801E-4</v>
      </c>
    </row>
    <row r="41" spans="1:9" x14ac:dyDescent="0.45">
      <c r="A41" s="35" t="s">
        <v>42</v>
      </c>
      <c r="B41" s="3">
        <v>551609</v>
      </c>
      <c r="C41" s="3">
        <v>354923</v>
      </c>
      <c r="D41" s="3">
        <v>0</v>
      </c>
      <c r="E41" s="51">
        <f t="shared" si="0"/>
        <v>0.64343221376010906</v>
      </c>
      <c r="F41" s="3">
        <v>1221</v>
      </c>
      <c r="G41" s="51">
        <f t="shared" si="1"/>
        <v>2.2135244348805041E-3</v>
      </c>
      <c r="H41" s="3">
        <v>95</v>
      </c>
      <c r="I41" s="51">
        <f t="shared" si="2"/>
        <v>1.7222344087931851E-4</v>
      </c>
    </row>
    <row r="42" spans="1:9" x14ac:dyDescent="0.45">
      <c r="A42" s="35" t="s">
        <v>43</v>
      </c>
      <c r="B42" s="3">
        <v>666176</v>
      </c>
      <c r="C42" s="3">
        <v>456658</v>
      </c>
      <c r="D42" s="3">
        <v>10</v>
      </c>
      <c r="E42" s="51">
        <f t="shared" si="0"/>
        <v>0.68547651071188398</v>
      </c>
      <c r="F42" s="3">
        <v>1215</v>
      </c>
      <c r="G42" s="51">
        <f t="shared" si="1"/>
        <v>1.8238423479681046E-3</v>
      </c>
      <c r="H42" s="3">
        <v>107</v>
      </c>
      <c r="I42" s="51">
        <f t="shared" si="2"/>
        <v>1.6061821500624459E-4</v>
      </c>
    </row>
    <row r="43" spans="1:9" x14ac:dyDescent="0.45">
      <c r="A43" s="35" t="s">
        <v>44</v>
      </c>
      <c r="B43" s="3">
        <v>1879187</v>
      </c>
      <c r="C43" s="3">
        <v>1202197</v>
      </c>
      <c r="D43" s="3">
        <v>31</v>
      </c>
      <c r="E43" s="51">
        <f t="shared" si="0"/>
        <v>0.6397266477471375</v>
      </c>
      <c r="F43" s="3">
        <v>5451</v>
      </c>
      <c r="G43" s="51">
        <f t="shared" si="1"/>
        <v>2.9007224932909815E-3</v>
      </c>
      <c r="H43" s="3">
        <v>639</v>
      </c>
      <c r="I43" s="51">
        <f t="shared" si="2"/>
        <v>3.4004066652227797E-4</v>
      </c>
    </row>
    <row r="44" spans="1:9" x14ac:dyDescent="0.45">
      <c r="A44" s="35" t="s">
        <v>45</v>
      </c>
      <c r="B44" s="3">
        <v>2788648</v>
      </c>
      <c r="C44" s="3">
        <v>1745032</v>
      </c>
      <c r="D44" s="3">
        <v>25</v>
      </c>
      <c r="E44" s="51">
        <f t="shared" si="0"/>
        <v>0.62575377028581591</v>
      </c>
      <c r="F44" s="3">
        <v>7181</v>
      </c>
      <c r="G44" s="51">
        <f t="shared" si="1"/>
        <v>2.5750829792788475E-3</v>
      </c>
      <c r="H44" s="3">
        <v>758</v>
      </c>
      <c r="I44" s="51">
        <f t="shared" si="2"/>
        <v>2.7181630668338206E-4</v>
      </c>
    </row>
    <row r="45" spans="1:9" x14ac:dyDescent="0.45">
      <c r="A45" s="35" t="s">
        <v>46</v>
      </c>
      <c r="B45" s="3">
        <v>1340431</v>
      </c>
      <c r="C45" s="3">
        <v>917646</v>
      </c>
      <c r="D45" s="3">
        <v>48</v>
      </c>
      <c r="E45" s="51">
        <f t="shared" si="0"/>
        <v>0.68455444554773803</v>
      </c>
      <c r="F45" s="3">
        <v>3892</v>
      </c>
      <c r="G45" s="51">
        <f t="shared" si="1"/>
        <v>2.9035437109407349E-3</v>
      </c>
      <c r="H45" s="3">
        <v>660</v>
      </c>
      <c r="I45" s="51">
        <f t="shared" si="2"/>
        <v>4.923789437874833E-4</v>
      </c>
    </row>
    <row r="46" spans="1:9" x14ac:dyDescent="0.45">
      <c r="A46" s="35" t="s">
        <v>47</v>
      </c>
      <c r="B46" s="3">
        <v>726558</v>
      </c>
      <c r="C46" s="3">
        <v>483842</v>
      </c>
      <c r="D46" s="3">
        <v>3</v>
      </c>
      <c r="E46" s="51">
        <f t="shared" si="0"/>
        <v>0.66593307072525521</v>
      </c>
      <c r="F46" s="3">
        <v>1739</v>
      </c>
      <c r="G46" s="51">
        <f t="shared" si="1"/>
        <v>2.3934771897081855E-3</v>
      </c>
      <c r="H46" s="3">
        <v>165</v>
      </c>
      <c r="I46" s="51">
        <f t="shared" si="2"/>
        <v>2.270981807371194E-4</v>
      </c>
    </row>
    <row r="47" spans="1:9" x14ac:dyDescent="0.45">
      <c r="A47" s="35" t="s">
        <v>48</v>
      </c>
      <c r="B47" s="3">
        <v>964857</v>
      </c>
      <c r="C47" s="3">
        <v>619117</v>
      </c>
      <c r="D47" s="3">
        <v>12</v>
      </c>
      <c r="E47" s="51">
        <f t="shared" si="0"/>
        <v>0.64165467007027988</v>
      </c>
      <c r="F47" s="3">
        <v>2170</v>
      </c>
      <c r="G47" s="51">
        <f t="shared" si="1"/>
        <v>2.2490379403372726E-3</v>
      </c>
      <c r="H47" s="3">
        <v>152</v>
      </c>
      <c r="I47" s="51">
        <f t="shared" si="2"/>
        <v>1.5753629812500713E-4</v>
      </c>
    </row>
    <row r="48" spans="1:9" x14ac:dyDescent="0.45">
      <c r="A48" s="35" t="s">
        <v>49</v>
      </c>
      <c r="B48" s="3">
        <v>1341487</v>
      </c>
      <c r="C48" s="3">
        <v>895538</v>
      </c>
      <c r="D48" s="3">
        <v>37</v>
      </c>
      <c r="E48" s="51">
        <f t="shared" si="0"/>
        <v>0.66754355427969114</v>
      </c>
      <c r="F48" s="3">
        <v>2891</v>
      </c>
      <c r="G48" s="51">
        <f t="shared" si="1"/>
        <v>2.1550712008390691E-3</v>
      </c>
      <c r="H48" s="3">
        <v>101</v>
      </c>
      <c r="I48" s="51">
        <f t="shared" si="2"/>
        <v>7.5289585363108249E-5</v>
      </c>
    </row>
    <row r="49" spans="1:9" x14ac:dyDescent="0.45">
      <c r="A49" s="35" t="s">
        <v>50</v>
      </c>
      <c r="B49" s="3">
        <v>692927</v>
      </c>
      <c r="C49" s="3">
        <v>445917</v>
      </c>
      <c r="D49" s="3">
        <v>16</v>
      </c>
      <c r="E49" s="51">
        <f t="shared" si="0"/>
        <v>0.64350357252639889</v>
      </c>
      <c r="F49" s="3">
        <v>1318</v>
      </c>
      <c r="G49" s="51">
        <f t="shared" si="1"/>
        <v>1.9020762648879318E-3</v>
      </c>
      <c r="H49" s="3">
        <v>158</v>
      </c>
      <c r="I49" s="51">
        <f t="shared" si="2"/>
        <v>2.2801824723239243E-4</v>
      </c>
    </row>
    <row r="50" spans="1:9" x14ac:dyDescent="0.45">
      <c r="A50" s="35" t="s">
        <v>51</v>
      </c>
      <c r="B50" s="3">
        <v>5108414</v>
      </c>
      <c r="C50" s="3">
        <v>3133195</v>
      </c>
      <c r="D50" s="3">
        <v>375</v>
      </c>
      <c r="E50" s="51">
        <f t="shared" si="0"/>
        <v>0.61326666162922583</v>
      </c>
      <c r="F50" s="3">
        <v>12113</v>
      </c>
      <c r="G50" s="51">
        <f t="shared" si="1"/>
        <v>2.3711860471762858E-3</v>
      </c>
      <c r="H50" s="3">
        <v>1317</v>
      </c>
      <c r="I50" s="51">
        <f t="shared" si="2"/>
        <v>2.5780995823752732E-4</v>
      </c>
    </row>
    <row r="51" spans="1:9" x14ac:dyDescent="0.45">
      <c r="A51" s="35" t="s">
        <v>52</v>
      </c>
      <c r="B51" s="3">
        <v>812168</v>
      </c>
      <c r="C51" s="3">
        <v>509594</v>
      </c>
      <c r="D51" s="3">
        <v>144</v>
      </c>
      <c r="E51" s="51">
        <f t="shared" si="0"/>
        <v>0.62727169748130929</v>
      </c>
      <c r="F51" s="3">
        <v>2133</v>
      </c>
      <c r="G51" s="51">
        <f t="shared" si="1"/>
        <v>2.626303917416101E-3</v>
      </c>
      <c r="H51" s="3">
        <v>242</v>
      </c>
      <c r="I51" s="51">
        <f t="shared" si="2"/>
        <v>2.9796790811753235E-4</v>
      </c>
    </row>
    <row r="52" spans="1:9" x14ac:dyDescent="0.45">
      <c r="A52" s="35" t="s">
        <v>53</v>
      </c>
      <c r="B52" s="3">
        <v>1319965</v>
      </c>
      <c r="C52" s="3">
        <v>901316</v>
      </c>
      <c r="D52" s="3">
        <v>10</v>
      </c>
      <c r="E52" s="51">
        <f t="shared" si="0"/>
        <v>0.68282568098396546</v>
      </c>
      <c r="F52" s="3">
        <v>2783</v>
      </c>
      <c r="G52" s="51">
        <f t="shared" si="1"/>
        <v>2.1083892375934211E-3</v>
      </c>
      <c r="H52" s="3">
        <v>345</v>
      </c>
      <c r="I52" s="51">
        <f t="shared" si="2"/>
        <v>2.6137056664381252E-4</v>
      </c>
    </row>
    <row r="53" spans="1:9" x14ac:dyDescent="0.45">
      <c r="A53" s="35" t="s">
        <v>54</v>
      </c>
      <c r="B53" s="3">
        <v>1747317</v>
      </c>
      <c r="C53" s="3">
        <v>1167479</v>
      </c>
      <c r="D53" s="3">
        <v>49</v>
      </c>
      <c r="E53" s="51">
        <f t="shared" si="0"/>
        <v>0.66812719157428213</v>
      </c>
      <c r="F53" s="3">
        <v>4001</v>
      </c>
      <c r="G53" s="51">
        <f t="shared" si="1"/>
        <v>2.2897962991260314E-3</v>
      </c>
      <c r="H53" s="3">
        <v>657</v>
      </c>
      <c r="I53" s="51">
        <f t="shared" si="2"/>
        <v>3.7600504087123289E-4</v>
      </c>
    </row>
    <row r="54" spans="1:9" x14ac:dyDescent="0.45">
      <c r="A54" s="35" t="s">
        <v>55</v>
      </c>
      <c r="B54" s="3">
        <v>1131106</v>
      </c>
      <c r="C54" s="3">
        <v>741242</v>
      </c>
      <c r="D54" s="3">
        <v>110</v>
      </c>
      <c r="E54" s="51">
        <f t="shared" si="0"/>
        <v>0.65522771517435152</v>
      </c>
      <c r="F54" s="3">
        <v>2551</v>
      </c>
      <c r="G54" s="51">
        <f t="shared" si="1"/>
        <v>2.2553147096735409E-3</v>
      </c>
      <c r="H54" s="3">
        <v>361</v>
      </c>
      <c r="I54" s="51">
        <f t="shared" si="2"/>
        <v>3.191566484485097E-4</v>
      </c>
    </row>
    <row r="55" spans="1:9" x14ac:dyDescent="0.45">
      <c r="A55" s="35" t="s">
        <v>56</v>
      </c>
      <c r="B55" s="3">
        <v>1078190</v>
      </c>
      <c r="C55" s="3">
        <v>689034</v>
      </c>
      <c r="D55" s="3">
        <v>119</v>
      </c>
      <c r="E55" s="51">
        <f t="shared" si="0"/>
        <v>0.63895510067798811</v>
      </c>
      <c r="F55" s="3">
        <v>2705</v>
      </c>
      <c r="G55" s="51">
        <f t="shared" si="1"/>
        <v>2.5088342499930438E-3</v>
      </c>
      <c r="H55" s="3">
        <v>232</v>
      </c>
      <c r="I55" s="51">
        <f t="shared" si="2"/>
        <v>2.1517543290143666E-4</v>
      </c>
    </row>
    <row r="56" spans="1:9" x14ac:dyDescent="0.45">
      <c r="A56" s="35" t="s">
        <v>57</v>
      </c>
      <c r="B56" s="3">
        <v>1605061</v>
      </c>
      <c r="C56" s="3">
        <v>1057781</v>
      </c>
      <c r="D56" s="3">
        <v>61</v>
      </c>
      <c r="E56" s="51">
        <f t="shared" si="0"/>
        <v>0.65899053057796553</v>
      </c>
      <c r="F56" s="3">
        <v>4062</v>
      </c>
      <c r="G56" s="51">
        <f t="shared" si="1"/>
        <v>2.5307449374198238E-3</v>
      </c>
      <c r="H56" s="3">
        <v>585</v>
      </c>
      <c r="I56" s="51">
        <f t="shared" si="2"/>
        <v>3.6447212909665114E-4</v>
      </c>
    </row>
    <row r="57" spans="1:9" x14ac:dyDescent="0.45">
      <c r="A57" s="35" t="s">
        <v>58</v>
      </c>
      <c r="B57" s="3">
        <v>1485316</v>
      </c>
      <c r="C57" s="3">
        <v>712727</v>
      </c>
      <c r="D57" s="3">
        <v>83</v>
      </c>
      <c r="E57" s="51">
        <f t="shared" si="0"/>
        <v>0.47979285216075235</v>
      </c>
      <c r="F57" s="3">
        <v>3478</v>
      </c>
      <c r="G57" s="51">
        <f t="shared" si="1"/>
        <v>2.3415892645066772E-3</v>
      </c>
      <c r="H57" s="3">
        <v>279</v>
      </c>
      <c r="I57" s="51">
        <f t="shared" si="2"/>
        <v>1.8783881679050113E-4</v>
      </c>
    </row>
    <row r="58" spans="1:9" ht="9.75" customHeight="1" x14ac:dyDescent="0.45">
      <c r="A58" s="33"/>
      <c r="B58" s="2"/>
      <c r="C58" s="2"/>
      <c r="D58" s="2"/>
      <c r="E58" s="52"/>
      <c r="F58" s="58"/>
      <c r="G58" s="52"/>
      <c r="H58" s="58"/>
      <c r="I58" s="52"/>
    </row>
    <row r="59" spans="1:9" ht="18.75" customHeight="1" x14ac:dyDescent="0.45">
      <c r="A59" s="30" t="s">
        <v>157</v>
      </c>
      <c r="B59" s="2"/>
      <c r="C59" s="2"/>
      <c r="D59" s="2"/>
      <c r="E59" s="52"/>
      <c r="F59" s="58"/>
      <c r="G59" s="52"/>
      <c r="H59" s="58"/>
      <c r="I59" s="52"/>
    </row>
    <row r="60" spans="1:9" ht="18.75" customHeight="1" x14ac:dyDescent="0.45">
      <c r="A60" s="30" t="s">
        <v>59</v>
      </c>
      <c r="B60" s="2"/>
      <c r="C60" s="2"/>
      <c r="D60" s="2"/>
      <c r="E60" s="52"/>
      <c r="F60" s="58"/>
      <c r="G60" s="52"/>
      <c r="H60" s="58"/>
      <c r="I60" s="52"/>
    </row>
    <row r="61" spans="1:9" x14ac:dyDescent="0.45">
      <c r="A61" s="30" t="s">
        <v>60</v>
      </c>
    </row>
    <row r="62" spans="1:9" x14ac:dyDescent="0.45">
      <c r="A62" s="30" t="s">
        <v>61</v>
      </c>
    </row>
    <row r="63" spans="1:9" x14ac:dyDescent="0.45">
      <c r="A63" s="30" t="s">
        <v>150</v>
      </c>
      <c r="F63" s="19"/>
      <c r="H63" s="19"/>
    </row>
    <row r="64" spans="1:9" x14ac:dyDescent="0.45">
      <c r="A64" s="30" t="s">
        <v>62</v>
      </c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F43" sqref="F43"/>
    </sheetView>
  </sheetViews>
  <sheetFormatPr defaultColWidth="9" defaultRowHeight="18" x14ac:dyDescent="0.45"/>
  <cols>
    <col min="1" max="1" width="13.59765625" style="27" customWidth="1"/>
    <col min="2" max="4" width="13.59765625" style="19" customWidth="1"/>
    <col min="5" max="5" width="13.59765625" style="27" customWidth="1"/>
    <col min="6" max="6" width="13.59765625" style="19" customWidth="1"/>
    <col min="7" max="7" width="13.59765625" style="27" customWidth="1"/>
    <col min="8" max="8" width="13.59765625" style="19" customWidth="1"/>
    <col min="9" max="9" width="15.69921875" style="27" customWidth="1"/>
    <col min="10" max="10" width="9" style="27"/>
    <col min="11" max="11" width="9.5" style="27" bestFit="1" customWidth="1"/>
    <col min="12" max="16384" width="9" style="27"/>
  </cols>
  <sheetData>
    <row r="1" spans="1:9" x14ac:dyDescent="0.45">
      <c r="A1" s="64" t="s">
        <v>63</v>
      </c>
      <c r="B1" s="64"/>
      <c r="C1" s="64"/>
      <c r="D1" s="64"/>
      <c r="E1" s="64"/>
      <c r="F1" s="64"/>
      <c r="G1" s="64"/>
      <c r="H1" s="64"/>
      <c r="I1" s="64"/>
    </row>
    <row r="2" spans="1:9" x14ac:dyDescent="0.45">
      <c r="A2" s="30"/>
      <c r="B2" s="53"/>
      <c r="C2" s="53"/>
      <c r="D2" s="53"/>
      <c r="E2" s="30"/>
      <c r="F2" s="53"/>
      <c r="G2" s="30"/>
      <c r="H2" s="53"/>
      <c r="I2" s="30"/>
    </row>
    <row r="3" spans="1:9" x14ac:dyDescent="0.45">
      <c r="A3" s="33"/>
      <c r="B3" s="54"/>
      <c r="C3" s="54"/>
      <c r="D3" s="54"/>
      <c r="E3" s="33"/>
      <c r="F3" s="55"/>
      <c r="G3" s="56"/>
      <c r="H3" s="81">
        <f>'進捗状況 (都道府県別)'!H3</f>
        <v>44805</v>
      </c>
      <c r="I3" s="81"/>
    </row>
    <row r="4" spans="1:9" x14ac:dyDescent="0.45">
      <c r="A4" s="30" t="s">
        <v>64</v>
      </c>
      <c r="B4" s="54"/>
      <c r="C4" s="54"/>
      <c r="D4" s="54"/>
      <c r="E4" s="33"/>
      <c r="F4" s="55"/>
      <c r="G4" s="56"/>
      <c r="H4" s="55"/>
      <c r="I4" s="37" t="s">
        <v>1</v>
      </c>
    </row>
    <row r="5" spans="1:9" ht="24" customHeight="1" x14ac:dyDescent="0.45">
      <c r="A5" s="83" t="s">
        <v>65</v>
      </c>
      <c r="B5" s="65" t="s">
        <v>3</v>
      </c>
      <c r="C5" s="61" t="s">
        <v>4</v>
      </c>
      <c r="D5" s="66"/>
      <c r="E5" s="67"/>
      <c r="F5" s="71" t="str">
        <f>'進捗状況 (都道府県別)'!F5</f>
        <v>直近1週間</v>
      </c>
      <c r="G5" s="72"/>
      <c r="H5" s="71">
        <f>'進捗状況 (都道府県別)'!H5:I5</f>
        <v>44804</v>
      </c>
      <c r="I5" s="72"/>
    </row>
    <row r="6" spans="1:9" ht="23.25" customHeight="1" x14ac:dyDescent="0.45">
      <c r="A6" s="83"/>
      <c r="B6" s="65"/>
      <c r="C6" s="68"/>
      <c r="D6" s="69"/>
      <c r="E6" s="70"/>
      <c r="F6" s="75" t="s">
        <v>5</v>
      </c>
      <c r="G6" s="76"/>
      <c r="H6" s="77" t="s">
        <v>6</v>
      </c>
      <c r="I6" s="78"/>
    </row>
    <row r="7" spans="1:9" ht="18.75" customHeight="1" x14ac:dyDescent="0.45">
      <c r="A7" s="60"/>
      <c r="B7" s="65"/>
      <c r="C7" s="79" t="s">
        <v>7</v>
      </c>
      <c r="D7" s="50"/>
      <c r="E7" s="31"/>
      <c r="F7" s="79" t="s">
        <v>8</v>
      </c>
      <c r="G7" s="31"/>
      <c r="H7" s="79" t="s">
        <v>8</v>
      </c>
      <c r="I7" s="32"/>
    </row>
    <row r="8" spans="1:9" ht="18.75" customHeight="1" x14ac:dyDescent="0.45">
      <c r="A8" s="60"/>
      <c r="B8" s="65"/>
      <c r="C8" s="80"/>
      <c r="D8" s="82" t="s">
        <v>149</v>
      </c>
      <c r="E8" s="63" t="s">
        <v>9</v>
      </c>
      <c r="F8" s="80"/>
      <c r="G8" s="61" t="s">
        <v>10</v>
      </c>
      <c r="H8" s="80"/>
      <c r="I8" s="63" t="s">
        <v>10</v>
      </c>
    </row>
    <row r="9" spans="1:9" ht="35.1" customHeight="1" x14ac:dyDescent="0.45">
      <c r="A9" s="60"/>
      <c r="B9" s="65"/>
      <c r="C9" s="80"/>
      <c r="D9" s="62"/>
      <c r="E9" s="62"/>
      <c r="F9" s="80"/>
      <c r="G9" s="62"/>
      <c r="H9" s="80"/>
      <c r="I9" s="62"/>
    </row>
    <row r="10" spans="1:9" x14ac:dyDescent="0.45">
      <c r="A10" s="34" t="s">
        <v>66</v>
      </c>
      <c r="B10" s="3">
        <f>SUM(B11:B30)</f>
        <v>27484752</v>
      </c>
      <c r="C10" s="3">
        <f>SUM(C11:C30)</f>
        <v>17013580</v>
      </c>
      <c r="D10" s="3">
        <f>SUM(D11:D30)</f>
        <v>688</v>
      </c>
      <c r="E10" s="51">
        <f>(C10-D10)/$B10</f>
        <v>0.61899383338077785</v>
      </c>
      <c r="F10" s="3">
        <f>SUM(F11:F30)</f>
        <v>76136</v>
      </c>
      <c r="G10" s="51">
        <f>F10/$B10</f>
        <v>2.7701177729382459E-3</v>
      </c>
      <c r="H10" s="3">
        <f>SUM(H11:H30)</f>
        <v>9285</v>
      </c>
      <c r="I10" s="51">
        <f>H10/$B10</f>
        <v>3.3782367765224878E-4</v>
      </c>
    </row>
    <row r="11" spans="1:9" x14ac:dyDescent="0.45">
      <c r="A11" s="35" t="s">
        <v>67</v>
      </c>
      <c r="B11" s="3">
        <v>1960668</v>
      </c>
      <c r="C11" s="3">
        <v>1226519</v>
      </c>
      <c r="D11" s="3">
        <v>12</v>
      </c>
      <c r="E11" s="51">
        <f t="shared" ref="E11:E30" si="0">(C11-D11)/$B11</f>
        <v>0.62555567796281675</v>
      </c>
      <c r="F11" s="3">
        <v>6004</v>
      </c>
      <c r="G11" s="51">
        <f t="shared" ref="G11:G30" si="1">F11/$B11</f>
        <v>3.0622216509883365E-3</v>
      </c>
      <c r="H11" s="3">
        <v>1102</v>
      </c>
      <c r="I11" s="51">
        <f t="shared" ref="I11:I30" si="2">H11/$B11</f>
        <v>5.6205334100418839E-4</v>
      </c>
    </row>
    <row r="12" spans="1:9" x14ac:dyDescent="0.45">
      <c r="A12" s="35" t="s">
        <v>68</v>
      </c>
      <c r="B12" s="3">
        <v>1065365</v>
      </c>
      <c r="C12" s="3">
        <v>685272</v>
      </c>
      <c r="D12" s="3">
        <v>9</v>
      </c>
      <c r="E12" s="51">
        <f t="shared" si="0"/>
        <v>0.64321899067455757</v>
      </c>
      <c r="F12" s="3">
        <v>3857</v>
      </c>
      <c r="G12" s="51">
        <f t="shared" si="1"/>
        <v>3.6203554650284177E-3</v>
      </c>
      <c r="H12" s="3">
        <v>455</v>
      </c>
      <c r="I12" s="51">
        <f t="shared" si="2"/>
        <v>4.2708367554781694E-4</v>
      </c>
    </row>
    <row r="13" spans="1:9" x14ac:dyDescent="0.45">
      <c r="A13" s="35" t="s">
        <v>69</v>
      </c>
      <c r="B13" s="3">
        <v>1332226</v>
      </c>
      <c r="C13" s="3">
        <v>862329</v>
      </c>
      <c r="D13" s="3">
        <v>10</v>
      </c>
      <c r="E13" s="51">
        <f t="shared" si="0"/>
        <v>0.64727681339352328</v>
      </c>
      <c r="F13" s="3">
        <v>3905</v>
      </c>
      <c r="G13" s="51">
        <f t="shared" si="1"/>
        <v>2.9311843486015134E-3</v>
      </c>
      <c r="H13" s="3">
        <v>355</v>
      </c>
      <c r="I13" s="51">
        <f t="shared" si="2"/>
        <v>2.6647130441831944E-4</v>
      </c>
    </row>
    <row r="14" spans="1:9" x14ac:dyDescent="0.45">
      <c r="A14" s="35" t="s">
        <v>70</v>
      </c>
      <c r="B14" s="3">
        <v>976328</v>
      </c>
      <c r="C14" s="3">
        <v>643691</v>
      </c>
      <c r="D14" s="3">
        <v>0</v>
      </c>
      <c r="E14" s="51">
        <f t="shared" si="0"/>
        <v>0.65929789988610388</v>
      </c>
      <c r="F14" s="3">
        <v>2703</v>
      </c>
      <c r="G14" s="51">
        <f t="shared" si="1"/>
        <v>2.7685368032054803E-3</v>
      </c>
      <c r="H14" s="3">
        <v>184</v>
      </c>
      <c r="I14" s="51">
        <f t="shared" si="2"/>
        <v>1.8846125482419843E-4</v>
      </c>
    </row>
    <row r="15" spans="1:9" x14ac:dyDescent="0.45">
      <c r="A15" s="35" t="s">
        <v>71</v>
      </c>
      <c r="B15" s="3">
        <v>3755776</v>
      </c>
      <c r="C15" s="3">
        <v>2436149</v>
      </c>
      <c r="D15" s="3">
        <v>68</v>
      </c>
      <c r="E15" s="51">
        <f t="shared" si="0"/>
        <v>0.64862254830959032</v>
      </c>
      <c r="F15" s="3">
        <v>10643</v>
      </c>
      <c r="G15" s="51">
        <f t="shared" si="1"/>
        <v>2.8337685740576646E-3</v>
      </c>
      <c r="H15" s="3">
        <v>931</v>
      </c>
      <c r="I15" s="51">
        <f t="shared" si="2"/>
        <v>2.4788485788289821E-4</v>
      </c>
    </row>
    <row r="16" spans="1:9" x14ac:dyDescent="0.45">
      <c r="A16" s="35" t="s">
        <v>72</v>
      </c>
      <c r="B16" s="3">
        <v>1522390</v>
      </c>
      <c r="C16" s="3">
        <v>944376</v>
      </c>
      <c r="D16" s="3">
        <v>61</v>
      </c>
      <c r="E16" s="51">
        <f t="shared" si="0"/>
        <v>0.62028455257851145</v>
      </c>
      <c r="F16" s="3">
        <v>4607</v>
      </c>
      <c r="G16" s="51">
        <f t="shared" si="1"/>
        <v>3.0261628097924972E-3</v>
      </c>
      <c r="H16" s="3">
        <v>529</v>
      </c>
      <c r="I16" s="51">
        <f t="shared" si="2"/>
        <v>3.474799492902607E-4</v>
      </c>
    </row>
    <row r="17" spans="1:9" x14ac:dyDescent="0.45">
      <c r="A17" s="35" t="s">
        <v>73</v>
      </c>
      <c r="B17" s="3">
        <v>719112</v>
      </c>
      <c r="C17" s="3">
        <v>469511</v>
      </c>
      <c r="D17" s="3">
        <v>17</v>
      </c>
      <c r="E17" s="51">
        <f t="shared" si="0"/>
        <v>0.65288021893668857</v>
      </c>
      <c r="F17" s="3">
        <v>1796</v>
      </c>
      <c r="G17" s="51">
        <f t="shared" si="1"/>
        <v>2.4975247249385355E-3</v>
      </c>
      <c r="H17" s="3">
        <v>89</v>
      </c>
      <c r="I17" s="51">
        <f t="shared" si="2"/>
        <v>1.2376375307323478E-4</v>
      </c>
    </row>
    <row r="18" spans="1:9" x14ac:dyDescent="0.45">
      <c r="A18" s="35" t="s">
        <v>74</v>
      </c>
      <c r="B18" s="3">
        <v>779613</v>
      </c>
      <c r="C18" s="3">
        <v>544837</v>
      </c>
      <c r="D18" s="3">
        <v>3</v>
      </c>
      <c r="E18" s="51">
        <f t="shared" si="0"/>
        <v>0.69885186624645823</v>
      </c>
      <c r="F18" s="3">
        <v>2653</v>
      </c>
      <c r="G18" s="51">
        <f t="shared" si="1"/>
        <v>3.4029704481582531E-3</v>
      </c>
      <c r="H18" s="3">
        <v>175</v>
      </c>
      <c r="I18" s="51">
        <f t="shared" si="2"/>
        <v>2.2447034618458132E-4</v>
      </c>
    </row>
    <row r="19" spans="1:9" x14ac:dyDescent="0.45">
      <c r="A19" s="35" t="s">
        <v>75</v>
      </c>
      <c r="B19" s="3">
        <v>689079</v>
      </c>
      <c r="C19" s="3">
        <v>462073</v>
      </c>
      <c r="D19" s="3">
        <v>12</v>
      </c>
      <c r="E19" s="51">
        <f t="shared" si="0"/>
        <v>0.67054865987789503</v>
      </c>
      <c r="F19" s="3">
        <v>2448</v>
      </c>
      <c r="G19" s="51">
        <f t="shared" si="1"/>
        <v>3.5525679929296933E-3</v>
      </c>
      <c r="H19" s="3">
        <v>968</v>
      </c>
      <c r="I19" s="51">
        <f t="shared" si="2"/>
        <v>1.4047736181192578E-3</v>
      </c>
    </row>
    <row r="20" spans="1:9" x14ac:dyDescent="0.45">
      <c r="A20" s="35" t="s">
        <v>76</v>
      </c>
      <c r="B20" s="3">
        <v>795771</v>
      </c>
      <c r="C20" s="3">
        <v>523026</v>
      </c>
      <c r="D20" s="3">
        <v>5</v>
      </c>
      <c r="E20" s="51">
        <f t="shared" si="0"/>
        <v>0.65725064120205434</v>
      </c>
      <c r="F20" s="3">
        <v>2115</v>
      </c>
      <c r="G20" s="51">
        <f t="shared" si="1"/>
        <v>2.6577997941618883E-3</v>
      </c>
      <c r="H20" s="3">
        <v>207</v>
      </c>
      <c r="I20" s="51">
        <f t="shared" si="2"/>
        <v>2.6012508623712101E-4</v>
      </c>
    </row>
    <row r="21" spans="1:9" x14ac:dyDescent="0.45">
      <c r="A21" s="35" t="s">
        <v>77</v>
      </c>
      <c r="B21" s="3">
        <v>2293433</v>
      </c>
      <c r="C21" s="3">
        <v>1376850</v>
      </c>
      <c r="D21" s="3">
        <v>32</v>
      </c>
      <c r="E21" s="51">
        <f t="shared" si="0"/>
        <v>0.6003305960976405</v>
      </c>
      <c r="F21" s="3">
        <v>5168</v>
      </c>
      <c r="G21" s="51">
        <f t="shared" si="1"/>
        <v>2.2533904413165767E-3</v>
      </c>
      <c r="H21" s="3">
        <v>477</v>
      </c>
      <c r="I21" s="51">
        <f t="shared" si="2"/>
        <v>2.0798514715712209E-4</v>
      </c>
    </row>
    <row r="22" spans="1:9" x14ac:dyDescent="0.45">
      <c r="A22" s="35" t="s">
        <v>78</v>
      </c>
      <c r="B22" s="3">
        <v>1388807</v>
      </c>
      <c r="C22" s="3">
        <v>833437</v>
      </c>
      <c r="D22" s="3">
        <v>37</v>
      </c>
      <c r="E22" s="51">
        <f t="shared" si="0"/>
        <v>0.60008338091613878</v>
      </c>
      <c r="F22" s="3">
        <v>5072</v>
      </c>
      <c r="G22" s="51">
        <f t="shared" si="1"/>
        <v>3.6520553251819729E-3</v>
      </c>
      <c r="H22" s="3">
        <v>436</v>
      </c>
      <c r="I22" s="51">
        <f t="shared" si="2"/>
        <v>3.1393850981453866E-4</v>
      </c>
    </row>
    <row r="23" spans="1:9" x14ac:dyDescent="0.45">
      <c r="A23" s="35" t="s">
        <v>79</v>
      </c>
      <c r="B23" s="3">
        <v>2732197</v>
      </c>
      <c r="C23" s="3">
        <v>1493585</v>
      </c>
      <c r="D23" s="3">
        <v>105</v>
      </c>
      <c r="E23" s="51">
        <f t="shared" si="0"/>
        <v>0.54662237020244153</v>
      </c>
      <c r="F23" s="3">
        <v>7057</v>
      </c>
      <c r="G23" s="51">
        <f t="shared" si="1"/>
        <v>2.5829030629928953E-3</v>
      </c>
      <c r="H23" s="3">
        <v>1022</v>
      </c>
      <c r="I23" s="51">
        <f t="shared" si="2"/>
        <v>3.7405794677323778E-4</v>
      </c>
    </row>
    <row r="24" spans="1:9" x14ac:dyDescent="0.45">
      <c r="A24" s="35" t="s">
        <v>80</v>
      </c>
      <c r="B24" s="3">
        <v>826154</v>
      </c>
      <c r="C24" s="3">
        <v>490368</v>
      </c>
      <c r="D24" s="3">
        <v>15</v>
      </c>
      <c r="E24" s="51">
        <f t="shared" si="0"/>
        <v>0.59353704030967591</v>
      </c>
      <c r="F24" s="3">
        <v>2120</v>
      </c>
      <c r="G24" s="51">
        <f t="shared" si="1"/>
        <v>2.5661075295889146E-3</v>
      </c>
      <c r="H24" s="3">
        <v>483</v>
      </c>
      <c r="I24" s="51">
        <f t="shared" si="2"/>
        <v>5.8463676263747436E-4</v>
      </c>
    </row>
    <row r="25" spans="1:9" x14ac:dyDescent="0.45">
      <c r="A25" s="35" t="s">
        <v>81</v>
      </c>
      <c r="B25" s="3">
        <v>1517627</v>
      </c>
      <c r="C25" s="3">
        <v>903504</v>
      </c>
      <c r="D25" s="3">
        <v>7</v>
      </c>
      <c r="E25" s="51">
        <f t="shared" si="0"/>
        <v>0.59533534919977038</v>
      </c>
      <c r="F25" s="3">
        <v>4560</v>
      </c>
      <c r="G25" s="51">
        <f t="shared" si="1"/>
        <v>3.0046908759530505E-3</v>
      </c>
      <c r="H25" s="3">
        <v>468</v>
      </c>
      <c r="I25" s="51">
        <f t="shared" si="2"/>
        <v>3.0837616884781308E-4</v>
      </c>
    </row>
    <row r="26" spans="1:9" x14ac:dyDescent="0.45">
      <c r="A26" s="35" t="s">
        <v>82</v>
      </c>
      <c r="B26" s="3">
        <v>704487</v>
      </c>
      <c r="C26" s="3">
        <v>430212</v>
      </c>
      <c r="D26" s="3">
        <v>11</v>
      </c>
      <c r="E26" s="51">
        <f t="shared" si="0"/>
        <v>0.61065853592756147</v>
      </c>
      <c r="F26" s="3">
        <v>2318</v>
      </c>
      <c r="G26" s="51">
        <f t="shared" si="1"/>
        <v>3.2903375080022769E-3</v>
      </c>
      <c r="H26" s="3">
        <v>202</v>
      </c>
      <c r="I26" s="51">
        <f t="shared" si="2"/>
        <v>2.8673346704765311E-4</v>
      </c>
    </row>
    <row r="27" spans="1:9" x14ac:dyDescent="0.45">
      <c r="A27" s="35" t="s">
        <v>83</v>
      </c>
      <c r="B27" s="3">
        <v>1189149</v>
      </c>
      <c r="C27" s="3">
        <v>710030</v>
      </c>
      <c r="D27" s="3">
        <v>4</v>
      </c>
      <c r="E27" s="51">
        <f t="shared" si="0"/>
        <v>0.5970874970251836</v>
      </c>
      <c r="F27" s="3">
        <v>2628</v>
      </c>
      <c r="G27" s="51">
        <f t="shared" si="1"/>
        <v>2.2099837783154173E-3</v>
      </c>
      <c r="H27" s="3">
        <v>285</v>
      </c>
      <c r="I27" s="51">
        <f t="shared" si="2"/>
        <v>2.3966719057073589E-4</v>
      </c>
    </row>
    <row r="28" spans="1:9" x14ac:dyDescent="0.45">
      <c r="A28" s="35" t="s">
        <v>84</v>
      </c>
      <c r="B28" s="3">
        <v>936583</v>
      </c>
      <c r="C28" s="3">
        <v>600454</v>
      </c>
      <c r="D28" s="3">
        <v>268</v>
      </c>
      <c r="E28" s="51">
        <f t="shared" si="0"/>
        <v>0.64082521250118785</v>
      </c>
      <c r="F28" s="3">
        <v>2149</v>
      </c>
      <c r="G28" s="51">
        <f t="shared" si="1"/>
        <v>2.294511004363735E-3</v>
      </c>
      <c r="H28" s="3">
        <v>128</v>
      </c>
      <c r="I28" s="51">
        <f t="shared" si="2"/>
        <v>1.3666701189323315E-4</v>
      </c>
    </row>
    <row r="29" spans="1:9" x14ac:dyDescent="0.45">
      <c r="A29" s="35" t="s">
        <v>85</v>
      </c>
      <c r="B29" s="3">
        <v>1568265</v>
      </c>
      <c r="C29" s="3">
        <v>914868</v>
      </c>
      <c r="D29" s="3">
        <v>4</v>
      </c>
      <c r="E29" s="51">
        <f t="shared" si="0"/>
        <v>0.58336059275696395</v>
      </c>
      <c r="F29" s="3">
        <v>2548</v>
      </c>
      <c r="G29" s="51">
        <f t="shared" si="1"/>
        <v>1.624725413115768E-3</v>
      </c>
      <c r="H29" s="3">
        <v>324</v>
      </c>
      <c r="I29" s="51">
        <f t="shared" si="2"/>
        <v>2.0659773698960315E-4</v>
      </c>
    </row>
    <row r="30" spans="1:9" x14ac:dyDescent="0.45">
      <c r="A30" s="35" t="s">
        <v>86</v>
      </c>
      <c r="B30" s="3">
        <v>731722</v>
      </c>
      <c r="C30" s="3">
        <v>462489</v>
      </c>
      <c r="D30" s="3">
        <v>8</v>
      </c>
      <c r="E30" s="51">
        <f t="shared" si="0"/>
        <v>0.63204468363668165</v>
      </c>
      <c r="F30" s="3">
        <v>1785</v>
      </c>
      <c r="G30" s="51">
        <f t="shared" si="1"/>
        <v>2.4394510483489633E-3</v>
      </c>
      <c r="H30" s="3">
        <v>465</v>
      </c>
      <c r="I30" s="51">
        <f t="shared" si="2"/>
        <v>6.3548724788922565E-4</v>
      </c>
    </row>
    <row r="31" spans="1:9" x14ac:dyDescent="0.45">
      <c r="A31" s="33"/>
      <c r="B31" s="2"/>
      <c r="C31" s="2"/>
      <c r="D31" s="2"/>
      <c r="E31" s="52"/>
      <c r="F31" s="2"/>
      <c r="G31" s="52"/>
      <c r="H31" s="2"/>
      <c r="I31" s="52"/>
    </row>
    <row r="32" spans="1:9" x14ac:dyDescent="0.45">
      <c r="A32" s="33"/>
      <c r="B32" s="2"/>
      <c r="C32" s="2"/>
      <c r="D32" s="2"/>
      <c r="E32" s="52"/>
      <c r="F32" s="2"/>
      <c r="G32" s="52"/>
      <c r="H32" s="2"/>
      <c r="I32" s="52"/>
    </row>
    <row r="33" spans="1:9" x14ac:dyDescent="0.45">
      <c r="A33" s="30" t="s">
        <v>87</v>
      </c>
      <c r="B33" s="54"/>
      <c r="C33" s="54"/>
      <c r="D33" s="54"/>
      <c r="E33" s="33"/>
      <c r="F33" s="55"/>
      <c r="G33" s="56"/>
      <c r="H33" s="55"/>
      <c r="I33" s="56"/>
    </row>
    <row r="34" spans="1:9" ht="22.5" customHeight="1" x14ac:dyDescent="0.45">
      <c r="A34" s="83"/>
      <c r="B34" s="65" t="s">
        <v>3</v>
      </c>
      <c r="C34" s="61" t="s">
        <v>4</v>
      </c>
      <c r="D34" s="66"/>
      <c r="E34" s="67"/>
      <c r="F34" s="71" t="str">
        <f>F5</f>
        <v>直近1週間</v>
      </c>
      <c r="G34" s="72"/>
      <c r="H34" s="71">
        <f>'進捗状況 (都道府県別)'!H5:I5</f>
        <v>44804</v>
      </c>
      <c r="I34" s="72"/>
    </row>
    <row r="35" spans="1:9" ht="24" customHeight="1" x14ac:dyDescent="0.45">
      <c r="A35" s="83"/>
      <c r="B35" s="65"/>
      <c r="C35" s="68"/>
      <c r="D35" s="69"/>
      <c r="E35" s="70"/>
      <c r="F35" s="75" t="s">
        <v>5</v>
      </c>
      <c r="G35" s="76"/>
      <c r="H35" s="77" t="s">
        <v>6</v>
      </c>
      <c r="I35" s="78"/>
    </row>
    <row r="36" spans="1:9" ht="18.75" customHeight="1" x14ac:dyDescent="0.45">
      <c r="A36" s="60"/>
      <c r="B36" s="65"/>
      <c r="C36" s="79" t="s">
        <v>7</v>
      </c>
      <c r="D36" s="50"/>
      <c r="E36" s="31"/>
      <c r="F36" s="79" t="s">
        <v>8</v>
      </c>
      <c r="G36" s="31"/>
      <c r="H36" s="79" t="s">
        <v>8</v>
      </c>
      <c r="I36" s="32"/>
    </row>
    <row r="37" spans="1:9" ht="18.75" customHeight="1" x14ac:dyDescent="0.45">
      <c r="A37" s="60"/>
      <c r="B37" s="65"/>
      <c r="C37" s="80"/>
      <c r="D37" s="63" t="s">
        <v>148</v>
      </c>
      <c r="E37" s="63" t="s">
        <v>9</v>
      </c>
      <c r="F37" s="80"/>
      <c r="G37" s="61" t="s">
        <v>10</v>
      </c>
      <c r="H37" s="80"/>
      <c r="I37" s="63" t="s">
        <v>10</v>
      </c>
    </row>
    <row r="38" spans="1:9" ht="35.1" customHeight="1" x14ac:dyDescent="0.45">
      <c r="A38" s="60"/>
      <c r="B38" s="65"/>
      <c r="C38" s="80"/>
      <c r="D38" s="62"/>
      <c r="E38" s="62"/>
      <c r="F38" s="80"/>
      <c r="G38" s="62"/>
      <c r="H38" s="80"/>
      <c r="I38" s="62"/>
    </row>
    <row r="39" spans="1:9" x14ac:dyDescent="0.45">
      <c r="A39" s="34" t="s">
        <v>66</v>
      </c>
      <c r="B39" s="3">
        <v>9522872</v>
      </c>
      <c r="C39" s="3">
        <v>5951478</v>
      </c>
      <c r="D39" s="3">
        <v>487</v>
      </c>
      <c r="E39" s="51">
        <f t="shared" ref="E39" si="3">(C39-D39)/$B39</f>
        <v>0.62491557168887701</v>
      </c>
      <c r="F39" s="3">
        <v>24078</v>
      </c>
      <c r="G39" s="51">
        <f t="shared" ref="G39" si="4">F39/$B39</f>
        <v>2.5284388995252694E-3</v>
      </c>
      <c r="H39" s="3">
        <v>3388</v>
      </c>
      <c r="I39" s="51">
        <f t="shared" ref="I39" si="5">H39/$B39</f>
        <v>3.5577502249321423E-4</v>
      </c>
    </row>
    <row r="40" spans="1:9" ht="18.75" customHeight="1" x14ac:dyDescent="0.45">
      <c r="A40" s="33"/>
      <c r="B40" s="2"/>
      <c r="C40" s="2"/>
      <c r="D40" s="2"/>
      <c r="E40" s="52"/>
      <c r="F40" s="2"/>
      <c r="G40" s="52"/>
      <c r="H40" s="2"/>
      <c r="I40" s="52"/>
    </row>
    <row r="41" spans="1:9" ht="18.75" customHeight="1" x14ac:dyDescent="0.45">
      <c r="A41" s="30" t="s">
        <v>158</v>
      </c>
      <c r="B41" s="2"/>
      <c r="C41" s="2"/>
      <c r="D41" s="2"/>
      <c r="E41" s="52"/>
      <c r="F41" s="2"/>
      <c r="G41" s="52"/>
      <c r="H41" s="2"/>
      <c r="I41" s="52"/>
    </row>
    <row r="42" spans="1:9" ht="18.75" customHeight="1" x14ac:dyDescent="0.45">
      <c r="A42" s="30" t="s">
        <v>88</v>
      </c>
      <c r="B42" s="2"/>
      <c r="C42" s="2"/>
      <c r="D42" s="2"/>
      <c r="E42" s="52"/>
      <c r="F42" s="2"/>
      <c r="G42" s="52"/>
      <c r="H42" s="2"/>
      <c r="I42" s="52"/>
    </row>
    <row r="43" spans="1:9" x14ac:dyDescent="0.45">
      <c r="A43" s="30" t="s">
        <v>60</v>
      </c>
    </row>
    <row r="44" spans="1:9" x14ac:dyDescent="0.45">
      <c r="A44" s="30" t="s">
        <v>89</v>
      </c>
    </row>
    <row r="45" spans="1:9" x14ac:dyDescent="0.45">
      <c r="A45" s="30" t="s">
        <v>150</v>
      </c>
    </row>
    <row r="46" spans="1:9" x14ac:dyDescent="0.45">
      <c r="A46" s="30" t="s">
        <v>151</v>
      </c>
    </row>
  </sheetData>
  <mergeCells count="30"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>
      <selection activeCell="G11" sqref="G11"/>
    </sheetView>
  </sheetViews>
  <sheetFormatPr defaultColWidth="9" defaultRowHeight="18" x14ac:dyDescent="0.45"/>
  <cols>
    <col min="1" max="1" width="12.69921875" style="27" customWidth="1"/>
    <col min="2" max="2" width="14.09765625" style="33" customWidth="1"/>
    <col min="3" max="5" width="13.8984375" style="27" customWidth="1"/>
    <col min="6" max="8" width="14" style="27" customWidth="1"/>
    <col min="9" max="11" width="14.09765625" style="27" customWidth="1"/>
    <col min="12" max="12" width="12.8984375" style="27" customWidth="1"/>
    <col min="13" max="28" width="13.09765625" style="27" customWidth="1"/>
    <col min="29" max="29" width="9" style="27"/>
    <col min="30" max="30" width="11.59765625" style="27" bestFit="1" customWidth="1"/>
    <col min="31" max="16384" width="9" style="27"/>
  </cols>
  <sheetData>
    <row r="1" spans="1:30" x14ac:dyDescent="0.45">
      <c r="A1" s="28" t="s">
        <v>90</v>
      </c>
      <c r="M1" s="37"/>
    </row>
    <row r="2" spans="1:30" x14ac:dyDescent="0.4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S2" s="37"/>
      <c r="T2" s="37"/>
      <c r="U2" s="37"/>
      <c r="V2" s="37"/>
      <c r="W2" s="37"/>
      <c r="X2" s="37"/>
      <c r="Y2" s="84">
        <f>'進捗状況 (都道府県別)'!H3</f>
        <v>44805</v>
      </c>
      <c r="Z2" s="84"/>
      <c r="AA2" s="84"/>
      <c r="AB2" s="84"/>
    </row>
    <row r="3" spans="1:30" x14ac:dyDescent="0.45">
      <c r="A3" s="63" t="s">
        <v>2</v>
      </c>
      <c r="B3" s="61" t="str">
        <f>_xlfn.CONCAT("接種回数（",TEXT('進捗状況 (都道府県別)'!H3-1,"m月d日"),"まで）")</f>
        <v>接種回数（8月31日まで）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7"/>
    </row>
    <row r="4" spans="1:30" x14ac:dyDescent="0.45">
      <c r="A4" s="85"/>
      <c r="B4" s="85"/>
      <c r="C4" s="61" t="s">
        <v>91</v>
      </c>
      <c r="D4" s="66"/>
      <c r="E4" s="67"/>
      <c r="F4" s="61" t="s">
        <v>92</v>
      </c>
      <c r="G4" s="66"/>
      <c r="H4" s="67"/>
      <c r="I4" s="61" t="s">
        <v>93</v>
      </c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7"/>
      <c r="V4" s="61" t="s">
        <v>94</v>
      </c>
      <c r="W4" s="66"/>
      <c r="X4" s="66"/>
      <c r="Y4" s="66"/>
      <c r="Z4" s="66"/>
      <c r="AA4" s="66"/>
      <c r="AB4" s="67"/>
    </row>
    <row r="5" spans="1:30" x14ac:dyDescent="0.45">
      <c r="A5" s="85"/>
      <c r="B5" s="85"/>
      <c r="C5" s="68"/>
      <c r="D5" s="69"/>
      <c r="E5" s="70"/>
      <c r="F5" s="68"/>
      <c r="G5" s="69"/>
      <c r="H5" s="70"/>
      <c r="I5" s="86"/>
      <c r="J5" s="87"/>
      <c r="K5" s="70"/>
      <c r="L5" s="23" t="s">
        <v>95</v>
      </c>
      <c r="M5" s="23" t="s">
        <v>96</v>
      </c>
      <c r="N5" s="23" t="s">
        <v>97</v>
      </c>
      <c r="O5" s="23" t="s">
        <v>98</v>
      </c>
      <c r="P5" s="23" t="s">
        <v>99</v>
      </c>
      <c r="Q5" s="23" t="s">
        <v>100</v>
      </c>
      <c r="R5" s="23" t="s">
        <v>101</v>
      </c>
      <c r="S5" s="23" t="s">
        <v>102</v>
      </c>
      <c r="T5" s="23" t="s">
        <v>141</v>
      </c>
      <c r="U5" s="23" t="s">
        <v>146</v>
      </c>
      <c r="V5" s="38"/>
      <c r="W5" s="24"/>
      <c r="X5" s="23" t="s">
        <v>103</v>
      </c>
      <c r="Y5" s="23" t="s">
        <v>104</v>
      </c>
      <c r="Z5" s="23" t="s">
        <v>105</v>
      </c>
      <c r="AA5" s="23" t="s">
        <v>140</v>
      </c>
      <c r="AB5" s="23" t="s">
        <v>147</v>
      </c>
    </row>
    <row r="6" spans="1:30" x14ac:dyDescent="0.45">
      <c r="A6" s="62"/>
      <c r="B6" s="62"/>
      <c r="C6" s="22" t="s">
        <v>7</v>
      </c>
      <c r="D6" s="39" t="s">
        <v>143</v>
      </c>
      <c r="E6" s="22" t="s">
        <v>106</v>
      </c>
      <c r="F6" s="22" t="s">
        <v>7</v>
      </c>
      <c r="G6" s="39" t="s">
        <v>143</v>
      </c>
      <c r="H6" s="22" t="s">
        <v>106</v>
      </c>
      <c r="I6" s="22" t="s">
        <v>7</v>
      </c>
      <c r="J6" s="39" t="s">
        <v>143</v>
      </c>
      <c r="K6" s="22" t="s">
        <v>106</v>
      </c>
      <c r="L6" s="59" t="s">
        <v>7</v>
      </c>
      <c r="M6" s="88"/>
      <c r="N6" s="88"/>
      <c r="O6" s="88"/>
      <c r="P6" s="88"/>
      <c r="Q6" s="88"/>
      <c r="R6" s="88"/>
      <c r="S6" s="88"/>
      <c r="T6" s="88"/>
      <c r="U6" s="89"/>
      <c r="V6" s="22" t="s">
        <v>7</v>
      </c>
      <c r="W6" s="22" t="s">
        <v>106</v>
      </c>
      <c r="X6" s="24" t="s">
        <v>107</v>
      </c>
      <c r="Y6" s="24" t="s">
        <v>107</v>
      </c>
      <c r="Z6" s="24" t="s">
        <v>107</v>
      </c>
      <c r="AA6" s="24" t="s">
        <v>107</v>
      </c>
      <c r="AB6" s="24" t="s">
        <v>107</v>
      </c>
      <c r="AD6" s="33" t="s">
        <v>108</v>
      </c>
    </row>
    <row r="7" spans="1:30" x14ac:dyDescent="0.45">
      <c r="A7" s="34" t="s">
        <v>11</v>
      </c>
      <c r="B7" s="20">
        <f>C7+F7+I7+V7</f>
        <v>315394504</v>
      </c>
      <c r="C7" s="20">
        <f>SUM(C8:C54)</f>
        <v>104102641</v>
      </c>
      <c r="D7" s="20">
        <f>SUM(D8:D54)</f>
        <v>1544629</v>
      </c>
      <c r="E7" s="29">
        <f t="shared" ref="E7:E54" si="0">(C7-D7)/AD7</f>
        <v>0.81447793727812223</v>
      </c>
      <c r="F7" s="20">
        <f>SUM(F8:F54)</f>
        <v>102678099</v>
      </c>
      <c r="G7" s="20">
        <f>SUM(G8:G54)</f>
        <v>1449164</v>
      </c>
      <c r="H7" s="29">
        <f>(F7-G7)/AD7</f>
        <v>0.80392289752711965</v>
      </c>
      <c r="I7" s="20">
        <f>SUM(I8:I54)</f>
        <v>81525561</v>
      </c>
      <c r="J7" s="20">
        <f>SUM(J8:J54)</f>
        <v>3889</v>
      </c>
      <c r="K7" s="29">
        <f>(I7-J7)/AD7</f>
        <v>0.64741507717625857</v>
      </c>
      <c r="L7" s="20">
        <f>SUM(L8:L54)</f>
        <v>1039335</v>
      </c>
      <c r="M7" s="20">
        <f t="shared" ref="M7" si="1">SUM(M8:M54)</f>
        <v>5304960</v>
      </c>
      <c r="N7" s="20">
        <f t="shared" ref="N7:U7" si="2">SUM(N8:N54)</f>
        <v>23298099</v>
      </c>
      <c r="O7" s="20">
        <f t="shared" si="2"/>
        <v>25510221</v>
      </c>
      <c r="P7" s="20">
        <f t="shared" si="2"/>
        <v>13755283</v>
      </c>
      <c r="Q7" s="20">
        <f t="shared" si="2"/>
        <v>6561056</v>
      </c>
      <c r="R7" s="20">
        <f t="shared" si="2"/>
        <v>2730414</v>
      </c>
      <c r="S7" s="20">
        <f t="shared" ref="S7:T7" si="3">SUM(S8:S54)</f>
        <v>1861260</v>
      </c>
      <c r="T7" s="20">
        <f t="shared" si="3"/>
        <v>1464933</v>
      </c>
      <c r="U7" s="20">
        <f t="shared" si="2"/>
        <v>0</v>
      </c>
      <c r="V7" s="20">
        <f>SUM(V8:V54)</f>
        <v>27088203</v>
      </c>
      <c r="W7" s="21">
        <f>V7/AD7</f>
        <v>0.21512452585382644</v>
      </c>
      <c r="X7" s="20">
        <f>SUM(X8:X54)</f>
        <v>6850</v>
      </c>
      <c r="Y7" s="20">
        <f t="shared" ref="Y7" si="4">SUM(Y8:Y54)</f>
        <v>754486</v>
      </c>
      <c r="Z7" s="20">
        <f t="shared" ref="Z7:AB7" si="5">SUM(Z8:Z54)</f>
        <v>12642165</v>
      </c>
      <c r="AA7" s="20">
        <f t="shared" ref="AA7" si="6">SUM(AA8:AA54)</f>
        <v>13684702</v>
      </c>
      <c r="AB7" s="20">
        <f t="shared" si="5"/>
        <v>0</v>
      </c>
      <c r="AD7" s="19">
        <f>SUM(AD8:AD54)</f>
        <v>125918711</v>
      </c>
    </row>
    <row r="8" spans="1:30" x14ac:dyDescent="0.45">
      <c r="A8" s="35" t="s">
        <v>12</v>
      </c>
      <c r="B8" s="20">
        <f>C8+F8+I8+V8</f>
        <v>13298656</v>
      </c>
      <c r="C8" s="10">
        <f>SUM(一般接種!D7+一般接種!G7+一般接種!J7+一般接種!M7+医療従事者等!C5)</f>
        <v>4333248</v>
      </c>
      <c r="D8" s="10">
        <v>62803</v>
      </c>
      <c r="E8" s="29">
        <f t="shared" si="0"/>
        <v>0.82413228588736576</v>
      </c>
      <c r="F8" s="10">
        <f>SUM(一般接種!E7+一般接種!H7+一般接種!K7+一般接種!N7+医療従事者等!D5)</f>
        <v>4269683</v>
      </c>
      <c r="G8" s="10">
        <v>58386</v>
      </c>
      <c r="H8" s="29">
        <f t="shared" ref="H8:H54" si="7">(F8-G8)/AD8</f>
        <v>0.81271760276987659</v>
      </c>
      <c r="I8" s="10">
        <f>SUM(L8:U8)</f>
        <v>3476747</v>
      </c>
      <c r="J8" s="10">
        <v>64</v>
      </c>
      <c r="K8" s="29">
        <f t="shared" ref="K8:K54" si="8">(I8-J8)/AD8</f>
        <v>0.67094804126870722</v>
      </c>
      <c r="L8" s="25">
        <v>42117</v>
      </c>
      <c r="M8" s="25">
        <v>231705</v>
      </c>
      <c r="N8" s="25">
        <v>923837</v>
      </c>
      <c r="O8" s="25">
        <v>1075968</v>
      </c>
      <c r="P8" s="25">
        <v>656438</v>
      </c>
      <c r="Q8" s="25">
        <v>306416</v>
      </c>
      <c r="R8" s="25">
        <v>120346</v>
      </c>
      <c r="S8" s="25">
        <v>68257</v>
      </c>
      <c r="T8" s="25">
        <v>51663</v>
      </c>
      <c r="U8" s="25"/>
      <c r="V8" s="25">
        <f>SUM(X8:AB8)</f>
        <v>1218978</v>
      </c>
      <c r="W8" s="26">
        <f t="shared" ref="W8:W54" si="9">V8/AD8</f>
        <v>0.23524459993897812</v>
      </c>
      <c r="X8" s="25">
        <v>156</v>
      </c>
      <c r="Y8" s="25">
        <v>26200</v>
      </c>
      <c r="Z8" s="25">
        <v>524775</v>
      </c>
      <c r="AA8" s="25">
        <v>667847</v>
      </c>
      <c r="AB8" s="25"/>
      <c r="AD8" s="19">
        <v>5181747</v>
      </c>
    </row>
    <row r="9" spans="1:30" x14ac:dyDescent="0.45">
      <c r="A9" s="35" t="s">
        <v>13</v>
      </c>
      <c r="B9" s="20">
        <f>C9+F9+I9+V9</f>
        <v>3353402</v>
      </c>
      <c r="C9" s="10">
        <f>SUM(一般接種!D8+一般接種!G8+一般接種!J8+一般接種!M8+医療従事者等!C6)</f>
        <v>1098154</v>
      </c>
      <c r="D9" s="10">
        <v>17432</v>
      </c>
      <c r="E9" s="29">
        <f t="shared" si="0"/>
        <v>0.86971658133579699</v>
      </c>
      <c r="F9" s="10">
        <f>SUM(一般接種!E8+一般接種!H8+一般接種!K8+一般接種!N8+医療従事者等!D6)</f>
        <v>1084564</v>
      </c>
      <c r="G9" s="10">
        <v>16347</v>
      </c>
      <c r="H9" s="29">
        <f t="shared" si="7"/>
        <v>0.85965311834568092</v>
      </c>
      <c r="I9" s="10">
        <f t="shared" ref="I9:I54" si="10">SUM(L9:U9)</f>
        <v>892075</v>
      </c>
      <c r="J9" s="10">
        <v>37</v>
      </c>
      <c r="K9" s="29">
        <f t="shared" si="8"/>
        <v>0.71787216303695278</v>
      </c>
      <c r="L9" s="25">
        <v>10726</v>
      </c>
      <c r="M9" s="25">
        <v>43974</v>
      </c>
      <c r="N9" s="25">
        <v>228407</v>
      </c>
      <c r="O9" s="25">
        <v>263815</v>
      </c>
      <c r="P9" s="25">
        <v>181631</v>
      </c>
      <c r="Q9" s="25">
        <v>92276</v>
      </c>
      <c r="R9" s="25">
        <v>41300</v>
      </c>
      <c r="S9" s="25">
        <v>18882</v>
      </c>
      <c r="T9" s="25">
        <v>11064</v>
      </c>
      <c r="U9" s="25"/>
      <c r="V9" s="25">
        <f t="shared" ref="V9:V54" si="11">SUM(X9:AB9)</f>
        <v>278609</v>
      </c>
      <c r="W9" s="26">
        <f t="shared" si="9"/>
        <v>0.22421202400745524</v>
      </c>
      <c r="X9" s="25">
        <v>70</v>
      </c>
      <c r="Y9" s="25">
        <v>5722</v>
      </c>
      <c r="Z9" s="25">
        <v>120268</v>
      </c>
      <c r="AA9" s="25">
        <v>152549</v>
      </c>
      <c r="AB9" s="25"/>
      <c r="AD9" s="19">
        <v>1242614</v>
      </c>
    </row>
    <row r="10" spans="1:30" x14ac:dyDescent="0.45">
      <c r="A10" s="35" t="s">
        <v>14</v>
      </c>
      <c r="B10" s="20">
        <f t="shared" ref="B10:B54" si="12">C10+F10+I10+V10</f>
        <v>3280946</v>
      </c>
      <c r="C10" s="10">
        <f>SUM(一般接種!D9+一般接種!G9+一般接種!J9+一般接種!M9+医療従事者等!C7)</f>
        <v>1063206</v>
      </c>
      <c r="D10" s="10">
        <v>18863</v>
      </c>
      <c r="E10" s="29">
        <f t="shared" si="0"/>
        <v>0.86585697490668567</v>
      </c>
      <c r="F10" s="10">
        <f>SUM(一般接種!E9+一般接種!H9+一般接種!K9+一般接種!N9+医療従事者等!D7)</f>
        <v>1048211</v>
      </c>
      <c r="G10" s="10">
        <v>17744</v>
      </c>
      <c r="H10" s="29">
        <f t="shared" si="7"/>
        <v>0.85435248702884747</v>
      </c>
      <c r="I10" s="10">
        <f t="shared" si="10"/>
        <v>878924</v>
      </c>
      <c r="J10" s="10">
        <v>58</v>
      </c>
      <c r="K10" s="29">
        <f t="shared" si="8"/>
        <v>0.72866123113607228</v>
      </c>
      <c r="L10" s="25">
        <v>10460</v>
      </c>
      <c r="M10" s="25">
        <v>47794</v>
      </c>
      <c r="N10" s="25">
        <v>221628</v>
      </c>
      <c r="O10" s="25">
        <v>256793</v>
      </c>
      <c r="P10" s="25">
        <v>168603</v>
      </c>
      <c r="Q10" s="25">
        <v>106795</v>
      </c>
      <c r="R10" s="25">
        <v>40165</v>
      </c>
      <c r="S10" s="25">
        <v>17181</v>
      </c>
      <c r="T10" s="25">
        <v>9505</v>
      </c>
      <c r="U10" s="25"/>
      <c r="V10" s="25">
        <f t="shared" si="11"/>
        <v>290605</v>
      </c>
      <c r="W10" s="26">
        <f t="shared" si="9"/>
        <v>0.24093843324727354</v>
      </c>
      <c r="X10" s="25">
        <v>6</v>
      </c>
      <c r="Y10" s="25">
        <v>5454</v>
      </c>
      <c r="Z10" s="25">
        <v>132059</v>
      </c>
      <c r="AA10" s="25">
        <v>153086</v>
      </c>
      <c r="AB10" s="25"/>
      <c r="AD10" s="19">
        <v>1206138</v>
      </c>
    </row>
    <row r="11" spans="1:30" x14ac:dyDescent="0.45">
      <c r="A11" s="35" t="s">
        <v>15</v>
      </c>
      <c r="B11" s="20">
        <f t="shared" si="12"/>
        <v>5923350</v>
      </c>
      <c r="C11" s="10">
        <f>SUM(一般接種!D10+一般接種!G10+一般接種!J10+一般接種!M10+医療従事者等!C8)</f>
        <v>1941713</v>
      </c>
      <c r="D11" s="10">
        <v>26862</v>
      </c>
      <c r="E11" s="29">
        <f t="shared" si="0"/>
        <v>0.84419974217941285</v>
      </c>
      <c r="F11" s="10">
        <f>SUM(一般接種!E10+一般接種!H10+一般接種!K10+一般接種!N10+医療従事者等!D8)</f>
        <v>1907915</v>
      </c>
      <c r="G11" s="10">
        <v>25247</v>
      </c>
      <c r="H11" s="29">
        <f t="shared" si="7"/>
        <v>0.83001123335937399</v>
      </c>
      <c r="I11" s="10">
        <f t="shared" si="10"/>
        <v>1539161</v>
      </c>
      <c r="J11" s="10">
        <v>29</v>
      </c>
      <c r="K11" s="29">
        <f t="shared" si="8"/>
        <v>0.67855662794655247</v>
      </c>
      <c r="L11" s="25">
        <v>18971</v>
      </c>
      <c r="M11" s="25">
        <v>126040</v>
      </c>
      <c r="N11" s="25">
        <v>460682</v>
      </c>
      <c r="O11" s="25">
        <v>394057</v>
      </c>
      <c r="P11" s="25">
        <v>269891</v>
      </c>
      <c r="Q11" s="25">
        <v>151255</v>
      </c>
      <c r="R11" s="25">
        <v>60449</v>
      </c>
      <c r="S11" s="25">
        <v>35347</v>
      </c>
      <c r="T11" s="25">
        <v>22469</v>
      </c>
      <c r="U11" s="25"/>
      <c r="V11" s="25">
        <f t="shared" si="11"/>
        <v>534561</v>
      </c>
      <c r="W11" s="26">
        <f t="shared" si="9"/>
        <v>0.23567173549230153</v>
      </c>
      <c r="X11" s="25">
        <v>26</v>
      </c>
      <c r="Y11" s="25">
        <v>24622</v>
      </c>
      <c r="Z11" s="25">
        <v>274773</v>
      </c>
      <c r="AA11" s="25">
        <v>235140</v>
      </c>
      <c r="AB11" s="25"/>
      <c r="AD11" s="19">
        <v>2268244</v>
      </c>
    </row>
    <row r="12" spans="1:30" x14ac:dyDescent="0.45">
      <c r="A12" s="35" t="s">
        <v>16</v>
      </c>
      <c r="B12" s="20">
        <f t="shared" si="12"/>
        <v>2627800</v>
      </c>
      <c r="C12" s="10">
        <f>SUM(一般接種!D11+一般接種!G11+一般接種!J11+一般接種!M11+医療従事者等!C9)</f>
        <v>858721</v>
      </c>
      <c r="D12" s="10">
        <v>15650</v>
      </c>
      <c r="E12" s="29">
        <f t="shared" si="0"/>
        <v>0.88148893212897717</v>
      </c>
      <c r="F12" s="10">
        <f>SUM(一般接種!E11+一般接種!H11+一般接種!K11+一般接種!N11+医療従事者等!D9)</f>
        <v>848931</v>
      </c>
      <c r="G12" s="10">
        <v>14660</v>
      </c>
      <c r="H12" s="29">
        <f t="shared" si="7"/>
        <v>0.87228792461865479</v>
      </c>
      <c r="I12" s="10">
        <f t="shared" si="10"/>
        <v>727545</v>
      </c>
      <c r="J12" s="10">
        <v>5</v>
      </c>
      <c r="K12" s="29">
        <f t="shared" si="8"/>
        <v>0.76069329591590285</v>
      </c>
      <c r="L12" s="25">
        <v>4886</v>
      </c>
      <c r="M12" s="25">
        <v>29823</v>
      </c>
      <c r="N12" s="25">
        <v>127756</v>
      </c>
      <c r="O12" s="25">
        <v>229400</v>
      </c>
      <c r="P12" s="25">
        <v>189314</v>
      </c>
      <c r="Q12" s="25">
        <v>89881</v>
      </c>
      <c r="R12" s="25">
        <v>30867</v>
      </c>
      <c r="S12" s="25">
        <v>14006</v>
      </c>
      <c r="T12" s="25">
        <v>11612</v>
      </c>
      <c r="U12" s="25"/>
      <c r="V12" s="25">
        <f t="shared" si="11"/>
        <v>192603</v>
      </c>
      <c r="W12" s="26">
        <f t="shared" si="9"/>
        <v>0.20137973289893424</v>
      </c>
      <c r="X12" s="25">
        <v>3</v>
      </c>
      <c r="Y12" s="25">
        <v>1518</v>
      </c>
      <c r="Z12" s="25">
        <v>58065</v>
      </c>
      <c r="AA12" s="25">
        <v>133017</v>
      </c>
      <c r="AB12" s="25"/>
      <c r="AD12" s="19">
        <v>956417</v>
      </c>
    </row>
    <row r="13" spans="1:30" x14ac:dyDescent="0.45">
      <c r="A13" s="35" t="s">
        <v>17</v>
      </c>
      <c r="B13" s="20">
        <f t="shared" si="12"/>
        <v>2905929</v>
      </c>
      <c r="C13" s="10">
        <f>SUM(一般接種!D12+一般接種!G12+一般接種!J12+一般接種!M12+医療従事者等!C10)</f>
        <v>936212</v>
      </c>
      <c r="D13" s="10">
        <v>16916</v>
      </c>
      <c r="E13" s="29">
        <f t="shared" si="0"/>
        <v>0.87041604609920686</v>
      </c>
      <c r="F13" s="10">
        <f>SUM(一般接種!E12+一般接種!H12+一般接種!K12+一般接種!N12+医療従事者等!D10)</f>
        <v>927134</v>
      </c>
      <c r="G13" s="10">
        <v>15751</v>
      </c>
      <c r="H13" s="29">
        <f t="shared" si="7"/>
        <v>0.86292378879276466</v>
      </c>
      <c r="I13" s="10">
        <f t="shared" si="10"/>
        <v>776929</v>
      </c>
      <c r="J13" s="10">
        <v>38</v>
      </c>
      <c r="K13" s="29">
        <f t="shared" si="8"/>
        <v>0.73558287262215749</v>
      </c>
      <c r="L13" s="25">
        <v>9652</v>
      </c>
      <c r="M13" s="25">
        <v>34741</v>
      </c>
      <c r="N13" s="25">
        <v>192895</v>
      </c>
      <c r="O13" s="25">
        <v>270860</v>
      </c>
      <c r="P13" s="25">
        <v>142537</v>
      </c>
      <c r="Q13" s="25">
        <v>77142</v>
      </c>
      <c r="R13" s="25">
        <v>25821</v>
      </c>
      <c r="S13" s="25">
        <v>13468</v>
      </c>
      <c r="T13" s="25">
        <v>9813</v>
      </c>
      <c r="U13" s="25"/>
      <c r="V13" s="25">
        <f t="shared" si="11"/>
        <v>265654</v>
      </c>
      <c r="W13" s="26">
        <f t="shared" si="9"/>
        <v>0.25152889201132028</v>
      </c>
      <c r="X13" s="25">
        <v>2</v>
      </c>
      <c r="Y13" s="25">
        <v>3616</v>
      </c>
      <c r="Z13" s="25">
        <v>99257</v>
      </c>
      <c r="AA13" s="25">
        <v>162779</v>
      </c>
      <c r="AB13" s="25"/>
      <c r="AD13" s="19">
        <v>1056157</v>
      </c>
    </row>
    <row r="14" spans="1:30" x14ac:dyDescent="0.45">
      <c r="A14" s="35" t="s">
        <v>18</v>
      </c>
      <c r="B14" s="20">
        <f t="shared" si="12"/>
        <v>4944164</v>
      </c>
      <c r="C14" s="10">
        <f>SUM(一般接種!D13+一般接種!G13+一般接種!J13+一般接種!M13+医療従事者等!C11)</f>
        <v>1602368</v>
      </c>
      <c r="D14" s="10">
        <v>22490</v>
      </c>
      <c r="E14" s="29">
        <f t="shared" si="0"/>
        <v>0.85838442835603967</v>
      </c>
      <c r="F14" s="10">
        <f>SUM(一般接種!E13+一般接種!H13+一般接種!K13+一般接種!N13+医療従事者等!D11)</f>
        <v>1582918</v>
      </c>
      <c r="G14" s="10">
        <v>20895</v>
      </c>
      <c r="H14" s="29">
        <f t="shared" si="7"/>
        <v>0.84868339196696596</v>
      </c>
      <c r="I14" s="10">
        <f t="shared" si="10"/>
        <v>1319081</v>
      </c>
      <c r="J14" s="10">
        <v>79</v>
      </c>
      <c r="K14" s="29">
        <f t="shared" si="8"/>
        <v>0.71664443569090341</v>
      </c>
      <c r="L14" s="25">
        <v>19143</v>
      </c>
      <c r="M14" s="25">
        <v>75599</v>
      </c>
      <c r="N14" s="25">
        <v>346396</v>
      </c>
      <c r="O14" s="25">
        <v>419614</v>
      </c>
      <c r="P14" s="25">
        <v>237422</v>
      </c>
      <c r="Q14" s="25">
        <v>129127</v>
      </c>
      <c r="R14" s="25">
        <v>49830</v>
      </c>
      <c r="S14" s="25">
        <v>23654</v>
      </c>
      <c r="T14" s="25">
        <v>18296</v>
      </c>
      <c r="U14" s="25"/>
      <c r="V14" s="25">
        <f t="shared" si="11"/>
        <v>439797</v>
      </c>
      <c r="W14" s="26">
        <f t="shared" si="9"/>
        <v>0.2389519294766439</v>
      </c>
      <c r="X14" s="25">
        <v>180</v>
      </c>
      <c r="Y14" s="25">
        <v>13206</v>
      </c>
      <c r="Z14" s="25">
        <v>198462</v>
      </c>
      <c r="AA14" s="25">
        <v>227949</v>
      </c>
      <c r="AB14" s="25"/>
      <c r="AD14" s="19">
        <v>1840525</v>
      </c>
    </row>
    <row r="15" spans="1:30" x14ac:dyDescent="0.45">
      <c r="A15" s="35" t="s">
        <v>19</v>
      </c>
      <c r="B15" s="20">
        <f t="shared" si="12"/>
        <v>7642794</v>
      </c>
      <c r="C15" s="10">
        <f>SUM(一般接種!D14+一般接種!G14+一般接種!J14+一般接種!M14+医療従事者等!C12)</f>
        <v>2485245</v>
      </c>
      <c r="D15" s="10">
        <v>38756</v>
      </c>
      <c r="E15" s="29">
        <f t="shared" si="0"/>
        <v>0.84642644861876004</v>
      </c>
      <c r="F15" s="10">
        <f>SUM(一般接種!E14+一般接種!H14+一般接種!K14+一般接種!N14+医療従事者等!D12)</f>
        <v>2452409</v>
      </c>
      <c r="G15" s="10">
        <v>36372</v>
      </c>
      <c r="H15" s="29">
        <f t="shared" si="7"/>
        <v>0.8358907878357611</v>
      </c>
      <c r="I15" s="10">
        <f t="shared" si="10"/>
        <v>1991380</v>
      </c>
      <c r="J15" s="10">
        <v>45</v>
      </c>
      <c r="K15" s="29">
        <f t="shared" si="8"/>
        <v>0.68895409383007178</v>
      </c>
      <c r="L15" s="25">
        <v>21295</v>
      </c>
      <c r="M15" s="25">
        <v>142185</v>
      </c>
      <c r="N15" s="25">
        <v>555746</v>
      </c>
      <c r="O15" s="25">
        <v>593247</v>
      </c>
      <c r="P15" s="25">
        <v>347173</v>
      </c>
      <c r="Q15" s="25">
        <v>181620</v>
      </c>
      <c r="R15" s="25">
        <v>71402</v>
      </c>
      <c r="S15" s="25">
        <v>42119</v>
      </c>
      <c r="T15" s="25">
        <v>36593</v>
      </c>
      <c r="U15" s="25"/>
      <c r="V15" s="25">
        <f t="shared" si="11"/>
        <v>713760</v>
      </c>
      <c r="W15" s="26">
        <f t="shared" si="9"/>
        <v>0.2469438211110396</v>
      </c>
      <c r="X15" s="25">
        <v>91</v>
      </c>
      <c r="Y15" s="25">
        <v>26719</v>
      </c>
      <c r="Z15" s="25">
        <v>334808</v>
      </c>
      <c r="AA15" s="25">
        <v>352142</v>
      </c>
      <c r="AB15" s="25"/>
      <c r="AD15" s="19">
        <v>2890374</v>
      </c>
    </row>
    <row r="16" spans="1:30" x14ac:dyDescent="0.45">
      <c r="A16" s="36" t="s">
        <v>20</v>
      </c>
      <c r="B16" s="20">
        <f t="shared" si="12"/>
        <v>5028587</v>
      </c>
      <c r="C16" s="10">
        <f>SUM(一般接種!D15+一般接種!G15+一般接種!J15+一般接種!M15+医療従事者等!C13)</f>
        <v>1640941</v>
      </c>
      <c r="D16" s="10">
        <v>25912</v>
      </c>
      <c r="E16" s="29">
        <f t="shared" si="0"/>
        <v>0.83142075672859572</v>
      </c>
      <c r="F16" s="10">
        <f>SUM(一般接種!E15+一般接種!H15+一般接種!K15+一般接種!N15+医療従事者等!D13)</f>
        <v>1620325</v>
      </c>
      <c r="G16" s="10">
        <v>24367</v>
      </c>
      <c r="H16" s="29">
        <f t="shared" si="7"/>
        <v>0.82160296073139005</v>
      </c>
      <c r="I16" s="10">
        <f t="shared" si="10"/>
        <v>1326496</v>
      </c>
      <c r="J16" s="10">
        <v>36</v>
      </c>
      <c r="K16" s="29">
        <f t="shared" si="8"/>
        <v>0.68286475163617066</v>
      </c>
      <c r="L16" s="25">
        <v>14855</v>
      </c>
      <c r="M16" s="25">
        <v>72352</v>
      </c>
      <c r="N16" s="25">
        <v>367260</v>
      </c>
      <c r="O16" s="25">
        <v>348226</v>
      </c>
      <c r="P16" s="25">
        <v>253888</v>
      </c>
      <c r="Q16" s="25">
        <v>148034</v>
      </c>
      <c r="R16" s="25">
        <v>63563</v>
      </c>
      <c r="S16" s="25">
        <v>33530</v>
      </c>
      <c r="T16" s="25">
        <v>24788</v>
      </c>
      <c r="U16" s="25"/>
      <c r="V16" s="25">
        <f t="shared" si="11"/>
        <v>440825</v>
      </c>
      <c r="W16" s="26">
        <f t="shared" si="9"/>
        <v>0.22693775473064767</v>
      </c>
      <c r="X16" s="25">
        <v>250</v>
      </c>
      <c r="Y16" s="25">
        <v>9085</v>
      </c>
      <c r="Z16" s="25">
        <v>219057</v>
      </c>
      <c r="AA16" s="25">
        <v>212433</v>
      </c>
      <c r="AB16" s="25"/>
      <c r="AD16" s="19">
        <v>1942493</v>
      </c>
    </row>
    <row r="17" spans="1:30" x14ac:dyDescent="0.45">
      <c r="A17" s="35" t="s">
        <v>21</v>
      </c>
      <c r="B17" s="20">
        <f t="shared" si="12"/>
        <v>4941915</v>
      </c>
      <c r="C17" s="10">
        <f>SUM(一般接種!D16+一般接種!G16+一般接種!J16+一般接種!M16+医療従事者等!C14)</f>
        <v>1618467</v>
      </c>
      <c r="D17" s="10">
        <v>26544</v>
      </c>
      <c r="E17" s="29">
        <f t="shared" si="0"/>
        <v>0.81907286962579628</v>
      </c>
      <c r="F17" s="10">
        <f>SUM(一般接種!E16+一般接種!H16+一般接種!K16+一般接種!N16+医療従事者等!D14)</f>
        <v>1593484</v>
      </c>
      <c r="G17" s="10">
        <v>25005</v>
      </c>
      <c r="H17" s="29">
        <f t="shared" si="7"/>
        <v>0.80701051211509556</v>
      </c>
      <c r="I17" s="10">
        <f t="shared" si="10"/>
        <v>1298181</v>
      </c>
      <c r="J17" s="10">
        <v>45</v>
      </c>
      <c r="K17" s="29">
        <f t="shared" si="8"/>
        <v>0.66791420105404131</v>
      </c>
      <c r="L17" s="25">
        <v>16392</v>
      </c>
      <c r="M17" s="25">
        <v>72361</v>
      </c>
      <c r="N17" s="25">
        <v>402717</v>
      </c>
      <c r="O17" s="25">
        <v>435732</v>
      </c>
      <c r="P17" s="25">
        <v>217778</v>
      </c>
      <c r="Q17" s="25">
        <v>78418</v>
      </c>
      <c r="R17" s="25">
        <v>38072</v>
      </c>
      <c r="S17" s="25">
        <v>17309</v>
      </c>
      <c r="T17" s="25">
        <v>19402</v>
      </c>
      <c r="U17" s="25"/>
      <c r="V17" s="25">
        <f t="shared" si="11"/>
        <v>431783</v>
      </c>
      <c r="W17" s="26">
        <f t="shared" si="9"/>
        <v>0.22216007989433861</v>
      </c>
      <c r="X17" s="25">
        <v>53</v>
      </c>
      <c r="Y17" s="25">
        <v>7097</v>
      </c>
      <c r="Z17" s="25">
        <v>194922</v>
      </c>
      <c r="AA17" s="25">
        <v>229711</v>
      </c>
      <c r="AB17" s="25"/>
      <c r="AD17" s="19">
        <v>1943567</v>
      </c>
    </row>
    <row r="18" spans="1:30" x14ac:dyDescent="0.45">
      <c r="A18" s="35" t="s">
        <v>22</v>
      </c>
      <c r="B18" s="20">
        <f t="shared" si="12"/>
        <v>18584482</v>
      </c>
      <c r="C18" s="10">
        <f>SUM(一般接種!D17+一般接種!G17+一般接種!J17+一般接種!M17+医療従事者等!C15)</f>
        <v>6156541</v>
      </c>
      <c r="D18" s="10">
        <v>77582</v>
      </c>
      <c r="E18" s="29">
        <f t="shared" si="0"/>
        <v>0.82305921760781819</v>
      </c>
      <c r="F18" s="10">
        <f>SUM(一般接種!E17+一般接種!H17+一般接種!K17+一般接種!N17+医療従事者等!D15)</f>
        <v>6069497</v>
      </c>
      <c r="G18" s="10">
        <v>72538</v>
      </c>
      <c r="H18" s="29">
        <f t="shared" si="7"/>
        <v>0.81195684698089987</v>
      </c>
      <c r="I18" s="10">
        <f t="shared" si="10"/>
        <v>4824401</v>
      </c>
      <c r="J18" s="10">
        <v>141</v>
      </c>
      <c r="K18" s="29">
        <f t="shared" si="8"/>
        <v>0.65317954293435654</v>
      </c>
      <c r="L18" s="25">
        <v>50583</v>
      </c>
      <c r="M18" s="25">
        <v>272856</v>
      </c>
      <c r="N18" s="25">
        <v>1319960</v>
      </c>
      <c r="O18" s="25">
        <v>1420122</v>
      </c>
      <c r="P18" s="25">
        <v>839266</v>
      </c>
      <c r="Q18" s="25">
        <v>479048</v>
      </c>
      <c r="R18" s="25">
        <v>202640</v>
      </c>
      <c r="S18" s="25">
        <v>130578</v>
      </c>
      <c r="T18" s="25">
        <v>109348</v>
      </c>
      <c r="U18" s="25"/>
      <c r="V18" s="25">
        <f t="shared" si="11"/>
        <v>1534043</v>
      </c>
      <c r="W18" s="26">
        <f t="shared" si="9"/>
        <v>0.20770138955646028</v>
      </c>
      <c r="X18" s="25">
        <v>225</v>
      </c>
      <c r="Y18" s="25">
        <v>45017</v>
      </c>
      <c r="Z18" s="25">
        <v>704938</v>
      </c>
      <c r="AA18" s="25">
        <v>783863</v>
      </c>
      <c r="AB18" s="25"/>
      <c r="AD18" s="19">
        <v>7385810</v>
      </c>
    </row>
    <row r="19" spans="1:30" x14ac:dyDescent="0.45">
      <c r="A19" s="35" t="s">
        <v>23</v>
      </c>
      <c r="B19" s="20">
        <f t="shared" si="12"/>
        <v>16007780</v>
      </c>
      <c r="C19" s="10">
        <f>SUM(一般接種!D18+一般接種!G18+一般接種!J18+一般接種!M18+医療従事者等!C16)</f>
        <v>5258045</v>
      </c>
      <c r="D19" s="10">
        <v>69849</v>
      </c>
      <c r="E19" s="29">
        <f t="shared" si="0"/>
        <v>0.82211110091698059</v>
      </c>
      <c r="F19" s="10">
        <f>SUM(一般接種!E18+一般接種!H18+一般接種!K18+一般接種!N18+医療従事者等!D16)</f>
        <v>5192150</v>
      </c>
      <c r="G19" s="10">
        <v>65902</v>
      </c>
      <c r="H19" s="29">
        <f t="shared" si="7"/>
        <v>0.81229494545955272</v>
      </c>
      <c r="I19" s="10">
        <f t="shared" si="10"/>
        <v>4196867</v>
      </c>
      <c r="J19" s="10">
        <v>212</v>
      </c>
      <c r="K19" s="29">
        <f t="shared" si="8"/>
        <v>0.66499350876851049</v>
      </c>
      <c r="L19" s="25">
        <v>43569</v>
      </c>
      <c r="M19" s="25">
        <v>214934</v>
      </c>
      <c r="N19" s="25">
        <v>1090622</v>
      </c>
      <c r="O19" s="25">
        <v>1326965</v>
      </c>
      <c r="P19" s="25">
        <v>756739</v>
      </c>
      <c r="Q19" s="25">
        <v>394757</v>
      </c>
      <c r="R19" s="25">
        <v>169867</v>
      </c>
      <c r="S19" s="25">
        <v>115118</v>
      </c>
      <c r="T19" s="25">
        <v>84296</v>
      </c>
      <c r="U19" s="25"/>
      <c r="V19" s="25">
        <f t="shared" si="11"/>
        <v>1360718</v>
      </c>
      <c r="W19" s="26">
        <f t="shared" si="9"/>
        <v>0.21561663688448776</v>
      </c>
      <c r="X19" s="25">
        <v>250</v>
      </c>
      <c r="Y19" s="25">
        <v>35394</v>
      </c>
      <c r="Z19" s="25">
        <v>639478</v>
      </c>
      <c r="AA19" s="25">
        <v>685596</v>
      </c>
      <c r="AB19" s="25"/>
      <c r="AD19" s="19">
        <v>6310821</v>
      </c>
    </row>
    <row r="20" spans="1:30" x14ac:dyDescent="0.45">
      <c r="A20" s="35" t="s">
        <v>24</v>
      </c>
      <c r="B20" s="20">
        <f t="shared" si="12"/>
        <v>34048147</v>
      </c>
      <c r="C20" s="10">
        <f>SUM(一般接種!D19+一般接種!G19+一般接種!J19+一般接種!M19+医療従事者等!C17)</f>
        <v>11342276</v>
      </c>
      <c r="D20" s="10">
        <v>166957</v>
      </c>
      <c r="E20" s="29">
        <f t="shared" si="0"/>
        <v>0.81010881099936161</v>
      </c>
      <c r="F20" s="10">
        <f>SUM(一般接種!E19+一般接種!H19+一般接種!K19+一般接種!N19+医療従事者等!D17)</f>
        <v>11193935</v>
      </c>
      <c r="G20" s="10">
        <v>156787</v>
      </c>
      <c r="H20" s="29">
        <f t="shared" si="7"/>
        <v>0.80009267235270698</v>
      </c>
      <c r="I20" s="10">
        <f t="shared" si="10"/>
        <v>8736738</v>
      </c>
      <c r="J20" s="10">
        <v>549</v>
      </c>
      <c r="K20" s="29">
        <f t="shared" si="8"/>
        <v>0.63329410851320678</v>
      </c>
      <c r="L20" s="25">
        <v>105212</v>
      </c>
      <c r="M20" s="25">
        <v>616183</v>
      </c>
      <c r="N20" s="25">
        <v>2643765</v>
      </c>
      <c r="O20" s="25">
        <v>2946006</v>
      </c>
      <c r="P20" s="25">
        <v>1270451</v>
      </c>
      <c r="Q20" s="25">
        <v>519202</v>
      </c>
      <c r="R20" s="25">
        <v>237091</v>
      </c>
      <c r="S20" s="25">
        <v>231246</v>
      </c>
      <c r="T20" s="25">
        <v>167582</v>
      </c>
      <c r="U20" s="25"/>
      <c r="V20" s="25">
        <f t="shared" si="11"/>
        <v>2775198</v>
      </c>
      <c r="W20" s="26">
        <f t="shared" si="9"/>
        <v>0.20117657062566233</v>
      </c>
      <c r="X20" s="25">
        <v>1395</v>
      </c>
      <c r="Y20" s="25">
        <v>145052</v>
      </c>
      <c r="Z20" s="25">
        <v>1514839</v>
      </c>
      <c r="AA20" s="25">
        <v>1113912</v>
      </c>
      <c r="AB20" s="25"/>
      <c r="AD20" s="19">
        <v>13794837</v>
      </c>
    </row>
    <row r="21" spans="1:30" x14ac:dyDescent="0.45">
      <c r="A21" s="35" t="s">
        <v>25</v>
      </c>
      <c r="B21" s="20">
        <f t="shared" si="12"/>
        <v>23076374</v>
      </c>
      <c r="C21" s="10">
        <f>SUM(一般接種!D20+一般接種!G20+一般接種!J20+一般接種!M20+医療従事者等!C18)</f>
        <v>7641321</v>
      </c>
      <c r="D21" s="10">
        <v>118084</v>
      </c>
      <c r="E21" s="29">
        <f t="shared" si="0"/>
        <v>0.81639928795469718</v>
      </c>
      <c r="F21" s="10">
        <f>SUM(一般接種!E20+一般接種!H20+一般接種!K20+一般接種!N20+医療従事者等!D18)</f>
        <v>7549102</v>
      </c>
      <c r="G21" s="10">
        <v>110914</v>
      </c>
      <c r="H21" s="29">
        <f t="shared" si="7"/>
        <v>0.80717002360462298</v>
      </c>
      <c r="I21" s="10">
        <f t="shared" si="10"/>
        <v>5947230</v>
      </c>
      <c r="J21" s="10">
        <v>272</v>
      </c>
      <c r="K21" s="29">
        <f t="shared" si="8"/>
        <v>0.6453461823276988</v>
      </c>
      <c r="L21" s="25">
        <v>51906</v>
      </c>
      <c r="M21" s="25">
        <v>308490</v>
      </c>
      <c r="N21" s="25">
        <v>1461777</v>
      </c>
      <c r="O21" s="25">
        <v>2066445</v>
      </c>
      <c r="P21" s="25">
        <v>1103787</v>
      </c>
      <c r="Q21" s="25">
        <v>478590</v>
      </c>
      <c r="R21" s="25">
        <v>191659</v>
      </c>
      <c r="S21" s="25">
        <v>162447</v>
      </c>
      <c r="T21" s="25">
        <v>122129</v>
      </c>
      <c r="U21" s="25"/>
      <c r="V21" s="25">
        <f t="shared" si="11"/>
        <v>1938721</v>
      </c>
      <c r="W21" s="26">
        <f t="shared" si="9"/>
        <v>0.21038423273689483</v>
      </c>
      <c r="X21" s="25">
        <v>678</v>
      </c>
      <c r="Y21" s="25">
        <v>47623</v>
      </c>
      <c r="Z21" s="25">
        <v>891700</v>
      </c>
      <c r="AA21" s="25">
        <v>998720</v>
      </c>
      <c r="AB21" s="25"/>
      <c r="AD21" s="19">
        <v>9215144</v>
      </c>
    </row>
    <row r="22" spans="1:30" x14ac:dyDescent="0.45">
      <c r="A22" s="35" t="s">
        <v>26</v>
      </c>
      <c r="B22" s="20">
        <f t="shared" si="12"/>
        <v>5910406</v>
      </c>
      <c r="C22" s="10">
        <f>SUM(一般接種!D21+一般接種!G21+一般接種!J21+一般接種!M21+医療従事者等!C19)</f>
        <v>1910915</v>
      </c>
      <c r="D22" s="10">
        <v>28497</v>
      </c>
      <c r="E22" s="29">
        <f t="shared" si="0"/>
        <v>0.8602295690576226</v>
      </c>
      <c r="F22" s="10">
        <f>SUM(一般接種!E21+一般接種!H21+一般接種!K21+一般接種!N21+医療従事者等!D19)</f>
        <v>1879939</v>
      </c>
      <c r="G22" s="10">
        <v>26649</v>
      </c>
      <c r="H22" s="29">
        <f t="shared" si="7"/>
        <v>0.84691862170825039</v>
      </c>
      <c r="I22" s="10">
        <f t="shared" si="10"/>
        <v>1598247</v>
      </c>
      <c r="J22" s="10">
        <v>3</v>
      </c>
      <c r="K22" s="29">
        <f t="shared" si="8"/>
        <v>0.73036740371635367</v>
      </c>
      <c r="L22" s="25">
        <v>16833</v>
      </c>
      <c r="M22" s="25">
        <v>65141</v>
      </c>
      <c r="N22" s="25">
        <v>344198</v>
      </c>
      <c r="O22" s="25">
        <v>568156</v>
      </c>
      <c r="P22" s="25">
        <v>356794</v>
      </c>
      <c r="Q22" s="25">
        <v>150123</v>
      </c>
      <c r="R22" s="25">
        <v>50194</v>
      </c>
      <c r="S22" s="25">
        <v>28393</v>
      </c>
      <c r="T22" s="25">
        <v>18415</v>
      </c>
      <c r="U22" s="25"/>
      <c r="V22" s="25">
        <f t="shared" si="11"/>
        <v>521305</v>
      </c>
      <c r="W22" s="26">
        <f t="shared" si="9"/>
        <v>0.23822656577741178</v>
      </c>
      <c r="X22" s="25">
        <v>9</v>
      </c>
      <c r="Y22" s="25">
        <v>6119</v>
      </c>
      <c r="Z22" s="25">
        <v>189530</v>
      </c>
      <c r="AA22" s="25">
        <v>325647</v>
      </c>
      <c r="AB22" s="25"/>
      <c r="AD22" s="19">
        <v>2188274</v>
      </c>
    </row>
    <row r="23" spans="1:30" x14ac:dyDescent="0.45">
      <c r="A23" s="35" t="s">
        <v>27</v>
      </c>
      <c r="B23" s="20">
        <f t="shared" si="12"/>
        <v>2773043</v>
      </c>
      <c r="C23" s="10">
        <f>SUM(一般接種!D22+一般接種!G22+一般接種!J22+一般接種!M22+医療従事者等!C20)</f>
        <v>899848</v>
      </c>
      <c r="D23" s="10">
        <v>13600</v>
      </c>
      <c r="E23" s="29">
        <f t="shared" si="0"/>
        <v>0.85439611291068951</v>
      </c>
      <c r="F23" s="10">
        <f>SUM(一般接種!E22+一般接種!H22+一般接種!K22+一般接種!N22+医療従事者等!D20)</f>
        <v>891841</v>
      </c>
      <c r="G23" s="10">
        <v>12699</v>
      </c>
      <c r="H23" s="29">
        <f t="shared" si="7"/>
        <v>0.84754550362486503</v>
      </c>
      <c r="I23" s="10">
        <f t="shared" si="10"/>
        <v>718575</v>
      </c>
      <c r="J23" s="10">
        <v>10</v>
      </c>
      <c r="K23" s="29">
        <f t="shared" si="8"/>
        <v>0.69273966527842046</v>
      </c>
      <c r="L23" s="25">
        <v>10209</v>
      </c>
      <c r="M23" s="25">
        <v>39358</v>
      </c>
      <c r="N23" s="25">
        <v>213124</v>
      </c>
      <c r="O23" s="25">
        <v>219769</v>
      </c>
      <c r="P23" s="25">
        <v>127797</v>
      </c>
      <c r="Q23" s="25">
        <v>63098</v>
      </c>
      <c r="R23" s="25">
        <v>20064</v>
      </c>
      <c r="S23" s="25">
        <v>13738</v>
      </c>
      <c r="T23" s="25">
        <v>11418</v>
      </c>
      <c r="U23" s="25"/>
      <c r="V23" s="25">
        <f t="shared" si="11"/>
        <v>262779</v>
      </c>
      <c r="W23" s="26">
        <f t="shared" si="9"/>
        <v>0.2533346830171217</v>
      </c>
      <c r="X23" s="25">
        <v>104</v>
      </c>
      <c r="Y23" s="25">
        <v>3777</v>
      </c>
      <c r="Z23" s="25">
        <v>125738</v>
      </c>
      <c r="AA23" s="25">
        <v>133160</v>
      </c>
      <c r="AB23" s="25"/>
      <c r="AD23" s="19">
        <v>1037280</v>
      </c>
    </row>
    <row r="24" spans="1:30" x14ac:dyDescent="0.45">
      <c r="A24" s="35" t="s">
        <v>28</v>
      </c>
      <c r="B24" s="20">
        <f t="shared" si="12"/>
        <v>2853351</v>
      </c>
      <c r="C24" s="10">
        <f>SUM(一般接種!D23+一般接種!G23+一般接種!J23+一般接種!M23+医療従事者等!C21)</f>
        <v>941000</v>
      </c>
      <c r="D24" s="10">
        <v>13580</v>
      </c>
      <c r="E24" s="29">
        <f t="shared" si="0"/>
        <v>0.82473915096562833</v>
      </c>
      <c r="F24" s="10">
        <f>SUM(一般接種!E23+一般接種!H23+一般接種!K23+一般接種!N23+医療従事者等!D21)</f>
        <v>929918</v>
      </c>
      <c r="G24" s="10">
        <v>12809</v>
      </c>
      <c r="H24" s="29">
        <f t="shared" si="7"/>
        <v>0.81556975049377456</v>
      </c>
      <c r="I24" s="10">
        <f t="shared" si="10"/>
        <v>739496</v>
      </c>
      <c r="J24" s="10">
        <v>51</v>
      </c>
      <c r="K24" s="29">
        <f t="shared" si="8"/>
        <v>0.65757611598388976</v>
      </c>
      <c r="L24" s="25">
        <v>9369</v>
      </c>
      <c r="M24" s="25">
        <v>55484</v>
      </c>
      <c r="N24" s="25">
        <v>204835</v>
      </c>
      <c r="O24" s="25">
        <v>216979</v>
      </c>
      <c r="P24" s="25">
        <v>131546</v>
      </c>
      <c r="Q24" s="25">
        <v>67783</v>
      </c>
      <c r="R24" s="25">
        <v>26878</v>
      </c>
      <c r="S24" s="25">
        <v>13881</v>
      </c>
      <c r="T24" s="25">
        <v>12741</v>
      </c>
      <c r="U24" s="25"/>
      <c r="V24" s="25">
        <f t="shared" si="11"/>
        <v>242937</v>
      </c>
      <c r="W24" s="26">
        <f t="shared" si="9"/>
        <v>0.21603982566489491</v>
      </c>
      <c r="X24" s="25">
        <v>38</v>
      </c>
      <c r="Y24" s="25">
        <v>6863</v>
      </c>
      <c r="Z24" s="25">
        <v>103483</v>
      </c>
      <c r="AA24" s="25">
        <v>132553</v>
      </c>
      <c r="AB24" s="25"/>
      <c r="AD24" s="19">
        <v>1124501</v>
      </c>
    </row>
    <row r="25" spans="1:30" x14ac:dyDescent="0.45">
      <c r="A25" s="35" t="s">
        <v>29</v>
      </c>
      <c r="B25" s="20">
        <f t="shared" si="12"/>
        <v>1967176</v>
      </c>
      <c r="C25" s="10">
        <f>SUM(一般接種!D24+一般接種!G24+一般接種!J24+一般接種!M24+医療従事者等!C22)</f>
        <v>650137</v>
      </c>
      <c r="D25" s="10">
        <v>7628</v>
      </c>
      <c r="E25" s="29">
        <f t="shared" si="0"/>
        <v>0.83709292448159589</v>
      </c>
      <c r="F25" s="10">
        <f>SUM(一般接種!E24+一般接種!H24+一般接種!K24+一般接種!N24+医療従事者等!D22)</f>
        <v>643373</v>
      </c>
      <c r="G25" s="10">
        <v>7037</v>
      </c>
      <c r="H25" s="29">
        <f t="shared" si="7"/>
        <v>0.82905043072224804</v>
      </c>
      <c r="I25" s="10">
        <f t="shared" si="10"/>
        <v>517078</v>
      </c>
      <c r="J25" s="10">
        <v>34</v>
      </c>
      <c r="K25" s="29">
        <f t="shared" si="8"/>
        <v>0.67363083481423958</v>
      </c>
      <c r="L25" s="25">
        <v>7674</v>
      </c>
      <c r="M25" s="25">
        <v>32413</v>
      </c>
      <c r="N25" s="25">
        <v>143805</v>
      </c>
      <c r="O25" s="25">
        <v>172174</v>
      </c>
      <c r="P25" s="25">
        <v>92085</v>
      </c>
      <c r="Q25" s="25">
        <v>34602</v>
      </c>
      <c r="R25" s="25">
        <v>15968</v>
      </c>
      <c r="S25" s="25">
        <v>10579</v>
      </c>
      <c r="T25" s="25">
        <v>7778</v>
      </c>
      <c r="U25" s="25"/>
      <c r="V25" s="25">
        <f t="shared" si="11"/>
        <v>156588</v>
      </c>
      <c r="W25" s="26">
        <f t="shared" si="9"/>
        <v>0.2040106937937432</v>
      </c>
      <c r="X25" s="25">
        <v>145</v>
      </c>
      <c r="Y25" s="25">
        <v>3807</v>
      </c>
      <c r="Z25" s="25">
        <v>69183</v>
      </c>
      <c r="AA25" s="25">
        <v>83453</v>
      </c>
      <c r="AB25" s="25"/>
      <c r="AD25" s="19">
        <v>767548</v>
      </c>
    </row>
    <row r="26" spans="1:30" x14ac:dyDescent="0.45">
      <c r="A26" s="35" t="s">
        <v>30</v>
      </c>
      <c r="B26" s="20">
        <f t="shared" si="12"/>
        <v>2101767</v>
      </c>
      <c r="C26" s="10">
        <f>SUM(一般接種!D25+一般接種!G25+一般接種!J25+一般接種!M25+医療従事者等!C23)</f>
        <v>684392</v>
      </c>
      <c r="D26" s="10">
        <v>10046</v>
      </c>
      <c r="E26" s="29">
        <f t="shared" si="0"/>
        <v>0.82617053260657825</v>
      </c>
      <c r="F26" s="10">
        <f>SUM(一般接種!E25+一般接種!H25+一般接種!K25+一般接種!N25+医療従事者等!D23)</f>
        <v>676036</v>
      </c>
      <c r="G26" s="10">
        <v>9377</v>
      </c>
      <c r="H26" s="29">
        <f t="shared" si="7"/>
        <v>0.81675285550291521</v>
      </c>
      <c r="I26" s="10">
        <f t="shared" si="10"/>
        <v>544493</v>
      </c>
      <c r="J26" s="10">
        <v>5</v>
      </c>
      <c r="K26" s="29">
        <f t="shared" si="8"/>
        <v>0.66707586455304935</v>
      </c>
      <c r="L26" s="25">
        <v>6868</v>
      </c>
      <c r="M26" s="25">
        <v>38034</v>
      </c>
      <c r="N26" s="25">
        <v>169281</v>
      </c>
      <c r="O26" s="25">
        <v>165303</v>
      </c>
      <c r="P26" s="25">
        <v>96473</v>
      </c>
      <c r="Q26" s="25">
        <v>34684</v>
      </c>
      <c r="R26" s="25">
        <v>12478</v>
      </c>
      <c r="S26" s="25">
        <v>12995</v>
      </c>
      <c r="T26" s="25">
        <v>8377</v>
      </c>
      <c r="U26" s="25"/>
      <c r="V26" s="25">
        <f t="shared" si="11"/>
        <v>196846</v>
      </c>
      <c r="W26" s="26">
        <f t="shared" si="9"/>
        <v>0.24116457228407154</v>
      </c>
      <c r="X26" s="25">
        <v>117</v>
      </c>
      <c r="Y26" s="25">
        <v>6410</v>
      </c>
      <c r="Z26" s="25">
        <v>89640</v>
      </c>
      <c r="AA26" s="25">
        <v>100679</v>
      </c>
      <c r="AB26" s="25"/>
      <c r="AD26" s="19">
        <v>816231</v>
      </c>
    </row>
    <row r="27" spans="1:30" x14ac:dyDescent="0.45">
      <c r="A27" s="35" t="s">
        <v>31</v>
      </c>
      <c r="B27" s="20">
        <f t="shared" si="12"/>
        <v>5422175</v>
      </c>
      <c r="C27" s="10">
        <f>SUM(一般接種!D26+一般接種!G26+一般接種!J26+一般接種!M26+医療従事者等!C24)</f>
        <v>1737889</v>
      </c>
      <c r="D27" s="10">
        <v>28797</v>
      </c>
      <c r="E27" s="29">
        <f t="shared" si="0"/>
        <v>0.83107074467516073</v>
      </c>
      <c r="F27" s="10">
        <f>SUM(一般接種!E26+一般接種!H26+一般接種!K26+一般接種!N26+医療従事者等!D24)</f>
        <v>1715400</v>
      </c>
      <c r="G27" s="10">
        <v>27115</v>
      </c>
      <c r="H27" s="29">
        <f t="shared" si="7"/>
        <v>0.82095303949342913</v>
      </c>
      <c r="I27" s="10">
        <f t="shared" si="10"/>
        <v>1431535</v>
      </c>
      <c r="J27" s="10">
        <v>18</v>
      </c>
      <c r="K27" s="29">
        <f t="shared" si="8"/>
        <v>0.69609587968649556</v>
      </c>
      <c r="L27" s="25">
        <v>14361</v>
      </c>
      <c r="M27" s="25">
        <v>69394</v>
      </c>
      <c r="N27" s="25">
        <v>457795</v>
      </c>
      <c r="O27" s="25">
        <v>433150</v>
      </c>
      <c r="P27" s="25">
        <v>235740</v>
      </c>
      <c r="Q27" s="25">
        <v>123336</v>
      </c>
      <c r="R27" s="25">
        <v>48338</v>
      </c>
      <c r="S27" s="25">
        <v>27729</v>
      </c>
      <c r="T27" s="25">
        <v>21692</v>
      </c>
      <c r="U27" s="25"/>
      <c r="V27" s="25">
        <f t="shared" si="11"/>
        <v>537351</v>
      </c>
      <c r="W27" s="26">
        <f t="shared" si="9"/>
        <v>0.26129470837259922</v>
      </c>
      <c r="X27" s="25">
        <v>12</v>
      </c>
      <c r="Y27" s="25">
        <v>6576</v>
      </c>
      <c r="Z27" s="25">
        <v>257117</v>
      </c>
      <c r="AA27" s="25">
        <v>273646</v>
      </c>
      <c r="AB27" s="25"/>
      <c r="AD27" s="19">
        <v>2056494</v>
      </c>
    </row>
    <row r="28" spans="1:30" x14ac:dyDescent="0.45">
      <c r="A28" s="35" t="s">
        <v>32</v>
      </c>
      <c r="B28" s="20">
        <f t="shared" si="12"/>
        <v>5207989</v>
      </c>
      <c r="C28" s="10">
        <f>SUM(一般接種!D27+一般接種!G27+一般接種!J27+一般接種!M27+医療従事者等!C25)</f>
        <v>1673420</v>
      </c>
      <c r="D28" s="10">
        <v>24542</v>
      </c>
      <c r="E28" s="29">
        <f t="shared" si="0"/>
        <v>0.82584086486811359</v>
      </c>
      <c r="F28" s="10">
        <f>SUM(一般接種!E27+一般接種!H27+一般接種!K27+一般接種!N27+医療従事者等!D25)</f>
        <v>1659487</v>
      </c>
      <c r="G28" s="10">
        <v>23056</v>
      </c>
      <c r="H28" s="29">
        <f t="shared" si="7"/>
        <v>0.81960678251331631</v>
      </c>
      <c r="I28" s="10">
        <f t="shared" si="10"/>
        <v>1344225</v>
      </c>
      <c r="J28" s="10">
        <v>44</v>
      </c>
      <c r="K28" s="29">
        <f t="shared" si="8"/>
        <v>0.67323331354975069</v>
      </c>
      <c r="L28" s="25">
        <v>15507</v>
      </c>
      <c r="M28" s="25">
        <v>85354</v>
      </c>
      <c r="N28" s="25">
        <v>466898</v>
      </c>
      <c r="O28" s="25">
        <v>403691</v>
      </c>
      <c r="P28" s="25">
        <v>192473</v>
      </c>
      <c r="Q28" s="25">
        <v>97883</v>
      </c>
      <c r="R28" s="25">
        <v>38047</v>
      </c>
      <c r="S28" s="25">
        <v>22374</v>
      </c>
      <c r="T28" s="25">
        <v>21998</v>
      </c>
      <c r="U28" s="25"/>
      <c r="V28" s="25">
        <f t="shared" si="11"/>
        <v>530857</v>
      </c>
      <c r="W28" s="26">
        <f t="shared" si="9"/>
        <v>0.26587983101314483</v>
      </c>
      <c r="X28" s="25">
        <v>43</v>
      </c>
      <c r="Y28" s="25">
        <v>9426</v>
      </c>
      <c r="Z28" s="25">
        <v>257005</v>
      </c>
      <c r="AA28" s="25">
        <v>264383</v>
      </c>
      <c r="AB28" s="25"/>
      <c r="AD28" s="19">
        <v>1996605</v>
      </c>
    </row>
    <row r="29" spans="1:30" x14ac:dyDescent="0.45">
      <c r="A29" s="35" t="s">
        <v>33</v>
      </c>
      <c r="B29" s="20">
        <f t="shared" si="12"/>
        <v>9521425</v>
      </c>
      <c r="C29" s="10">
        <f>SUM(一般接種!D28+一般接種!G28+一般接種!J28+一般接種!M28+医療従事者等!C26)</f>
        <v>3150006</v>
      </c>
      <c r="D29" s="10">
        <v>42788</v>
      </c>
      <c r="E29" s="29">
        <f t="shared" si="0"/>
        <v>0.8493611786895553</v>
      </c>
      <c r="F29" s="10">
        <f>SUM(一般接種!E28+一般接種!H28+一般接種!K28+一般接種!N28+医療従事者等!D26)</f>
        <v>3115582</v>
      </c>
      <c r="G29" s="10">
        <v>39752</v>
      </c>
      <c r="H29" s="29">
        <f t="shared" si="7"/>
        <v>0.84078123718667142</v>
      </c>
      <c r="I29" s="10">
        <f t="shared" si="10"/>
        <v>2454010</v>
      </c>
      <c r="J29" s="10">
        <v>51</v>
      </c>
      <c r="K29" s="29">
        <f t="shared" si="8"/>
        <v>0.67079217122707269</v>
      </c>
      <c r="L29" s="25">
        <v>23596</v>
      </c>
      <c r="M29" s="25">
        <v>116012</v>
      </c>
      <c r="N29" s="25">
        <v>657874</v>
      </c>
      <c r="O29" s="25">
        <v>757428</v>
      </c>
      <c r="P29" s="25">
        <v>454021</v>
      </c>
      <c r="Q29" s="25">
        <v>252048</v>
      </c>
      <c r="R29" s="25">
        <v>88135</v>
      </c>
      <c r="S29" s="25">
        <v>53082</v>
      </c>
      <c r="T29" s="25">
        <v>51814</v>
      </c>
      <c r="U29" s="25"/>
      <c r="V29" s="25">
        <f t="shared" si="11"/>
        <v>801827</v>
      </c>
      <c r="W29" s="26">
        <f t="shared" si="9"/>
        <v>0.21918022032091408</v>
      </c>
      <c r="X29" s="25">
        <v>26</v>
      </c>
      <c r="Y29" s="25">
        <v>12184</v>
      </c>
      <c r="Z29" s="25">
        <v>353178</v>
      </c>
      <c r="AA29" s="25">
        <v>436439</v>
      </c>
      <c r="AB29" s="25"/>
      <c r="AD29" s="19">
        <v>3658300</v>
      </c>
    </row>
    <row r="30" spans="1:30" x14ac:dyDescent="0.45">
      <c r="A30" s="35" t="s">
        <v>34</v>
      </c>
      <c r="B30" s="20">
        <f t="shared" si="12"/>
        <v>18046884</v>
      </c>
      <c r="C30" s="10">
        <f>SUM(一般接種!D29+一般接種!G29+一般接種!J29+一般接種!M29+医療従事者等!C27)</f>
        <v>6032715</v>
      </c>
      <c r="D30" s="10">
        <v>98946</v>
      </c>
      <c r="E30" s="29">
        <f t="shared" si="0"/>
        <v>0.78817989637966401</v>
      </c>
      <c r="F30" s="10">
        <f>SUM(一般接種!E29+一般接種!H29+一般接種!K29+一般接種!N29+医療従事者等!D27)</f>
        <v>5927553</v>
      </c>
      <c r="G30" s="10">
        <v>93494</v>
      </c>
      <c r="H30" s="29">
        <f t="shared" si="7"/>
        <v>0.77493546143991221</v>
      </c>
      <c r="I30" s="10">
        <f t="shared" si="10"/>
        <v>4623193</v>
      </c>
      <c r="J30" s="10">
        <v>231</v>
      </c>
      <c r="K30" s="29">
        <f t="shared" si="8"/>
        <v>0.61406598573809068</v>
      </c>
      <c r="L30" s="25">
        <v>43251</v>
      </c>
      <c r="M30" s="25">
        <v>375730</v>
      </c>
      <c r="N30" s="25">
        <v>1356548</v>
      </c>
      <c r="O30" s="25">
        <v>1362635</v>
      </c>
      <c r="P30" s="25">
        <v>761563</v>
      </c>
      <c r="Q30" s="25">
        <v>370682</v>
      </c>
      <c r="R30" s="25">
        <v>150544</v>
      </c>
      <c r="S30" s="25">
        <v>109023</v>
      </c>
      <c r="T30" s="25">
        <v>93217</v>
      </c>
      <c r="U30" s="25"/>
      <c r="V30" s="25">
        <f t="shared" si="11"/>
        <v>1463423</v>
      </c>
      <c r="W30" s="26">
        <f t="shared" si="9"/>
        <v>0.19438582602383361</v>
      </c>
      <c r="X30" s="25">
        <v>68</v>
      </c>
      <c r="Y30" s="25">
        <v>45254</v>
      </c>
      <c r="Z30" s="25">
        <v>690949</v>
      </c>
      <c r="AA30" s="25">
        <v>727152</v>
      </c>
      <c r="AB30" s="25"/>
      <c r="AD30" s="19">
        <v>7528445</v>
      </c>
    </row>
    <row r="31" spans="1:30" x14ac:dyDescent="0.45">
      <c r="A31" s="35" t="s">
        <v>35</v>
      </c>
      <c r="B31" s="20">
        <f t="shared" si="12"/>
        <v>4478543</v>
      </c>
      <c r="C31" s="10">
        <f>SUM(一般接種!D30+一般接種!G30+一般接種!J30+一般接種!M30+医療従事者等!C28)</f>
        <v>1484311</v>
      </c>
      <c r="D31" s="10">
        <v>22601</v>
      </c>
      <c r="E31" s="29">
        <f t="shared" si="0"/>
        <v>0.81894020886558205</v>
      </c>
      <c r="F31" s="10">
        <f>SUM(一般接種!E30+一般接種!H30+一般接種!K30+一般接種!N30+医療従事者等!D28)</f>
        <v>1468567</v>
      </c>
      <c r="G31" s="10">
        <v>21341</v>
      </c>
      <c r="H31" s="29">
        <f t="shared" si="7"/>
        <v>0.81082537761642237</v>
      </c>
      <c r="I31" s="10">
        <f t="shared" si="10"/>
        <v>1165212</v>
      </c>
      <c r="J31" s="10">
        <v>44</v>
      </c>
      <c r="K31" s="29">
        <f t="shared" si="8"/>
        <v>0.65279906772444085</v>
      </c>
      <c r="L31" s="25">
        <v>16832</v>
      </c>
      <c r="M31" s="25">
        <v>67557</v>
      </c>
      <c r="N31" s="25">
        <v>347267</v>
      </c>
      <c r="O31" s="25">
        <v>354035</v>
      </c>
      <c r="P31" s="25">
        <v>197055</v>
      </c>
      <c r="Q31" s="25">
        <v>98814</v>
      </c>
      <c r="R31" s="25">
        <v>40845</v>
      </c>
      <c r="S31" s="25">
        <v>24593</v>
      </c>
      <c r="T31" s="25">
        <v>18214</v>
      </c>
      <c r="U31" s="25"/>
      <c r="V31" s="25">
        <f t="shared" si="11"/>
        <v>360453</v>
      </c>
      <c r="W31" s="26">
        <f t="shared" si="9"/>
        <v>0.20194803011967191</v>
      </c>
      <c r="X31" s="25">
        <v>82</v>
      </c>
      <c r="Y31" s="25">
        <v>5571</v>
      </c>
      <c r="Z31" s="25">
        <v>162095</v>
      </c>
      <c r="AA31" s="25">
        <v>192705</v>
      </c>
      <c r="AB31" s="25"/>
      <c r="AD31" s="19">
        <v>1784880</v>
      </c>
    </row>
    <row r="32" spans="1:30" x14ac:dyDescent="0.45">
      <c r="A32" s="35" t="s">
        <v>36</v>
      </c>
      <c r="B32" s="20">
        <f t="shared" si="12"/>
        <v>3492892</v>
      </c>
      <c r="C32" s="10">
        <f>SUM(一般接種!D31+一般接種!G31+一般接種!J31+一般接種!M31+医療従事者等!C29)</f>
        <v>1161037</v>
      </c>
      <c r="D32" s="10">
        <v>11655</v>
      </c>
      <c r="E32" s="29">
        <f t="shared" si="0"/>
        <v>0.81218307828849556</v>
      </c>
      <c r="F32" s="10">
        <f>SUM(一般接種!E31+一般接種!H31+一般接種!K31+一般接種!N31+医療従事者等!D29)</f>
        <v>1148882</v>
      </c>
      <c r="G32" s="10">
        <v>10954</v>
      </c>
      <c r="H32" s="29">
        <f t="shared" si="7"/>
        <v>0.80408938534853613</v>
      </c>
      <c r="I32" s="10">
        <f t="shared" si="10"/>
        <v>895862</v>
      </c>
      <c r="J32" s="10">
        <v>13</v>
      </c>
      <c r="K32" s="29">
        <f t="shared" si="8"/>
        <v>0.63303009660989162</v>
      </c>
      <c r="L32" s="25">
        <v>8764</v>
      </c>
      <c r="M32" s="25">
        <v>53143</v>
      </c>
      <c r="N32" s="25">
        <v>238939</v>
      </c>
      <c r="O32" s="25">
        <v>286154</v>
      </c>
      <c r="P32" s="25">
        <v>161323</v>
      </c>
      <c r="Q32" s="25">
        <v>83274</v>
      </c>
      <c r="R32" s="25">
        <v>25259</v>
      </c>
      <c r="S32" s="25">
        <v>21627</v>
      </c>
      <c r="T32" s="25">
        <v>17379</v>
      </c>
      <c r="U32" s="25"/>
      <c r="V32" s="25">
        <f t="shared" si="11"/>
        <v>287111</v>
      </c>
      <c r="W32" s="26">
        <f t="shared" si="9"/>
        <v>0.20288006580100285</v>
      </c>
      <c r="X32" s="25">
        <v>9</v>
      </c>
      <c r="Y32" s="25">
        <v>7088</v>
      </c>
      <c r="Z32" s="25">
        <v>134164</v>
      </c>
      <c r="AA32" s="25">
        <v>145850</v>
      </c>
      <c r="AB32" s="25"/>
      <c r="AD32" s="19">
        <v>1415176</v>
      </c>
    </row>
    <row r="33" spans="1:30" x14ac:dyDescent="0.45">
      <c r="A33" s="35" t="s">
        <v>37</v>
      </c>
      <c r="B33" s="20">
        <f t="shared" si="12"/>
        <v>6112315</v>
      </c>
      <c r="C33" s="10">
        <f>SUM(一般接種!D32+一般接種!G32+一般接種!J32+一般接種!M32+医療従事者等!C30)</f>
        <v>2035838</v>
      </c>
      <c r="D33" s="10">
        <v>31023</v>
      </c>
      <c r="E33" s="29">
        <f t="shared" si="0"/>
        <v>0.79827755227508201</v>
      </c>
      <c r="F33" s="10">
        <f>SUM(一般接種!E32+一般接種!H32+一般接種!K32+一般接種!N32+医療従事者等!D30)</f>
        <v>2004332</v>
      </c>
      <c r="G33" s="10">
        <v>28925</v>
      </c>
      <c r="H33" s="29">
        <f t="shared" si="7"/>
        <v>0.78656787020601049</v>
      </c>
      <c r="I33" s="10">
        <f t="shared" si="10"/>
        <v>1549764</v>
      </c>
      <c r="J33" s="10">
        <v>69</v>
      </c>
      <c r="K33" s="29">
        <f t="shared" si="8"/>
        <v>0.61705779903528912</v>
      </c>
      <c r="L33" s="25">
        <v>26228</v>
      </c>
      <c r="M33" s="25">
        <v>97635</v>
      </c>
      <c r="N33" s="25">
        <v>451848</v>
      </c>
      <c r="O33" s="25">
        <v>475924</v>
      </c>
      <c r="P33" s="25">
        <v>252959</v>
      </c>
      <c r="Q33" s="25">
        <v>126134</v>
      </c>
      <c r="R33" s="25">
        <v>51241</v>
      </c>
      <c r="S33" s="25">
        <v>36976</v>
      </c>
      <c r="T33" s="25">
        <v>30819</v>
      </c>
      <c r="U33" s="25"/>
      <c r="V33" s="25">
        <f t="shared" si="11"/>
        <v>522381</v>
      </c>
      <c r="W33" s="26">
        <f t="shared" si="9"/>
        <v>0.20800174880725134</v>
      </c>
      <c r="X33" s="25">
        <v>15</v>
      </c>
      <c r="Y33" s="25">
        <v>8264</v>
      </c>
      <c r="Z33" s="25">
        <v>242380</v>
      </c>
      <c r="AA33" s="25">
        <v>271722</v>
      </c>
      <c r="AB33" s="25"/>
      <c r="AD33" s="19">
        <v>2511426</v>
      </c>
    </row>
    <row r="34" spans="1:30" x14ac:dyDescent="0.45">
      <c r="A34" s="35" t="s">
        <v>38</v>
      </c>
      <c r="B34" s="20">
        <f t="shared" si="12"/>
        <v>20485314</v>
      </c>
      <c r="C34" s="10">
        <f>SUM(一般接種!D33+一般接種!G33+一般接種!J33+一般接種!M33+医療従事者等!C31)</f>
        <v>6919788</v>
      </c>
      <c r="D34" s="10">
        <v>106000</v>
      </c>
      <c r="E34" s="29">
        <f t="shared" si="0"/>
        <v>0.77423021691619531</v>
      </c>
      <c r="F34" s="10">
        <f>SUM(一般接種!E33+一般接種!H33+一般接種!K33+一般接種!N33+医療従事者等!D31)</f>
        <v>6829677</v>
      </c>
      <c r="G34" s="10">
        <v>99575</v>
      </c>
      <c r="H34" s="29">
        <f t="shared" si="7"/>
        <v>0.764721228680452</v>
      </c>
      <c r="I34" s="10">
        <f t="shared" si="10"/>
        <v>5118833</v>
      </c>
      <c r="J34" s="10">
        <v>435</v>
      </c>
      <c r="K34" s="29">
        <f t="shared" si="8"/>
        <v>0.58158815534082076</v>
      </c>
      <c r="L34" s="25">
        <v>65677</v>
      </c>
      <c r="M34" s="25">
        <v>376132</v>
      </c>
      <c r="N34" s="25">
        <v>1530922</v>
      </c>
      <c r="O34" s="25">
        <v>1562560</v>
      </c>
      <c r="P34" s="25">
        <v>775165</v>
      </c>
      <c r="Q34" s="25">
        <v>370743</v>
      </c>
      <c r="R34" s="25">
        <v>198478</v>
      </c>
      <c r="S34" s="25">
        <v>137989</v>
      </c>
      <c r="T34" s="25">
        <v>101167</v>
      </c>
      <c r="U34" s="25"/>
      <c r="V34" s="25">
        <f t="shared" si="11"/>
        <v>1617016</v>
      </c>
      <c r="W34" s="26">
        <f t="shared" si="9"/>
        <v>0.18373665990737581</v>
      </c>
      <c r="X34" s="25">
        <v>444</v>
      </c>
      <c r="Y34" s="25">
        <v>49420</v>
      </c>
      <c r="Z34" s="25">
        <v>791664</v>
      </c>
      <c r="AA34" s="25">
        <v>775488</v>
      </c>
      <c r="AB34" s="25"/>
      <c r="AD34" s="19">
        <v>8800726</v>
      </c>
    </row>
    <row r="35" spans="1:30" x14ac:dyDescent="0.45">
      <c r="A35" s="35" t="s">
        <v>39</v>
      </c>
      <c r="B35" s="20">
        <f t="shared" si="12"/>
        <v>13363632</v>
      </c>
      <c r="C35" s="10">
        <f>SUM(一般接種!D34+一般接種!G34+一般接種!J34+一般接種!M34+医療従事者等!C32)</f>
        <v>4444842</v>
      </c>
      <c r="D35" s="10">
        <v>63931</v>
      </c>
      <c r="E35" s="29">
        <f t="shared" si="0"/>
        <v>0.79818325355286213</v>
      </c>
      <c r="F35" s="10">
        <f>SUM(一般接種!E34+一般接種!H34+一般接種!K34+一般接種!N34+医療従事者等!D32)</f>
        <v>4392401</v>
      </c>
      <c r="G35" s="10">
        <v>60018</v>
      </c>
      <c r="H35" s="29">
        <f t="shared" si="7"/>
        <v>0.78934165943501466</v>
      </c>
      <c r="I35" s="10">
        <f t="shared" si="10"/>
        <v>3399182</v>
      </c>
      <c r="J35" s="10">
        <v>82</v>
      </c>
      <c r="K35" s="29">
        <f t="shared" si="8"/>
        <v>0.61930148709972288</v>
      </c>
      <c r="L35" s="25">
        <v>45800</v>
      </c>
      <c r="M35" s="25">
        <v>244267</v>
      </c>
      <c r="N35" s="25">
        <v>1011059</v>
      </c>
      <c r="O35" s="25">
        <v>1038401</v>
      </c>
      <c r="P35" s="25">
        <v>545257</v>
      </c>
      <c r="Q35" s="25">
        <v>253720</v>
      </c>
      <c r="R35" s="25">
        <v>116028</v>
      </c>
      <c r="S35" s="25">
        <v>80929</v>
      </c>
      <c r="T35" s="25">
        <v>63721</v>
      </c>
      <c r="U35" s="25"/>
      <c r="V35" s="25">
        <f t="shared" si="11"/>
        <v>1127207</v>
      </c>
      <c r="W35" s="26">
        <f t="shared" si="9"/>
        <v>0.20537229601047843</v>
      </c>
      <c r="X35" s="25">
        <v>103</v>
      </c>
      <c r="Y35" s="25">
        <v>26738</v>
      </c>
      <c r="Z35" s="25">
        <v>535821</v>
      </c>
      <c r="AA35" s="25">
        <v>564545</v>
      </c>
      <c r="AB35" s="25"/>
      <c r="AD35" s="19">
        <v>5488603</v>
      </c>
    </row>
    <row r="36" spans="1:30" x14ac:dyDescent="0.45">
      <c r="A36" s="35" t="s">
        <v>40</v>
      </c>
      <c r="B36" s="20">
        <f t="shared" si="12"/>
        <v>3351854</v>
      </c>
      <c r="C36" s="10">
        <f>SUM(一般接種!D35+一般接種!G35+一般接種!J35+一般接種!M35+医療従事者等!C33)</f>
        <v>1096619</v>
      </c>
      <c r="D36" s="10">
        <v>12735</v>
      </c>
      <c r="E36" s="29">
        <f t="shared" si="0"/>
        <v>0.81179718476953433</v>
      </c>
      <c r="F36" s="10">
        <f>SUM(一般接種!E35+一般接種!H35+一般接種!K35+一般接種!N35+医療従事者等!D33)</f>
        <v>1085277</v>
      </c>
      <c r="G36" s="10">
        <v>11840</v>
      </c>
      <c r="H36" s="29">
        <f t="shared" si="7"/>
        <v>0.80397268953822976</v>
      </c>
      <c r="I36" s="10">
        <f t="shared" si="10"/>
        <v>858506</v>
      </c>
      <c r="J36" s="10">
        <v>42</v>
      </c>
      <c r="K36" s="29">
        <f t="shared" si="8"/>
        <v>0.64296424564436183</v>
      </c>
      <c r="L36" s="25">
        <v>7599</v>
      </c>
      <c r="M36" s="25">
        <v>54590</v>
      </c>
      <c r="N36" s="25">
        <v>307978</v>
      </c>
      <c r="O36" s="25">
        <v>254511</v>
      </c>
      <c r="P36" s="25">
        <v>131846</v>
      </c>
      <c r="Q36" s="25">
        <v>53888</v>
      </c>
      <c r="R36" s="25">
        <v>20411</v>
      </c>
      <c r="S36" s="25">
        <v>14657</v>
      </c>
      <c r="T36" s="25">
        <v>13026</v>
      </c>
      <c r="U36" s="25"/>
      <c r="V36" s="25">
        <f t="shared" si="11"/>
        <v>311452</v>
      </c>
      <c r="W36" s="26">
        <f t="shared" si="9"/>
        <v>0.23326837262183128</v>
      </c>
      <c r="X36" s="25">
        <v>71</v>
      </c>
      <c r="Y36" s="25">
        <v>5827</v>
      </c>
      <c r="Z36" s="25">
        <v>159085</v>
      </c>
      <c r="AA36" s="25">
        <v>146469</v>
      </c>
      <c r="AB36" s="25"/>
      <c r="AD36" s="19">
        <v>1335166</v>
      </c>
    </row>
    <row r="37" spans="1:30" x14ac:dyDescent="0.45">
      <c r="A37" s="35" t="s">
        <v>41</v>
      </c>
      <c r="B37" s="20">
        <f t="shared" si="12"/>
        <v>2306073</v>
      </c>
      <c r="C37" s="10">
        <f>SUM(一般接種!D36+一般接種!G36+一般接種!J36+一般接種!M36+医療従事者等!C34)</f>
        <v>751409</v>
      </c>
      <c r="D37" s="10">
        <v>12445</v>
      </c>
      <c r="E37" s="29">
        <f t="shared" si="0"/>
        <v>0.79054635940480411</v>
      </c>
      <c r="F37" s="10">
        <f>SUM(一般接種!E36+一般接種!H36+一般接種!K36+一般接種!N36+医療従事者等!D34)</f>
        <v>742302</v>
      </c>
      <c r="G37" s="10">
        <v>11746</v>
      </c>
      <c r="H37" s="29">
        <f t="shared" si="7"/>
        <v>0.78155145060021336</v>
      </c>
      <c r="I37" s="10">
        <f t="shared" si="10"/>
        <v>602357</v>
      </c>
      <c r="J37" s="10">
        <v>14</v>
      </c>
      <c r="K37" s="29">
        <f t="shared" si="8"/>
        <v>0.6443887195627499</v>
      </c>
      <c r="L37" s="25">
        <v>7692</v>
      </c>
      <c r="M37" s="25">
        <v>44858</v>
      </c>
      <c r="N37" s="25">
        <v>212627</v>
      </c>
      <c r="O37" s="25">
        <v>197564</v>
      </c>
      <c r="P37" s="25">
        <v>83869</v>
      </c>
      <c r="Q37" s="25">
        <v>29923</v>
      </c>
      <c r="R37" s="25">
        <v>10784</v>
      </c>
      <c r="S37" s="25">
        <v>8345</v>
      </c>
      <c r="T37" s="25">
        <v>6695</v>
      </c>
      <c r="U37" s="25"/>
      <c r="V37" s="25">
        <f t="shared" si="11"/>
        <v>210005</v>
      </c>
      <c r="W37" s="26">
        <f t="shared" si="9"/>
        <v>0.22466410840961926</v>
      </c>
      <c r="X37" s="25">
        <v>2</v>
      </c>
      <c r="Y37" s="25">
        <v>3085</v>
      </c>
      <c r="Z37" s="25">
        <v>91225</v>
      </c>
      <c r="AA37" s="25">
        <v>115693</v>
      </c>
      <c r="AB37" s="25"/>
      <c r="AD37" s="19">
        <v>934751</v>
      </c>
    </row>
    <row r="38" spans="1:30" x14ac:dyDescent="0.45">
      <c r="A38" s="35" t="s">
        <v>42</v>
      </c>
      <c r="B38" s="20">
        <f t="shared" si="12"/>
        <v>1371482</v>
      </c>
      <c r="C38" s="10">
        <f>SUM(一般接種!D37+一般接種!G37+一般接種!J37+一般接種!M37+医療従事者等!C35)</f>
        <v>445794</v>
      </c>
      <c r="D38" s="10">
        <v>6496</v>
      </c>
      <c r="E38" s="29">
        <f t="shared" si="0"/>
        <v>0.79639382243581958</v>
      </c>
      <c r="F38" s="10">
        <f>SUM(一般接種!E37+一般接種!H37+一般接種!K37+一般接種!N37+医療従事者等!D35)</f>
        <v>440359</v>
      </c>
      <c r="G38" s="10">
        <v>6063</v>
      </c>
      <c r="H38" s="29">
        <f t="shared" si="7"/>
        <v>0.78732580505394223</v>
      </c>
      <c r="I38" s="10">
        <f t="shared" si="10"/>
        <v>354923</v>
      </c>
      <c r="J38" s="10">
        <v>0</v>
      </c>
      <c r="K38" s="29">
        <f t="shared" si="8"/>
        <v>0.64343221376010906</v>
      </c>
      <c r="L38" s="25">
        <v>4921</v>
      </c>
      <c r="M38" s="25">
        <v>23227</v>
      </c>
      <c r="N38" s="25">
        <v>108414</v>
      </c>
      <c r="O38" s="25">
        <v>110742</v>
      </c>
      <c r="P38" s="25">
        <v>59685</v>
      </c>
      <c r="Q38" s="25">
        <v>25079</v>
      </c>
      <c r="R38" s="25">
        <v>9455</v>
      </c>
      <c r="S38" s="25">
        <v>7482</v>
      </c>
      <c r="T38" s="25">
        <v>5918</v>
      </c>
      <c r="U38" s="25"/>
      <c r="V38" s="25">
        <f t="shared" si="11"/>
        <v>130406</v>
      </c>
      <c r="W38" s="26">
        <f t="shared" si="9"/>
        <v>0.23641021085587799</v>
      </c>
      <c r="X38" s="25">
        <v>17</v>
      </c>
      <c r="Y38" s="25">
        <v>2692</v>
      </c>
      <c r="Z38" s="25">
        <v>57755</v>
      </c>
      <c r="AA38" s="25">
        <v>69942</v>
      </c>
      <c r="AB38" s="25"/>
      <c r="AD38" s="19">
        <v>551609</v>
      </c>
    </row>
    <row r="39" spans="1:30" x14ac:dyDescent="0.45">
      <c r="A39" s="35" t="s">
        <v>43</v>
      </c>
      <c r="B39" s="20">
        <f t="shared" si="12"/>
        <v>1722937</v>
      </c>
      <c r="C39" s="10">
        <f>SUM(一般接種!D38+一般接種!G38+一般接種!J38+一般接種!M38+医療従事者等!C36)</f>
        <v>566852</v>
      </c>
      <c r="D39" s="10">
        <v>9083</v>
      </c>
      <c r="E39" s="29">
        <f t="shared" si="0"/>
        <v>0.83726973052166398</v>
      </c>
      <c r="F39" s="10">
        <f>SUM(一般接種!E38+一般接種!H38+一般接種!K38+一般接種!N38+医療従事者等!D36)</f>
        <v>558065</v>
      </c>
      <c r="G39" s="10">
        <v>8452</v>
      </c>
      <c r="H39" s="29">
        <f t="shared" si="7"/>
        <v>0.82502671966567398</v>
      </c>
      <c r="I39" s="10">
        <f t="shared" si="10"/>
        <v>456658</v>
      </c>
      <c r="J39" s="10">
        <v>10</v>
      </c>
      <c r="K39" s="29">
        <f t="shared" si="8"/>
        <v>0.68547651071188398</v>
      </c>
      <c r="L39" s="25">
        <v>4905</v>
      </c>
      <c r="M39" s="25">
        <v>30278</v>
      </c>
      <c r="N39" s="25">
        <v>111472</v>
      </c>
      <c r="O39" s="25">
        <v>142709</v>
      </c>
      <c r="P39" s="25">
        <v>82676</v>
      </c>
      <c r="Q39" s="25">
        <v>45571</v>
      </c>
      <c r="R39" s="25">
        <v>20787</v>
      </c>
      <c r="S39" s="25">
        <v>11280</v>
      </c>
      <c r="T39" s="25">
        <v>6980</v>
      </c>
      <c r="U39" s="25"/>
      <c r="V39" s="25">
        <f t="shared" si="11"/>
        <v>141362</v>
      </c>
      <c r="W39" s="26">
        <f t="shared" si="9"/>
        <v>0.21219917859544624</v>
      </c>
      <c r="X39" s="25">
        <v>25</v>
      </c>
      <c r="Y39" s="25">
        <v>2148</v>
      </c>
      <c r="Z39" s="25">
        <v>47620</v>
      </c>
      <c r="AA39" s="25">
        <v>91569</v>
      </c>
      <c r="AB39" s="25"/>
      <c r="AD39" s="19">
        <v>666176</v>
      </c>
    </row>
    <row r="40" spans="1:30" x14ac:dyDescent="0.45">
      <c r="A40" s="35" t="s">
        <v>44</v>
      </c>
      <c r="B40" s="20">
        <f t="shared" si="12"/>
        <v>4607545</v>
      </c>
      <c r="C40" s="10">
        <f>SUM(一般接種!D39+一般接種!G39+一般接種!J39+一般接種!M39+医療従事者等!C37)</f>
        <v>1521386</v>
      </c>
      <c r="D40" s="10">
        <v>23552</v>
      </c>
      <c r="E40" s="29">
        <f t="shared" si="0"/>
        <v>0.79706490093854421</v>
      </c>
      <c r="F40" s="10">
        <f>SUM(一般接種!E39+一般接種!H39+一般接種!K39+一般接種!N39+医療従事者等!D37)</f>
        <v>1491131</v>
      </c>
      <c r="G40" s="10">
        <v>22297</v>
      </c>
      <c r="H40" s="29">
        <f t="shared" si="7"/>
        <v>0.78163269541562386</v>
      </c>
      <c r="I40" s="10">
        <f t="shared" si="10"/>
        <v>1202197</v>
      </c>
      <c r="J40" s="10">
        <v>31</v>
      </c>
      <c r="K40" s="29">
        <f t="shared" si="8"/>
        <v>0.6397266477471375</v>
      </c>
      <c r="L40" s="25">
        <v>21861</v>
      </c>
      <c r="M40" s="25">
        <v>138158</v>
      </c>
      <c r="N40" s="25">
        <v>363086</v>
      </c>
      <c r="O40" s="25">
        <v>318473</v>
      </c>
      <c r="P40" s="25">
        <v>163976</v>
      </c>
      <c r="Q40" s="25">
        <v>92211</v>
      </c>
      <c r="R40" s="25">
        <v>51177</v>
      </c>
      <c r="S40" s="25">
        <v>29735</v>
      </c>
      <c r="T40" s="25">
        <v>23520</v>
      </c>
      <c r="U40" s="25"/>
      <c r="V40" s="25">
        <f t="shared" si="11"/>
        <v>392831</v>
      </c>
      <c r="W40" s="26">
        <f t="shared" si="9"/>
        <v>0.20904305957842406</v>
      </c>
      <c r="X40" s="25">
        <v>253</v>
      </c>
      <c r="Y40" s="25">
        <v>7531</v>
      </c>
      <c r="Z40" s="25">
        <v>162723</v>
      </c>
      <c r="AA40" s="25">
        <v>222324</v>
      </c>
      <c r="AB40" s="25"/>
      <c r="AD40" s="19">
        <v>1879187</v>
      </c>
    </row>
    <row r="41" spans="1:30" x14ac:dyDescent="0.45">
      <c r="A41" s="35" t="s">
        <v>45</v>
      </c>
      <c r="B41" s="20">
        <f t="shared" si="12"/>
        <v>6812504</v>
      </c>
      <c r="C41" s="10">
        <f>SUM(一般接種!D40+一般接種!G40+一般接種!J40+一般接種!M40+医療従事者等!C38)</f>
        <v>2251749</v>
      </c>
      <c r="D41" s="10">
        <v>30891</v>
      </c>
      <c r="E41" s="29">
        <f t="shared" si="0"/>
        <v>0.79639237365203497</v>
      </c>
      <c r="F41" s="10">
        <f>SUM(一般接種!E40+一般接種!H40+一般接種!K40+一般接種!N40+医療従事者等!D38)</f>
        <v>2224195</v>
      </c>
      <c r="G41" s="10">
        <v>29023</v>
      </c>
      <c r="H41" s="29">
        <f t="shared" si="7"/>
        <v>0.78718145854191712</v>
      </c>
      <c r="I41" s="10">
        <f t="shared" si="10"/>
        <v>1745032</v>
      </c>
      <c r="J41" s="10">
        <v>25</v>
      </c>
      <c r="K41" s="29">
        <f t="shared" si="8"/>
        <v>0.62575377028581591</v>
      </c>
      <c r="L41" s="25">
        <v>22440</v>
      </c>
      <c r="M41" s="25">
        <v>122052</v>
      </c>
      <c r="N41" s="25">
        <v>546382</v>
      </c>
      <c r="O41" s="25">
        <v>533040</v>
      </c>
      <c r="P41" s="25">
        <v>293385</v>
      </c>
      <c r="Q41" s="25">
        <v>116808</v>
      </c>
      <c r="R41" s="25">
        <v>46126</v>
      </c>
      <c r="S41" s="25">
        <v>32927</v>
      </c>
      <c r="T41" s="25">
        <v>31872</v>
      </c>
      <c r="U41" s="25"/>
      <c r="V41" s="25">
        <f t="shared" si="11"/>
        <v>591528</v>
      </c>
      <c r="W41" s="26">
        <f t="shared" si="9"/>
        <v>0.21211999506570925</v>
      </c>
      <c r="X41" s="25">
        <v>56</v>
      </c>
      <c r="Y41" s="25">
        <v>15717</v>
      </c>
      <c r="Z41" s="25">
        <v>273378</v>
      </c>
      <c r="AA41" s="25">
        <v>302377</v>
      </c>
      <c r="AB41" s="25"/>
      <c r="AD41" s="19">
        <v>2788648</v>
      </c>
    </row>
    <row r="42" spans="1:30" x14ac:dyDescent="0.45">
      <c r="A42" s="35" t="s">
        <v>46</v>
      </c>
      <c r="B42" s="20">
        <f t="shared" si="12"/>
        <v>3511758</v>
      </c>
      <c r="C42" s="10">
        <f>SUM(一般接種!D41+一般接種!G41+一般接種!J41+一般接種!M41+医療従事者等!C39)</f>
        <v>1126174</v>
      </c>
      <c r="D42" s="10">
        <v>19437</v>
      </c>
      <c r="E42" s="29">
        <f t="shared" si="0"/>
        <v>0.82565756834928472</v>
      </c>
      <c r="F42" s="10">
        <f>SUM(一般接種!E41+一般接種!H41+一般接種!K41+一般接種!N41+医療従事者等!D39)</f>
        <v>1102922</v>
      </c>
      <c r="G42" s="10">
        <v>18371</v>
      </c>
      <c r="H42" s="29">
        <f t="shared" si="7"/>
        <v>0.80910617555099817</v>
      </c>
      <c r="I42" s="10">
        <f t="shared" si="10"/>
        <v>917646</v>
      </c>
      <c r="J42" s="10">
        <v>48</v>
      </c>
      <c r="K42" s="29">
        <f t="shared" si="8"/>
        <v>0.68455444554773803</v>
      </c>
      <c r="L42" s="25">
        <v>44833</v>
      </c>
      <c r="M42" s="25">
        <v>47009</v>
      </c>
      <c r="N42" s="25">
        <v>287918</v>
      </c>
      <c r="O42" s="25">
        <v>310310</v>
      </c>
      <c r="P42" s="25">
        <v>133873</v>
      </c>
      <c r="Q42" s="25">
        <v>42119</v>
      </c>
      <c r="R42" s="25">
        <v>18928</v>
      </c>
      <c r="S42" s="25">
        <v>17361</v>
      </c>
      <c r="T42" s="25">
        <v>15295</v>
      </c>
      <c r="U42" s="25"/>
      <c r="V42" s="25">
        <f t="shared" si="11"/>
        <v>365016</v>
      </c>
      <c r="W42" s="26">
        <f t="shared" si="9"/>
        <v>0.27231241294777575</v>
      </c>
      <c r="X42" s="25">
        <v>401</v>
      </c>
      <c r="Y42" s="25">
        <v>9172</v>
      </c>
      <c r="Z42" s="25">
        <v>143080</v>
      </c>
      <c r="AA42" s="25">
        <v>212363</v>
      </c>
      <c r="AB42" s="25"/>
      <c r="AD42" s="19">
        <v>1340431</v>
      </c>
    </row>
    <row r="43" spans="1:30" x14ac:dyDescent="0.45">
      <c r="A43" s="35" t="s">
        <v>47</v>
      </c>
      <c r="B43" s="20">
        <f t="shared" si="12"/>
        <v>1842986</v>
      </c>
      <c r="C43" s="10">
        <f>SUM(一般接種!D42+一般接種!G42+一般接種!J42+一般接種!M42+医療従事者等!C40)</f>
        <v>601049</v>
      </c>
      <c r="D43" s="10">
        <v>10414</v>
      </c>
      <c r="E43" s="29">
        <f t="shared" si="0"/>
        <v>0.81292202411920311</v>
      </c>
      <c r="F43" s="10">
        <f>SUM(一般接種!E42+一般接種!H42+一般接種!K42+一般接種!N42+医療従事者等!D40)</f>
        <v>593499</v>
      </c>
      <c r="G43" s="10">
        <v>9727</v>
      </c>
      <c r="H43" s="29">
        <f t="shared" si="7"/>
        <v>0.80347611615314951</v>
      </c>
      <c r="I43" s="10">
        <f t="shared" si="10"/>
        <v>483842</v>
      </c>
      <c r="J43" s="10">
        <v>3</v>
      </c>
      <c r="K43" s="29">
        <f t="shared" si="8"/>
        <v>0.66593307072525521</v>
      </c>
      <c r="L43" s="25">
        <v>7955</v>
      </c>
      <c r="M43" s="25">
        <v>39909</v>
      </c>
      <c r="N43" s="25">
        <v>153332</v>
      </c>
      <c r="O43" s="25">
        <v>160771</v>
      </c>
      <c r="P43" s="25">
        <v>67421</v>
      </c>
      <c r="Q43" s="25">
        <v>29083</v>
      </c>
      <c r="R43" s="25">
        <v>11870</v>
      </c>
      <c r="S43" s="25">
        <v>7781</v>
      </c>
      <c r="T43" s="25">
        <v>5720</v>
      </c>
      <c r="U43" s="25"/>
      <c r="V43" s="25">
        <f t="shared" si="11"/>
        <v>164596</v>
      </c>
      <c r="W43" s="26">
        <f t="shared" si="9"/>
        <v>0.22654213428246608</v>
      </c>
      <c r="X43" s="25">
        <v>10</v>
      </c>
      <c r="Y43" s="25">
        <v>3509</v>
      </c>
      <c r="Z43" s="25">
        <v>74348</v>
      </c>
      <c r="AA43" s="25">
        <v>86729</v>
      </c>
      <c r="AB43" s="25"/>
      <c r="AD43" s="19">
        <v>726558</v>
      </c>
    </row>
    <row r="44" spans="1:30" x14ac:dyDescent="0.45">
      <c r="A44" s="35" t="s">
        <v>48</v>
      </c>
      <c r="B44" s="20">
        <f t="shared" si="12"/>
        <v>2370132</v>
      </c>
      <c r="C44" s="10">
        <f>SUM(一般接種!D43+一般接種!G43+一般接種!J43+一般接種!M43+医療従事者等!C41)</f>
        <v>782266</v>
      </c>
      <c r="D44" s="10">
        <v>11899</v>
      </c>
      <c r="E44" s="29">
        <f t="shared" si="0"/>
        <v>0.79842608801096948</v>
      </c>
      <c r="F44" s="10">
        <f>SUM(一般接種!E43+一般接種!H43+一般接種!K43+一般接種!N43+医療従事者等!D41)</f>
        <v>773753</v>
      </c>
      <c r="G44" s="10">
        <v>11187</v>
      </c>
      <c r="H44" s="29">
        <f t="shared" si="7"/>
        <v>0.79034095207890909</v>
      </c>
      <c r="I44" s="10">
        <f t="shared" si="10"/>
        <v>619117</v>
      </c>
      <c r="J44" s="10">
        <v>12</v>
      </c>
      <c r="K44" s="29">
        <f t="shared" si="8"/>
        <v>0.64165467007027988</v>
      </c>
      <c r="L44" s="25">
        <v>9437</v>
      </c>
      <c r="M44" s="25">
        <v>48523</v>
      </c>
      <c r="N44" s="25">
        <v>170766</v>
      </c>
      <c r="O44" s="25">
        <v>187200</v>
      </c>
      <c r="P44" s="25">
        <v>114068</v>
      </c>
      <c r="Q44" s="25">
        <v>52841</v>
      </c>
      <c r="R44" s="25">
        <v>16696</v>
      </c>
      <c r="S44" s="25">
        <v>10446</v>
      </c>
      <c r="T44" s="25">
        <v>9140</v>
      </c>
      <c r="U44" s="25"/>
      <c r="V44" s="25">
        <f t="shared" si="11"/>
        <v>194996</v>
      </c>
      <c r="W44" s="26">
        <f t="shared" si="9"/>
        <v>0.20209834203410454</v>
      </c>
      <c r="X44" s="25">
        <v>150</v>
      </c>
      <c r="Y44" s="25">
        <v>7888</v>
      </c>
      <c r="Z44" s="25">
        <v>98015</v>
      </c>
      <c r="AA44" s="25">
        <v>88943</v>
      </c>
      <c r="AB44" s="25"/>
      <c r="AD44" s="19">
        <v>964857</v>
      </c>
    </row>
    <row r="45" spans="1:30" x14ac:dyDescent="0.45">
      <c r="A45" s="35" t="s">
        <v>49</v>
      </c>
      <c r="B45" s="20">
        <f t="shared" si="12"/>
        <v>3456535</v>
      </c>
      <c r="C45" s="10">
        <f>SUM(一般接種!D44+一般接種!G44+一般接種!J44+一般接種!M44+医療従事者等!C42)</f>
        <v>1118033</v>
      </c>
      <c r="D45" s="10">
        <v>20321</v>
      </c>
      <c r="E45" s="29">
        <f t="shared" si="0"/>
        <v>0.81828001314958698</v>
      </c>
      <c r="F45" s="10">
        <f>SUM(一般接種!E44+一般接種!H44+一般接種!K44+一般接種!N44+医療従事者等!D42)</f>
        <v>1106507</v>
      </c>
      <c r="G45" s="10">
        <v>19063</v>
      </c>
      <c r="H45" s="29">
        <f t="shared" si="7"/>
        <v>0.81062582045148401</v>
      </c>
      <c r="I45" s="10">
        <f t="shared" si="10"/>
        <v>895538</v>
      </c>
      <c r="J45" s="10">
        <v>37</v>
      </c>
      <c r="K45" s="29">
        <f t="shared" si="8"/>
        <v>0.66754355427969114</v>
      </c>
      <c r="L45" s="25">
        <v>12491</v>
      </c>
      <c r="M45" s="25">
        <v>59364</v>
      </c>
      <c r="N45" s="25">
        <v>280535</v>
      </c>
      <c r="O45" s="25">
        <v>272748</v>
      </c>
      <c r="P45" s="25">
        <v>142451</v>
      </c>
      <c r="Q45" s="25">
        <v>71807</v>
      </c>
      <c r="R45" s="25">
        <v>28044</v>
      </c>
      <c r="S45" s="25">
        <v>15445</v>
      </c>
      <c r="T45" s="25">
        <v>12653</v>
      </c>
      <c r="U45" s="25"/>
      <c r="V45" s="25">
        <f t="shared" si="11"/>
        <v>336457</v>
      </c>
      <c r="W45" s="26">
        <f t="shared" si="9"/>
        <v>0.25080899032193377</v>
      </c>
      <c r="X45" s="25">
        <v>212</v>
      </c>
      <c r="Y45" s="25">
        <v>5994</v>
      </c>
      <c r="Z45" s="25">
        <v>166687</v>
      </c>
      <c r="AA45" s="25">
        <v>163564</v>
      </c>
      <c r="AB45" s="25"/>
      <c r="AD45" s="19">
        <v>1341487</v>
      </c>
    </row>
    <row r="46" spans="1:30" x14ac:dyDescent="0.45">
      <c r="A46" s="35" t="s">
        <v>50</v>
      </c>
      <c r="B46" s="20">
        <f t="shared" si="12"/>
        <v>1739917</v>
      </c>
      <c r="C46" s="10">
        <f>SUM(一般接種!D45+一般接種!G45+一般接種!J45+一般接種!M45+医療従事者等!C43)</f>
        <v>567513</v>
      </c>
      <c r="D46" s="10">
        <v>8632</v>
      </c>
      <c r="E46" s="29">
        <f t="shared" si="0"/>
        <v>0.80655105083219447</v>
      </c>
      <c r="F46" s="10">
        <f>SUM(一般接種!E45+一般接種!H45+一般接種!K45+一般接種!N45+医療従事者等!D43)</f>
        <v>560038</v>
      </c>
      <c r="G46" s="10">
        <v>8122</v>
      </c>
      <c r="H46" s="29">
        <f t="shared" si="7"/>
        <v>0.79649948695894368</v>
      </c>
      <c r="I46" s="10">
        <f t="shared" si="10"/>
        <v>445917</v>
      </c>
      <c r="J46" s="10">
        <v>16</v>
      </c>
      <c r="K46" s="29">
        <f t="shared" si="8"/>
        <v>0.64350357252639889</v>
      </c>
      <c r="L46" s="25">
        <v>10605</v>
      </c>
      <c r="M46" s="25">
        <v>33565</v>
      </c>
      <c r="N46" s="25">
        <v>141038</v>
      </c>
      <c r="O46" s="25">
        <v>125471</v>
      </c>
      <c r="P46" s="25">
        <v>73408</v>
      </c>
      <c r="Q46" s="25">
        <v>36098</v>
      </c>
      <c r="R46" s="25">
        <v>13301</v>
      </c>
      <c r="S46" s="25">
        <v>6312</v>
      </c>
      <c r="T46" s="25">
        <v>6119</v>
      </c>
      <c r="U46" s="25"/>
      <c r="V46" s="25">
        <f t="shared" si="11"/>
        <v>166449</v>
      </c>
      <c r="W46" s="26">
        <f t="shared" si="9"/>
        <v>0.24021145084547146</v>
      </c>
      <c r="X46" s="25">
        <v>167</v>
      </c>
      <c r="Y46" s="25">
        <v>5520</v>
      </c>
      <c r="Z46" s="25">
        <v>74018</v>
      </c>
      <c r="AA46" s="25">
        <v>86744</v>
      </c>
      <c r="AB46" s="25"/>
      <c r="AD46" s="19">
        <v>692927</v>
      </c>
    </row>
    <row r="47" spans="1:30" x14ac:dyDescent="0.45">
      <c r="A47" s="35" t="s">
        <v>51</v>
      </c>
      <c r="B47" s="20">
        <f t="shared" si="12"/>
        <v>12403938</v>
      </c>
      <c r="C47" s="10">
        <f>SUM(一般接種!D46+一般接種!G46+一般接種!J46+一般接種!M46+医療従事者等!C44)</f>
        <v>4147678</v>
      </c>
      <c r="D47" s="10">
        <v>50294</v>
      </c>
      <c r="E47" s="29">
        <f t="shared" si="0"/>
        <v>0.80208534390517294</v>
      </c>
      <c r="F47" s="10">
        <f>SUM(一般接種!E46+一般接種!H46+一般接種!K46+一般接種!N46+医療従事者等!D44)</f>
        <v>4066133</v>
      </c>
      <c r="G47" s="10">
        <v>46708</v>
      </c>
      <c r="H47" s="29">
        <f t="shared" si="7"/>
        <v>0.78682444296801313</v>
      </c>
      <c r="I47" s="10">
        <f t="shared" si="10"/>
        <v>3133195</v>
      </c>
      <c r="J47" s="10">
        <v>375</v>
      </c>
      <c r="K47" s="29">
        <f t="shared" si="8"/>
        <v>0.61326666162922583</v>
      </c>
      <c r="L47" s="25">
        <v>44092</v>
      </c>
      <c r="M47" s="25">
        <v>231024</v>
      </c>
      <c r="N47" s="25">
        <v>930873</v>
      </c>
      <c r="O47" s="25">
        <v>1025316</v>
      </c>
      <c r="P47" s="25">
        <v>491574</v>
      </c>
      <c r="Q47" s="25">
        <v>193769</v>
      </c>
      <c r="R47" s="25">
        <v>85769</v>
      </c>
      <c r="S47" s="25">
        <v>72850</v>
      </c>
      <c r="T47" s="25">
        <v>57928</v>
      </c>
      <c r="U47" s="25"/>
      <c r="V47" s="25">
        <f t="shared" si="11"/>
        <v>1056932</v>
      </c>
      <c r="W47" s="26">
        <f t="shared" si="9"/>
        <v>0.20690022382680809</v>
      </c>
      <c r="X47" s="25">
        <v>94</v>
      </c>
      <c r="Y47" s="25">
        <v>39903</v>
      </c>
      <c r="Z47" s="25">
        <v>494888</v>
      </c>
      <c r="AA47" s="25">
        <v>522047</v>
      </c>
      <c r="AB47" s="25"/>
      <c r="AD47" s="19">
        <v>5108414</v>
      </c>
    </row>
    <row r="48" spans="1:30" x14ac:dyDescent="0.45">
      <c r="A48" s="35" t="s">
        <v>52</v>
      </c>
      <c r="B48" s="20">
        <f t="shared" si="12"/>
        <v>2017437</v>
      </c>
      <c r="C48" s="10">
        <f>SUM(一般接種!D47+一般接種!G47+一般接種!J47+一般接種!M47+医療従事者等!C45)</f>
        <v>660250</v>
      </c>
      <c r="D48" s="10">
        <v>15711</v>
      </c>
      <c r="E48" s="29">
        <f t="shared" si="0"/>
        <v>0.79360304764531475</v>
      </c>
      <c r="F48" s="10">
        <f>SUM(一般接種!E47+一般接種!H47+一般接種!K47+一般接種!N47+医療従事者等!D45)</f>
        <v>652264</v>
      </c>
      <c r="G48" s="10">
        <v>14761</v>
      </c>
      <c r="H48" s="29">
        <f t="shared" si="7"/>
        <v>0.78493981540764968</v>
      </c>
      <c r="I48" s="10">
        <f t="shared" si="10"/>
        <v>509594</v>
      </c>
      <c r="J48" s="10">
        <v>144</v>
      </c>
      <c r="K48" s="29">
        <f t="shared" si="8"/>
        <v>0.62727169748130929</v>
      </c>
      <c r="L48" s="25">
        <v>8418</v>
      </c>
      <c r="M48" s="25">
        <v>56677</v>
      </c>
      <c r="N48" s="25">
        <v>165965</v>
      </c>
      <c r="O48" s="25">
        <v>147292</v>
      </c>
      <c r="P48" s="25">
        <v>63378</v>
      </c>
      <c r="Q48" s="25">
        <v>32429</v>
      </c>
      <c r="R48" s="25">
        <v>15374</v>
      </c>
      <c r="S48" s="25">
        <v>10213</v>
      </c>
      <c r="T48" s="25">
        <v>9848</v>
      </c>
      <c r="U48" s="25"/>
      <c r="V48" s="25">
        <f t="shared" si="11"/>
        <v>195329</v>
      </c>
      <c r="W48" s="26">
        <f t="shared" si="9"/>
        <v>0.24050319638301434</v>
      </c>
      <c r="X48" s="25">
        <v>42</v>
      </c>
      <c r="Y48" s="25">
        <v>6129</v>
      </c>
      <c r="Z48" s="25">
        <v>83698</v>
      </c>
      <c r="AA48" s="25">
        <v>105460</v>
      </c>
      <c r="AB48" s="25"/>
      <c r="AD48" s="19">
        <v>812168</v>
      </c>
    </row>
    <row r="49" spans="1:30" x14ac:dyDescent="0.45">
      <c r="A49" s="35" t="s">
        <v>53</v>
      </c>
      <c r="B49" s="20">
        <f t="shared" si="12"/>
        <v>3403603</v>
      </c>
      <c r="C49" s="10">
        <f>SUM(一般接種!D48+一般接種!G48+一般接種!J48+一般接種!M48+医療従事者等!C46)</f>
        <v>1105069</v>
      </c>
      <c r="D49" s="10">
        <v>16448</v>
      </c>
      <c r="E49" s="29">
        <f t="shared" si="0"/>
        <v>0.82473474675464875</v>
      </c>
      <c r="F49" s="10">
        <f>SUM(一般接種!E48+一般接種!H48+一般接種!K48+一般接種!N48+医療従事者等!D46)</f>
        <v>1089089</v>
      </c>
      <c r="G49" s="10">
        <v>15280</v>
      </c>
      <c r="H49" s="29">
        <f t="shared" si="7"/>
        <v>0.81351323709340773</v>
      </c>
      <c r="I49" s="10">
        <f t="shared" si="10"/>
        <v>901316</v>
      </c>
      <c r="J49" s="10">
        <v>10</v>
      </c>
      <c r="K49" s="29">
        <f t="shared" si="8"/>
        <v>0.68282568098396546</v>
      </c>
      <c r="L49" s="25">
        <v>14904</v>
      </c>
      <c r="M49" s="25">
        <v>66011</v>
      </c>
      <c r="N49" s="25">
        <v>278223</v>
      </c>
      <c r="O49" s="25">
        <v>302581</v>
      </c>
      <c r="P49" s="25">
        <v>132863</v>
      </c>
      <c r="Q49" s="25">
        <v>52051</v>
      </c>
      <c r="R49" s="25">
        <v>25097</v>
      </c>
      <c r="S49" s="25">
        <v>16892</v>
      </c>
      <c r="T49" s="25">
        <v>12694</v>
      </c>
      <c r="U49" s="25"/>
      <c r="V49" s="25">
        <f t="shared" si="11"/>
        <v>308129</v>
      </c>
      <c r="W49" s="26">
        <f t="shared" si="9"/>
        <v>0.23343725023011974</v>
      </c>
      <c r="X49" s="25">
        <v>84</v>
      </c>
      <c r="Y49" s="25">
        <v>6948</v>
      </c>
      <c r="Z49" s="25">
        <v>145526</v>
      </c>
      <c r="AA49" s="25">
        <v>155571</v>
      </c>
      <c r="AB49" s="25"/>
      <c r="AD49" s="19">
        <v>1319965</v>
      </c>
    </row>
    <row r="50" spans="1:30" x14ac:dyDescent="0.45">
      <c r="A50" s="35" t="s">
        <v>54</v>
      </c>
      <c r="B50" s="20">
        <f t="shared" si="12"/>
        <v>4489202</v>
      </c>
      <c r="C50" s="10">
        <f>SUM(一般接種!D49+一般接種!G49+一般接種!J49+一般接種!M49+医療従事者等!C47)</f>
        <v>1465533</v>
      </c>
      <c r="D50" s="10">
        <v>21009</v>
      </c>
      <c r="E50" s="29">
        <f t="shared" si="0"/>
        <v>0.82670974986221735</v>
      </c>
      <c r="F50" s="10">
        <f>SUM(一般接種!E49+一般接種!H49+一般接種!K49+一般接種!N49+医療従事者等!D47)</f>
        <v>1448873</v>
      </c>
      <c r="G50" s="10">
        <v>19709</v>
      </c>
      <c r="H50" s="29">
        <f t="shared" si="7"/>
        <v>0.81791912972860681</v>
      </c>
      <c r="I50" s="10">
        <f t="shared" si="10"/>
        <v>1167479</v>
      </c>
      <c r="J50" s="10">
        <v>49</v>
      </c>
      <c r="K50" s="29">
        <f t="shared" si="8"/>
        <v>0.66812719157428213</v>
      </c>
      <c r="L50" s="25">
        <v>21311</v>
      </c>
      <c r="M50" s="25">
        <v>78184</v>
      </c>
      <c r="N50" s="25">
        <v>344501</v>
      </c>
      <c r="O50" s="25">
        <v>429718</v>
      </c>
      <c r="P50" s="25">
        <v>176787</v>
      </c>
      <c r="Q50" s="25">
        <v>66102</v>
      </c>
      <c r="R50" s="25">
        <v>22365</v>
      </c>
      <c r="S50" s="25">
        <v>15325</v>
      </c>
      <c r="T50" s="25">
        <v>13186</v>
      </c>
      <c r="U50" s="25"/>
      <c r="V50" s="25">
        <f t="shared" si="11"/>
        <v>407317</v>
      </c>
      <c r="W50" s="26">
        <f t="shared" si="9"/>
        <v>0.2331099623022039</v>
      </c>
      <c r="X50" s="25">
        <v>151</v>
      </c>
      <c r="Y50" s="25">
        <v>11041</v>
      </c>
      <c r="Z50" s="25">
        <v>185128</v>
      </c>
      <c r="AA50" s="25">
        <v>210997</v>
      </c>
      <c r="AB50" s="25"/>
      <c r="AD50" s="19">
        <v>1747317</v>
      </c>
    </row>
    <row r="51" spans="1:30" x14ac:dyDescent="0.45">
      <c r="A51" s="35" t="s">
        <v>55</v>
      </c>
      <c r="B51" s="20">
        <f t="shared" si="12"/>
        <v>2850931</v>
      </c>
      <c r="C51" s="10">
        <f>SUM(一般接種!D50+一般接種!G50+一般接種!J50+一般接種!M50+医療従事者等!C48)</f>
        <v>929210</v>
      </c>
      <c r="D51" s="10">
        <v>14699</v>
      </c>
      <c r="E51" s="29">
        <f t="shared" si="0"/>
        <v>0.80851043138308876</v>
      </c>
      <c r="F51" s="10">
        <f>SUM(一般接種!E50+一般接種!H50+一般接種!K50+一般接種!N50+医療従事者等!D48)</f>
        <v>913708</v>
      </c>
      <c r="G51" s="10">
        <v>13884</v>
      </c>
      <c r="H51" s="29">
        <f t="shared" si="7"/>
        <v>0.79552579510673627</v>
      </c>
      <c r="I51" s="10">
        <f t="shared" si="10"/>
        <v>741242</v>
      </c>
      <c r="J51" s="10">
        <v>110</v>
      </c>
      <c r="K51" s="29">
        <f t="shared" si="8"/>
        <v>0.65522771517435152</v>
      </c>
      <c r="L51" s="25">
        <v>19515</v>
      </c>
      <c r="M51" s="25">
        <v>50909</v>
      </c>
      <c r="N51" s="25">
        <v>216611</v>
      </c>
      <c r="O51" s="25">
        <v>219018</v>
      </c>
      <c r="P51" s="25">
        <v>116391</v>
      </c>
      <c r="Q51" s="25">
        <v>63450</v>
      </c>
      <c r="R51" s="25">
        <v>24950</v>
      </c>
      <c r="S51" s="25">
        <v>17671</v>
      </c>
      <c r="T51" s="25">
        <v>12727</v>
      </c>
      <c r="U51" s="25"/>
      <c r="V51" s="25">
        <f t="shared" si="11"/>
        <v>266771</v>
      </c>
      <c r="W51" s="26">
        <f t="shared" si="9"/>
        <v>0.23584969047993734</v>
      </c>
      <c r="X51" s="25">
        <v>244</v>
      </c>
      <c r="Y51" s="25">
        <v>8476</v>
      </c>
      <c r="Z51" s="25">
        <v>112933</v>
      </c>
      <c r="AA51" s="25">
        <v>145118</v>
      </c>
      <c r="AB51" s="25"/>
      <c r="AD51" s="19">
        <v>1131106</v>
      </c>
    </row>
    <row r="52" spans="1:30" x14ac:dyDescent="0.45">
      <c r="A52" s="35" t="s">
        <v>56</v>
      </c>
      <c r="B52" s="20">
        <f t="shared" si="12"/>
        <v>2659934</v>
      </c>
      <c r="C52" s="10">
        <f>SUM(一般接種!D51+一般接種!G51+一般接種!J51+一般接種!M51+医療従事者等!C49)</f>
        <v>874723</v>
      </c>
      <c r="D52" s="10">
        <v>20858</v>
      </c>
      <c r="E52" s="29">
        <f t="shared" si="0"/>
        <v>0.79194297851028117</v>
      </c>
      <c r="F52" s="10">
        <f>SUM(一般接種!E51+一般接種!H51+一般接種!K51+一般接種!N51+医療従事者等!D49)</f>
        <v>862622</v>
      </c>
      <c r="G52" s="10">
        <v>19899</v>
      </c>
      <c r="H52" s="29">
        <f t="shared" si="7"/>
        <v>0.78160899284912677</v>
      </c>
      <c r="I52" s="10">
        <f t="shared" si="10"/>
        <v>689034</v>
      </c>
      <c r="J52" s="10">
        <v>119</v>
      </c>
      <c r="K52" s="29">
        <f t="shared" si="8"/>
        <v>0.63895510067798811</v>
      </c>
      <c r="L52" s="25">
        <v>10947</v>
      </c>
      <c r="M52" s="25">
        <v>46253</v>
      </c>
      <c r="N52" s="25">
        <v>186615</v>
      </c>
      <c r="O52" s="25">
        <v>215488</v>
      </c>
      <c r="P52" s="25">
        <v>122036</v>
      </c>
      <c r="Q52" s="25">
        <v>57001</v>
      </c>
      <c r="R52" s="25">
        <v>24099</v>
      </c>
      <c r="S52" s="25">
        <v>13757</v>
      </c>
      <c r="T52" s="25">
        <v>12838</v>
      </c>
      <c r="U52" s="25"/>
      <c r="V52" s="25">
        <f t="shared" si="11"/>
        <v>233555</v>
      </c>
      <c r="W52" s="26">
        <f t="shared" si="9"/>
        <v>0.21661766479006483</v>
      </c>
      <c r="X52" s="25">
        <v>156</v>
      </c>
      <c r="Y52" s="25">
        <v>5710</v>
      </c>
      <c r="Z52" s="25">
        <v>92782</v>
      </c>
      <c r="AA52" s="25">
        <v>134907</v>
      </c>
      <c r="AB52" s="25"/>
      <c r="AD52" s="19">
        <v>1078190</v>
      </c>
    </row>
    <row r="53" spans="1:30" x14ac:dyDescent="0.45">
      <c r="A53" s="35" t="s">
        <v>57</v>
      </c>
      <c r="B53" s="20">
        <f t="shared" si="12"/>
        <v>4053755</v>
      </c>
      <c r="C53" s="10">
        <f>SUM(一般接種!D52+一般接種!G52+一般接種!J52+一般接種!M52+医療従事者等!C50)</f>
        <v>1326455</v>
      </c>
      <c r="D53" s="10">
        <v>19080</v>
      </c>
      <c r="E53" s="29">
        <f t="shared" si="0"/>
        <v>0.81453290560296465</v>
      </c>
      <c r="F53" s="10">
        <f>SUM(一般接種!E52+一般接種!H52+一般接種!K52+一般接種!N52+医療従事者等!D50)</f>
        <v>1302932</v>
      </c>
      <c r="G53" s="10">
        <v>17892</v>
      </c>
      <c r="H53" s="29">
        <f t="shared" si="7"/>
        <v>0.80061754662283868</v>
      </c>
      <c r="I53" s="10">
        <f t="shared" si="10"/>
        <v>1057781</v>
      </c>
      <c r="J53" s="10">
        <v>61</v>
      </c>
      <c r="K53" s="29">
        <f t="shared" si="8"/>
        <v>0.65899053057796553</v>
      </c>
      <c r="L53" s="25">
        <v>17325</v>
      </c>
      <c r="M53" s="25">
        <v>70747</v>
      </c>
      <c r="N53" s="25">
        <v>342504</v>
      </c>
      <c r="O53" s="25">
        <v>302163</v>
      </c>
      <c r="P53" s="25">
        <v>172195</v>
      </c>
      <c r="Q53" s="25">
        <v>82519</v>
      </c>
      <c r="R53" s="25">
        <v>34326</v>
      </c>
      <c r="S53" s="25">
        <v>19369</v>
      </c>
      <c r="T53" s="25">
        <v>16633</v>
      </c>
      <c r="U53" s="25"/>
      <c r="V53" s="25">
        <f t="shared" si="11"/>
        <v>366587</v>
      </c>
      <c r="W53" s="26">
        <f t="shared" si="9"/>
        <v>0.22839443485325481</v>
      </c>
      <c r="X53" s="25">
        <v>101</v>
      </c>
      <c r="Y53" s="25">
        <v>6511</v>
      </c>
      <c r="Z53" s="25">
        <v>169637</v>
      </c>
      <c r="AA53" s="25">
        <v>190338</v>
      </c>
      <c r="AB53" s="25"/>
      <c r="AD53" s="19">
        <v>1605061</v>
      </c>
    </row>
    <row r="54" spans="1:30" x14ac:dyDescent="0.45">
      <c r="A54" s="35" t="s">
        <v>58</v>
      </c>
      <c r="B54" s="20">
        <f t="shared" si="12"/>
        <v>3020743</v>
      </c>
      <c r="C54" s="10">
        <f>SUM(一般接種!D53+一般接種!G53+一般接種!J53+一般接種!M53+医療従事者等!C51)</f>
        <v>1062283</v>
      </c>
      <c r="D54" s="10">
        <v>12291</v>
      </c>
      <c r="E54" s="29">
        <f t="shared" si="0"/>
        <v>0.70691489218455872</v>
      </c>
      <c r="F54" s="10">
        <f>SUM(一般接種!E53+一般接種!H53+一般接種!K53+一般接種!N53+医療従事者等!D51)</f>
        <v>1041184</v>
      </c>
      <c r="G54" s="10">
        <v>11424</v>
      </c>
      <c r="H54" s="29">
        <f t="shared" si="7"/>
        <v>0.69329354830891199</v>
      </c>
      <c r="I54" s="10">
        <f t="shared" si="10"/>
        <v>712727</v>
      </c>
      <c r="J54" s="10">
        <v>83</v>
      </c>
      <c r="K54" s="29">
        <f t="shared" si="8"/>
        <v>0.47979285216075235</v>
      </c>
      <c r="L54" s="25">
        <v>17348</v>
      </c>
      <c r="M54" s="25">
        <v>58931</v>
      </c>
      <c r="N54" s="25">
        <v>211418</v>
      </c>
      <c r="O54" s="25">
        <v>191497</v>
      </c>
      <c r="P54" s="25">
        <v>118232</v>
      </c>
      <c r="Q54" s="25">
        <v>58822</v>
      </c>
      <c r="R54" s="25">
        <v>25286</v>
      </c>
      <c r="S54" s="25">
        <v>16362</v>
      </c>
      <c r="T54" s="25">
        <v>14831</v>
      </c>
      <c r="U54" s="25"/>
      <c r="V54" s="25">
        <f t="shared" si="11"/>
        <v>204549</v>
      </c>
      <c r="W54" s="26">
        <f t="shared" si="9"/>
        <v>0.1377141295185671</v>
      </c>
      <c r="X54" s="25">
        <v>14</v>
      </c>
      <c r="Y54" s="25">
        <v>6863</v>
      </c>
      <c r="Z54" s="25">
        <v>100291</v>
      </c>
      <c r="AA54" s="25">
        <v>97381</v>
      </c>
      <c r="AB54" s="25"/>
      <c r="AD54" s="19">
        <v>1485316</v>
      </c>
    </row>
    <row r="55" spans="1:30" x14ac:dyDescent="0.45">
      <c r="A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1:30" x14ac:dyDescent="0.45">
      <c r="A56" s="64" t="s">
        <v>109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28"/>
      <c r="N56" s="28"/>
      <c r="O56" s="28"/>
      <c r="P56" s="28"/>
      <c r="Q56" s="28"/>
      <c r="R56" s="28"/>
    </row>
    <row r="57" spans="1:30" x14ac:dyDescent="0.45">
      <c r="A57" s="28" t="s">
        <v>110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58" spans="1:30" x14ac:dyDescent="0.45">
      <c r="A58" s="28" t="s">
        <v>111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spans="1:30" x14ac:dyDescent="0.45">
      <c r="A59" s="27" t="s">
        <v>112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30" x14ac:dyDescent="0.45">
      <c r="A60" s="64" t="s">
        <v>113</v>
      </c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30"/>
      <c r="P60" s="30"/>
      <c r="Q60" s="30"/>
      <c r="R60" s="30"/>
    </row>
    <row r="61" spans="1:30" x14ac:dyDescent="0.45">
      <c r="A61" s="30" t="s">
        <v>144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30" x14ac:dyDescent="0.45">
      <c r="A62" s="27" t="s">
        <v>145</v>
      </c>
      <c r="B62" s="27"/>
      <c r="L62" s="28"/>
      <c r="M62" s="28"/>
      <c r="N62" s="28"/>
      <c r="O62" s="28"/>
      <c r="P62" s="28"/>
      <c r="Q62" s="28"/>
      <c r="R62" s="28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A56" sqref="A56:S56"/>
    </sheetView>
  </sheetViews>
  <sheetFormatPr defaultColWidth="9" defaultRowHeight="18" x14ac:dyDescent="0.45"/>
  <cols>
    <col min="1" max="1" width="13.59765625" style="6" customWidth="1"/>
    <col min="2" max="2" width="12.5" style="5" bestFit="1" customWidth="1"/>
    <col min="3" max="3" width="12.5" style="6" bestFit="1" customWidth="1"/>
    <col min="4" max="8" width="11.3984375" style="6" bestFit="1" customWidth="1"/>
    <col min="9" max="9" width="8.69921875" style="6" bestFit="1" customWidth="1"/>
    <col min="10" max="11" width="9" style="6" bestFit="1" customWidth="1"/>
    <col min="12" max="13" width="9" style="6" customWidth="1"/>
    <col min="14" max="14" width="8.59765625" style="6" bestFit="1" customWidth="1"/>
    <col min="15" max="15" width="1.69921875" style="6" customWidth="1"/>
    <col min="16" max="16" width="12.59765625" style="6" customWidth="1"/>
    <col min="17" max="17" width="9" style="6"/>
    <col min="18" max="18" width="12.19921875" style="6" customWidth="1"/>
    <col min="19" max="19" width="9.19921875" style="6" bestFit="1" customWidth="1"/>
    <col min="20" max="20" width="12.5" style="6" bestFit="1" customWidth="1"/>
    <col min="21" max="21" width="9" style="6"/>
    <col min="22" max="22" width="11.09765625" style="6" bestFit="1" customWidth="1"/>
    <col min="23" max="16384" width="9" style="6"/>
  </cols>
  <sheetData>
    <row r="1" spans="1:23" x14ac:dyDescent="0.45">
      <c r="A1" s="4" t="s">
        <v>114</v>
      </c>
    </row>
    <row r="2" spans="1:23" x14ac:dyDescent="0.45">
      <c r="B2" s="6"/>
      <c r="T2" s="94"/>
      <c r="U2" s="94"/>
      <c r="V2" s="109">
        <f>'進捗状況 (都道府県別)'!H3</f>
        <v>44805</v>
      </c>
      <c r="W2" s="109"/>
    </row>
    <row r="3" spans="1:23" ht="37.5" customHeight="1" x14ac:dyDescent="0.45">
      <c r="A3" s="95" t="s">
        <v>2</v>
      </c>
      <c r="B3" s="108" t="str">
        <f>_xlfn.CONCAT("接種回数
（",TEXT('進捗状況 (都道府県別)'!H3-1,"m月d日"),"まで）")</f>
        <v>接種回数
（8月31日まで）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P3" s="91" t="str">
        <f>_xlfn.CONCAT("接種回数
（",TEXT('進捗状況 (都道府県別)'!H3-1,"m月d日"),"まで）","※4")</f>
        <v>接種回数
（8月31日まで）※4</v>
      </c>
      <c r="Q3" s="92"/>
      <c r="R3" s="92"/>
      <c r="S3" s="92"/>
      <c r="T3" s="92"/>
      <c r="U3" s="92"/>
      <c r="V3" s="92"/>
      <c r="W3" s="93"/>
    </row>
    <row r="4" spans="1:23" ht="18.75" customHeight="1" x14ac:dyDescent="0.45">
      <c r="A4" s="96"/>
      <c r="B4" s="98" t="s">
        <v>11</v>
      </c>
      <c r="C4" s="99" t="s">
        <v>152</v>
      </c>
      <c r="D4" s="99"/>
      <c r="E4" s="99"/>
      <c r="F4" s="100" t="s">
        <v>139</v>
      </c>
      <c r="G4" s="101"/>
      <c r="H4" s="102"/>
      <c r="I4" s="100" t="s">
        <v>115</v>
      </c>
      <c r="J4" s="101"/>
      <c r="K4" s="102"/>
      <c r="L4" s="105" t="s">
        <v>116</v>
      </c>
      <c r="M4" s="106"/>
      <c r="N4" s="107"/>
      <c r="P4" s="103" t="s">
        <v>117</v>
      </c>
      <c r="Q4" s="103"/>
      <c r="R4" s="104" t="s">
        <v>153</v>
      </c>
      <c r="S4" s="104"/>
      <c r="T4" s="103" t="s">
        <v>115</v>
      </c>
      <c r="U4" s="103"/>
      <c r="V4" s="90" t="s">
        <v>118</v>
      </c>
      <c r="W4" s="90"/>
    </row>
    <row r="5" spans="1:23" ht="36" x14ac:dyDescent="0.45">
      <c r="A5" s="97"/>
      <c r="B5" s="98"/>
      <c r="C5" s="40" t="s">
        <v>119</v>
      </c>
      <c r="D5" s="40" t="s">
        <v>91</v>
      </c>
      <c r="E5" s="40" t="s">
        <v>92</v>
      </c>
      <c r="F5" s="40" t="s">
        <v>119</v>
      </c>
      <c r="G5" s="40" t="s">
        <v>91</v>
      </c>
      <c r="H5" s="40" t="s">
        <v>92</v>
      </c>
      <c r="I5" s="40" t="s">
        <v>119</v>
      </c>
      <c r="J5" s="40" t="s">
        <v>91</v>
      </c>
      <c r="K5" s="40" t="s">
        <v>92</v>
      </c>
      <c r="L5" s="41" t="s">
        <v>119</v>
      </c>
      <c r="M5" s="41" t="s">
        <v>91</v>
      </c>
      <c r="N5" s="41" t="s">
        <v>92</v>
      </c>
      <c r="P5" s="42" t="s">
        <v>120</v>
      </c>
      <c r="Q5" s="42" t="s">
        <v>154</v>
      </c>
      <c r="R5" s="42" t="s">
        <v>155</v>
      </c>
      <c r="S5" s="42" t="s">
        <v>156</v>
      </c>
      <c r="T5" s="42" t="s">
        <v>155</v>
      </c>
      <c r="U5" s="42" t="s">
        <v>154</v>
      </c>
      <c r="V5" s="42" t="s">
        <v>121</v>
      </c>
      <c r="W5" s="42" t="s">
        <v>154</v>
      </c>
    </row>
    <row r="6" spans="1:23" x14ac:dyDescent="0.45">
      <c r="A6" s="7" t="s">
        <v>122</v>
      </c>
      <c r="B6" s="8">
        <f>SUM(B7:B53)</f>
        <v>194486625</v>
      </c>
      <c r="C6" s="8">
        <f>SUM(C7:C53)</f>
        <v>161956083</v>
      </c>
      <c r="D6" s="8">
        <f>SUM(D7:D53)</f>
        <v>81250680</v>
      </c>
      <c r="E6" s="43">
        <f>SUM(E7:E53)</f>
        <v>80705403</v>
      </c>
      <c r="F6" s="43">
        <f t="shared" ref="F6:T6" si="0">SUM(F7:F53)</f>
        <v>32367357</v>
      </c>
      <c r="G6" s="43">
        <f>SUM(G7:G53)</f>
        <v>16234267</v>
      </c>
      <c r="H6" s="43">
        <f t="shared" ref="H6:N6" si="1">SUM(H7:H53)</f>
        <v>16133090</v>
      </c>
      <c r="I6" s="43">
        <f>SUM(I7:I53)</f>
        <v>117740</v>
      </c>
      <c r="J6" s="43">
        <f t="shared" si="1"/>
        <v>58708</v>
      </c>
      <c r="K6" s="43">
        <f t="shared" si="1"/>
        <v>59032</v>
      </c>
      <c r="L6" s="44">
        <f>SUM(L7:L53)</f>
        <v>45445</v>
      </c>
      <c r="M6" s="44">
        <f t="shared" si="1"/>
        <v>26822</v>
      </c>
      <c r="N6" s="44">
        <f t="shared" si="1"/>
        <v>18623</v>
      </c>
      <c r="O6" s="45"/>
      <c r="P6" s="43">
        <f>SUM(P7:P53)</f>
        <v>177129690</v>
      </c>
      <c r="Q6" s="46">
        <f>C6/P6</f>
        <v>0.91433617368155506</v>
      </c>
      <c r="R6" s="43">
        <f t="shared" si="0"/>
        <v>34262000</v>
      </c>
      <c r="S6" s="47">
        <f>F6/R6</f>
        <v>0.94470133092055342</v>
      </c>
      <c r="T6" s="43">
        <f t="shared" si="0"/>
        <v>205240</v>
      </c>
      <c r="U6" s="47">
        <f>I6/T6</f>
        <v>0.57366984993178716</v>
      </c>
      <c r="V6" s="43">
        <f t="shared" ref="V6" si="2">SUM(V7:V53)</f>
        <v>516250</v>
      </c>
      <c r="W6" s="47">
        <f>L6/V6</f>
        <v>8.8029055690072633E-2</v>
      </c>
    </row>
    <row r="7" spans="1:23" x14ac:dyDescent="0.45">
      <c r="A7" s="9" t="s">
        <v>12</v>
      </c>
      <c r="B7" s="8">
        <v>7980921</v>
      </c>
      <c r="C7" s="8">
        <v>6479506</v>
      </c>
      <c r="D7" s="8">
        <v>3251135</v>
      </c>
      <c r="E7" s="43">
        <v>3228371</v>
      </c>
      <c r="F7" s="48">
        <v>1498642</v>
      </c>
      <c r="G7" s="43">
        <v>751336</v>
      </c>
      <c r="H7" s="43">
        <v>747306</v>
      </c>
      <c r="I7" s="43">
        <v>871</v>
      </c>
      <c r="J7" s="43">
        <v>428</v>
      </c>
      <c r="K7" s="43">
        <v>443</v>
      </c>
      <c r="L7" s="44">
        <v>1902</v>
      </c>
      <c r="M7" s="44">
        <v>1228</v>
      </c>
      <c r="N7" s="44">
        <v>674</v>
      </c>
      <c r="O7" s="45"/>
      <c r="P7" s="43">
        <v>7433760</v>
      </c>
      <c r="Q7" s="46">
        <v>0.8716323906071759</v>
      </c>
      <c r="R7" s="49">
        <v>1518500</v>
      </c>
      <c r="S7" s="46">
        <v>0.98692262100757322</v>
      </c>
      <c r="T7" s="43">
        <v>900</v>
      </c>
      <c r="U7" s="47">
        <v>0.96777777777777774</v>
      </c>
      <c r="V7" s="43">
        <v>15700</v>
      </c>
      <c r="W7" s="47">
        <v>0.12114649681528662</v>
      </c>
    </row>
    <row r="8" spans="1:23" x14ac:dyDescent="0.45">
      <c r="A8" s="9" t="s">
        <v>13</v>
      </c>
      <c r="B8" s="8">
        <v>2055083</v>
      </c>
      <c r="C8" s="8">
        <v>1863501</v>
      </c>
      <c r="D8" s="8">
        <v>934177</v>
      </c>
      <c r="E8" s="43">
        <v>929324</v>
      </c>
      <c r="F8" s="48">
        <v>188663</v>
      </c>
      <c r="G8" s="43">
        <v>94798</v>
      </c>
      <c r="H8" s="43">
        <v>93865</v>
      </c>
      <c r="I8" s="43">
        <v>2427</v>
      </c>
      <c r="J8" s="43">
        <v>1216</v>
      </c>
      <c r="K8" s="43">
        <v>1211</v>
      </c>
      <c r="L8" s="44">
        <v>492</v>
      </c>
      <c r="M8" s="44">
        <v>291</v>
      </c>
      <c r="N8" s="44">
        <v>201</v>
      </c>
      <c r="O8" s="45"/>
      <c r="P8" s="43">
        <v>1921955</v>
      </c>
      <c r="Q8" s="46">
        <v>0.96958617657541413</v>
      </c>
      <c r="R8" s="49">
        <v>186500</v>
      </c>
      <c r="S8" s="46">
        <v>1.0115978552278821</v>
      </c>
      <c r="T8" s="43">
        <v>3900</v>
      </c>
      <c r="U8" s="47">
        <v>0.62230769230769234</v>
      </c>
      <c r="V8" s="43">
        <v>1850</v>
      </c>
      <c r="W8" s="47">
        <v>0.26594594594594595</v>
      </c>
    </row>
    <row r="9" spans="1:23" x14ac:dyDescent="0.45">
      <c r="A9" s="9" t="s">
        <v>14</v>
      </c>
      <c r="B9" s="8">
        <v>1975077</v>
      </c>
      <c r="C9" s="8">
        <v>1729982</v>
      </c>
      <c r="D9" s="8">
        <v>867727</v>
      </c>
      <c r="E9" s="43">
        <v>862255</v>
      </c>
      <c r="F9" s="48">
        <v>244875</v>
      </c>
      <c r="G9" s="43">
        <v>122907</v>
      </c>
      <c r="H9" s="43">
        <v>121968</v>
      </c>
      <c r="I9" s="43">
        <v>99</v>
      </c>
      <c r="J9" s="43">
        <v>50</v>
      </c>
      <c r="K9" s="43">
        <v>49</v>
      </c>
      <c r="L9" s="44">
        <v>121</v>
      </c>
      <c r="M9" s="44">
        <v>84</v>
      </c>
      <c r="N9" s="44">
        <v>37</v>
      </c>
      <c r="O9" s="45"/>
      <c r="P9" s="43">
        <v>1879585</v>
      </c>
      <c r="Q9" s="46">
        <v>0.92040636629894368</v>
      </c>
      <c r="R9" s="49">
        <v>227500</v>
      </c>
      <c r="S9" s="46">
        <v>1.0763736263736263</v>
      </c>
      <c r="T9" s="43">
        <v>360</v>
      </c>
      <c r="U9" s="47">
        <v>0.27500000000000002</v>
      </c>
      <c r="V9" s="43">
        <v>1640</v>
      </c>
      <c r="W9" s="47">
        <v>7.3780487804878045E-2</v>
      </c>
    </row>
    <row r="10" spans="1:23" x14ac:dyDescent="0.45">
      <c r="A10" s="9" t="s">
        <v>15</v>
      </c>
      <c r="B10" s="8">
        <v>3570370</v>
      </c>
      <c r="C10" s="8">
        <v>2827745</v>
      </c>
      <c r="D10" s="8">
        <v>1418458</v>
      </c>
      <c r="E10" s="43">
        <v>1409287</v>
      </c>
      <c r="F10" s="48">
        <v>741831</v>
      </c>
      <c r="G10" s="43">
        <v>371812</v>
      </c>
      <c r="H10" s="43">
        <v>370019</v>
      </c>
      <c r="I10" s="43">
        <v>56</v>
      </c>
      <c r="J10" s="43">
        <v>20</v>
      </c>
      <c r="K10" s="43">
        <v>36</v>
      </c>
      <c r="L10" s="44">
        <v>738</v>
      </c>
      <c r="M10" s="44">
        <v>411</v>
      </c>
      <c r="N10" s="44">
        <v>327</v>
      </c>
      <c r="O10" s="45"/>
      <c r="P10" s="43">
        <v>3171035</v>
      </c>
      <c r="Q10" s="46">
        <v>0.89174197068149674</v>
      </c>
      <c r="R10" s="49">
        <v>854400</v>
      </c>
      <c r="S10" s="46">
        <v>0.86824789325842699</v>
      </c>
      <c r="T10" s="43">
        <v>340</v>
      </c>
      <c r="U10" s="47">
        <v>0.16470588235294117</v>
      </c>
      <c r="V10" s="43">
        <v>12820</v>
      </c>
      <c r="W10" s="47">
        <v>5.7566302652106084E-2</v>
      </c>
    </row>
    <row r="11" spans="1:23" x14ac:dyDescent="0.45">
      <c r="A11" s="9" t="s">
        <v>16</v>
      </c>
      <c r="B11" s="8">
        <v>1597684</v>
      </c>
      <c r="C11" s="8">
        <v>1501057</v>
      </c>
      <c r="D11" s="8">
        <v>752303</v>
      </c>
      <c r="E11" s="43">
        <v>748754</v>
      </c>
      <c r="F11" s="48">
        <v>96248</v>
      </c>
      <c r="G11" s="43">
        <v>48427</v>
      </c>
      <c r="H11" s="43">
        <v>47821</v>
      </c>
      <c r="I11" s="43">
        <v>67</v>
      </c>
      <c r="J11" s="43">
        <v>34</v>
      </c>
      <c r="K11" s="43">
        <v>33</v>
      </c>
      <c r="L11" s="44">
        <v>312</v>
      </c>
      <c r="M11" s="44">
        <v>174</v>
      </c>
      <c r="N11" s="44">
        <v>138</v>
      </c>
      <c r="O11" s="45"/>
      <c r="P11" s="43">
        <v>1523455</v>
      </c>
      <c r="Q11" s="46">
        <v>0.98529789196267692</v>
      </c>
      <c r="R11" s="49">
        <v>87900</v>
      </c>
      <c r="S11" s="46">
        <v>1.0949715585893061</v>
      </c>
      <c r="T11" s="43">
        <v>140</v>
      </c>
      <c r="U11" s="47">
        <v>0.47857142857142859</v>
      </c>
      <c r="V11" s="43">
        <v>2500</v>
      </c>
      <c r="W11" s="47">
        <v>0.12479999999999999</v>
      </c>
    </row>
    <row r="12" spans="1:23" x14ac:dyDescent="0.45">
      <c r="A12" s="9" t="s">
        <v>17</v>
      </c>
      <c r="B12" s="8">
        <v>1748788</v>
      </c>
      <c r="C12" s="8">
        <v>1670372</v>
      </c>
      <c r="D12" s="8">
        <v>837436</v>
      </c>
      <c r="E12" s="43">
        <v>832936</v>
      </c>
      <c r="F12" s="48">
        <v>78045</v>
      </c>
      <c r="G12" s="43">
        <v>39076</v>
      </c>
      <c r="H12" s="43">
        <v>38969</v>
      </c>
      <c r="I12" s="43">
        <v>161</v>
      </c>
      <c r="J12" s="43">
        <v>80</v>
      </c>
      <c r="K12" s="43">
        <v>81</v>
      </c>
      <c r="L12" s="44">
        <v>210</v>
      </c>
      <c r="M12" s="44">
        <v>109</v>
      </c>
      <c r="N12" s="44">
        <v>101</v>
      </c>
      <c r="O12" s="45"/>
      <c r="P12" s="43">
        <v>1736595</v>
      </c>
      <c r="Q12" s="46">
        <v>0.96186618065812701</v>
      </c>
      <c r="R12" s="49">
        <v>61700</v>
      </c>
      <c r="S12" s="46">
        <v>1.2649108589951377</v>
      </c>
      <c r="T12" s="43">
        <v>340</v>
      </c>
      <c r="U12" s="47">
        <v>0.47352941176470587</v>
      </c>
      <c r="V12" s="43">
        <v>1370</v>
      </c>
      <c r="W12" s="47">
        <v>0.15328467153284672</v>
      </c>
    </row>
    <row r="13" spans="1:23" x14ac:dyDescent="0.45">
      <c r="A13" s="9" t="s">
        <v>18</v>
      </c>
      <c r="B13" s="8">
        <v>2983163</v>
      </c>
      <c r="C13" s="8">
        <v>2774030</v>
      </c>
      <c r="D13" s="8">
        <v>1392052</v>
      </c>
      <c r="E13" s="43">
        <v>1381978</v>
      </c>
      <c r="F13" s="48">
        <v>208248</v>
      </c>
      <c r="G13" s="43">
        <v>104610</v>
      </c>
      <c r="H13" s="43">
        <v>103638</v>
      </c>
      <c r="I13" s="43">
        <v>254</v>
      </c>
      <c r="J13" s="43">
        <v>126</v>
      </c>
      <c r="K13" s="43">
        <v>128</v>
      </c>
      <c r="L13" s="44">
        <v>631</v>
      </c>
      <c r="M13" s="44">
        <v>366</v>
      </c>
      <c r="N13" s="44">
        <v>265</v>
      </c>
      <c r="O13" s="45"/>
      <c r="P13" s="43">
        <v>2910040</v>
      </c>
      <c r="Q13" s="46">
        <v>0.95326181083421535</v>
      </c>
      <c r="R13" s="49">
        <v>178600</v>
      </c>
      <c r="S13" s="46">
        <v>1.1660022396416574</v>
      </c>
      <c r="T13" s="43">
        <v>660</v>
      </c>
      <c r="U13" s="47">
        <v>0.38484848484848483</v>
      </c>
      <c r="V13" s="43">
        <v>11240</v>
      </c>
      <c r="W13" s="47">
        <v>5.6138790035587187E-2</v>
      </c>
    </row>
    <row r="14" spans="1:23" x14ac:dyDescent="0.45">
      <c r="A14" s="9" t="s">
        <v>19</v>
      </c>
      <c r="B14" s="8">
        <v>4665281</v>
      </c>
      <c r="C14" s="8">
        <v>3792527</v>
      </c>
      <c r="D14" s="8">
        <v>1902256</v>
      </c>
      <c r="E14" s="43">
        <v>1890271</v>
      </c>
      <c r="F14" s="48">
        <v>871422</v>
      </c>
      <c r="G14" s="43">
        <v>437113</v>
      </c>
      <c r="H14" s="43">
        <v>434309</v>
      </c>
      <c r="I14" s="43">
        <v>370</v>
      </c>
      <c r="J14" s="43">
        <v>176</v>
      </c>
      <c r="K14" s="43">
        <v>194</v>
      </c>
      <c r="L14" s="44">
        <v>962</v>
      </c>
      <c r="M14" s="44">
        <v>510</v>
      </c>
      <c r="N14" s="44">
        <v>452</v>
      </c>
      <c r="O14" s="45"/>
      <c r="P14" s="43">
        <v>4064675</v>
      </c>
      <c r="Q14" s="46">
        <v>0.93304556944897199</v>
      </c>
      <c r="R14" s="49">
        <v>892500</v>
      </c>
      <c r="S14" s="46">
        <v>0.97638319327731093</v>
      </c>
      <c r="T14" s="43">
        <v>960</v>
      </c>
      <c r="U14" s="47">
        <v>0.38541666666666669</v>
      </c>
      <c r="V14" s="43">
        <v>6860</v>
      </c>
      <c r="W14" s="47">
        <v>0.14023323615160349</v>
      </c>
    </row>
    <row r="15" spans="1:23" x14ac:dyDescent="0.45">
      <c r="A15" s="11" t="s">
        <v>20</v>
      </c>
      <c r="B15" s="8">
        <v>3100530</v>
      </c>
      <c r="C15" s="8">
        <v>2716110</v>
      </c>
      <c r="D15" s="8">
        <v>1362375</v>
      </c>
      <c r="E15" s="43">
        <v>1353735</v>
      </c>
      <c r="F15" s="48">
        <v>382705</v>
      </c>
      <c r="G15" s="43">
        <v>192438</v>
      </c>
      <c r="H15" s="43">
        <v>190267</v>
      </c>
      <c r="I15" s="43">
        <v>831</v>
      </c>
      <c r="J15" s="43">
        <v>413</v>
      </c>
      <c r="K15" s="43">
        <v>418</v>
      </c>
      <c r="L15" s="44">
        <v>884</v>
      </c>
      <c r="M15" s="44">
        <v>545</v>
      </c>
      <c r="N15" s="44">
        <v>339</v>
      </c>
      <c r="O15" s="45"/>
      <c r="P15" s="43">
        <v>2869350</v>
      </c>
      <c r="Q15" s="46">
        <v>0.94659417638141041</v>
      </c>
      <c r="R15" s="49">
        <v>375900</v>
      </c>
      <c r="S15" s="46">
        <v>1.0181032189412078</v>
      </c>
      <c r="T15" s="43">
        <v>1320</v>
      </c>
      <c r="U15" s="47">
        <v>0.62954545454545452</v>
      </c>
      <c r="V15" s="43">
        <v>5910</v>
      </c>
      <c r="W15" s="47">
        <v>0.14957698815566836</v>
      </c>
    </row>
    <row r="16" spans="1:23" x14ac:dyDescent="0.45">
      <c r="A16" s="9" t="s">
        <v>21</v>
      </c>
      <c r="B16" s="8">
        <v>3018348</v>
      </c>
      <c r="C16" s="8">
        <v>2166452</v>
      </c>
      <c r="D16" s="8">
        <v>1087150</v>
      </c>
      <c r="E16" s="43">
        <v>1079302</v>
      </c>
      <c r="F16" s="48">
        <v>851280</v>
      </c>
      <c r="G16" s="43">
        <v>426882</v>
      </c>
      <c r="H16" s="43">
        <v>424398</v>
      </c>
      <c r="I16" s="43">
        <v>228</v>
      </c>
      <c r="J16" s="43">
        <v>95</v>
      </c>
      <c r="K16" s="43">
        <v>133</v>
      </c>
      <c r="L16" s="44">
        <v>388</v>
      </c>
      <c r="M16" s="44">
        <v>235</v>
      </c>
      <c r="N16" s="44">
        <v>153</v>
      </c>
      <c r="O16" s="45"/>
      <c r="P16" s="43">
        <v>2506095</v>
      </c>
      <c r="Q16" s="46">
        <v>0.86447321430352797</v>
      </c>
      <c r="R16" s="49">
        <v>887500</v>
      </c>
      <c r="S16" s="46">
        <v>0.95918873239436619</v>
      </c>
      <c r="T16" s="43">
        <v>440</v>
      </c>
      <c r="U16" s="47">
        <v>0.51818181818181819</v>
      </c>
      <c r="V16" s="43">
        <v>3040</v>
      </c>
      <c r="W16" s="47">
        <v>0.12763157894736843</v>
      </c>
    </row>
    <row r="17" spans="1:23" x14ac:dyDescent="0.45">
      <c r="A17" s="9" t="s">
        <v>22</v>
      </c>
      <c r="B17" s="8">
        <v>11631853</v>
      </c>
      <c r="C17" s="8">
        <v>9930358</v>
      </c>
      <c r="D17" s="8">
        <v>4987738</v>
      </c>
      <c r="E17" s="43">
        <v>4942620</v>
      </c>
      <c r="F17" s="48">
        <v>1681059</v>
      </c>
      <c r="G17" s="43">
        <v>841814</v>
      </c>
      <c r="H17" s="43">
        <v>839245</v>
      </c>
      <c r="I17" s="43">
        <v>18105</v>
      </c>
      <c r="J17" s="43">
        <v>9064</v>
      </c>
      <c r="K17" s="43">
        <v>9041</v>
      </c>
      <c r="L17" s="44">
        <v>2331</v>
      </c>
      <c r="M17" s="44">
        <v>1296</v>
      </c>
      <c r="N17" s="44">
        <v>1035</v>
      </c>
      <c r="O17" s="45"/>
      <c r="P17" s="43">
        <v>10836010</v>
      </c>
      <c r="Q17" s="46">
        <v>0.91642200404023255</v>
      </c>
      <c r="R17" s="49">
        <v>659400</v>
      </c>
      <c r="S17" s="46">
        <v>2.5493767060964512</v>
      </c>
      <c r="T17" s="43">
        <v>37920</v>
      </c>
      <c r="U17" s="47">
        <v>0.47745253164556961</v>
      </c>
      <c r="V17" s="43">
        <v>25670</v>
      </c>
      <c r="W17" s="47">
        <v>9.080638878067783E-2</v>
      </c>
    </row>
    <row r="18" spans="1:23" x14ac:dyDescent="0.45">
      <c r="A18" s="9" t="s">
        <v>23</v>
      </c>
      <c r="B18" s="8">
        <v>9939815</v>
      </c>
      <c r="C18" s="8">
        <v>8229175</v>
      </c>
      <c r="D18" s="8">
        <v>4129909</v>
      </c>
      <c r="E18" s="43">
        <v>4099266</v>
      </c>
      <c r="F18" s="48">
        <v>1707793</v>
      </c>
      <c r="G18" s="43">
        <v>855739</v>
      </c>
      <c r="H18" s="43">
        <v>852054</v>
      </c>
      <c r="I18" s="43">
        <v>827</v>
      </c>
      <c r="J18" s="43">
        <v>372</v>
      </c>
      <c r="K18" s="43">
        <v>455</v>
      </c>
      <c r="L18" s="44">
        <v>2020</v>
      </c>
      <c r="M18" s="44">
        <v>1264</v>
      </c>
      <c r="N18" s="44">
        <v>756</v>
      </c>
      <c r="O18" s="45"/>
      <c r="P18" s="43">
        <v>8816645</v>
      </c>
      <c r="Q18" s="46">
        <v>0.93336807822023005</v>
      </c>
      <c r="R18" s="49">
        <v>643300</v>
      </c>
      <c r="S18" s="46">
        <v>2.6547380693300169</v>
      </c>
      <c r="T18" s="43">
        <v>4860</v>
      </c>
      <c r="U18" s="47">
        <v>0.17016460905349795</v>
      </c>
      <c r="V18" s="43">
        <v>17170</v>
      </c>
      <c r="W18" s="47">
        <v>0.11764705882352941</v>
      </c>
    </row>
    <row r="19" spans="1:23" x14ac:dyDescent="0.45">
      <c r="A19" s="9" t="s">
        <v>24</v>
      </c>
      <c r="B19" s="8">
        <v>21379782</v>
      </c>
      <c r="C19" s="8">
        <v>15989126</v>
      </c>
      <c r="D19" s="8">
        <v>8027269</v>
      </c>
      <c r="E19" s="43">
        <v>7961857</v>
      </c>
      <c r="F19" s="48">
        <v>5369908</v>
      </c>
      <c r="G19" s="43">
        <v>2693599</v>
      </c>
      <c r="H19" s="43">
        <v>2676309</v>
      </c>
      <c r="I19" s="43">
        <v>13686</v>
      </c>
      <c r="J19" s="43">
        <v>6798</v>
      </c>
      <c r="K19" s="43">
        <v>6888</v>
      </c>
      <c r="L19" s="44">
        <v>7062</v>
      </c>
      <c r="M19" s="44">
        <v>4126</v>
      </c>
      <c r="N19" s="44">
        <v>2936</v>
      </c>
      <c r="O19" s="45"/>
      <c r="P19" s="43">
        <v>17678890</v>
      </c>
      <c r="Q19" s="46">
        <v>0.90441911228589578</v>
      </c>
      <c r="R19" s="49">
        <v>10135750</v>
      </c>
      <c r="S19" s="46">
        <v>0.52979878154058657</v>
      </c>
      <c r="T19" s="43">
        <v>43840</v>
      </c>
      <c r="U19" s="47">
        <v>0.31218065693430658</v>
      </c>
      <c r="V19" s="43">
        <v>63080</v>
      </c>
      <c r="W19" s="47">
        <v>0.11195307545973367</v>
      </c>
    </row>
    <row r="20" spans="1:23" x14ac:dyDescent="0.45">
      <c r="A20" s="9" t="s">
        <v>25</v>
      </c>
      <c r="B20" s="8">
        <v>14445962</v>
      </c>
      <c r="C20" s="8">
        <v>11094996</v>
      </c>
      <c r="D20" s="8">
        <v>5565975</v>
      </c>
      <c r="E20" s="43">
        <v>5529021</v>
      </c>
      <c r="F20" s="48">
        <v>3341056</v>
      </c>
      <c r="G20" s="43">
        <v>1673774</v>
      </c>
      <c r="H20" s="43">
        <v>1667282</v>
      </c>
      <c r="I20" s="43">
        <v>6123</v>
      </c>
      <c r="J20" s="43">
        <v>3057</v>
      </c>
      <c r="K20" s="43">
        <v>3066</v>
      </c>
      <c r="L20" s="44">
        <v>3787</v>
      </c>
      <c r="M20" s="44">
        <v>2109</v>
      </c>
      <c r="N20" s="44">
        <v>1678</v>
      </c>
      <c r="O20" s="45"/>
      <c r="P20" s="43">
        <v>11882835</v>
      </c>
      <c r="Q20" s="46">
        <v>0.93369940759086534</v>
      </c>
      <c r="R20" s="49">
        <v>1939900</v>
      </c>
      <c r="S20" s="46">
        <v>1.7222825918861797</v>
      </c>
      <c r="T20" s="43">
        <v>11740</v>
      </c>
      <c r="U20" s="47">
        <v>0.52155025553662693</v>
      </c>
      <c r="V20" s="43">
        <v>30960</v>
      </c>
      <c r="W20" s="47">
        <v>0.12231912144702842</v>
      </c>
    </row>
    <row r="21" spans="1:23" x14ac:dyDescent="0.45">
      <c r="A21" s="9" t="s">
        <v>26</v>
      </c>
      <c r="B21" s="8">
        <v>3571477</v>
      </c>
      <c r="C21" s="8">
        <v>2998647</v>
      </c>
      <c r="D21" s="8">
        <v>1502855</v>
      </c>
      <c r="E21" s="43">
        <v>1495792</v>
      </c>
      <c r="F21" s="48">
        <v>571777</v>
      </c>
      <c r="G21" s="43">
        <v>286800</v>
      </c>
      <c r="H21" s="43">
        <v>284977</v>
      </c>
      <c r="I21" s="43">
        <v>77</v>
      </c>
      <c r="J21" s="43">
        <v>35</v>
      </c>
      <c r="K21" s="43">
        <v>42</v>
      </c>
      <c r="L21" s="44">
        <v>976</v>
      </c>
      <c r="M21" s="44">
        <v>560</v>
      </c>
      <c r="N21" s="44">
        <v>416</v>
      </c>
      <c r="O21" s="45"/>
      <c r="P21" s="43">
        <v>3293905</v>
      </c>
      <c r="Q21" s="46">
        <v>0.91036232071052448</v>
      </c>
      <c r="R21" s="49">
        <v>584800</v>
      </c>
      <c r="S21" s="46">
        <v>0.97773084815321476</v>
      </c>
      <c r="T21" s="43">
        <v>440</v>
      </c>
      <c r="U21" s="47">
        <v>0.17499999999999999</v>
      </c>
      <c r="V21" s="43">
        <v>6280</v>
      </c>
      <c r="W21" s="47">
        <v>0.1554140127388535</v>
      </c>
    </row>
    <row r="22" spans="1:23" x14ac:dyDescent="0.45">
      <c r="A22" s="9" t="s">
        <v>27</v>
      </c>
      <c r="B22" s="8">
        <v>1683322</v>
      </c>
      <c r="C22" s="8">
        <v>1496674</v>
      </c>
      <c r="D22" s="8">
        <v>750203</v>
      </c>
      <c r="E22" s="43">
        <v>746471</v>
      </c>
      <c r="F22" s="48">
        <v>186293</v>
      </c>
      <c r="G22" s="43">
        <v>93395</v>
      </c>
      <c r="H22" s="43">
        <v>92898</v>
      </c>
      <c r="I22" s="43">
        <v>215</v>
      </c>
      <c r="J22" s="43">
        <v>105</v>
      </c>
      <c r="K22" s="43">
        <v>110</v>
      </c>
      <c r="L22" s="44">
        <v>140</v>
      </c>
      <c r="M22" s="44">
        <v>92</v>
      </c>
      <c r="N22" s="44">
        <v>48</v>
      </c>
      <c r="O22" s="45"/>
      <c r="P22" s="43">
        <v>1611720</v>
      </c>
      <c r="Q22" s="46">
        <v>0.92861911498275129</v>
      </c>
      <c r="R22" s="49">
        <v>176600</v>
      </c>
      <c r="S22" s="46">
        <v>1.0548867497168744</v>
      </c>
      <c r="T22" s="43">
        <v>540</v>
      </c>
      <c r="U22" s="47">
        <v>0.39814814814814814</v>
      </c>
      <c r="V22" s="43">
        <v>1400</v>
      </c>
      <c r="W22" s="47">
        <v>0.1</v>
      </c>
    </row>
    <row r="23" spans="1:23" x14ac:dyDescent="0.45">
      <c r="A23" s="9" t="s">
        <v>28</v>
      </c>
      <c r="B23" s="8">
        <v>1743075</v>
      </c>
      <c r="C23" s="8">
        <v>1535687</v>
      </c>
      <c r="D23" s="8">
        <v>769866</v>
      </c>
      <c r="E23" s="43">
        <v>765821</v>
      </c>
      <c r="F23" s="48">
        <v>205864</v>
      </c>
      <c r="G23" s="43">
        <v>103299</v>
      </c>
      <c r="H23" s="43">
        <v>102565</v>
      </c>
      <c r="I23" s="43">
        <v>1011</v>
      </c>
      <c r="J23" s="43">
        <v>504</v>
      </c>
      <c r="K23" s="43">
        <v>507</v>
      </c>
      <c r="L23" s="44">
        <v>513</v>
      </c>
      <c r="M23" s="44">
        <v>335</v>
      </c>
      <c r="N23" s="44">
        <v>178</v>
      </c>
      <c r="O23" s="45"/>
      <c r="P23" s="43">
        <v>1620330</v>
      </c>
      <c r="Q23" s="46">
        <v>0.9477618756673023</v>
      </c>
      <c r="R23" s="49">
        <v>220900</v>
      </c>
      <c r="S23" s="46">
        <v>0.93193300135808055</v>
      </c>
      <c r="T23" s="43">
        <v>1280</v>
      </c>
      <c r="U23" s="47">
        <v>0.78984374999999996</v>
      </c>
      <c r="V23" s="43">
        <v>8470</v>
      </c>
      <c r="W23" s="47">
        <v>6.0566706021251478E-2</v>
      </c>
    </row>
    <row r="24" spans="1:23" x14ac:dyDescent="0.45">
      <c r="A24" s="9" t="s">
        <v>29</v>
      </c>
      <c r="B24" s="8">
        <v>1199114</v>
      </c>
      <c r="C24" s="8">
        <v>1055419</v>
      </c>
      <c r="D24" s="8">
        <v>529458</v>
      </c>
      <c r="E24" s="43">
        <v>525961</v>
      </c>
      <c r="F24" s="48">
        <v>143015</v>
      </c>
      <c r="G24" s="43">
        <v>71740</v>
      </c>
      <c r="H24" s="43">
        <v>71275</v>
      </c>
      <c r="I24" s="43">
        <v>67</v>
      </c>
      <c r="J24" s="43">
        <v>22</v>
      </c>
      <c r="K24" s="43">
        <v>45</v>
      </c>
      <c r="L24" s="44">
        <v>613</v>
      </c>
      <c r="M24" s="44">
        <v>352</v>
      </c>
      <c r="N24" s="44">
        <v>261</v>
      </c>
      <c r="O24" s="45"/>
      <c r="P24" s="43">
        <v>1125370</v>
      </c>
      <c r="Q24" s="46">
        <v>0.9378417764824013</v>
      </c>
      <c r="R24" s="49">
        <v>145200</v>
      </c>
      <c r="S24" s="46">
        <v>0.98495179063360883</v>
      </c>
      <c r="T24" s="43">
        <v>240</v>
      </c>
      <c r="U24" s="47">
        <v>0.27916666666666667</v>
      </c>
      <c r="V24" s="43">
        <v>8430</v>
      </c>
      <c r="W24" s="47">
        <v>7.2716488730723602E-2</v>
      </c>
    </row>
    <row r="25" spans="1:23" x14ac:dyDescent="0.45">
      <c r="A25" s="9" t="s">
        <v>30</v>
      </c>
      <c r="B25" s="8">
        <v>1279758</v>
      </c>
      <c r="C25" s="8">
        <v>1128859</v>
      </c>
      <c r="D25" s="8">
        <v>566029</v>
      </c>
      <c r="E25" s="43">
        <v>562830</v>
      </c>
      <c r="F25" s="48">
        <v>150430</v>
      </c>
      <c r="G25" s="43">
        <v>75500</v>
      </c>
      <c r="H25" s="43">
        <v>74930</v>
      </c>
      <c r="I25" s="43">
        <v>32</v>
      </c>
      <c r="J25" s="43">
        <v>12</v>
      </c>
      <c r="K25" s="43">
        <v>20</v>
      </c>
      <c r="L25" s="44">
        <v>437</v>
      </c>
      <c r="M25" s="44">
        <v>262</v>
      </c>
      <c r="N25" s="44">
        <v>175</v>
      </c>
      <c r="O25" s="45"/>
      <c r="P25" s="43">
        <v>1271190</v>
      </c>
      <c r="Q25" s="46">
        <v>0.88803326017353823</v>
      </c>
      <c r="R25" s="49">
        <v>139400</v>
      </c>
      <c r="S25" s="46">
        <v>1.0791248206599713</v>
      </c>
      <c r="T25" s="43">
        <v>480</v>
      </c>
      <c r="U25" s="47">
        <v>6.6666666666666666E-2</v>
      </c>
      <c r="V25" s="43">
        <v>5680</v>
      </c>
      <c r="W25" s="47">
        <v>7.6936619718309854E-2</v>
      </c>
    </row>
    <row r="26" spans="1:23" x14ac:dyDescent="0.45">
      <c r="A26" s="9" t="s">
        <v>31</v>
      </c>
      <c r="B26" s="8">
        <v>3256880</v>
      </c>
      <c r="C26" s="8">
        <v>2964698</v>
      </c>
      <c r="D26" s="8">
        <v>1486359</v>
      </c>
      <c r="E26" s="43">
        <v>1478339</v>
      </c>
      <c r="F26" s="48">
        <v>290709</v>
      </c>
      <c r="G26" s="43">
        <v>145873</v>
      </c>
      <c r="H26" s="43">
        <v>144836</v>
      </c>
      <c r="I26" s="43">
        <v>122</v>
      </c>
      <c r="J26" s="43">
        <v>55</v>
      </c>
      <c r="K26" s="43">
        <v>67</v>
      </c>
      <c r="L26" s="44">
        <v>1351</v>
      </c>
      <c r="M26" s="44">
        <v>799</v>
      </c>
      <c r="N26" s="44">
        <v>552</v>
      </c>
      <c r="O26" s="45"/>
      <c r="P26" s="43">
        <v>3174370</v>
      </c>
      <c r="Q26" s="46">
        <v>0.93394846851501245</v>
      </c>
      <c r="R26" s="49">
        <v>268100</v>
      </c>
      <c r="S26" s="46">
        <v>1.0843304737038419</v>
      </c>
      <c r="T26" s="43">
        <v>140</v>
      </c>
      <c r="U26" s="47">
        <v>0.87142857142857144</v>
      </c>
      <c r="V26" s="43">
        <v>16890</v>
      </c>
      <c r="W26" s="47">
        <v>7.9988158673771459E-2</v>
      </c>
    </row>
    <row r="27" spans="1:23" x14ac:dyDescent="0.45">
      <c r="A27" s="9" t="s">
        <v>32</v>
      </c>
      <c r="B27" s="8">
        <v>3130780</v>
      </c>
      <c r="C27" s="8">
        <v>2789190</v>
      </c>
      <c r="D27" s="8">
        <v>1397402</v>
      </c>
      <c r="E27" s="43">
        <v>1391788</v>
      </c>
      <c r="F27" s="48">
        <v>339124</v>
      </c>
      <c r="G27" s="43">
        <v>170697</v>
      </c>
      <c r="H27" s="43">
        <v>168427</v>
      </c>
      <c r="I27" s="43">
        <v>2139</v>
      </c>
      <c r="J27" s="43">
        <v>1065</v>
      </c>
      <c r="K27" s="43">
        <v>1074</v>
      </c>
      <c r="L27" s="44">
        <v>327</v>
      </c>
      <c r="M27" s="44">
        <v>180</v>
      </c>
      <c r="N27" s="44">
        <v>147</v>
      </c>
      <c r="O27" s="45"/>
      <c r="P27" s="43">
        <v>3040725</v>
      </c>
      <c r="Q27" s="46">
        <v>0.9172779518042572</v>
      </c>
      <c r="R27" s="49">
        <v>279600</v>
      </c>
      <c r="S27" s="46">
        <v>1.2128898426323318</v>
      </c>
      <c r="T27" s="43">
        <v>2780</v>
      </c>
      <c r="U27" s="47">
        <v>0.76942446043165469</v>
      </c>
      <c r="V27" s="43">
        <v>5030</v>
      </c>
      <c r="W27" s="47">
        <v>6.5009940357852888E-2</v>
      </c>
    </row>
    <row r="28" spans="1:23" x14ac:dyDescent="0.45">
      <c r="A28" s="9" t="s">
        <v>33</v>
      </c>
      <c r="B28" s="8">
        <v>5954560</v>
      </c>
      <c r="C28" s="8">
        <v>5168803</v>
      </c>
      <c r="D28" s="8">
        <v>2592348</v>
      </c>
      <c r="E28" s="43">
        <v>2576455</v>
      </c>
      <c r="F28" s="48">
        <v>783152</v>
      </c>
      <c r="G28" s="43">
        <v>392516</v>
      </c>
      <c r="H28" s="43">
        <v>390636</v>
      </c>
      <c r="I28" s="43">
        <v>205</v>
      </c>
      <c r="J28" s="43">
        <v>91</v>
      </c>
      <c r="K28" s="43">
        <v>114</v>
      </c>
      <c r="L28" s="44">
        <v>2400</v>
      </c>
      <c r="M28" s="44">
        <v>1367</v>
      </c>
      <c r="N28" s="44">
        <v>1033</v>
      </c>
      <c r="O28" s="45"/>
      <c r="P28" s="43">
        <v>5396620</v>
      </c>
      <c r="Q28" s="46">
        <v>0.95778524335602655</v>
      </c>
      <c r="R28" s="49">
        <v>752600</v>
      </c>
      <c r="S28" s="46">
        <v>1.0405952697315972</v>
      </c>
      <c r="T28" s="43">
        <v>1260</v>
      </c>
      <c r="U28" s="47">
        <v>0.1626984126984127</v>
      </c>
      <c r="V28" s="43">
        <v>59140</v>
      </c>
      <c r="W28" s="47">
        <v>4.0581670612106865E-2</v>
      </c>
    </row>
    <row r="29" spans="1:23" x14ac:dyDescent="0.45">
      <c r="A29" s="9" t="s">
        <v>34</v>
      </c>
      <c r="B29" s="8">
        <v>11276666</v>
      </c>
      <c r="C29" s="8">
        <v>8837487</v>
      </c>
      <c r="D29" s="8">
        <v>4431583</v>
      </c>
      <c r="E29" s="43">
        <v>4405904</v>
      </c>
      <c r="F29" s="48">
        <v>2436729</v>
      </c>
      <c r="G29" s="43">
        <v>1222020</v>
      </c>
      <c r="H29" s="43">
        <v>1214709</v>
      </c>
      <c r="I29" s="43">
        <v>751</v>
      </c>
      <c r="J29" s="43">
        <v>331</v>
      </c>
      <c r="K29" s="43">
        <v>420</v>
      </c>
      <c r="L29" s="44">
        <v>1699</v>
      </c>
      <c r="M29" s="44">
        <v>1046</v>
      </c>
      <c r="N29" s="44">
        <v>653</v>
      </c>
      <c r="O29" s="45"/>
      <c r="P29" s="43">
        <v>10122810</v>
      </c>
      <c r="Q29" s="46">
        <v>0.87302705474072906</v>
      </c>
      <c r="R29" s="49">
        <v>2709900</v>
      </c>
      <c r="S29" s="46">
        <v>0.89919517325362563</v>
      </c>
      <c r="T29" s="43">
        <v>1740</v>
      </c>
      <c r="U29" s="47">
        <v>0.43160919540229886</v>
      </c>
      <c r="V29" s="43">
        <v>14590</v>
      </c>
      <c r="W29" s="47">
        <v>0.11644962302947225</v>
      </c>
    </row>
    <row r="30" spans="1:23" x14ac:dyDescent="0.45">
      <c r="A30" s="9" t="s">
        <v>35</v>
      </c>
      <c r="B30" s="8">
        <v>2782150</v>
      </c>
      <c r="C30" s="8">
        <v>2509990</v>
      </c>
      <c r="D30" s="8">
        <v>1258182</v>
      </c>
      <c r="E30" s="43">
        <v>1251808</v>
      </c>
      <c r="F30" s="48">
        <v>271197</v>
      </c>
      <c r="G30" s="43">
        <v>136208</v>
      </c>
      <c r="H30" s="43">
        <v>134989</v>
      </c>
      <c r="I30" s="43">
        <v>469</v>
      </c>
      <c r="J30" s="43">
        <v>233</v>
      </c>
      <c r="K30" s="43">
        <v>236</v>
      </c>
      <c r="L30" s="44">
        <v>494</v>
      </c>
      <c r="M30" s="44">
        <v>305</v>
      </c>
      <c r="N30" s="44">
        <v>189</v>
      </c>
      <c r="O30" s="45"/>
      <c r="P30" s="43">
        <v>2668985</v>
      </c>
      <c r="Q30" s="46">
        <v>0.94042866482951382</v>
      </c>
      <c r="R30" s="49">
        <v>239550</v>
      </c>
      <c r="S30" s="46">
        <v>1.1321102066374451</v>
      </c>
      <c r="T30" s="43">
        <v>980</v>
      </c>
      <c r="U30" s="47">
        <v>0.47857142857142859</v>
      </c>
      <c r="V30" s="43">
        <v>5190</v>
      </c>
      <c r="W30" s="47">
        <v>9.5183044315992296E-2</v>
      </c>
    </row>
    <row r="31" spans="1:23" x14ac:dyDescent="0.45">
      <c r="A31" s="9" t="s">
        <v>36</v>
      </c>
      <c r="B31" s="8">
        <v>2188765</v>
      </c>
      <c r="C31" s="8">
        <v>1819475</v>
      </c>
      <c r="D31" s="8">
        <v>912895</v>
      </c>
      <c r="E31" s="43">
        <v>906580</v>
      </c>
      <c r="F31" s="48">
        <v>368965</v>
      </c>
      <c r="G31" s="43">
        <v>184861</v>
      </c>
      <c r="H31" s="43">
        <v>184104</v>
      </c>
      <c r="I31" s="43">
        <v>94</v>
      </c>
      <c r="J31" s="43">
        <v>41</v>
      </c>
      <c r="K31" s="43">
        <v>53</v>
      </c>
      <c r="L31" s="44">
        <v>231</v>
      </c>
      <c r="M31" s="44">
        <v>114</v>
      </c>
      <c r="N31" s="44">
        <v>117</v>
      </c>
      <c r="O31" s="45"/>
      <c r="P31" s="43">
        <v>1916090</v>
      </c>
      <c r="Q31" s="46">
        <v>0.94957700316790961</v>
      </c>
      <c r="R31" s="49">
        <v>348300</v>
      </c>
      <c r="S31" s="46">
        <v>1.0593310364628195</v>
      </c>
      <c r="T31" s="43">
        <v>240</v>
      </c>
      <c r="U31" s="47">
        <v>0.39166666666666666</v>
      </c>
      <c r="V31" s="43">
        <v>2020</v>
      </c>
      <c r="W31" s="47">
        <v>0.11435643564356436</v>
      </c>
    </row>
    <row r="32" spans="1:23" x14ac:dyDescent="0.45">
      <c r="A32" s="9" t="s">
        <v>37</v>
      </c>
      <c r="B32" s="8">
        <v>3777356</v>
      </c>
      <c r="C32" s="8">
        <v>3122794</v>
      </c>
      <c r="D32" s="8">
        <v>1565637</v>
      </c>
      <c r="E32" s="43">
        <v>1557157</v>
      </c>
      <c r="F32" s="48">
        <v>653216</v>
      </c>
      <c r="G32" s="43">
        <v>327782</v>
      </c>
      <c r="H32" s="43">
        <v>325434</v>
      </c>
      <c r="I32" s="43">
        <v>499</v>
      </c>
      <c r="J32" s="43">
        <v>250</v>
      </c>
      <c r="K32" s="43">
        <v>249</v>
      </c>
      <c r="L32" s="44">
        <v>847</v>
      </c>
      <c r="M32" s="44">
        <v>506</v>
      </c>
      <c r="N32" s="44">
        <v>341</v>
      </c>
      <c r="O32" s="45"/>
      <c r="P32" s="43">
        <v>3409695</v>
      </c>
      <c r="Q32" s="46">
        <v>0.91585728342271078</v>
      </c>
      <c r="R32" s="49">
        <v>704200</v>
      </c>
      <c r="S32" s="46">
        <v>0.92760011360408978</v>
      </c>
      <c r="T32" s="43">
        <v>1060</v>
      </c>
      <c r="U32" s="47">
        <v>0.47075471698113208</v>
      </c>
      <c r="V32" s="43">
        <v>19420</v>
      </c>
      <c r="W32" s="47">
        <v>4.3614830072090625E-2</v>
      </c>
    </row>
    <row r="33" spans="1:23" x14ac:dyDescent="0.45">
      <c r="A33" s="9" t="s">
        <v>38</v>
      </c>
      <c r="B33" s="8">
        <v>12960616</v>
      </c>
      <c r="C33" s="8">
        <v>10016168</v>
      </c>
      <c r="D33" s="8">
        <v>5023719</v>
      </c>
      <c r="E33" s="43">
        <v>4992449</v>
      </c>
      <c r="F33" s="48">
        <v>2877676</v>
      </c>
      <c r="G33" s="43">
        <v>1442321</v>
      </c>
      <c r="H33" s="43">
        <v>1435355</v>
      </c>
      <c r="I33" s="43">
        <v>64022</v>
      </c>
      <c r="J33" s="43">
        <v>32163</v>
      </c>
      <c r="K33" s="43">
        <v>31859</v>
      </c>
      <c r="L33" s="44">
        <v>2750</v>
      </c>
      <c r="M33" s="44">
        <v>1607</v>
      </c>
      <c r="N33" s="44">
        <v>1143</v>
      </c>
      <c r="O33" s="45"/>
      <c r="P33" s="43">
        <v>11521165</v>
      </c>
      <c r="Q33" s="46">
        <v>0.86937110960566921</v>
      </c>
      <c r="R33" s="49">
        <v>3481600</v>
      </c>
      <c r="S33" s="46">
        <v>0.82653837316176471</v>
      </c>
      <c r="T33" s="43">
        <v>72920</v>
      </c>
      <c r="U33" s="47">
        <v>0.87797586396050464</v>
      </c>
      <c r="V33" s="43">
        <v>45290</v>
      </c>
      <c r="W33" s="47">
        <v>6.0719805696621769E-2</v>
      </c>
    </row>
    <row r="34" spans="1:23" x14ac:dyDescent="0.45">
      <c r="A34" s="9" t="s">
        <v>39</v>
      </c>
      <c r="B34" s="8">
        <v>8333418</v>
      </c>
      <c r="C34" s="8">
        <v>6940149</v>
      </c>
      <c r="D34" s="8">
        <v>3479352</v>
      </c>
      <c r="E34" s="43">
        <v>3460797</v>
      </c>
      <c r="F34" s="48">
        <v>1390676</v>
      </c>
      <c r="G34" s="43">
        <v>698414</v>
      </c>
      <c r="H34" s="43">
        <v>692262</v>
      </c>
      <c r="I34" s="43">
        <v>1127</v>
      </c>
      <c r="J34" s="43">
        <v>548</v>
      </c>
      <c r="K34" s="43">
        <v>579</v>
      </c>
      <c r="L34" s="44">
        <v>1466</v>
      </c>
      <c r="M34" s="44">
        <v>815</v>
      </c>
      <c r="N34" s="44">
        <v>651</v>
      </c>
      <c r="O34" s="45"/>
      <c r="P34" s="43">
        <v>7612885</v>
      </c>
      <c r="Q34" s="46">
        <v>0.91163192403405546</v>
      </c>
      <c r="R34" s="49">
        <v>1135400</v>
      </c>
      <c r="S34" s="46">
        <v>1.224833538840937</v>
      </c>
      <c r="T34" s="43">
        <v>2640</v>
      </c>
      <c r="U34" s="47">
        <v>0.42689393939393938</v>
      </c>
      <c r="V34" s="43">
        <v>7620</v>
      </c>
      <c r="W34" s="47">
        <v>0.19238845144356956</v>
      </c>
    </row>
    <row r="35" spans="1:23" x14ac:dyDescent="0.45">
      <c r="A35" s="9" t="s">
        <v>40</v>
      </c>
      <c r="B35" s="8">
        <v>2043769</v>
      </c>
      <c r="C35" s="8">
        <v>1820658</v>
      </c>
      <c r="D35" s="8">
        <v>912853</v>
      </c>
      <c r="E35" s="43">
        <v>907805</v>
      </c>
      <c r="F35" s="48">
        <v>222436</v>
      </c>
      <c r="G35" s="43">
        <v>111474</v>
      </c>
      <c r="H35" s="43">
        <v>110962</v>
      </c>
      <c r="I35" s="43">
        <v>213</v>
      </c>
      <c r="J35" s="43">
        <v>93</v>
      </c>
      <c r="K35" s="43">
        <v>120</v>
      </c>
      <c r="L35" s="44">
        <v>462</v>
      </c>
      <c r="M35" s="44">
        <v>260</v>
      </c>
      <c r="N35" s="44">
        <v>202</v>
      </c>
      <c r="O35" s="45"/>
      <c r="P35" s="43">
        <v>1964100</v>
      </c>
      <c r="Q35" s="46">
        <v>0.92696807698182371</v>
      </c>
      <c r="R35" s="49">
        <v>127300</v>
      </c>
      <c r="S35" s="46">
        <v>1.7473369992144541</v>
      </c>
      <c r="T35" s="43">
        <v>900</v>
      </c>
      <c r="U35" s="47">
        <v>0.23666666666666666</v>
      </c>
      <c r="V35" s="43">
        <v>4380</v>
      </c>
      <c r="W35" s="47">
        <v>0.10547945205479452</v>
      </c>
    </row>
    <row r="36" spans="1:23" x14ac:dyDescent="0.45">
      <c r="A36" s="9" t="s">
        <v>41</v>
      </c>
      <c r="B36" s="8">
        <v>1391722</v>
      </c>
      <c r="C36" s="8">
        <v>1328859</v>
      </c>
      <c r="D36" s="8">
        <v>666119</v>
      </c>
      <c r="E36" s="43">
        <v>662740</v>
      </c>
      <c r="F36" s="48">
        <v>62538</v>
      </c>
      <c r="G36" s="43">
        <v>31344</v>
      </c>
      <c r="H36" s="43">
        <v>31194</v>
      </c>
      <c r="I36" s="43">
        <v>75</v>
      </c>
      <c r="J36" s="43">
        <v>39</v>
      </c>
      <c r="K36" s="43">
        <v>36</v>
      </c>
      <c r="L36" s="44">
        <v>250</v>
      </c>
      <c r="M36" s="44">
        <v>143</v>
      </c>
      <c r="N36" s="44">
        <v>107</v>
      </c>
      <c r="O36" s="45"/>
      <c r="P36" s="43">
        <v>1398645</v>
      </c>
      <c r="Q36" s="46">
        <v>0.95010456549017086</v>
      </c>
      <c r="R36" s="49">
        <v>48100</v>
      </c>
      <c r="S36" s="46">
        <v>1.3001663201663201</v>
      </c>
      <c r="T36" s="43">
        <v>160</v>
      </c>
      <c r="U36" s="47">
        <v>0.46875</v>
      </c>
      <c r="V36" s="43">
        <v>5210</v>
      </c>
      <c r="W36" s="47">
        <v>4.7984644913627639E-2</v>
      </c>
    </row>
    <row r="37" spans="1:23" x14ac:dyDescent="0.45">
      <c r="A37" s="9" t="s">
        <v>42</v>
      </c>
      <c r="B37" s="8">
        <v>821346</v>
      </c>
      <c r="C37" s="8">
        <v>720923</v>
      </c>
      <c r="D37" s="8">
        <v>361623</v>
      </c>
      <c r="E37" s="43">
        <v>359300</v>
      </c>
      <c r="F37" s="48">
        <v>100203</v>
      </c>
      <c r="G37" s="43">
        <v>50318</v>
      </c>
      <c r="H37" s="43">
        <v>49885</v>
      </c>
      <c r="I37" s="43">
        <v>63</v>
      </c>
      <c r="J37" s="43">
        <v>30</v>
      </c>
      <c r="K37" s="43">
        <v>33</v>
      </c>
      <c r="L37" s="44">
        <v>157</v>
      </c>
      <c r="M37" s="44">
        <v>89</v>
      </c>
      <c r="N37" s="44">
        <v>68</v>
      </c>
      <c r="O37" s="45"/>
      <c r="P37" s="43">
        <v>826860</v>
      </c>
      <c r="Q37" s="46">
        <v>0.87188036668843572</v>
      </c>
      <c r="R37" s="49">
        <v>110800</v>
      </c>
      <c r="S37" s="46">
        <v>0.90435920577617324</v>
      </c>
      <c r="T37" s="43">
        <v>540</v>
      </c>
      <c r="U37" s="47">
        <v>0.11666666666666667</v>
      </c>
      <c r="V37" s="43">
        <v>880</v>
      </c>
      <c r="W37" s="47">
        <v>0.17840909090909091</v>
      </c>
    </row>
    <row r="38" spans="1:23" x14ac:dyDescent="0.45">
      <c r="A38" s="9" t="s">
        <v>43</v>
      </c>
      <c r="B38" s="8">
        <v>1048950</v>
      </c>
      <c r="C38" s="8">
        <v>993227</v>
      </c>
      <c r="D38" s="8">
        <v>497992</v>
      </c>
      <c r="E38" s="43">
        <v>495235</v>
      </c>
      <c r="F38" s="48">
        <v>55480</v>
      </c>
      <c r="G38" s="43">
        <v>27822</v>
      </c>
      <c r="H38" s="43">
        <v>27658</v>
      </c>
      <c r="I38" s="43">
        <v>117</v>
      </c>
      <c r="J38" s="43">
        <v>54</v>
      </c>
      <c r="K38" s="43">
        <v>63</v>
      </c>
      <c r="L38" s="44">
        <v>126</v>
      </c>
      <c r="M38" s="44">
        <v>68</v>
      </c>
      <c r="N38" s="44">
        <v>58</v>
      </c>
      <c r="O38" s="45"/>
      <c r="P38" s="43">
        <v>1077500</v>
      </c>
      <c r="Q38" s="46">
        <v>0.92178839907192578</v>
      </c>
      <c r="R38" s="49">
        <v>47400</v>
      </c>
      <c r="S38" s="46">
        <v>1.1704641350210971</v>
      </c>
      <c r="T38" s="43">
        <v>880</v>
      </c>
      <c r="U38" s="47">
        <v>0.13295454545454546</v>
      </c>
      <c r="V38" s="43">
        <v>710</v>
      </c>
      <c r="W38" s="47">
        <v>0.17746478873239438</v>
      </c>
    </row>
    <row r="39" spans="1:23" x14ac:dyDescent="0.45">
      <c r="A39" s="9" t="s">
        <v>44</v>
      </c>
      <c r="B39" s="8">
        <v>2767058</v>
      </c>
      <c r="C39" s="8">
        <v>2432122</v>
      </c>
      <c r="D39" s="8">
        <v>1220212</v>
      </c>
      <c r="E39" s="43">
        <v>1211910</v>
      </c>
      <c r="F39" s="48">
        <v>333887</v>
      </c>
      <c r="G39" s="43">
        <v>167651</v>
      </c>
      <c r="H39" s="43">
        <v>166236</v>
      </c>
      <c r="I39" s="43">
        <v>310</v>
      </c>
      <c r="J39" s="43">
        <v>147</v>
      </c>
      <c r="K39" s="43">
        <v>163</v>
      </c>
      <c r="L39" s="44">
        <v>739</v>
      </c>
      <c r="M39" s="44">
        <v>462</v>
      </c>
      <c r="N39" s="44">
        <v>277</v>
      </c>
      <c r="O39" s="45"/>
      <c r="P39" s="43">
        <v>2837130</v>
      </c>
      <c r="Q39" s="46">
        <v>0.85724728863323152</v>
      </c>
      <c r="R39" s="49">
        <v>385900</v>
      </c>
      <c r="S39" s="46">
        <v>0.8652163772998186</v>
      </c>
      <c r="T39" s="43">
        <v>720</v>
      </c>
      <c r="U39" s="47">
        <v>0.43055555555555558</v>
      </c>
      <c r="V39" s="43">
        <v>7050</v>
      </c>
      <c r="W39" s="47">
        <v>0.10482269503546099</v>
      </c>
    </row>
    <row r="40" spans="1:23" x14ac:dyDescent="0.45">
      <c r="A40" s="9" t="s">
        <v>45</v>
      </c>
      <c r="B40" s="8">
        <v>4158829</v>
      </c>
      <c r="C40" s="8">
        <v>3561815</v>
      </c>
      <c r="D40" s="8">
        <v>1785787</v>
      </c>
      <c r="E40" s="43">
        <v>1776028</v>
      </c>
      <c r="F40" s="48">
        <v>595726</v>
      </c>
      <c r="G40" s="43">
        <v>298960</v>
      </c>
      <c r="H40" s="43">
        <v>296766</v>
      </c>
      <c r="I40" s="43">
        <v>126</v>
      </c>
      <c r="J40" s="43">
        <v>58</v>
      </c>
      <c r="K40" s="43">
        <v>68</v>
      </c>
      <c r="L40" s="44">
        <v>1162</v>
      </c>
      <c r="M40" s="44">
        <v>725</v>
      </c>
      <c r="N40" s="44">
        <v>437</v>
      </c>
      <c r="O40" s="45"/>
      <c r="P40" s="43">
        <v>3981430</v>
      </c>
      <c r="Q40" s="46">
        <v>0.8946069628249147</v>
      </c>
      <c r="R40" s="49">
        <v>616200</v>
      </c>
      <c r="S40" s="46">
        <v>0.96677377474845827</v>
      </c>
      <c r="T40" s="43">
        <v>1240</v>
      </c>
      <c r="U40" s="47">
        <v>0.10161290322580645</v>
      </c>
      <c r="V40" s="43">
        <v>10240</v>
      </c>
      <c r="W40" s="47">
        <v>0.1134765625</v>
      </c>
    </row>
    <row r="41" spans="1:23" x14ac:dyDescent="0.45">
      <c r="A41" s="9" t="s">
        <v>46</v>
      </c>
      <c r="B41" s="8">
        <v>2043465</v>
      </c>
      <c r="C41" s="8">
        <v>1829615</v>
      </c>
      <c r="D41" s="8">
        <v>917021</v>
      </c>
      <c r="E41" s="43">
        <v>912594</v>
      </c>
      <c r="F41" s="48">
        <v>213272</v>
      </c>
      <c r="G41" s="43">
        <v>107103</v>
      </c>
      <c r="H41" s="43">
        <v>106169</v>
      </c>
      <c r="I41" s="43">
        <v>55</v>
      </c>
      <c r="J41" s="43">
        <v>29</v>
      </c>
      <c r="K41" s="43">
        <v>26</v>
      </c>
      <c r="L41" s="44">
        <v>523</v>
      </c>
      <c r="M41" s="44">
        <v>336</v>
      </c>
      <c r="N41" s="44">
        <v>187</v>
      </c>
      <c r="O41" s="45"/>
      <c r="P41" s="43">
        <v>2024075</v>
      </c>
      <c r="Q41" s="46">
        <v>0.90392648493756411</v>
      </c>
      <c r="R41" s="49">
        <v>210200</v>
      </c>
      <c r="S41" s="46">
        <v>1.014614652711703</v>
      </c>
      <c r="T41" s="43">
        <v>420</v>
      </c>
      <c r="U41" s="47">
        <v>0.13095238095238096</v>
      </c>
      <c r="V41" s="43">
        <v>7360</v>
      </c>
      <c r="W41" s="47">
        <v>7.1059782608695651E-2</v>
      </c>
    </row>
    <row r="42" spans="1:23" x14ac:dyDescent="0.45">
      <c r="A42" s="9" t="s">
        <v>47</v>
      </c>
      <c r="B42" s="8">
        <v>1096305</v>
      </c>
      <c r="C42" s="8">
        <v>943441</v>
      </c>
      <c r="D42" s="8">
        <v>473051</v>
      </c>
      <c r="E42" s="43">
        <v>470390</v>
      </c>
      <c r="F42" s="48">
        <v>152283</v>
      </c>
      <c r="G42" s="43">
        <v>76372</v>
      </c>
      <c r="H42" s="43">
        <v>75911</v>
      </c>
      <c r="I42" s="43">
        <v>167</v>
      </c>
      <c r="J42" s="43">
        <v>79</v>
      </c>
      <c r="K42" s="43">
        <v>88</v>
      </c>
      <c r="L42" s="44">
        <v>414</v>
      </c>
      <c r="M42" s="44">
        <v>230</v>
      </c>
      <c r="N42" s="44">
        <v>184</v>
      </c>
      <c r="O42" s="45"/>
      <c r="P42" s="43">
        <v>1026575</v>
      </c>
      <c r="Q42" s="46">
        <v>0.9190180941480165</v>
      </c>
      <c r="R42" s="49">
        <v>152900</v>
      </c>
      <c r="S42" s="46">
        <v>0.99596468279921513</v>
      </c>
      <c r="T42" s="43">
        <v>860</v>
      </c>
      <c r="U42" s="47">
        <v>0.19418604651162791</v>
      </c>
      <c r="V42" s="43">
        <v>8000</v>
      </c>
      <c r="W42" s="47">
        <v>5.1749999999999997E-2</v>
      </c>
    </row>
    <row r="43" spans="1:23" x14ac:dyDescent="0.45">
      <c r="A43" s="9" t="s">
        <v>48</v>
      </c>
      <c r="B43" s="8">
        <v>1451182</v>
      </c>
      <c r="C43" s="8">
        <v>1338471</v>
      </c>
      <c r="D43" s="8">
        <v>671080</v>
      </c>
      <c r="E43" s="43">
        <v>667391</v>
      </c>
      <c r="F43" s="48">
        <v>112309</v>
      </c>
      <c r="G43" s="43">
        <v>56260</v>
      </c>
      <c r="H43" s="43">
        <v>56049</v>
      </c>
      <c r="I43" s="43">
        <v>174</v>
      </c>
      <c r="J43" s="43">
        <v>85</v>
      </c>
      <c r="K43" s="43">
        <v>89</v>
      </c>
      <c r="L43" s="44">
        <v>228</v>
      </c>
      <c r="M43" s="44">
        <v>146</v>
      </c>
      <c r="N43" s="44">
        <v>82</v>
      </c>
      <c r="O43" s="45"/>
      <c r="P43" s="43">
        <v>1441310</v>
      </c>
      <c r="Q43" s="46">
        <v>0.92864893742498145</v>
      </c>
      <c r="R43" s="49">
        <v>102300</v>
      </c>
      <c r="S43" s="46">
        <v>1.097839687194526</v>
      </c>
      <c r="T43" s="43">
        <v>200</v>
      </c>
      <c r="U43" s="47">
        <v>0.87</v>
      </c>
      <c r="V43" s="43">
        <v>2460</v>
      </c>
      <c r="W43" s="47">
        <v>9.2682926829268292E-2</v>
      </c>
    </row>
    <row r="44" spans="1:23" x14ac:dyDescent="0.45">
      <c r="A44" s="9" t="s">
        <v>49</v>
      </c>
      <c r="B44" s="8">
        <v>2065735</v>
      </c>
      <c r="C44" s="8">
        <v>1931669</v>
      </c>
      <c r="D44" s="8">
        <v>968723</v>
      </c>
      <c r="E44" s="43">
        <v>962946</v>
      </c>
      <c r="F44" s="48">
        <v>133043</v>
      </c>
      <c r="G44" s="43">
        <v>66791</v>
      </c>
      <c r="H44" s="43">
        <v>66252</v>
      </c>
      <c r="I44" s="43">
        <v>56</v>
      </c>
      <c r="J44" s="43">
        <v>26</v>
      </c>
      <c r="K44" s="43">
        <v>30</v>
      </c>
      <c r="L44" s="44">
        <v>967</v>
      </c>
      <c r="M44" s="44">
        <v>613</v>
      </c>
      <c r="N44" s="44">
        <v>354</v>
      </c>
      <c r="O44" s="45"/>
      <c r="P44" s="43">
        <v>2095550</v>
      </c>
      <c r="Q44" s="46">
        <v>0.92179570995681326</v>
      </c>
      <c r="R44" s="49">
        <v>128400</v>
      </c>
      <c r="S44" s="46">
        <v>1.0361604361370718</v>
      </c>
      <c r="T44" s="43">
        <v>100</v>
      </c>
      <c r="U44" s="47">
        <v>0.56000000000000005</v>
      </c>
      <c r="V44" s="43">
        <v>21810</v>
      </c>
      <c r="W44" s="47">
        <v>4.4337459880788632E-2</v>
      </c>
    </row>
    <row r="45" spans="1:23" x14ac:dyDescent="0.45">
      <c r="A45" s="9" t="s">
        <v>50</v>
      </c>
      <c r="B45" s="8">
        <v>1041471</v>
      </c>
      <c r="C45" s="8">
        <v>981694</v>
      </c>
      <c r="D45" s="8">
        <v>493078</v>
      </c>
      <c r="E45" s="43">
        <v>488616</v>
      </c>
      <c r="F45" s="48">
        <v>59103</v>
      </c>
      <c r="G45" s="43">
        <v>29753</v>
      </c>
      <c r="H45" s="43">
        <v>29350</v>
      </c>
      <c r="I45" s="43">
        <v>74</v>
      </c>
      <c r="J45" s="43">
        <v>33</v>
      </c>
      <c r="K45" s="43">
        <v>41</v>
      </c>
      <c r="L45" s="44">
        <v>600</v>
      </c>
      <c r="M45" s="44">
        <v>356</v>
      </c>
      <c r="N45" s="44">
        <v>244</v>
      </c>
      <c r="O45" s="45"/>
      <c r="P45" s="43">
        <v>1048795</v>
      </c>
      <c r="Q45" s="46">
        <v>0.93602086203690904</v>
      </c>
      <c r="R45" s="49">
        <v>55600</v>
      </c>
      <c r="S45" s="46">
        <v>1.0630035971223022</v>
      </c>
      <c r="T45" s="43">
        <v>140</v>
      </c>
      <c r="U45" s="47">
        <v>0.52857142857142858</v>
      </c>
      <c r="V45" s="43">
        <v>11480</v>
      </c>
      <c r="W45" s="47">
        <v>5.2264808362369339E-2</v>
      </c>
    </row>
    <row r="46" spans="1:23" x14ac:dyDescent="0.45">
      <c r="A46" s="9" t="s">
        <v>51</v>
      </c>
      <c r="B46" s="8">
        <v>7688877</v>
      </c>
      <c r="C46" s="8">
        <v>6706846</v>
      </c>
      <c r="D46" s="8">
        <v>3368542</v>
      </c>
      <c r="E46" s="43">
        <v>3338304</v>
      </c>
      <c r="F46" s="48">
        <v>981113</v>
      </c>
      <c r="G46" s="43">
        <v>494162</v>
      </c>
      <c r="H46" s="43">
        <v>486951</v>
      </c>
      <c r="I46" s="43">
        <v>211</v>
      </c>
      <c r="J46" s="43">
        <v>92</v>
      </c>
      <c r="K46" s="43">
        <v>119</v>
      </c>
      <c r="L46" s="44">
        <v>707</v>
      </c>
      <c r="M46" s="44">
        <v>526</v>
      </c>
      <c r="N46" s="44">
        <v>181</v>
      </c>
      <c r="O46" s="45"/>
      <c r="P46" s="43">
        <v>7070230</v>
      </c>
      <c r="Q46" s="46">
        <v>0.94860365221499154</v>
      </c>
      <c r="R46" s="49">
        <v>1044500</v>
      </c>
      <c r="S46" s="46">
        <v>0.9393135471517472</v>
      </c>
      <c r="T46" s="43">
        <v>920</v>
      </c>
      <c r="U46" s="47">
        <v>0.22934782608695653</v>
      </c>
      <c r="V46" s="43">
        <v>5150</v>
      </c>
      <c r="W46" s="47">
        <v>0.13728155339805825</v>
      </c>
    </row>
    <row r="47" spans="1:23" x14ac:dyDescent="0.45">
      <c r="A47" s="9" t="s">
        <v>52</v>
      </c>
      <c r="B47" s="8">
        <v>1196468</v>
      </c>
      <c r="C47" s="8">
        <v>1112502</v>
      </c>
      <c r="D47" s="8">
        <v>557857</v>
      </c>
      <c r="E47" s="43">
        <v>554645</v>
      </c>
      <c r="F47" s="48">
        <v>83707</v>
      </c>
      <c r="G47" s="43">
        <v>42179</v>
      </c>
      <c r="H47" s="43">
        <v>41528</v>
      </c>
      <c r="I47" s="43">
        <v>16</v>
      </c>
      <c r="J47" s="43">
        <v>5</v>
      </c>
      <c r="K47" s="43">
        <v>11</v>
      </c>
      <c r="L47" s="44">
        <v>243</v>
      </c>
      <c r="M47" s="44">
        <v>124</v>
      </c>
      <c r="N47" s="44">
        <v>119</v>
      </c>
      <c r="O47" s="45"/>
      <c r="P47" s="43">
        <v>1212205</v>
      </c>
      <c r="Q47" s="46">
        <v>0.91775071048213797</v>
      </c>
      <c r="R47" s="49">
        <v>74400</v>
      </c>
      <c r="S47" s="46">
        <v>1.1250940860215053</v>
      </c>
      <c r="T47" s="43">
        <v>140</v>
      </c>
      <c r="U47" s="47">
        <v>0.11428571428571428</v>
      </c>
      <c r="V47" s="43">
        <v>1120</v>
      </c>
      <c r="W47" s="47">
        <v>0.21696428571428572</v>
      </c>
    </row>
    <row r="48" spans="1:23" x14ac:dyDescent="0.45">
      <c r="A48" s="9" t="s">
        <v>53</v>
      </c>
      <c r="B48" s="8">
        <v>2042979</v>
      </c>
      <c r="C48" s="8">
        <v>1757623</v>
      </c>
      <c r="D48" s="8">
        <v>882055</v>
      </c>
      <c r="E48" s="43">
        <v>875568</v>
      </c>
      <c r="F48" s="48">
        <v>285044</v>
      </c>
      <c r="G48" s="43">
        <v>142832</v>
      </c>
      <c r="H48" s="43">
        <v>142212</v>
      </c>
      <c r="I48" s="43">
        <v>32</v>
      </c>
      <c r="J48" s="43">
        <v>13</v>
      </c>
      <c r="K48" s="43">
        <v>19</v>
      </c>
      <c r="L48" s="44">
        <v>280</v>
      </c>
      <c r="M48" s="44">
        <v>165</v>
      </c>
      <c r="N48" s="44">
        <v>115</v>
      </c>
      <c r="O48" s="45"/>
      <c r="P48" s="43">
        <v>1909420</v>
      </c>
      <c r="Q48" s="46">
        <v>0.92050098982937223</v>
      </c>
      <c r="R48" s="49">
        <v>288800</v>
      </c>
      <c r="S48" s="46">
        <v>0.98699445983379497</v>
      </c>
      <c r="T48" s="43">
        <v>300</v>
      </c>
      <c r="U48" s="47">
        <v>0.10666666666666667</v>
      </c>
      <c r="V48" s="43">
        <v>3380</v>
      </c>
      <c r="W48" s="47">
        <v>8.2840236686390539E-2</v>
      </c>
    </row>
    <row r="49" spans="1:23" x14ac:dyDescent="0.45">
      <c r="A49" s="9" t="s">
        <v>54</v>
      </c>
      <c r="B49" s="8">
        <v>2680209</v>
      </c>
      <c r="C49" s="8">
        <v>2311074</v>
      </c>
      <c r="D49" s="8">
        <v>1159267</v>
      </c>
      <c r="E49" s="43">
        <v>1151807</v>
      </c>
      <c r="F49" s="48">
        <v>368392</v>
      </c>
      <c r="G49" s="43">
        <v>184833</v>
      </c>
      <c r="H49" s="43">
        <v>183559</v>
      </c>
      <c r="I49" s="43">
        <v>264</v>
      </c>
      <c r="J49" s="43">
        <v>132</v>
      </c>
      <c r="K49" s="43">
        <v>132</v>
      </c>
      <c r="L49" s="44">
        <v>479</v>
      </c>
      <c r="M49" s="44">
        <v>269</v>
      </c>
      <c r="N49" s="44">
        <v>210</v>
      </c>
      <c r="O49" s="45"/>
      <c r="P49" s="43">
        <v>2537755</v>
      </c>
      <c r="Q49" s="46">
        <v>0.91067656255233465</v>
      </c>
      <c r="R49" s="49">
        <v>350000</v>
      </c>
      <c r="S49" s="46">
        <v>1.0525485714285714</v>
      </c>
      <c r="T49" s="43">
        <v>720</v>
      </c>
      <c r="U49" s="47">
        <v>0.36666666666666664</v>
      </c>
      <c r="V49" s="43">
        <v>3480</v>
      </c>
      <c r="W49" s="47">
        <v>0.13764367816091955</v>
      </c>
    </row>
    <row r="50" spans="1:23" x14ac:dyDescent="0.45">
      <c r="A50" s="9" t="s">
        <v>55</v>
      </c>
      <c r="B50" s="8">
        <v>1703793</v>
      </c>
      <c r="C50" s="8">
        <v>1567280</v>
      </c>
      <c r="D50" s="8">
        <v>786776</v>
      </c>
      <c r="E50" s="43">
        <v>780504</v>
      </c>
      <c r="F50" s="48">
        <v>135915</v>
      </c>
      <c r="G50" s="43">
        <v>68193</v>
      </c>
      <c r="H50" s="43">
        <v>67722</v>
      </c>
      <c r="I50" s="43">
        <v>102</v>
      </c>
      <c r="J50" s="43">
        <v>42</v>
      </c>
      <c r="K50" s="43">
        <v>60</v>
      </c>
      <c r="L50" s="44">
        <v>496</v>
      </c>
      <c r="M50" s="44">
        <v>285</v>
      </c>
      <c r="N50" s="44">
        <v>211</v>
      </c>
      <c r="O50" s="45"/>
      <c r="P50" s="43">
        <v>1676195</v>
      </c>
      <c r="Q50" s="46">
        <v>0.93502247650183901</v>
      </c>
      <c r="R50" s="49">
        <v>125500</v>
      </c>
      <c r="S50" s="46">
        <v>1.082988047808765</v>
      </c>
      <c r="T50" s="43">
        <v>540</v>
      </c>
      <c r="U50" s="47">
        <v>0.18888888888888888</v>
      </c>
      <c r="V50" s="43">
        <v>1650</v>
      </c>
      <c r="W50" s="47">
        <v>0.3006060606060606</v>
      </c>
    </row>
    <row r="51" spans="1:23" x14ac:dyDescent="0.45">
      <c r="A51" s="9" t="s">
        <v>56</v>
      </c>
      <c r="B51" s="8">
        <v>1619543</v>
      </c>
      <c r="C51" s="8">
        <v>1555669</v>
      </c>
      <c r="D51" s="8">
        <v>780739</v>
      </c>
      <c r="E51" s="43">
        <v>774930</v>
      </c>
      <c r="F51" s="48">
        <v>63209</v>
      </c>
      <c r="G51" s="43">
        <v>31719</v>
      </c>
      <c r="H51" s="43">
        <v>31490</v>
      </c>
      <c r="I51" s="43">
        <v>27</v>
      </c>
      <c r="J51" s="43">
        <v>10</v>
      </c>
      <c r="K51" s="43">
        <v>17</v>
      </c>
      <c r="L51" s="44">
        <v>638</v>
      </c>
      <c r="M51" s="44">
        <v>369</v>
      </c>
      <c r="N51" s="44">
        <v>269</v>
      </c>
      <c r="O51" s="45"/>
      <c r="P51" s="43">
        <v>1622295</v>
      </c>
      <c r="Q51" s="46">
        <v>0.95893102056037893</v>
      </c>
      <c r="R51" s="49">
        <v>55600</v>
      </c>
      <c r="S51" s="46">
        <v>1.1368525179856115</v>
      </c>
      <c r="T51" s="43">
        <v>300</v>
      </c>
      <c r="U51" s="47">
        <v>0.09</v>
      </c>
      <c r="V51" s="43">
        <v>4160</v>
      </c>
      <c r="W51" s="47">
        <v>0.15336538461538463</v>
      </c>
    </row>
    <row r="52" spans="1:23" x14ac:dyDescent="0.45">
      <c r="A52" s="9" t="s">
        <v>57</v>
      </c>
      <c r="B52" s="8">
        <v>2424516</v>
      </c>
      <c r="C52" s="8">
        <v>2224088</v>
      </c>
      <c r="D52" s="8">
        <v>1116620</v>
      </c>
      <c r="E52" s="43">
        <v>1107468</v>
      </c>
      <c r="F52" s="48">
        <v>199800</v>
      </c>
      <c r="G52" s="43">
        <v>100342</v>
      </c>
      <c r="H52" s="43">
        <v>99458</v>
      </c>
      <c r="I52" s="43">
        <v>233</v>
      </c>
      <c r="J52" s="43">
        <v>115</v>
      </c>
      <c r="K52" s="43">
        <v>118</v>
      </c>
      <c r="L52" s="44">
        <v>395</v>
      </c>
      <c r="M52" s="44">
        <v>245</v>
      </c>
      <c r="N52" s="44">
        <v>150</v>
      </c>
      <c r="O52" s="45"/>
      <c r="P52" s="43">
        <v>2407410</v>
      </c>
      <c r="Q52" s="46">
        <v>0.92385094354513775</v>
      </c>
      <c r="R52" s="49">
        <v>197100</v>
      </c>
      <c r="S52" s="46">
        <v>1.0136986301369864</v>
      </c>
      <c r="T52" s="43">
        <v>340</v>
      </c>
      <c r="U52" s="47">
        <v>0.68529411764705883</v>
      </c>
      <c r="V52" s="43">
        <v>6230</v>
      </c>
      <c r="W52" s="47">
        <v>6.3402889245585875E-2</v>
      </c>
    </row>
    <row r="53" spans="1:23" x14ac:dyDescent="0.45">
      <c r="A53" s="9" t="s">
        <v>58</v>
      </c>
      <c r="B53" s="8">
        <v>1969814</v>
      </c>
      <c r="C53" s="8">
        <v>1689530</v>
      </c>
      <c r="D53" s="8">
        <v>849437</v>
      </c>
      <c r="E53" s="43">
        <v>840093</v>
      </c>
      <c r="F53" s="48">
        <v>279299</v>
      </c>
      <c r="G53" s="43">
        <v>140408</v>
      </c>
      <c r="H53" s="43">
        <v>138891</v>
      </c>
      <c r="I53" s="43">
        <v>490</v>
      </c>
      <c r="J53" s="43">
        <v>242</v>
      </c>
      <c r="K53" s="43">
        <v>248</v>
      </c>
      <c r="L53" s="44">
        <v>495</v>
      </c>
      <c r="M53" s="44">
        <v>323</v>
      </c>
      <c r="N53" s="44">
        <v>172</v>
      </c>
      <c r="O53" s="45"/>
      <c r="P53" s="43">
        <v>1955425</v>
      </c>
      <c r="Q53" s="46">
        <v>0.86402188782489742</v>
      </c>
      <c r="R53" s="49">
        <v>305500</v>
      </c>
      <c r="S53" s="46">
        <v>0.91423567921440263</v>
      </c>
      <c r="T53" s="43">
        <v>1360</v>
      </c>
      <c r="U53" s="47">
        <v>0.36029411764705882</v>
      </c>
      <c r="V53" s="43">
        <v>6240</v>
      </c>
      <c r="W53" s="47">
        <v>7.9326923076923073E-2</v>
      </c>
    </row>
    <row r="55" spans="1:23" x14ac:dyDescent="0.45">
      <c r="A55" s="110" t="s">
        <v>123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</row>
    <row r="56" spans="1:23" x14ac:dyDescent="0.45">
      <c r="A56" s="111" t="s">
        <v>159</v>
      </c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</row>
    <row r="57" spans="1:23" x14ac:dyDescent="0.45">
      <c r="A57" s="111" t="s">
        <v>124</v>
      </c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</row>
    <row r="58" spans="1:23" x14ac:dyDescent="0.45">
      <c r="A58" s="111" t="s">
        <v>125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</row>
    <row r="59" spans="1:23" ht="18" customHeight="1" x14ac:dyDescent="0.45">
      <c r="A59" s="110" t="s">
        <v>126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</row>
    <row r="60" spans="1:23" x14ac:dyDescent="0.45">
      <c r="A60" s="4" t="s">
        <v>127</v>
      </c>
    </row>
    <row r="61" spans="1:23" x14ac:dyDescent="0.45">
      <c r="A61" s="4" t="s">
        <v>128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129</v>
      </c>
    </row>
    <row r="2" spans="1:6" x14ac:dyDescent="0.45">
      <c r="D2" s="15" t="s">
        <v>130</v>
      </c>
    </row>
    <row r="3" spans="1:6" ht="36" x14ac:dyDescent="0.45">
      <c r="A3" s="13" t="s">
        <v>2</v>
      </c>
      <c r="B3" s="12" t="s">
        <v>131</v>
      </c>
      <c r="C3" s="16" t="s">
        <v>91</v>
      </c>
      <c r="D3" s="16" t="s">
        <v>92</v>
      </c>
      <c r="E3" s="6"/>
    </row>
    <row r="4" spans="1:6" x14ac:dyDescent="0.45">
      <c r="A4" s="7" t="s">
        <v>11</v>
      </c>
      <c r="B4" s="17">
        <f>SUM(B5:B51)</f>
        <v>12294115</v>
      </c>
      <c r="C4" s="17">
        <f t="shared" ref="C4:D4" si="0">SUM(C5:C51)</f>
        <v>6532164</v>
      </c>
      <c r="D4" s="17">
        <f t="shared" si="0"/>
        <v>5761951</v>
      </c>
      <c r="E4" s="18"/>
    </row>
    <row r="5" spans="1:6" x14ac:dyDescent="0.45">
      <c r="A5" s="13" t="s">
        <v>12</v>
      </c>
      <c r="B5" s="17">
        <f>SUM(C5:D5)</f>
        <v>622010</v>
      </c>
      <c r="C5" s="17">
        <v>329121</v>
      </c>
      <c r="D5" s="17">
        <v>292889</v>
      </c>
      <c r="E5" s="18"/>
    </row>
    <row r="6" spans="1:6" x14ac:dyDescent="0.45">
      <c r="A6" s="13" t="s">
        <v>13</v>
      </c>
      <c r="B6" s="17">
        <f t="shared" ref="B6:B51" si="1">SUM(C6:D6)</f>
        <v>127635</v>
      </c>
      <c r="C6" s="17">
        <v>67672</v>
      </c>
      <c r="D6" s="17">
        <v>59963</v>
      </c>
      <c r="E6" s="18"/>
    </row>
    <row r="7" spans="1:6" x14ac:dyDescent="0.45">
      <c r="A7" s="13" t="s">
        <v>14</v>
      </c>
      <c r="B7" s="17">
        <f t="shared" si="1"/>
        <v>136340</v>
      </c>
      <c r="C7" s="17">
        <v>72438</v>
      </c>
      <c r="D7" s="17">
        <v>63902</v>
      </c>
      <c r="E7" s="18"/>
    </row>
    <row r="8" spans="1:6" x14ac:dyDescent="0.45">
      <c r="A8" s="13" t="s">
        <v>15</v>
      </c>
      <c r="B8" s="17">
        <f t="shared" si="1"/>
        <v>279258</v>
      </c>
      <c r="C8" s="17">
        <v>151012</v>
      </c>
      <c r="D8" s="17">
        <v>128246</v>
      </c>
      <c r="E8" s="18"/>
    </row>
    <row r="9" spans="1:6" x14ac:dyDescent="0.45">
      <c r="A9" s="13" t="s">
        <v>16</v>
      </c>
      <c r="B9" s="17">
        <f t="shared" si="1"/>
        <v>109968</v>
      </c>
      <c r="C9" s="17">
        <v>57783</v>
      </c>
      <c r="D9" s="17">
        <v>52185</v>
      </c>
      <c r="E9" s="18"/>
    </row>
    <row r="10" spans="1:6" x14ac:dyDescent="0.45">
      <c r="A10" s="13" t="s">
        <v>17</v>
      </c>
      <c r="B10" s="17">
        <f t="shared" si="1"/>
        <v>114558</v>
      </c>
      <c r="C10" s="17">
        <v>59511</v>
      </c>
      <c r="D10" s="17">
        <v>55047</v>
      </c>
      <c r="E10" s="18"/>
    </row>
    <row r="11" spans="1:6" x14ac:dyDescent="0.45">
      <c r="A11" s="13" t="s">
        <v>18</v>
      </c>
      <c r="B11" s="17">
        <f t="shared" si="1"/>
        <v>202123</v>
      </c>
      <c r="C11" s="17">
        <v>105214</v>
      </c>
      <c r="D11" s="17">
        <v>96909</v>
      </c>
      <c r="E11" s="18"/>
    </row>
    <row r="12" spans="1:6" x14ac:dyDescent="0.45">
      <c r="A12" s="13" t="s">
        <v>19</v>
      </c>
      <c r="B12" s="17">
        <f t="shared" si="1"/>
        <v>272373</v>
      </c>
      <c r="C12" s="17">
        <v>145190</v>
      </c>
      <c r="D12" s="17">
        <v>127183</v>
      </c>
      <c r="E12" s="18"/>
      <c r="F12" s="1"/>
    </row>
    <row r="13" spans="1:6" x14ac:dyDescent="0.45">
      <c r="A13" s="14" t="s">
        <v>20</v>
      </c>
      <c r="B13" s="17">
        <f t="shared" si="1"/>
        <v>160736</v>
      </c>
      <c r="C13" s="17">
        <v>85170</v>
      </c>
      <c r="D13" s="17">
        <v>75566</v>
      </c>
      <c r="E13" s="6"/>
    </row>
    <row r="14" spans="1:6" x14ac:dyDescent="0.45">
      <c r="A14" s="13" t="s">
        <v>21</v>
      </c>
      <c r="B14" s="17">
        <f t="shared" si="1"/>
        <v>193603</v>
      </c>
      <c r="C14" s="17">
        <v>104105</v>
      </c>
      <c r="D14" s="17">
        <v>89498</v>
      </c>
    </row>
    <row r="15" spans="1:6" x14ac:dyDescent="0.45">
      <c r="A15" s="13" t="s">
        <v>22</v>
      </c>
      <c r="B15" s="17">
        <f t="shared" si="1"/>
        <v>594185</v>
      </c>
      <c r="C15" s="17">
        <v>316629</v>
      </c>
      <c r="D15" s="17">
        <v>277556</v>
      </c>
    </row>
    <row r="16" spans="1:6" x14ac:dyDescent="0.45">
      <c r="A16" s="13" t="s">
        <v>23</v>
      </c>
      <c r="B16" s="17">
        <f t="shared" si="1"/>
        <v>510380</v>
      </c>
      <c r="C16" s="17">
        <v>270761</v>
      </c>
      <c r="D16" s="17">
        <v>239619</v>
      </c>
    </row>
    <row r="17" spans="1:4" x14ac:dyDescent="0.45">
      <c r="A17" s="13" t="s">
        <v>24</v>
      </c>
      <c r="B17" s="17">
        <f t="shared" si="1"/>
        <v>1156429</v>
      </c>
      <c r="C17" s="17">
        <v>610484</v>
      </c>
      <c r="D17" s="17">
        <v>545945</v>
      </c>
    </row>
    <row r="18" spans="1:4" x14ac:dyDescent="0.45">
      <c r="A18" s="13" t="s">
        <v>25</v>
      </c>
      <c r="B18" s="17">
        <f t="shared" si="1"/>
        <v>744461</v>
      </c>
      <c r="C18" s="17">
        <v>396406</v>
      </c>
      <c r="D18" s="17">
        <v>348055</v>
      </c>
    </row>
    <row r="19" spans="1:4" x14ac:dyDescent="0.45">
      <c r="A19" s="13" t="s">
        <v>26</v>
      </c>
      <c r="B19" s="17">
        <f t="shared" si="1"/>
        <v>219377</v>
      </c>
      <c r="C19" s="17">
        <v>120665</v>
      </c>
      <c r="D19" s="17">
        <v>98712</v>
      </c>
    </row>
    <row r="20" spans="1:4" x14ac:dyDescent="0.45">
      <c r="A20" s="13" t="s">
        <v>27</v>
      </c>
      <c r="B20" s="17">
        <f t="shared" si="1"/>
        <v>108367</v>
      </c>
      <c r="C20" s="17">
        <v>56053</v>
      </c>
      <c r="D20" s="17">
        <v>52314</v>
      </c>
    </row>
    <row r="21" spans="1:4" x14ac:dyDescent="0.45">
      <c r="A21" s="13" t="s">
        <v>28</v>
      </c>
      <c r="B21" s="17">
        <f t="shared" si="1"/>
        <v>127843</v>
      </c>
      <c r="C21" s="17">
        <v>66996</v>
      </c>
      <c r="D21" s="17">
        <v>60847</v>
      </c>
    </row>
    <row r="22" spans="1:4" x14ac:dyDescent="0.45">
      <c r="A22" s="13" t="s">
        <v>29</v>
      </c>
      <c r="B22" s="17">
        <f t="shared" si="1"/>
        <v>94396</v>
      </c>
      <c r="C22" s="17">
        <v>48565</v>
      </c>
      <c r="D22" s="17">
        <v>45831</v>
      </c>
    </row>
    <row r="23" spans="1:4" x14ac:dyDescent="0.45">
      <c r="A23" s="13" t="s">
        <v>30</v>
      </c>
      <c r="B23" s="17">
        <f t="shared" si="1"/>
        <v>80670</v>
      </c>
      <c r="C23" s="17">
        <v>42589</v>
      </c>
      <c r="D23" s="17">
        <v>38081</v>
      </c>
    </row>
    <row r="24" spans="1:4" x14ac:dyDescent="0.45">
      <c r="A24" s="13" t="s">
        <v>31</v>
      </c>
      <c r="B24" s="17">
        <f t="shared" si="1"/>
        <v>196409</v>
      </c>
      <c r="C24" s="17">
        <v>104803</v>
      </c>
      <c r="D24" s="17">
        <v>91606</v>
      </c>
    </row>
    <row r="25" spans="1:4" x14ac:dyDescent="0.45">
      <c r="A25" s="13" t="s">
        <v>32</v>
      </c>
      <c r="B25" s="17">
        <f t="shared" si="1"/>
        <v>202127</v>
      </c>
      <c r="C25" s="17">
        <v>104076</v>
      </c>
      <c r="D25" s="17">
        <v>98051</v>
      </c>
    </row>
    <row r="26" spans="1:4" x14ac:dyDescent="0.45">
      <c r="A26" s="13" t="s">
        <v>33</v>
      </c>
      <c r="B26" s="17">
        <f t="shared" si="1"/>
        <v>311028</v>
      </c>
      <c r="C26" s="17">
        <v>163684</v>
      </c>
      <c r="D26" s="17">
        <v>147344</v>
      </c>
    </row>
    <row r="27" spans="1:4" x14ac:dyDescent="0.45">
      <c r="A27" s="13" t="s">
        <v>34</v>
      </c>
      <c r="B27" s="17">
        <f t="shared" si="1"/>
        <v>683602</v>
      </c>
      <c r="C27" s="17">
        <v>377735</v>
      </c>
      <c r="D27" s="17">
        <v>305867</v>
      </c>
    </row>
    <row r="28" spans="1:4" x14ac:dyDescent="0.45">
      <c r="A28" s="13" t="s">
        <v>35</v>
      </c>
      <c r="B28" s="17">
        <f t="shared" si="1"/>
        <v>170728</v>
      </c>
      <c r="C28" s="17">
        <v>89383</v>
      </c>
      <c r="D28" s="17">
        <v>81345</v>
      </c>
    </row>
    <row r="29" spans="1:4" x14ac:dyDescent="0.45">
      <c r="A29" s="13" t="s">
        <v>36</v>
      </c>
      <c r="B29" s="17">
        <f t="shared" si="1"/>
        <v>121154</v>
      </c>
      <c r="C29" s="17">
        <v>63126</v>
      </c>
      <c r="D29" s="17">
        <v>58028</v>
      </c>
    </row>
    <row r="30" spans="1:4" x14ac:dyDescent="0.45">
      <c r="A30" s="13" t="s">
        <v>37</v>
      </c>
      <c r="B30" s="17">
        <f t="shared" si="1"/>
        <v>262814</v>
      </c>
      <c r="C30" s="17">
        <v>141663</v>
      </c>
      <c r="D30" s="17">
        <v>121151</v>
      </c>
    </row>
    <row r="31" spans="1:4" x14ac:dyDescent="0.45">
      <c r="A31" s="13" t="s">
        <v>38</v>
      </c>
      <c r="B31" s="17">
        <f t="shared" si="1"/>
        <v>788849</v>
      </c>
      <c r="C31" s="17">
        <v>419978</v>
      </c>
      <c r="D31" s="17">
        <v>368871</v>
      </c>
    </row>
    <row r="32" spans="1:4" x14ac:dyDescent="0.45">
      <c r="A32" s="13" t="s">
        <v>39</v>
      </c>
      <c r="B32" s="17">
        <f t="shared" si="1"/>
        <v>503825</v>
      </c>
      <c r="C32" s="17">
        <v>265713</v>
      </c>
      <c r="D32" s="17">
        <v>238112</v>
      </c>
    </row>
    <row r="33" spans="1:4" x14ac:dyDescent="0.45">
      <c r="A33" s="13" t="s">
        <v>40</v>
      </c>
      <c r="B33" s="17">
        <f t="shared" si="1"/>
        <v>138127</v>
      </c>
      <c r="C33" s="17">
        <v>71939</v>
      </c>
      <c r="D33" s="17">
        <v>66188</v>
      </c>
    </row>
    <row r="34" spans="1:4" x14ac:dyDescent="0.45">
      <c r="A34" s="13" t="s">
        <v>41</v>
      </c>
      <c r="B34" s="17">
        <f t="shared" si="1"/>
        <v>101989</v>
      </c>
      <c r="C34" s="17">
        <v>53764</v>
      </c>
      <c r="D34" s="17">
        <v>48225</v>
      </c>
    </row>
    <row r="35" spans="1:4" x14ac:dyDescent="0.45">
      <c r="A35" s="13" t="s">
        <v>42</v>
      </c>
      <c r="B35" s="17">
        <f t="shared" si="1"/>
        <v>64807</v>
      </c>
      <c r="C35" s="17">
        <v>33734</v>
      </c>
      <c r="D35" s="17">
        <v>31073</v>
      </c>
    </row>
    <row r="36" spans="1:4" x14ac:dyDescent="0.45">
      <c r="A36" s="13" t="s">
        <v>43</v>
      </c>
      <c r="B36" s="17">
        <f t="shared" si="1"/>
        <v>75967</v>
      </c>
      <c r="C36" s="17">
        <v>40916</v>
      </c>
      <c r="D36" s="17">
        <v>35051</v>
      </c>
    </row>
    <row r="37" spans="1:4" x14ac:dyDescent="0.45">
      <c r="A37" s="13" t="s">
        <v>44</v>
      </c>
      <c r="B37" s="17">
        <f t="shared" si="1"/>
        <v>245459</v>
      </c>
      <c r="C37" s="17">
        <v>132914</v>
      </c>
      <c r="D37" s="17">
        <v>112545</v>
      </c>
    </row>
    <row r="38" spans="1:4" x14ac:dyDescent="0.45">
      <c r="A38" s="13" t="s">
        <v>45</v>
      </c>
      <c r="B38" s="17">
        <f t="shared" si="1"/>
        <v>317115</v>
      </c>
      <c r="C38" s="17">
        <v>166219</v>
      </c>
      <c r="D38" s="17">
        <v>150896</v>
      </c>
    </row>
    <row r="39" spans="1:4" x14ac:dyDescent="0.45">
      <c r="A39" s="13" t="s">
        <v>46</v>
      </c>
      <c r="B39" s="17">
        <f t="shared" si="1"/>
        <v>185631</v>
      </c>
      <c r="C39" s="17">
        <v>101685</v>
      </c>
      <c r="D39" s="17">
        <v>83946</v>
      </c>
    </row>
    <row r="40" spans="1:4" x14ac:dyDescent="0.45">
      <c r="A40" s="13" t="s">
        <v>47</v>
      </c>
      <c r="B40" s="17">
        <f t="shared" si="1"/>
        <v>98243</v>
      </c>
      <c r="C40" s="17">
        <v>51317</v>
      </c>
      <c r="D40" s="17">
        <v>46926</v>
      </c>
    </row>
    <row r="41" spans="1:4" x14ac:dyDescent="0.45">
      <c r="A41" s="13" t="s">
        <v>48</v>
      </c>
      <c r="B41" s="17">
        <f t="shared" si="1"/>
        <v>104837</v>
      </c>
      <c r="C41" s="17">
        <v>54695</v>
      </c>
      <c r="D41" s="17">
        <v>50142</v>
      </c>
    </row>
    <row r="42" spans="1:4" x14ac:dyDescent="0.45">
      <c r="A42" s="13" t="s">
        <v>49</v>
      </c>
      <c r="B42" s="17">
        <f t="shared" si="1"/>
        <v>158805</v>
      </c>
      <c r="C42" s="17">
        <v>81880</v>
      </c>
      <c r="D42" s="17">
        <v>76925</v>
      </c>
    </row>
    <row r="43" spans="1:4" x14ac:dyDescent="0.45">
      <c r="A43" s="13" t="s">
        <v>50</v>
      </c>
      <c r="B43" s="17">
        <f t="shared" si="1"/>
        <v>86080</v>
      </c>
      <c r="C43" s="17">
        <v>44293</v>
      </c>
      <c r="D43" s="17">
        <v>41787</v>
      </c>
    </row>
    <row r="44" spans="1:4" x14ac:dyDescent="0.45">
      <c r="A44" s="13" t="s">
        <v>51</v>
      </c>
      <c r="B44" s="17">
        <f t="shared" si="1"/>
        <v>524934</v>
      </c>
      <c r="C44" s="17">
        <v>284356</v>
      </c>
      <c r="D44" s="17">
        <v>240578</v>
      </c>
    </row>
    <row r="45" spans="1:4" x14ac:dyDescent="0.45">
      <c r="A45" s="13" t="s">
        <v>52</v>
      </c>
      <c r="B45" s="17">
        <f t="shared" si="1"/>
        <v>116046</v>
      </c>
      <c r="C45" s="17">
        <v>60085</v>
      </c>
      <c r="D45" s="17">
        <v>55961</v>
      </c>
    </row>
    <row r="46" spans="1:4" x14ac:dyDescent="0.45">
      <c r="A46" s="13" t="s">
        <v>53</v>
      </c>
      <c r="B46" s="17">
        <f t="shared" si="1"/>
        <v>151179</v>
      </c>
      <c r="C46" s="17">
        <v>80004</v>
      </c>
      <c r="D46" s="17">
        <v>71175</v>
      </c>
    </row>
    <row r="47" spans="1:4" x14ac:dyDescent="0.45">
      <c r="A47" s="13" t="s">
        <v>54</v>
      </c>
      <c r="B47" s="17">
        <f t="shared" si="1"/>
        <v>234197</v>
      </c>
      <c r="C47" s="17">
        <v>121032</v>
      </c>
      <c r="D47" s="17">
        <v>113165</v>
      </c>
    </row>
    <row r="48" spans="1:4" x14ac:dyDescent="0.45">
      <c r="A48" s="13" t="s">
        <v>55</v>
      </c>
      <c r="B48" s="17">
        <f t="shared" si="1"/>
        <v>139125</v>
      </c>
      <c r="C48" s="17">
        <v>73914</v>
      </c>
      <c r="D48" s="17">
        <v>65211</v>
      </c>
    </row>
    <row r="49" spans="1:4" x14ac:dyDescent="0.45">
      <c r="A49" s="13" t="s">
        <v>56</v>
      </c>
      <c r="B49" s="17">
        <f t="shared" si="1"/>
        <v>117802</v>
      </c>
      <c r="C49" s="17">
        <v>61886</v>
      </c>
      <c r="D49" s="17">
        <v>55916</v>
      </c>
    </row>
    <row r="50" spans="1:4" x14ac:dyDescent="0.45">
      <c r="A50" s="13" t="s">
        <v>57</v>
      </c>
      <c r="B50" s="17">
        <f t="shared" si="1"/>
        <v>204871</v>
      </c>
      <c r="C50" s="17">
        <v>109133</v>
      </c>
      <c r="D50" s="17">
        <v>95738</v>
      </c>
    </row>
    <row r="51" spans="1:4" x14ac:dyDescent="0.45">
      <c r="A51" s="13" t="s">
        <v>58</v>
      </c>
      <c r="B51" s="17">
        <f t="shared" si="1"/>
        <v>133653</v>
      </c>
      <c r="C51" s="17">
        <v>71873</v>
      </c>
      <c r="D51" s="17">
        <v>61780</v>
      </c>
    </row>
    <row r="53" spans="1:4" x14ac:dyDescent="0.45">
      <c r="A53" s="6" t="s">
        <v>132</v>
      </c>
    </row>
    <row r="54" spans="1:4" x14ac:dyDescent="0.45">
      <c r="A54" t="s">
        <v>133</v>
      </c>
    </row>
    <row r="55" spans="1:4" x14ac:dyDescent="0.45">
      <c r="A55" t="s">
        <v>134</v>
      </c>
    </row>
    <row r="56" spans="1:4" x14ac:dyDescent="0.45">
      <c r="A56" t="s">
        <v>135</v>
      </c>
    </row>
    <row r="57" spans="1:4" x14ac:dyDescent="0.45">
      <c r="A57" s="4" t="s">
        <v>136</v>
      </c>
    </row>
    <row r="58" spans="1:4" x14ac:dyDescent="0.45">
      <c r="A58" t="s">
        <v>137</v>
      </c>
    </row>
    <row r="59" spans="1:4" x14ac:dyDescent="0.45">
      <c r="A59" t="s">
        <v>138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DIGI-808455956-4053504</_dlc_DocId>
    <_dlc_DocIdUrl xmlns="89559dea-130d-4237-8e78-1ce7f44b9a24">
      <Url>https://digitalgojp.sharepoint.com/sites/digi_portal/_layouts/15/DocIdRedir.aspx?ID=DIGI-808455956-4053504</Url>
      <Description>DIGI-808455956-4053504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2022-09-01T07:01:14Z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34e71480-65d9-479c-b299-f73919f418bf</vt:lpwstr>
  </property>
  <property fmtid="{D5CDD505-2E9C-101B-9397-08002B2CF9AE}" pid="4" name="MediaServiceImageTags">
    <vt:lpwstr/>
  </property>
</Properties>
</file>