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8868" yWindow="7800" windowWidth="17280" windowHeight="9108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総接種回数!$A$1:$W$61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1" l="1"/>
  <c r="P7" i="11"/>
  <c r="R8" i="11"/>
  <c r="V7" i="11"/>
  <c r="T7" i="11"/>
  <c r="P3" i="12" l="1"/>
  <c r="B3" i="12"/>
  <c r="B3" i="11"/>
  <c r="U7" i="11" l="1"/>
  <c r="I7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 s="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7" i="11" l="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S54" i="11"/>
  <c r="S53" i="11"/>
  <c r="S52" i="11"/>
  <c r="S51" i="11"/>
  <c r="S50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N6" i="12"/>
  <c r="M6" i="12"/>
  <c r="L6" i="12"/>
  <c r="W6" i="12" s="1"/>
  <c r="I6" i="12"/>
  <c r="S8" i="11" l="1"/>
  <c r="S7" i="11"/>
  <c r="W7" i="11" l="1"/>
  <c r="U2" i="11"/>
  <c r="M7" i="11" l="1"/>
  <c r="L7" i="11"/>
  <c r="G5" i="10"/>
  <c r="G7" i="11" l="1"/>
  <c r="B7" i="11" s="1"/>
  <c r="Q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<sst xmlns="http://schemas.openxmlformats.org/spreadsheetml/2006/main" count="353" uniqueCount="152">
  <si>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</si>
  <si>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</si>
  <si>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</si>
  <si>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</si>
  <si>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</si>
  <si>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</si>
  <si>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</si>
  <si>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</si>
  <si>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</si>
  <si>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</si>
  <si>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</si>
  <si>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</si>
  <si>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</si>
  <si>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</si>
  <si>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</si>
  <si>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</si>
  <si>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</si>
  <si>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</si>
  <si>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</si>
  <si>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</si>
  <si>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</si>
  <si>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</si>
  <si>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</si>
  <si>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</si>
  <si>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</si>
  <si>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</si>
  <si>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</si>
  <si>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</si>
  <si>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</si>
  <si>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</si>
  <si>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</si>
  <si>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</si>
  <si>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</si>
  <si>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</si>
  <si>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</si>
  <si>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</si>
  <si>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</si>
  <si>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</si>
  <si>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</si>
  <si>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</si>
  <si>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</si>
  <si>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</si>
  <si>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</si>
  <si>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</si>
  <si>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</si>
  <si>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</si>
  <si>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</si>
  <si>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</si>
  <si>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</si>
  <si>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</si>
  <si>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</si>
  <si>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</si>
  <si>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</si>
  <si>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</si>
  <si>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</si>
  <si>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</si>
  <si>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</si>
  <si>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</si>
  <si>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</si>
  <si>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</si>
  <si>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</si>
  <si>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</si>
  <si>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</si>
  <si>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</si>
  <si>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</si>
  <si>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</si>
  <si>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</si>
  <si>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</si>
  <si>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</si>
  <si>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</si>
  <si>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</si>
  <si>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</si>
  <si>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</si>
  <si>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</si>
  <si>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</si>
  <si>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</si>
  <si>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</si>
  <si>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</si>
  <si>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</si>
  <si>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</si>
  <si>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</si>
  <si>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</si>
  <si>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</si>
  <si>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</si>
  <si>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</si>
  <si>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</si>
  <si>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</si>
  <si>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</si>
  <si>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</si>
  <si>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</si>
  <si>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</si>
  <si>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</si>
  <si>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</si>
  <si>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</si>
  <si>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</si>
  <si>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</si>
  <si>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</si>
  <si>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</si>
  <si>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</si>
  <si>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</si>
  <si>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</si>
  <si>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</si>
  <si>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</si>
  <si>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</si>
  <si>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</si>
  <si>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</si>
  <si>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</si>
  <si>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</si>
  <si>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</si>
  <si>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</si>
  <si>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</si>
  <si>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</si>
  <si>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</si>
  <si>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</si>
  <si>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</si>
  <si>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</si>
  <si>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</si>
  <si>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</si>
  <si>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</si>
  <si>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</si>
  <si>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</si>
  <si>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</si>
  <si>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</si>
  <si>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</si>
  <si>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</si>
  <si>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</si>
  <si>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</si>
  <si>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</si>
  <si>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</si>
  <si>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</si>
  <si>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</si>
  <si>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</si>
  <si>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</si>
  <si>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</si>
  <si>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</si>
  <si>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</si>
  <si>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</si>
  <si>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</si>
  <si>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</si>
  <si>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</si>
  <si>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</si>
  <si>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</si>
  <si>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</si>
  <si>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</si>
  <si>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</si>
  <si>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</si>
  <si>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</si>
  <si>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</si>
  <si>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</si>
  <si>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</si>
  <si>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</si>
  <si>
    <t>直近1週間</t>
    <rPh sb="3" eb="5">
      <t>シュウカン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</si>
</sst>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B20" sqref="B20"/>
    </sheetView>
  </sheetViews>
  <sheetFormatPr defaultRowHeight="18" x14ac:dyDescent="0.45"/>
  <cols>
    <col min="1" max="1" width="13.59765625" customWidth="1"/>
    <col min="2" max="3" width="13.59765625" style="1" customWidth="1"/>
    <col min="4" max="7" width="13.59765625" customWidth="1"/>
    <col min="8" max="8" width="15.19921875" customWidth="1"/>
    <col min="9" max="9" width="7" customWidth="1"/>
    <col min="10" max="10" width="10.5" bestFit="1" customWidth="1"/>
  </cols>
  <sheetData>
    <row r="1" spans="1:8" x14ac:dyDescent="0.45">
      <c r="A1" s="74" t="s">
        <v>0</v>
      </c>
      <c r="B1" s="74"/>
      <c r="C1" s="74"/>
      <c r="D1" s="74"/>
      <c r="E1" s="74"/>
      <c r="F1" s="74"/>
      <c r="G1" s="74"/>
      <c r="H1" s="74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89">
        <v>44803</v>
      </c>
      <c r="H3" s="89"/>
    </row>
    <row r="4" spans="1:8" x14ac:dyDescent="0.45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45">
      <c r="A5" s="70" t="s">
        <v>2</v>
      </c>
      <c r="B5" s="75" t="s">
        <v>3</v>
      </c>
      <c r="C5" s="71" t="s">
        <v>4</v>
      </c>
      <c r="D5" s="76"/>
      <c r="E5" s="79" t="s">
        <v>151</v>
      </c>
      <c r="F5" s="80"/>
      <c r="G5" s="81">
        <v>44802</v>
      </c>
      <c r="H5" s="82"/>
    </row>
    <row r="6" spans="1:8" ht="21.75" customHeight="1" x14ac:dyDescent="0.45">
      <c r="A6" s="70"/>
      <c r="B6" s="75"/>
      <c r="C6" s="77"/>
      <c r="D6" s="78"/>
      <c r="E6" s="83" t="s">
        <v>5</v>
      </c>
      <c r="F6" s="84"/>
      <c r="G6" s="85" t="s">
        <v>6</v>
      </c>
      <c r="H6" s="86"/>
    </row>
    <row r="7" spans="1:8" ht="18.75" customHeight="1" x14ac:dyDescent="0.45">
      <c r="A7" s="70"/>
      <c r="B7" s="75"/>
      <c r="C7" s="87" t="s">
        <v>7</v>
      </c>
      <c r="D7" s="8"/>
      <c r="E7" s="69" t="s">
        <v>8</v>
      </c>
      <c r="F7" s="8"/>
      <c r="G7" s="69" t="s">
        <v>8</v>
      </c>
      <c r="H7" s="9"/>
    </row>
    <row r="8" spans="1:8" ht="18.75" customHeight="1" x14ac:dyDescent="0.45">
      <c r="A8" s="70"/>
      <c r="B8" s="75"/>
      <c r="C8" s="88"/>
      <c r="D8" s="71" t="s">
        <v>9</v>
      </c>
      <c r="E8" s="70"/>
      <c r="F8" s="71" t="s">
        <v>10</v>
      </c>
      <c r="G8" s="70"/>
      <c r="H8" s="73" t="s">
        <v>10</v>
      </c>
    </row>
    <row r="9" spans="1:8" ht="35.1" customHeight="1" x14ac:dyDescent="0.45">
      <c r="A9" s="70"/>
      <c r="B9" s="75"/>
      <c r="C9" s="88"/>
      <c r="D9" s="72"/>
      <c r="E9" s="70"/>
      <c r="F9" s="72"/>
      <c r="G9" s="70"/>
      <c r="H9" s="72"/>
    </row>
    <row r="10" spans="1:8" x14ac:dyDescent="0.45">
      <c r="A10" s="10" t="s">
        <v>11</v>
      </c>
      <c r="B10" s="20">
        <v>126645025.00000003</v>
      </c>
      <c r="C10" s="21">
        <f>SUM(C11:C57)</f>
        <v>81434881</v>
      </c>
      <c r="D10" s="11">
        <f>C10/$B10</f>
        <v>0.64301681807082423</v>
      </c>
      <c r="E10" s="21">
        <f>SUM(E11:E57)</f>
        <v>353192</v>
      </c>
      <c r="F10" s="11">
        <f>E10/$B10</f>
        <v>2.7888343817690422E-3</v>
      </c>
      <c r="G10" s="21">
        <f>SUM(G11:G57)</f>
        <v>64015</v>
      </c>
      <c r="H10" s="11">
        <f>G10/$B10</f>
        <v>5.0546794080541253E-4</v>
      </c>
    </row>
    <row r="11" spans="1:8" x14ac:dyDescent="0.45">
      <c r="A11" s="12" t="s">
        <v>12</v>
      </c>
      <c r="B11" s="20">
        <v>5226603</v>
      </c>
      <c r="C11" s="21">
        <v>3471991</v>
      </c>
      <c r="D11" s="11">
        <f t="shared" ref="D11:D57" si="0">C11/$B11</f>
        <v>0.66429208417015795</v>
      </c>
      <c r="E11" s="21">
        <v>14560</v>
      </c>
      <c r="F11" s="11">
        <f t="shared" ref="F11:F57" si="1">E11/$B11</f>
        <v>2.7857482192544564E-3</v>
      </c>
      <c r="G11" s="21">
        <v>2261</v>
      </c>
      <c r="H11" s="11">
        <f t="shared" ref="H11:H57" si="2">G11/$B11</f>
        <v>4.3259455520153336E-4</v>
      </c>
    </row>
    <row r="12" spans="1:8" x14ac:dyDescent="0.45">
      <c r="A12" s="12" t="s">
        <v>13</v>
      </c>
      <c r="B12" s="20">
        <v>1259615</v>
      </c>
      <c r="C12" s="21">
        <v>891344</v>
      </c>
      <c r="D12" s="11">
        <f t="shared" si="0"/>
        <v>0.70763209393346382</v>
      </c>
      <c r="E12" s="21">
        <v>3043</v>
      </c>
      <c r="F12" s="11">
        <f t="shared" si="1"/>
        <v>2.4158175315473381E-3</v>
      </c>
      <c r="G12" s="21">
        <v>971</v>
      </c>
      <c r="H12" s="11">
        <f t="shared" si="2"/>
        <v>7.7087046438792807E-4</v>
      </c>
    </row>
    <row r="13" spans="1:8" x14ac:dyDescent="0.45">
      <c r="A13" s="12" t="s">
        <v>14</v>
      </c>
      <c r="B13" s="20">
        <v>1220823</v>
      </c>
      <c r="C13" s="21">
        <v>878167</v>
      </c>
      <c r="D13" s="11">
        <f t="shared" si="0"/>
        <v>0.7193237676550982</v>
      </c>
      <c r="E13" s="21">
        <v>2084</v>
      </c>
      <c r="F13" s="11">
        <f t="shared" si="1"/>
        <v>1.7070451654334822E-3</v>
      </c>
      <c r="G13" s="21">
        <v>300</v>
      </c>
      <c r="H13" s="11">
        <f t="shared" si="2"/>
        <v>2.4573586834455118E-4</v>
      </c>
    </row>
    <row r="14" spans="1:8" x14ac:dyDescent="0.45">
      <c r="A14" s="12" t="s">
        <v>15</v>
      </c>
      <c r="B14" s="20">
        <v>2281989</v>
      </c>
      <c r="C14" s="21">
        <v>1536414</v>
      </c>
      <c r="D14" s="11">
        <f t="shared" si="0"/>
        <v>0.6732784426217655</v>
      </c>
      <c r="E14" s="21">
        <v>7204</v>
      </c>
      <c r="F14" s="11">
        <f t="shared" si="1"/>
        <v>3.1568951471720504E-3</v>
      </c>
      <c r="G14" s="21">
        <v>1958</v>
      </c>
      <c r="H14" s="11">
        <f t="shared" si="2"/>
        <v>8.5802341729079325E-4</v>
      </c>
    </row>
    <row r="15" spans="1:8" x14ac:dyDescent="0.45">
      <c r="A15" s="12" t="s">
        <v>16</v>
      </c>
      <c r="B15" s="20">
        <v>971288</v>
      </c>
      <c r="C15" s="21">
        <v>727092</v>
      </c>
      <c r="D15" s="11">
        <f t="shared" si="0"/>
        <v>0.74858538353196991</v>
      </c>
      <c r="E15" s="21">
        <v>3166</v>
      </c>
      <c r="F15" s="11">
        <f t="shared" si="1"/>
        <v>3.2595893288087569E-3</v>
      </c>
      <c r="G15" s="21">
        <v>255</v>
      </c>
      <c r="H15" s="11">
        <f t="shared" si="2"/>
        <v>2.6253799079160867E-4</v>
      </c>
    </row>
    <row r="16" spans="1:8" x14ac:dyDescent="0.45">
      <c r="A16" s="12" t="s">
        <v>17</v>
      </c>
      <c r="B16" s="20">
        <v>1069562</v>
      </c>
      <c r="C16" s="21">
        <v>776190</v>
      </c>
      <c r="D16" s="11">
        <f t="shared" si="0"/>
        <v>0.72570828058588466</v>
      </c>
      <c r="E16" s="21">
        <v>2251</v>
      </c>
      <c r="F16" s="11">
        <f t="shared" si="1"/>
        <v>2.1045998268450078E-3</v>
      </c>
      <c r="G16" s="21">
        <v>567</v>
      </c>
      <c r="H16" s="11">
        <f t="shared" si="2"/>
        <v>5.3012354590009744E-4</v>
      </c>
    </row>
    <row r="17" spans="1:8" x14ac:dyDescent="0.45">
      <c r="A17" s="12" t="s">
        <v>18</v>
      </c>
      <c r="B17" s="20">
        <v>1862059.0000000002</v>
      </c>
      <c r="C17" s="21">
        <v>1318136</v>
      </c>
      <c r="D17" s="11">
        <f t="shared" si="0"/>
        <v>0.70789164038303831</v>
      </c>
      <c r="E17" s="21">
        <v>3916</v>
      </c>
      <c r="F17" s="11">
        <f t="shared" si="1"/>
        <v>2.1030482922399342E-3</v>
      </c>
      <c r="G17" s="21">
        <v>823</v>
      </c>
      <c r="H17" s="11">
        <f t="shared" si="2"/>
        <v>4.4198384691355102E-4</v>
      </c>
    </row>
    <row r="18" spans="1:8" x14ac:dyDescent="0.45">
      <c r="A18" s="12" t="s">
        <v>19</v>
      </c>
      <c r="B18" s="20">
        <v>2907675</v>
      </c>
      <c r="C18" s="21">
        <v>1989287</v>
      </c>
      <c r="D18" s="11">
        <f t="shared" si="0"/>
        <v>0.684150395075103</v>
      </c>
      <c r="E18" s="21">
        <v>8818</v>
      </c>
      <c r="F18" s="11">
        <f t="shared" si="1"/>
        <v>3.0326635542142779E-3</v>
      </c>
      <c r="G18" s="21">
        <v>1618</v>
      </c>
      <c r="H18" s="11">
        <f t="shared" si="2"/>
        <v>5.5645833870704257E-4</v>
      </c>
    </row>
    <row r="19" spans="1:8" x14ac:dyDescent="0.45">
      <c r="A19" s="12" t="s">
        <v>20</v>
      </c>
      <c r="B19" s="20">
        <v>1955401</v>
      </c>
      <c r="C19" s="21">
        <v>1325170</v>
      </c>
      <c r="D19" s="11">
        <f t="shared" si="0"/>
        <v>0.67769731119090149</v>
      </c>
      <c r="E19" s="21">
        <v>6185</v>
      </c>
      <c r="F19" s="11">
        <f t="shared" si="1"/>
        <v>3.1630340784319943E-3</v>
      </c>
      <c r="G19" s="21">
        <v>860</v>
      </c>
      <c r="H19" s="11">
        <f t="shared" si="2"/>
        <v>4.398074870576419E-4</v>
      </c>
    </row>
    <row r="20" spans="1:8" x14ac:dyDescent="0.45">
      <c r="A20" s="12" t="s">
        <v>21</v>
      </c>
      <c r="B20" s="20">
        <v>1958101</v>
      </c>
      <c r="C20" s="21">
        <v>1297153</v>
      </c>
      <c r="D20" s="11">
        <f t="shared" si="0"/>
        <v>0.66245459248527017</v>
      </c>
      <c r="E20" s="21">
        <v>4925</v>
      </c>
      <c r="F20" s="11">
        <f t="shared" si="1"/>
        <v>2.5151920151207726E-3</v>
      </c>
      <c r="G20" s="21">
        <v>630</v>
      </c>
      <c r="H20" s="11">
        <f t="shared" si="2"/>
        <v>3.2174029838093134E-4</v>
      </c>
    </row>
    <row r="21" spans="1:8" x14ac:dyDescent="0.45">
      <c r="A21" s="12" t="s">
        <v>22</v>
      </c>
      <c r="B21" s="20">
        <v>7393799</v>
      </c>
      <c r="C21" s="21">
        <v>4817279</v>
      </c>
      <c r="D21" s="11">
        <f t="shared" si="0"/>
        <v>0.65152961285531297</v>
      </c>
      <c r="E21" s="21">
        <v>25795</v>
      </c>
      <c r="F21" s="11">
        <f t="shared" si="1"/>
        <v>3.4887342758438524E-3</v>
      </c>
      <c r="G21" s="21">
        <v>4497</v>
      </c>
      <c r="H21" s="11">
        <f t="shared" si="2"/>
        <v>6.0821236822910661E-4</v>
      </c>
    </row>
    <row r="22" spans="1:8" x14ac:dyDescent="0.45">
      <c r="A22" s="12" t="s">
        <v>23</v>
      </c>
      <c r="B22" s="20">
        <v>6322892.0000000009</v>
      </c>
      <c r="C22" s="21">
        <v>4192034</v>
      </c>
      <c r="D22" s="11">
        <f t="shared" si="0"/>
        <v>0.66299313668492188</v>
      </c>
      <c r="E22" s="21">
        <v>18744</v>
      </c>
      <c r="F22" s="11">
        <f t="shared" si="1"/>
        <v>2.9644662600594785E-3</v>
      </c>
      <c r="G22" s="21">
        <v>2755</v>
      </c>
      <c r="H22" s="11">
        <f t="shared" si="2"/>
        <v>4.3571833901322361E-4</v>
      </c>
    </row>
    <row r="23" spans="1:8" x14ac:dyDescent="0.45">
      <c r="A23" s="12" t="s">
        <v>24</v>
      </c>
      <c r="B23" s="20">
        <v>13843329.000000002</v>
      </c>
      <c r="C23" s="21">
        <v>8727591</v>
      </c>
      <c r="D23" s="11">
        <f t="shared" si="0"/>
        <v>0.63045463992078776</v>
      </c>
      <c r="E23" s="21">
        <v>38286</v>
      </c>
      <c r="F23" s="11">
        <f t="shared" si="1"/>
        <v>2.76566424159969E-3</v>
      </c>
      <c r="G23" s="21">
        <v>6181</v>
      </c>
      <c r="H23" s="11">
        <f t="shared" si="2"/>
        <v>4.4649664831342226E-4</v>
      </c>
    </row>
    <row r="24" spans="1:8" x14ac:dyDescent="0.45">
      <c r="A24" s="12" t="s">
        <v>25</v>
      </c>
      <c r="B24" s="20">
        <v>9220206</v>
      </c>
      <c r="C24" s="21">
        <v>5940597</v>
      </c>
      <c r="D24" s="11">
        <f t="shared" si="0"/>
        <v>0.64430198197307087</v>
      </c>
      <c r="E24" s="21">
        <v>27484</v>
      </c>
      <c r="F24" s="11">
        <f t="shared" si="1"/>
        <v>2.9808444626942174E-3</v>
      </c>
      <c r="G24" s="21">
        <v>5202</v>
      </c>
      <c r="H24" s="11">
        <f t="shared" si="2"/>
        <v>5.6419563727751849E-4</v>
      </c>
    </row>
    <row r="25" spans="1:8" x14ac:dyDescent="0.45">
      <c r="A25" s="12" t="s">
        <v>26</v>
      </c>
      <c r="B25" s="20">
        <v>2213174</v>
      </c>
      <c r="C25" s="21">
        <v>1597282</v>
      </c>
      <c r="D25" s="11">
        <f t="shared" si="0"/>
        <v>0.72171550903815063</v>
      </c>
      <c r="E25" s="21">
        <v>5083</v>
      </c>
      <c r="F25" s="11">
        <f t="shared" si="1"/>
        <v>2.2967014794137287E-3</v>
      </c>
      <c r="G25" s="21">
        <v>482</v>
      </c>
      <c r="H25" s="11">
        <f t="shared" si="2"/>
        <v>2.1778676236030244E-4</v>
      </c>
    </row>
    <row r="26" spans="1:8" x14ac:dyDescent="0.45">
      <c r="A26" s="12" t="s">
        <v>27</v>
      </c>
      <c r="B26" s="20">
        <v>1047674</v>
      </c>
      <c r="C26" s="21">
        <v>717776</v>
      </c>
      <c r="D26" s="11">
        <f t="shared" si="0"/>
        <v>0.68511388084461389</v>
      </c>
      <c r="E26" s="21">
        <v>2460</v>
      </c>
      <c r="F26" s="11">
        <f t="shared" si="1"/>
        <v>2.3480586518325355E-3</v>
      </c>
      <c r="G26" s="21">
        <v>588</v>
      </c>
      <c r="H26" s="11">
        <f t="shared" si="2"/>
        <v>5.6124328751119151E-4</v>
      </c>
    </row>
    <row r="27" spans="1:8" x14ac:dyDescent="0.45">
      <c r="A27" s="12" t="s">
        <v>28</v>
      </c>
      <c r="B27" s="20">
        <v>1132656</v>
      </c>
      <c r="C27" s="21">
        <v>738801</v>
      </c>
      <c r="D27" s="11">
        <f t="shared" si="0"/>
        <v>0.65227306437258969</v>
      </c>
      <c r="E27" s="21">
        <v>3019</v>
      </c>
      <c r="F27" s="11">
        <f t="shared" si="1"/>
        <v>2.6654165077481602E-3</v>
      </c>
      <c r="G27" s="21">
        <v>579</v>
      </c>
      <c r="H27" s="11">
        <f t="shared" si="2"/>
        <v>5.111878628639234E-4</v>
      </c>
    </row>
    <row r="28" spans="1:8" x14ac:dyDescent="0.45">
      <c r="A28" s="12" t="s">
        <v>29</v>
      </c>
      <c r="B28" s="20">
        <v>774582.99999999988</v>
      </c>
      <c r="C28" s="21">
        <v>516798</v>
      </c>
      <c r="D28" s="11">
        <f t="shared" si="0"/>
        <v>0.66719512305330753</v>
      </c>
      <c r="E28" s="21">
        <v>2306</v>
      </c>
      <c r="F28" s="11">
        <f t="shared" si="1"/>
        <v>2.9770857351633078E-3</v>
      </c>
      <c r="G28" s="21">
        <v>421</v>
      </c>
      <c r="H28" s="11">
        <f t="shared" si="2"/>
        <v>5.4351825433814071E-4</v>
      </c>
    </row>
    <row r="29" spans="1:8" x14ac:dyDescent="0.45">
      <c r="A29" s="12" t="s">
        <v>30</v>
      </c>
      <c r="B29" s="20">
        <v>820997</v>
      </c>
      <c r="C29" s="21">
        <v>543870</v>
      </c>
      <c r="D29" s="11">
        <f t="shared" si="0"/>
        <v>0.6624506545090908</v>
      </c>
      <c r="E29" s="21">
        <v>2083</v>
      </c>
      <c r="F29" s="11">
        <f t="shared" si="1"/>
        <v>2.5371590882792509E-3</v>
      </c>
      <c r="G29" s="21">
        <v>595</v>
      </c>
      <c r="H29" s="11">
        <f t="shared" si="2"/>
        <v>7.2472859218730397E-4</v>
      </c>
    </row>
    <row r="30" spans="1:8" x14ac:dyDescent="0.45">
      <c r="A30" s="12" t="s">
        <v>31</v>
      </c>
      <c r="B30" s="20">
        <v>2071737</v>
      </c>
      <c r="C30" s="21">
        <v>1430033</v>
      </c>
      <c r="D30" s="11">
        <f t="shared" si="0"/>
        <v>0.69025798158743124</v>
      </c>
      <c r="E30" s="21">
        <v>4882</v>
      </c>
      <c r="F30" s="11">
        <f t="shared" si="1"/>
        <v>2.3564767149498221E-3</v>
      </c>
      <c r="G30" s="21">
        <v>980</v>
      </c>
      <c r="H30" s="11">
        <f t="shared" si="2"/>
        <v>4.7303301529103356E-4</v>
      </c>
    </row>
    <row r="31" spans="1:8" x14ac:dyDescent="0.45">
      <c r="A31" s="12" t="s">
        <v>32</v>
      </c>
      <c r="B31" s="20">
        <v>2016791</v>
      </c>
      <c r="C31" s="21">
        <v>1343394</v>
      </c>
      <c r="D31" s="11">
        <f t="shared" si="0"/>
        <v>0.66610471784136283</v>
      </c>
      <c r="E31" s="21">
        <v>5587</v>
      </c>
      <c r="F31" s="11">
        <f t="shared" si="1"/>
        <v>2.770242429681608E-3</v>
      </c>
      <c r="G31" s="21">
        <v>1255</v>
      </c>
      <c r="H31" s="11">
        <f t="shared" si="2"/>
        <v>6.2227568449085705E-4</v>
      </c>
    </row>
    <row r="32" spans="1:8" x14ac:dyDescent="0.45">
      <c r="A32" s="12" t="s">
        <v>33</v>
      </c>
      <c r="B32" s="20">
        <v>3686259.9999999995</v>
      </c>
      <c r="C32" s="21">
        <v>2451114</v>
      </c>
      <c r="D32" s="11">
        <f t="shared" si="0"/>
        <v>0.66493247898954499</v>
      </c>
      <c r="E32" s="21">
        <v>11467</v>
      </c>
      <c r="F32" s="11">
        <f t="shared" si="1"/>
        <v>3.110740967810193E-3</v>
      </c>
      <c r="G32" s="21">
        <v>1386</v>
      </c>
      <c r="H32" s="11">
        <f t="shared" si="2"/>
        <v>3.7599084166607894E-4</v>
      </c>
    </row>
    <row r="33" spans="1:8" x14ac:dyDescent="0.45">
      <c r="A33" s="12" t="s">
        <v>34</v>
      </c>
      <c r="B33" s="20">
        <v>7558801.9999999991</v>
      </c>
      <c r="C33" s="21">
        <v>4617809</v>
      </c>
      <c r="D33" s="11">
        <f t="shared" si="0"/>
        <v>0.61091810580565553</v>
      </c>
      <c r="E33" s="21">
        <v>19985</v>
      </c>
      <c r="F33" s="11">
        <f t="shared" si="1"/>
        <v>2.6439374916818834E-3</v>
      </c>
      <c r="G33" s="21">
        <v>3617</v>
      </c>
      <c r="H33" s="11">
        <f t="shared" si="2"/>
        <v>4.7851498160687373E-4</v>
      </c>
    </row>
    <row r="34" spans="1:8" x14ac:dyDescent="0.45">
      <c r="A34" s="12" t="s">
        <v>35</v>
      </c>
      <c r="B34" s="20">
        <v>1800557</v>
      </c>
      <c r="C34" s="21">
        <v>1163589</v>
      </c>
      <c r="D34" s="11">
        <f t="shared" si="0"/>
        <v>0.64623835846351985</v>
      </c>
      <c r="E34" s="21">
        <v>5568</v>
      </c>
      <c r="F34" s="11">
        <f t="shared" si="1"/>
        <v>3.0923764146316944E-3</v>
      </c>
      <c r="G34" s="21">
        <v>1305</v>
      </c>
      <c r="H34" s="11">
        <f t="shared" si="2"/>
        <v>7.2477572217930343E-4</v>
      </c>
    </row>
    <row r="35" spans="1:8" x14ac:dyDescent="0.45">
      <c r="A35" s="12" t="s">
        <v>36</v>
      </c>
      <c r="B35" s="20">
        <v>1418843</v>
      </c>
      <c r="C35" s="21">
        <v>895023</v>
      </c>
      <c r="D35" s="11">
        <f t="shared" si="0"/>
        <v>0.63081186572439651</v>
      </c>
      <c r="E35" s="21">
        <v>4292</v>
      </c>
      <c r="F35" s="11">
        <f t="shared" si="1"/>
        <v>3.0249999471400287E-3</v>
      </c>
      <c r="G35" s="21">
        <v>890</v>
      </c>
      <c r="H35" s="11">
        <f t="shared" si="2"/>
        <v>6.272716572587665E-4</v>
      </c>
    </row>
    <row r="36" spans="1:8" x14ac:dyDescent="0.45">
      <c r="A36" s="12" t="s">
        <v>37</v>
      </c>
      <c r="B36" s="20">
        <v>2530542</v>
      </c>
      <c r="C36" s="21">
        <v>1546314</v>
      </c>
      <c r="D36" s="11">
        <f t="shared" si="0"/>
        <v>0.61106039733780348</v>
      </c>
      <c r="E36" s="21">
        <v>7670</v>
      </c>
      <c r="F36" s="11">
        <f t="shared" si="1"/>
        <v>3.0309712306691608E-3</v>
      </c>
      <c r="G36" s="21">
        <v>956</v>
      </c>
      <c r="H36" s="11">
        <f t="shared" si="2"/>
        <v>3.7778468011991106E-4</v>
      </c>
    </row>
    <row r="37" spans="1:8" x14ac:dyDescent="0.45">
      <c r="A37" s="12" t="s">
        <v>38</v>
      </c>
      <c r="B37" s="20">
        <v>8839511</v>
      </c>
      <c r="C37" s="21">
        <v>5112478</v>
      </c>
      <c r="D37" s="11">
        <f t="shared" si="0"/>
        <v>0.57836660874113965</v>
      </c>
      <c r="E37" s="21">
        <v>26445</v>
      </c>
      <c r="F37" s="11">
        <f t="shared" si="1"/>
        <v>2.9916813271684372E-3</v>
      </c>
      <c r="G37" s="21">
        <v>4300</v>
      </c>
      <c r="H37" s="11">
        <f t="shared" si="2"/>
        <v>4.8645224832007111E-4</v>
      </c>
    </row>
    <row r="38" spans="1:8" x14ac:dyDescent="0.45">
      <c r="A38" s="12" t="s">
        <v>39</v>
      </c>
      <c r="B38" s="20">
        <v>5523625</v>
      </c>
      <c r="C38" s="21">
        <v>3394893</v>
      </c>
      <c r="D38" s="11">
        <f t="shared" si="0"/>
        <v>0.61461322953676256</v>
      </c>
      <c r="E38" s="21">
        <v>16326</v>
      </c>
      <c r="F38" s="11">
        <f t="shared" si="1"/>
        <v>2.9556677001063613E-3</v>
      </c>
      <c r="G38" s="21">
        <v>3363</v>
      </c>
      <c r="H38" s="11">
        <f t="shared" si="2"/>
        <v>6.0883930389916041E-4</v>
      </c>
    </row>
    <row r="39" spans="1:8" x14ac:dyDescent="0.45">
      <c r="A39" s="12" t="s">
        <v>40</v>
      </c>
      <c r="B39" s="20">
        <v>1344738.9999999998</v>
      </c>
      <c r="C39" s="21">
        <v>857904</v>
      </c>
      <c r="D39" s="11">
        <f t="shared" si="0"/>
        <v>0.63797063965572509</v>
      </c>
      <c r="E39" s="21">
        <v>3905</v>
      </c>
      <c r="F39" s="11">
        <f t="shared" si="1"/>
        <v>2.9039092344313659E-3</v>
      </c>
      <c r="G39" s="21">
        <v>892</v>
      </c>
      <c r="H39" s="11">
        <f t="shared" si="2"/>
        <v>6.6332574573950789E-4</v>
      </c>
    </row>
    <row r="40" spans="1:8" x14ac:dyDescent="0.45">
      <c r="A40" s="12" t="s">
        <v>41</v>
      </c>
      <c r="B40" s="20">
        <v>944432</v>
      </c>
      <c r="C40" s="21">
        <v>601747</v>
      </c>
      <c r="D40" s="11">
        <f t="shared" si="0"/>
        <v>0.63715227777118943</v>
      </c>
      <c r="E40" s="21">
        <v>1813</v>
      </c>
      <c r="F40" s="11">
        <f t="shared" si="1"/>
        <v>1.9196723533298321E-3</v>
      </c>
      <c r="G40" s="21">
        <v>442</v>
      </c>
      <c r="H40" s="11">
        <f t="shared" si="2"/>
        <v>4.6800616666949025E-4</v>
      </c>
    </row>
    <row r="41" spans="1:8" x14ac:dyDescent="0.45">
      <c r="A41" s="12" t="s">
        <v>42</v>
      </c>
      <c r="B41" s="20">
        <v>556788</v>
      </c>
      <c r="C41" s="21">
        <v>354564</v>
      </c>
      <c r="D41" s="11">
        <f t="shared" si="0"/>
        <v>0.63680251729563142</v>
      </c>
      <c r="E41" s="21">
        <v>1372</v>
      </c>
      <c r="F41" s="11">
        <f t="shared" si="1"/>
        <v>2.4641335660969704E-3</v>
      </c>
      <c r="G41" s="21">
        <v>130</v>
      </c>
      <c r="H41" s="11">
        <f t="shared" si="2"/>
        <v>2.3348204343484415E-4</v>
      </c>
    </row>
    <row r="42" spans="1:8" x14ac:dyDescent="0.45">
      <c r="A42" s="12" t="s">
        <v>43</v>
      </c>
      <c r="B42" s="20">
        <v>672814.99999999988</v>
      </c>
      <c r="C42" s="21">
        <v>456365</v>
      </c>
      <c r="D42" s="11">
        <f t="shared" si="0"/>
        <v>0.67829195246836071</v>
      </c>
      <c r="E42" s="21">
        <v>1435</v>
      </c>
      <c r="F42" s="11">
        <f t="shared" si="1"/>
        <v>2.132829975550486E-3</v>
      </c>
      <c r="G42" s="21">
        <v>347</v>
      </c>
      <c r="H42" s="11">
        <f t="shared" si="2"/>
        <v>5.1574355506342766E-4</v>
      </c>
    </row>
    <row r="43" spans="1:8" x14ac:dyDescent="0.45">
      <c r="A43" s="12" t="s">
        <v>44</v>
      </c>
      <c r="B43" s="20">
        <v>1893791</v>
      </c>
      <c r="C43" s="21">
        <v>1200665</v>
      </c>
      <c r="D43" s="11">
        <f t="shared" si="0"/>
        <v>0.63400079523030783</v>
      </c>
      <c r="E43" s="21">
        <v>6216</v>
      </c>
      <c r="F43" s="11">
        <f t="shared" si="1"/>
        <v>3.2823051751750855E-3</v>
      </c>
      <c r="G43" s="21">
        <v>886</v>
      </c>
      <c r="H43" s="11">
        <f t="shared" si="2"/>
        <v>4.6784465656453112E-4</v>
      </c>
    </row>
    <row r="44" spans="1:8" x14ac:dyDescent="0.45">
      <c r="A44" s="12" t="s">
        <v>45</v>
      </c>
      <c r="B44" s="20">
        <v>2812432.9999999995</v>
      </c>
      <c r="C44" s="21">
        <v>1743456</v>
      </c>
      <c r="D44" s="11">
        <f t="shared" si="0"/>
        <v>0.61991023430602621</v>
      </c>
      <c r="E44" s="21">
        <v>7525</v>
      </c>
      <c r="F44" s="11">
        <f t="shared" si="1"/>
        <v>2.6756192947529778E-3</v>
      </c>
      <c r="G44" s="21">
        <v>715</v>
      </c>
      <c r="H44" s="11">
        <f t="shared" si="2"/>
        <v>2.5422827850476797E-4</v>
      </c>
    </row>
    <row r="45" spans="1:8" x14ac:dyDescent="0.45">
      <c r="A45" s="12" t="s">
        <v>46</v>
      </c>
      <c r="B45" s="20">
        <v>1356110</v>
      </c>
      <c r="C45" s="21">
        <v>916248</v>
      </c>
      <c r="D45" s="11">
        <f t="shared" si="0"/>
        <v>0.67564430614035731</v>
      </c>
      <c r="E45" s="21">
        <v>3621</v>
      </c>
      <c r="F45" s="11">
        <f t="shared" si="1"/>
        <v>2.6701373782362786E-3</v>
      </c>
      <c r="G45" s="21">
        <v>688</v>
      </c>
      <c r="H45" s="11">
        <f t="shared" si="2"/>
        <v>5.0733347589797283E-4</v>
      </c>
    </row>
    <row r="46" spans="1:8" x14ac:dyDescent="0.45">
      <c r="A46" s="12" t="s">
        <v>47</v>
      </c>
      <c r="B46" s="20">
        <v>734949</v>
      </c>
      <c r="C46" s="21">
        <v>483459</v>
      </c>
      <c r="D46" s="11">
        <f t="shared" si="0"/>
        <v>0.65781299110550528</v>
      </c>
      <c r="E46" s="21">
        <v>2032</v>
      </c>
      <c r="F46" s="11">
        <f t="shared" si="1"/>
        <v>2.7648176948332471E-3</v>
      </c>
      <c r="G46" s="21">
        <v>642</v>
      </c>
      <c r="H46" s="11">
        <f t="shared" si="2"/>
        <v>8.735300000408192E-4</v>
      </c>
    </row>
    <row r="47" spans="1:8" x14ac:dyDescent="0.45">
      <c r="A47" s="12" t="s">
        <v>48</v>
      </c>
      <c r="B47" s="20">
        <v>973896</v>
      </c>
      <c r="C47" s="21">
        <v>618697</v>
      </c>
      <c r="D47" s="11">
        <f t="shared" si="0"/>
        <v>0.63528035847770192</v>
      </c>
      <c r="E47" s="21">
        <v>2344</v>
      </c>
      <c r="F47" s="11">
        <f t="shared" si="1"/>
        <v>2.4068278337728054E-3</v>
      </c>
      <c r="G47" s="21">
        <v>249</v>
      </c>
      <c r="H47" s="11">
        <f t="shared" si="2"/>
        <v>2.5567411715419304E-4</v>
      </c>
    </row>
    <row r="48" spans="1:8" x14ac:dyDescent="0.45">
      <c r="A48" s="12" t="s">
        <v>49</v>
      </c>
      <c r="B48" s="20">
        <v>1356219</v>
      </c>
      <c r="C48" s="21">
        <v>895235</v>
      </c>
      <c r="D48" s="11">
        <f t="shared" si="0"/>
        <v>0.66009619390378693</v>
      </c>
      <c r="E48" s="21">
        <v>2780</v>
      </c>
      <c r="F48" s="11">
        <f t="shared" si="1"/>
        <v>2.049816438200615E-3</v>
      </c>
      <c r="G48" s="21">
        <v>1859</v>
      </c>
      <c r="H48" s="11">
        <f t="shared" si="2"/>
        <v>1.3707225750413466E-3</v>
      </c>
    </row>
    <row r="49" spans="1:8" x14ac:dyDescent="0.45">
      <c r="A49" s="12" t="s">
        <v>50</v>
      </c>
      <c r="B49" s="20">
        <v>701167</v>
      </c>
      <c r="C49" s="21">
        <v>445459</v>
      </c>
      <c r="D49" s="11">
        <f t="shared" si="0"/>
        <v>0.63531084606092414</v>
      </c>
      <c r="E49" s="21">
        <v>1379</v>
      </c>
      <c r="F49" s="11">
        <f t="shared" si="1"/>
        <v>1.9667211948080844E-3</v>
      </c>
      <c r="G49" s="21">
        <v>291</v>
      </c>
      <c r="H49" s="11">
        <f t="shared" si="2"/>
        <v>4.1502238411106058E-4</v>
      </c>
    </row>
    <row r="50" spans="1:8" x14ac:dyDescent="0.45">
      <c r="A50" s="12" t="s">
        <v>51</v>
      </c>
      <c r="B50" s="20">
        <v>5124170</v>
      </c>
      <c r="C50" s="21">
        <v>3130442</v>
      </c>
      <c r="D50" s="11">
        <f t="shared" si="0"/>
        <v>0.61091688995486093</v>
      </c>
      <c r="E50" s="21">
        <v>12718</v>
      </c>
      <c r="F50" s="11">
        <f t="shared" si="1"/>
        <v>2.481962932533464E-3</v>
      </c>
      <c r="G50" s="21">
        <v>3698</v>
      </c>
      <c r="H50" s="11">
        <f t="shared" si="2"/>
        <v>7.2167785221801772E-4</v>
      </c>
    </row>
    <row r="51" spans="1:8" x14ac:dyDescent="0.45">
      <c r="A51" s="12" t="s">
        <v>52</v>
      </c>
      <c r="B51" s="20">
        <v>818222</v>
      </c>
      <c r="C51" s="21">
        <v>509097</v>
      </c>
      <c r="D51" s="11">
        <f t="shared" si="0"/>
        <v>0.62219910977705317</v>
      </c>
      <c r="E51" s="21">
        <v>2233</v>
      </c>
      <c r="F51" s="11">
        <f t="shared" si="1"/>
        <v>2.729088193668711E-3</v>
      </c>
      <c r="G51" s="21">
        <v>351</v>
      </c>
      <c r="H51" s="11">
        <f t="shared" si="2"/>
        <v>4.2897893236798815E-4</v>
      </c>
    </row>
    <row r="52" spans="1:8" x14ac:dyDescent="0.45">
      <c r="A52" s="12" t="s">
        <v>53</v>
      </c>
      <c r="B52" s="20">
        <v>1335937.9999999998</v>
      </c>
      <c r="C52" s="21">
        <v>900655</v>
      </c>
      <c r="D52" s="11">
        <f t="shared" si="0"/>
        <v>0.6741742506014502</v>
      </c>
      <c r="E52" s="21">
        <v>3070</v>
      </c>
      <c r="F52" s="11">
        <f t="shared" si="1"/>
        <v>2.2980108358322021E-3</v>
      </c>
      <c r="G52" s="21">
        <v>422</v>
      </c>
      <c r="H52" s="11">
        <f t="shared" si="2"/>
        <v>3.1588292271048514E-4</v>
      </c>
    </row>
    <row r="53" spans="1:8" x14ac:dyDescent="0.45">
      <c r="A53" s="12" t="s">
        <v>54</v>
      </c>
      <c r="B53" s="20">
        <v>1758645</v>
      </c>
      <c r="C53" s="21">
        <v>1166142</v>
      </c>
      <c r="D53" s="11">
        <f t="shared" si="0"/>
        <v>0.6630911866806547</v>
      </c>
      <c r="E53" s="21">
        <v>4025</v>
      </c>
      <c r="F53" s="11">
        <f t="shared" si="1"/>
        <v>2.2886938523692959E-3</v>
      </c>
      <c r="G53" s="21">
        <v>495</v>
      </c>
      <c r="H53" s="11">
        <f t="shared" si="2"/>
        <v>2.8146669737212458E-4</v>
      </c>
    </row>
    <row r="54" spans="1:8" x14ac:dyDescent="0.45">
      <c r="A54" s="12" t="s">
        <v>55</v>
      </c>
      <c r="B54" s="20">
        <v>1141741</v>
      </c>
      <c r="C54" s="21">
        <v>740363</v>
      </c>
      <c r="D54" s="11">
        <f t="shared" si="0"/>
        <v>0.64845091837816105</v>
      </c>
      <c r="E54" s="21">
        <v>2757</v>
      </c>
      <c r="F54" s="11">
        <f t="shared" si="1"/>
        <v>2.4147332888982704E-3</v>
      </c>
      <c r="G54" s="21">
        <v>402</v>
      </c>
      <c r="H54" s="11">
        <f t="shared" si="2"/>
        <v>3.5209386366960631E-4</v>
      </c>
    </row>
    <row r="55" spans="1:8" x14ac:dyDescent="0.45">
      <c r="A55" s="12" t="s">
        <v>56</v>
      </c>
      <c r="B55" s="20">
        <v>1087241</v>
      </c>
      <c r="C55" s="21">
        <v>688467</v>
      </c>
      <c r="D55" s="11">
        <f t="shared" si="0"/>
        <v>0.63322391263758449</v>
      </c>
      <c r="E55" s="21">
        <v>2855</v>
      </c>
      <c r="F55" s="11">
        <f t="shared" si="1"/>
        <v>2.6259127461160867E-3</v>
      </c>
      <c r="G55" s="21">
        <v>378</v>
      </c>
      <c r="H55" s="11">
        <f t="shared" si="2"/>
        <v>3.4766900806720863E-4</v>
      </c>
    </row>
    <row r="56" spans="1:8" x14ac:dyDescent="0.45">
      <c r="A56" s="12" t="s">
        <v>57</v>
      </c>
      <c r="B56" s="20">
        <v>1617517</v>
      </c>
      <c r="C56" s="21">
        <v>1056301</v>
      </c>
      <c r="D56" s="11">
        <f t="shared" si="0"/>
        <v>0.65303857702886581</v>
      </c>
      <c r="E56" s="21">
        <v>3752</v>
      </c>
      <c r="F56" s="11">
        <f t="shared" si="1"/>
        <v>2.3196046780342957E-3</v>
      </c>
      <c r="G56" s="21">
        <v>950</v>
      </c>
      <c r="H56" s="11">
        <f t="shared" si="2"/>
        <v>5.8731994779653016E-4</v>
      </c>
    </row>
    <row r="57" spans="1:8" x14ac:dyDescent="0.45">
      <c r="A57" s="12" t="s">
        <v>58</v>
      </c>
      <c r="B57" s="20">
        <v>1485118</v>
      </c>
      <c r="C57" s="21">
        <v>711996</v>
      </c>
      <c r="D57" s="11">
        <f t="shared" si="0"/>
        <v>0.47942049049301133</v>
      </c>
      <c r="E57" s="21">
        <v>3726</v>
      </c>
      <c r="F57" s="11">
        <f t="shared" si="1"/>
        <v>2.5088915493583675E-3</v>
      </c>
      <c r="G57" s="21">
        <v>583</v>
      </c>
      <c r="H57" s="11">
        <f t="shared" si="2"/>
        <v>3.9256139916154809E-4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59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60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61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62</v>
      </c>
    </row>
    <row r="63" spans="1:8" x14ac:dyDescent="0.45">
      <c r="A63" s="53" t="s">
        <v>63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B22" sqref="B22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5.69921875" customWidth="1"/>
    <col min="10" max="10" width="9.5" bestFit="1" customWidth="1"/>
  </cols>
  <sheetData>
    <row r="1" spans="1:8" x14ac:dyDescent="0.45">
      <c r="A1" s="74" t="s">
        <v>64</v>
      </c>
      <c r="B1" s="74"/>
      <c r="C1" s="74"/>
      <c r="D1" s="74"/>
      <c r="E1" s="74"/>
      <c r="F1" s="74"/>
      <c r="G1" s="74"/>
      <c r="H1" s="74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89">
        <f>'進捗状況 (都道府県別)'!G3</f>
        <v>44803</v>
      </c>
      <c r="H3" s="89"/>
    </row>
    <row r="4" spans="1:8" x14ac:dyDescent="0.45">
      <c r="A4" s="2" t="s">
        <v>65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45">
      <c r="A5" s="90" t="s">
        <v>66</v>
      </c>
      <c r="B5" s="75" t="s">
        <v>3</v>
      </c>
      <c r="C5" s="71" t="s">
        <v>4</v>
      </c>
      <c r="D5" s="76"/>
      <c r="E5" s="91" t="str">
        <f>'進捗状況 (都道府県別)'!E5</f>
        <v>直近1週間</v>
      </c>
      <c r="F5" s="92"/>
      <c r="G5" s="93">
        <f>'進捗状況 (都道府県別)'!G5:H5</f>
        <v>44802</v>
      </c>
      <c r="H5" s="94"/>
    </row>
    <row r="6" spans="1:8" ht="23.25" customHeight="1" x14ac:dyDescent="0.45">
      <c r="A6" s="90"/>
      <c r="B6" s="75"/>
      <c r="C6" s="77"/>
      <c r="D6" s="78"/>
      <c r="E6" s="83" t="s">
        <v>5</v>
      </c>
      <c r="F6" s="84"/>
      <c r="G6" s="85" t="s">
        <v>6</v>
      </c>
      <c r="H6" s="86"/>
    </row>
    <row r="7" spans="1:8" ht="18.75" customHeight="1" x14ac:dyDescent="0.45">
      <c r="A7" s="70"/>
      <c r="B7" s="75"/>
      <c r="C7" s="87" t="s">
        <v>7</v>
      </c>
      <c r="D7" s="8"/>
      <c r="E7" s="87" t="s">
        <v>8</v>
      </c>
      <c r="F7" s="8"/>
      <c r="G7" s="87" t="s">
        <v>8</v>
      </c>
      <c r="H7" s="9"/>
    </row>
    <row r="8" spans="1:8" ht="18.75" customHeight="1" x14ac:dyDescent="0.45">
      <c r="A8" s="70"/>
      <c r="B8" s="75"/>
      <c r="C8" s="88"/>
      <c r="D8" s="73" t="s">
        <v>9</v>
      </c>
      <c r="E8" s="88"/>
      <c r="F8" s="71" t="s">
        <v>10</v>
      </c>
      <c r="G8" s="88"/>
      <c r="H8" s="73" t="s">
        <v>10</v>
      </c>
    </row>
    <row r="9" spans="1:8" ht="35.1" customHeight="1" x14ac:dyDescent="0.45">
      <c r="A9" s="70"/>
      <c r="B9" s="75"/>
      <c r="C9" s="88"/>
      <c r="D9" s="72"/>
      <c r="E9" s="88"/>
      <c r="F9" s="72"/>
      <c r="G9" s="88"/>
      <c r="H9" s="72"/>
    </row>
    <row r="10" spans="1:8" x14ac:dyDescent="0.45">
      <c r="A10" s="10" t="s">
        <v>67</v>
      </c>
      <c r="B10" s="20">
        <v>27549031.999999996</v>
      </c>
      <c r="C10" s="21">
        <f>SUM(C11:C30)</f>
        <v>16992208</v>
      </c>
      <c r="D10" s="11">
        <f>C10/$B10</f>
        <v>0.6167987318029905</v>
      </c>
      <c r="E10" s="21">
        <f>SUM(E11:E30)</f>
        <v>78366</v>
      </c>
      <c r="F10" s="11">
        <f>E10/$B10</f>
        <v>2.8446008556670889E-3</v>
      </c>
      <c r="G10" s="21">
        <f>SUM(G11:G30)</f>
        <v>14602</v>
      </c>
      <c r="H10" s="11">
        <f>G10/$B10</f>
        <v>5.3003677225392173E-4</v>
      </c>
    </row>
    <row r="11" spans="1:8" x14ac:dyDescent="0.45">
      <c r="A11" s="12" t="s">
        <v>68</v>
      </c>
      <c r="B11" s="20">
        <v>1961575</v>
      </c>
      <c r="C11" s="21">
        <v>1223875</v>
      </c>
      <c r="D11" s="11">
        <f t="shared" ref="D11:D30" si="0">C11/$B11</f>
        <v>0.62392465238392614</v>
      </c>
      <c r="E11" s="21">
        <v>7166</v>
      </c>
      <c r="F11" s="11">
        <f t="shared" ref="F11:F30" si="1">E11/$B11</f>
        <v>3.6531868524017691E-3</v>
      </c>
      <c r="G11" s="21">
        <v>1032</v>
      </c>
      <c r="H11" s="11">
        <f t="shared" ref="H11:H30" si="2">G11/$B11</f>
        <v>5.2610784701069297E-4</v>
      </c>
    </row>
    <row r="12" spans="1:8" x14ac:dyDescent="0.45">
      <c r="A12" s="12" t="s">
        <v>69</v>
      </c>
      <c r="B12" s="20">
        <v>1065932</v>
      </c>
      <c r="C12" s="21">
        <v>683679</v>
      </c>
      <c r="D12" s="11">
        <f t="shared" si="0"/>
        <v>0.64139082042756945</v>
      </c>
      <c r="E12" s="21">
        <v>4442</v>
      </c>
      <c r="F12" s="11">
        <f t="shared" si="1"/>
        <v>4.1672451901246981E-3</v>
      </c>
      <c r="G12" s="21">
        <v>1569</v>
      </c>
      <c r="H12" s="11">
        <f t="shared" si="2"/>
        <v>1.471951306462326E-3</v>
      </c>
    </row>
    <row r="13" spans="1:8" x14ac:dyDescent="0.45">
      <c r="A13" s="12" t="s">
        <v>70</v>
      </c>
      <c r="B13" s="20">
        <v>1324589</v>
      </c>
      <c r="C13" s="21">
        <v>861621</v>
      </c>
      <c r="D13" s="11">
        <f t="shared" si="0"/>
        <v>0.65048177208175517</v>
      </c>
      <c r="E13" s="21">
        <v>4324</v>
      </c>
      <c r="F13" s="11">
        <f t="shared" si="1"/>
        <v>3.264408809072097E-3</v>
      </c>
      <c r="G13" s="21">
        <v>653</v>
      </c>
      <c r="H13" s="11">
        <f t="shared" si="2"/>
        <v>4.9298310645792766E-4</v>
      </c>
    </row>
    <row r="14" spans="1:8" x14ac:dyDescent="0.45">
      <c r="A14" s="12" t="s">
        <v>71</v>
      </c>
      <c r="B14" s="20">
        <v>974726</v>
      </c>
      <c r="C14" s="21">
        <v>643260</v>
      </c>
      <c r="D14" s="11">
        <f t="shared" si="0"/>
        <v>0.65993930602035855</v>
      </c>
      <c r="E14" s="21">
        <v>2816</v>
      </c>
      <c r="F14" s="11">
        <f t="shared" si="1"/>
        <v>2.8890170160640015E-3</v>
      </c>
      <c r="G14" s="21">
        <v>317</v>
      </c>
      <c r="H14" s="11">
        <f t="shared" si="2"/>
        <v>3.2521960017481834E-4</v>
      </c>
    </row>
    <row r="15" spans="1:8" x14ac:dyDescent="0.45">
      <c r="A15" s="12" t="s">
        <v>72</v>
      </c>
      <c r="B15" s="20">
        <v>3759920</v>
      </c>
      <c r="C15" s="21">
        <v>2434060</v>
      </c>
      <c r="D15" s="11">
        <f t="shared" si="0"/>
        <v>0.64737015681184706</v>
      </c>
      <c r="E15" s="21">
        <v>11163</v>
      </c>
      <c r="F15" s="11">
        <f t="shared" si="1"/>
        <v>2.9689461477903785E-3</v>
      </c>
      <c r="G15" s="21">
        <v>2461</v>
      </c>
      <c r="H15" s="11">
        <f t="shared" si="2"/>
        <v>6.5453520287665691E-4</v>
      </c>
    </row>
    <row r="16" spans="1:8" x14ac:dyDescent="0.45">
      <c r="A16" s="12" t="s">
        <v>73</v>
      </c>
      <c r="B16" s="20">
        <v>1521562.0000000002</v>
      </c>
      <c r="C16" s="21">
        <v>943159</v>
      </c>
      <c r="D16" s="11">
        <f t="shared" si="0"/>
        <v>0.61986235197777007</v>
      </c>
      <c r="E16" s="21">
        <v>4802</v>
      </c>
      <c r="F16" s="11">
        <f t="shared" si="1"/>
        <v>3.155967354600075E-3</v>
      </c>
      <c r="G16" s="21">
        <v>645</v>
      </c>
      <c r="H16" s="11">
        <f t="shared" si="2"/>
        <v>4.239064855720634E-4</v>
      </c>
    </row>
    <row r="17" spans="1:8" x14ac:dyDescent="0.45">
      <c r="A17" s="12" t="s">
        <v>74</v>
      </c>
      <c r="B17" s="20">
        <v>718601</v>
      </c>
      <c r="C17" s="21">
        <v>469302</v>
      </c>
      <c r="D17" s="11">
        <f t="shared" si="0"/>
        <v>0.65307729880698751</v>
      </c>
      <c r="E17" s="21">
        <v>1815</v>
      </c>
      <c r="F17" s="11">
        <f t="shared" si="1"/>
        <v>2.5257409883927243E-3</v>
      </c>
      <c r="G17" s="21">
        <v>148</v>
      </c>
      <c r="H17" s="11">
        <f t="shared" si="2"/>
        <v>2.0595573899841497E-4</v>
      </c>
    </row>
    <row r="18" spans="1:8" x14ac:dyDescent="0.45">
      <c r="A18" s="12" t="s">
        <v>75</v>
      </c>
      <c r="B18" s="20">
        <v>784774</v>
      </c>
      <c r="C18" s="21">
        <v>544366</v>
      </c>
      <c r="D18" s="11">
        <f t="shared" si="0"/>
        <v>0.69365957587789606</v>
      </c>
      <c r="E18" s="21">
        <v>2662</v>
      </c>
      <c r="F18" s="11">
        <f t="shared" si="1"/>
        <v>3.3920593699587396E-3</v>
      </c>
      <c r="G18" s="21">
        <v>167</v>
      </c>
      <c r="H18" s="11">
        <f t="shared" si="2"/>
        <v>2.1280011825060464E-4</v>
      </c>
    </row>
    <row r="19" spans="1:8" x14ac:dyDescent="0.45">
      <c r="A19" s="12" t="s">
        <v>76</v>
      </c>
      <c r="B19" s="20">
        <v>694295.99999999988</v>
      </c>
      <c r="C19" s="21">
        <v>460958</v>
      </c>
      <c r="D19" s="11">
        <f t="shared" si="0"/>
        <v>0.66392143984698182</v>
      </c>
      <c r="E19" s="21">
        <v>1901</v>
      </c>
      <c r="F19" s="11">
        <f t="shared" si="1"/>
        <v>2.738025280283914E-3</v>
      </c>
      <c r="G19" s="21">
        <v>179</v>
      </c>
      <c r="H19" s="11">
        <f t="shared" si="2"/>
        <v>2.5781511055803294E-4</v>
      </c>
    </row>
    <row r="20" spans="1:8" x14ac:dyDescent="0.45">
      <c r="A20" s="12" t="s">
        <v>77</v>
      </c>
      <c r="B20" s="20">
        <v>799966</v>
      </c>
      <c r="C20" s="21">
        <v>522639</v>
      </c>
      <c r="D20" s="11">
        <f t="shared" si="0"/>
        <v>0.65332651637694605</v>
      </c>
      <c r="E20" s="21">
        <v>2166</v>
      </c>
      <c r="F20" s="11">
        <f t="shared" si="1"/>
        <v>2.7076150736406296E-3</v>
      </c>
      <c r="G20" s="21">
        <v>396</v>
      </c>
      <c r="H20" s="11">
        <f t="shared" si="2"/>
        <v>4.9502103839413174E-4</v>
      </c>
    </row>
    <row r="21" spans="1:8" x14ac:dyDescent="0.45">
      <c r="A21" s="12" t="s">
        <v>78</v>
      </c>
      <c r="B21" s="20">
        <v>2300944</v>
      </c>
      <c r="C21" s="21">
        <v>1375685</v>
      </c>
      <c r="D21" s="11">
        <f t="shared" si="0"/>
        <v>0.59787852290190457</v>
      </c>
      <c r="E21" s="21">
        <v>5426</v>
      </c>
      <c r="F21" s="11">
        <f t="shared" si="1"/>
        <v>2.358162562843772E-3</v>
      </c>
      <c r="G21" s="21">
        <v>827</v>
      </c>
      <c r="H21" s="11">
        <f t="shared" si="2"/>
        <v>3.5941769986579423E-4</v>
      </c>
    </row>
    <row r="22" spans="1:8" x14ac:dyDescent="0.45">
      <c r="A22" s="12" t="s">
        <v>79</v>
      </c>
      <c r="B22" s="20">
        <v>1400720</v>
      </c>
      <c r="C22" s="21">
        <v>830657</v>
      </c>
      <c r="D22" s="11">
        <f t="shared" si="0"/>
        <v>0.59302144611342733</v>
      </c>
      <c r="E22" s="21">
        <v>4229</v>
      </c>
      <c r="F22" s="11">
        <f t="shared" si="1"/>
        <v>3.0191615740476326E-3</v>
      </c>
      <c r="G22" s="21">
        <v>491</v>
      </c>
      <c r="H22" s="11">
        <f t="shared" si="2"/>
        <v>3.5053401108001598E-4</v>
      </c>
    </row>
    <row r="23" spans="1:8" x14ac:dyDescent="0.45">
      <c r="A23" s="12" t="s">
        <v>80</v>
      </c>
      <c r="B23" s="20">
        <v>2739963</v>
      </c>
      <c r="C23" s="21">
        <v>1491677</v>
      </c>
      <c r="D23" s="11">
        <f t="shared" si="0"/>
        <v>0.54441501582320639</v>
      </c>
      <c r="E23" s="21">
        <v>7400</v>
      </c>
      <c r="F23" s="11">
        <f t="shared" si="1"/>
        <v>2.7007663972104731E-3</v>
      </c>
      <c r="G23" s="21">
        <v>962</v>
      </c>
      <c r="H23" s="11">
        <f t="shared" si="2"/>
        <v>3.5109963163736151E-4</v>
      </c>
    </row>
    <row r="24" spans="1:8" x14ac:dyDescent="0.45">
      <c r="A24" s="12" t="s">
        <v>81</v>
      </c>
      <c r="B24" s="20">
        <v>831479.00000000012</v>
      </c>
      <c r="C24" s="21">
        <v>489545</v>
      </c>
      <c r="D24" s="11">
        <f t="shared" si="0"/>
        <v>0.58876411791518479</v>
      </c>
      <c r="E24" s="21">
        <v>1939</v>
      </c>
      <c r="F24" s="11">
        <f t="shared" si="1"/>
        <v>2.3319891422393106E-3</v>
      </c>
      <c r="G24" s="21">
        <v>306</v>
      </c>
      <c r="H24" s="11">
        <f t="shared" si="2"/>
        <v>3.68018915691196E-4</v>
      </c>
    </row>
    <row r="25" spans="1:8" x14ac:dyDescent="0.45">
      <c r="A25" s="12" t="s">
        <v>82</v>
      </c>
      <c r="B25" s="20">
        <v>1526835</v>
      </c>
      <c r="C25" s="21">
        <v>902468</v>
      </c>
      <c r="D25" s="11">
        <f t="shared" si="0"/>
        <v>0.59107107185779739</v>
      </c>
      <c r="E25" s="21">
        <v>4621</v>
      </c>
      <c r="F25" s="11">
        <f t="shared" si="1"/>
        <v>3.0265221847809356E-3</v>
      </c>
      <c r="G25" s="21">
        <v>944</v>
      </c>
      <c r="H25" s="11">
        <f t="shared" si="2"/>
        <v>6.1827243939259968E-4</v>
      </c>
    </row>
    <row r="26" spans="1:8" x14ac:dyDescent="0.45">
      <c r="A26" s="12" t="s">
        <v>83</v>
      </c>
      <c r="B26" s="20">
        <v>708155</v>
      </c>
      <c r="C26" s="21">
        <v>429605</v>
      </c>
      <c r="D26" s="11">
        <f t="shared" si="0"/>
        <v>0.60665391051394113</v>
      </c>
      <c r="E26" s="21">
        <v>2355</v>
      </c>
      <c r="F26" s="11">
        <f t="shared" si="1"/>
        <v>3.3255431367426621E-3</v>
      </c>
      <c r="G26" s="21">
        <v>428</v>
      </c>
      <c r="H26" s="11">
        <f t="shared" si="2"/>
        <v>6.0438745754813562E-4</v>
      </c>
    </row>
    <row r="27" spans="1:8" x14ac:dyDescent="0.45">
      <c r="A27" s="12" t="s">
        <v>84</v>
      </c>
      <c r="B27" s="20">
        <v>1194817</v>
      </c>
      <c r="C27" s="21">
        <v>709481</v>
      </c>
      <c r="D27" s="11">
        <f t="shared" si="0"/>
        <v>0.59379888300886241</v>
      </c>
      <c r="E27" s="21">
        <v>2721</v>
      </c>
      <c r="F27" s="11">
        <f t="shared" si="1"/>
        <v>2.2773361945804252E-3</v>
      </c>
      <c r="G27" s="21">
        <v>301</v>
      </c>
      <c r="H27" s="11">
        <f t="shared" si="2"/>
        <v>2.5192142395027859E-4</v>
      </c>
    </row>
    <row r="28" spans="1:8" x14ac:dyDescent="0.45">
      <c r="A28" s="12" t="s">
        <v>85</v>
      </c>
      <c r="B28" s="20">
        <v>944709</v>
      </c>
      <c r="C28" s="21">
        <v>600173</v>
      </c>
      <c r="D28" s="11">
        <f t="shared" si="0"/>
        <v>0.63529933556259122</v>
      </c>
      <c r="E28" s="21">
        <v>2275</v>
      </c>
      <c r="F28" s="11">
        <f t="shared" si="1"/>
        <v>2.4081489643900927E-3</v>
      </c>
      <c r="G28" s="21">
        <v>1321</v>
      </c>
      <c r="H28" s="11">
        <f t="shared" si="2"/>
        <v>1.3983141898722253E-3</v>
      </c>
    </row>
    <row r="29" spans="1:8" x14ac:dyDescent="0.45">
      <c r="A29" s="12" t="s">
        <v>86</v>
      </c>
      <c r="B29" s="20">
        <v>1562767</v>
      </c>
      <c r="C29" s="21">
        <v>914210</v>
      </c>
      <c r="D29" s="11">
        <f t="shared" si="0"/>
        <v>0.58499443615075053</v>
      </c>
      <c r="E29" s="21">
        <v>2645</v>
      </c>
      <c r="F29" s="11">
        <f t="shared" si="1"/>
        <v>1.6925107837572715E-3</v>
      </c>
      <c r="G29" s="21">
        <v>1273</v>
      </c>
      <c r="H29" s="11">
        <f t="shared" si="2"/>
        <v>8.145808044321386E-4</v>
      </c>
    </row>
    <row r="30" spans="1:8" x14ac:dyDescent="0.45">
      <c r="A30" s="12" t="s">
        <v>87</v>
      </c>
      <c r="B30" s="20">
        <v>732702</v>
      </c>
      <c r="C30" s="21">
        <v>461788</v>
      </c>
      <c r="D30" s="11">
        <f t="shared" si="0"/>
        <v>0.63025350005868686</v>
      </c>
      <c r="E30" s="21">
        <v>1498</v>
      </c>
      <c r="F30" s="11">
        <f t="shared" si="1"/>
        <v>2.0444873905080103E-3</v>
      </c>
      <c r="G30" s="21">
        <v>182</v>
      </c>
      <c r="H30" s="11">
        <f t="shared" si="2"/>
        <v>2.4839566426732831E-4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88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5" t="s">
        <v>3</v>
      </c>
      <c r="C34" s="71" t="s">
        <v>4</v>
      </c>
      <c r="D34" s="76"/>
      <c r="E34" s="91" t="str">
        <f>E5</f>
        <v>直近1週間</v>
      </c>
      <c r="F34" s="92"/>
      <c r="G34" s="91">
        <f>'進捗状況 (都道府県別)'!G5:H5</f>
        <v>44802</v>
      </c>
      <c r="H34" s="92"/>
    </row>
    <row r="35" spans="1:8" ht="24" customHeight="1" x14ac:dyDescent="0.45">
      <c r="A35" s="90"/>
      <c r="B35" s="75"/>
      <c r="C35" s="77"/>
      <c r="D35" s="78"/>
      <c r="E35" s="83" t="s">
        <v>5</v>
      </c>
      <c r="F35" s="84"/>
      <c r="G35" s="85" t="s">
        <v>6</v>
      </c>
      <c r="H35" s="86"/>
    </row>
    <row r="36" spans="1:8" ht="18.75" customHeight="1" x14ac:dyDescent="0.45">
      <c r="A36" s="70"/>
      <c r="B36" s="75"/>
      <c r="C36" s="87" t="s">
        <v>7</v>
      </c>
      <c r="D36" s="8"/>
      <c r="E36" s="87" t="s">
        <v>8</v>
      </c>
      <c r="F36" s="8"/>
      <c r="G36" s="87" t="s">
        <v>8</v>
      </c>
      <c r="H36" s="9"/>
    </row>
    <row r="37" spans="1:8" ht="18.75" customHeight="1" x14ac:dyDescent="0.45">
      <c r="A37" s="70"/>
      <c r="B37" s="75"/>
      <c r="C37" s="88"/>
      <c r="D37" s="73" t="s">
        <v>9</v>
      </c>
      <c r="E37" s="88"/>
      <c r="F37" s="71" t="s">
        <v>10</v>
      </c>
      <c r="G37" s="88"/>
      <c r="H37" s="73" t="s">
        <v>10</v>
      </c>
    </row>
    <row r="38" spans="1:8" ht="35.1" customHeight="1" x14ac:dyDescent="0.45">
      <c r="A38" s="70"/>
      <c r="B38" s="75"/>
      <c r="C38" s="88"/>
      <c r="D38" s="72"/>
      <c r="E38" s="88"/>
      <c r="F38" s="72"/>
      <c r="G38" s="88"/>
      <c r="H38" s="72"/>
    </row>
    <row r="39" spans="1:8" x14ac:dyDescent="0.45">
      <c r="A39" s="10" t="s">
        <v>67</v>
      </c>
      <c r="B39" s="20">
        <v>9572763</v>
      </c>
      <c r="C39" s="21">
        <v>5945203</v>
      </c>
      <c r="D39" s="11">
        <f>C39/$B39</f>
        <v>0.62105402588573433</v>
      </c>
      <c r="E39" s="21">
        <v>25444</v>
      </c>
      <c r="F39" s="11">
        <f>E39/$B39</f>
        <v>2.6579577912876355E-3</v>
      </c>
      <c r="G39" s="21">
        <v>3217</v>
      </c>
      <c r="H39" s="11">
        <f>G39/$B39</f>
        <v>3.3605762516005042E-4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89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90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61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91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3" t="s">
        <v>63</v>
      </c>
      <c r="B45" s="54"/>
      <c r="C45" s="54"/>
      <c r="E45" s="54"/>
      <c r="G45" s="54"/>
    </row>
  </sheetData>
  <mergeCells count="28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1"/>
  <sheetViews>
    <sheetView view="pageBreakPreview" zoomScaleNormal="100" zoomScaleSheetLayoutView="100" workbookViewId="0">
      <selection activeCell="AD31" sqref="AD31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23" width="13.09765625" customWidth="1"/>
    <col min="25" max="25" width="11.59765625" bestFit="1" customWidth="1"/>
  </cols>
  <sheetData>
    <row r="1" spans="1:25" x14ac:dyDescent="0.45">
      <c r="A1" s="22" t="s">
        <v>92</v>
      </c>
      <c r="B1" s="23"/>
      <c r="C1" s="24"/>
      <c r="D1" s="24"/>
      <c r="E1" s="24"/>
      <c r="F1" s="24"/>
      <c r="J1" s="25"/>
    </row>
    <row r="2" spans="1:25" x14ac:dyDescent="0.45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26"/>
      <c r="U2" s="95">
        <f>'進捗状況 (都道府県別)'!G3</f>
        <v>44803</v>
      </c>
      <c r="V2" s="95"/>
      <c r="W2" s="95"/>
    </row>
    <row r="3" spans="1:25" x14ac:dyDescent="0.45">
      <c r="A3" s="97" t="s">
        <v>2</v>
      </c>
      <c r="B3" s="112" t="str">
        <f>_xlfn.CONCAT("接種回数（",TEXT('進捗状況 (都道府県別)'!G3-1,"m月d日"),"まで）")</f>
        <v>接種回数（8月29日まで）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4"/>
    </row>
    <row r="4" spans="1:25" x14ac:dyDescent="0.45">
      <c r="A4" s="98"/>
      <c r="B4" s="98"/>
      <c r="C4" s="100" t="s">
        <v>93</v>
      </c>
      <c r="D4" s="101"/>
      <c r="E4" s="100" t="s">
        <v>94</v>
      </c>
      <c r="F4" s="101"/>
      <c r="G4" s="106" t="s">
        <v>95</v>
      </c>
      <c r="H4" s="107"/>
      <c r="I4" s="107"/>
      <c r="J4" s="107"/>
      <c r="K4" s="107"/>
      <c r="L4" s="107"/>
      <c r="M4" s="107"/>
      <c r="N4" s="107"/>
      <c r="O4" s="107"/>
      <c r="P4" s="107"/>
      <c r="Q4" s="108"/>
      <c r="R4" s="106" t="s">
        <v>96</v>
      </c>
      <c r="S4" s="107"/>
      <c r="T4" s="107"/>
      <c r="U4" s="107"/>
      <c r="V4" s="107"/>
      <c r="W4" s="108"/>
    </row>
    <row r="5" spans="1:25" x14ac:dyDescent="0.45">
      <c r="A5" s="98"/>
      <c r="B5" s="98"/>
      <c r="C5" s="102"/>
      <c r="D5" s="103"/>
      <c r="E5" s="102"/>
      <c r="F5" s="103"/>
      <c r="G5" s="104"/>
      <c r="H5" s="105"/>
      <c r="I5" s="57" t="s">
        <v>97</v>
      </c>
      <c r="J5" s="57" t="s">
        <v>98</v>
      </c>
      <c r="K5" s="58" t="s">
        <v>99</v>
      </c>
      <c r="L5" s="59" t="s">
        <v>100</v>
      </c>
      <c r="M5" s="59" t="s">
        <v>101</v>
      </c>
      <c r="N5" s="59" t="s">
        <v>102</v>
      </c>
      <c r="O5" s="59" t="s">
        <v>103</v>
      </c>
      <c r="P5" s="59" t="s">
        <v>104</v>
      </c>
      <c r="Q5" s="59" t="s">
        <v>150</v>
      </c>
      <c r="R5" s="64"/>
      <c r="S5" s="65"/>
      <c r="T5" s="57" t="s">
        <v>105</v>
      </c>
      <c r="U5" s="57" t="s">
        <v>106</v>
      </c>
      <c r="V5" s="57" t="s">
        <v>107</v>
      </c>
      <c r="W5" s="57" t="s">
        <v>149</v>
      </c>
    </row>
    <row r="6" spans="1:25" x14ac:dyDescent="0.45">
      <c r="A6" s="99"/>
      <c r="B6" s="99"/>
      <c r="C6" s="56" t="s">
        <v>7</v>
      </c>
      <c r="D6" s="56" t="s">
        <v>108</v>
      </c>
      <c r="E6" s="56" t="s">
        <v>7</v>
      </c>
      <c r="F6" s="56" t="s">
        <v>108</v>
      </c>
      <c r="G6" s="56" t="s">
        <v>7</v>
      </c>
      <c r="H6" s="56" t="s">
        <v>108</v>
      </c>
      <c r="I6" s="109" t="s">
        <v>7</v>
      </c>
      <c r="J6" s="110"/>
      <c r="K6" s="110"/>
      <c r="L6" s="110"/>
      <c r="M6" s="110"/>
      <c r="N6" s="110"/>
      <c r="O6" s="110"/>
      <c r="P6" s="110"/>
      <c r="Q6" s="111"/>
      <c r="R6" s="56" t="s">
        <v>7</v>
      </c>
      <c r="S6" s="56" t="s">
        <v>108</v>
      </c>
      <c r="T6" s="60" t="s">
        <v>109</v>
      </c>
      <c r="U6" s="60" t="s">
        <v>109</v>
      </c>
      <c r="V6" s="68" t="s">
        <v>109</v>
      </c>
      <c r="W6" s="60" t="s">
        <v>109</v>
      </c>
      <c r="Y6" s="27" t="s">
        <v>110</v>
      </c>
    </row>
    <row r="7" spans="1:25" x14ac:dyDescent="0.45">
      <c r="A7" s="28" t="s">
        <v>11</v>
      </c>
      <c r="B7" s="32">
        <f>C7+E7+G7+R7</f>
        <v>314156590</v>
      </c>
      <c r="C7" s="32">
        <f>SUM(C8:C54)</f>
        <v>104090358</v>
      </c>
      <c r="D7" s="31">
        <f t="shared" ref="D7:D54" si="0">C7/Y7</f>
        <v>0.82190641124671104</v>
      </c>
      <c r="E7" s="32">
        <f>SUM(E8:E54)</f>
        <v>102659727</v>
      </c>
      <c r="F7" s="31">
        <f t="shared" ref="F7:F54" si="1">E7/Y7</f>
        <v>0.81061002593666831</v>
      </c>
      <c r="G7" s="32">
        <f>SUM(G8:G54)</f>
        <v>81434881</v>
      </c>
      <c r="H7" s="31">
        <f>G7/Y7</f>
        <v>0.64301681807082434</v>
      </c>
      <c r="I7" s="32">
        <f>SUM(I8:I54)</f>
        <v>1039142</v>
      </c>
      <c r="J7" s="32">
        <f t="shared" ref="J7" si="2">SUM(J8:J54)</f>
        <v>5304338</v>
      </c>
      <c r="K7" s="32">
        <f t="shared" ref="K7:Q7" si="3">SUM(K8:K54)</f>
        <v>23296730</v>
      </c>
      <c r="L7" s="32">
        <f t="shared" si="3"/>
        <v>25509028</v>
      </c>
      <c r="M7" s="32">
        <f t="shared" si="3"/>
        <v>13754355</v>
      </c>
      <c r="N7" s="32">
        <f t="shared" si="3"/>
        <v>6560178</v>
      </c>
      <c r="O7" s="32">
        <f t="shared" si="3"/>
        <v>2729746</v>
      </c>
      <c r="P7" s="32">
        <f t="shared" ref="P7" si="4">SUM(P8:P54)</f>
        <v>1860560</v>
      </c>
      <c r="Q7" s="32">
        <f t="shared" si="3"/>
        <v>1380804</v>
      </c>
      <c r="R7" s="61">
        <f>SUM(R8:R54)</f>
        <v>25971624</v>
      </c>
      <c r="S7" s="62">
        <f>R7/Y7</f>
        <v>0.20507417484421517</v>
      </c>
      <c r="T7" s="61">
        <f>SUM(T8:T54)</f>
        <v>6837</v>
      </c>
      <c r="U7" s="61">
        <f t="shared" ref="U7" si="5">SUM(U8:U54)</f>
        <v>753773</v>
      </c>
      <c r="V7" s="61">
        <f t="shared" ref="V7:W7" si="6">SUM(V8:V54)</f>
        <v>12629828</v>
      </c>
      <c r="W7" s="61">
        <f t="shared" si="6"/>
        <v>12581186</v>
      </c>
      <c r="Y7" s="1">
        <v>126645025</v>
      </c>
    </row>
    <row r="8" spans="1:25" x14ac:dyDescent="0.45">
      <c r="A8" s="33" t="s">
        <v>12</v>
      </c>
      <c r="B8" s="32">
        <f>C8+E8+G8+R8</f>
        <v>13221326</v>
      </c>
      <c r="C8" s="34">
        <f>SUM(一般接種!D7+一般接種!G7+一般接種!J7+一般接種!M7+医療従事者等!C5)</f>
        <v>4332702</v>
      </c>
      <c r="D8" s="30">
        <f t="shared" si="0"/>
        <v>0.82897093963325696</v>
      </c>
      <c r="E8" s="34">
        <f>SUM(一般接種!E7+一般接種!H7+一般接種!K7+一般接種!N7+医療従事者等!D5)</f>
        <v>4268792</v>
      </c>
      <c r="F8" s="31">
        <f t="shared" si="1"/>
        <v>0.81674311211316408</v>
      </c>
      <c r="G8" s="29">
        <f>SUM(I8:Q8)</f>
        <v>3471991</v>
      </c>
      <c r="H8" s="31">
        <f t="shared" ref="H8:H54" si="7">G8/Y8</f>
        <v>0.66429208417015795</v>
      </c>
      <c r="I8" s="35">
        <v>42113</v>
      </c>
      <c r="J8" s="35">
        <v>231688</v>
      </c>
      <c r="K8" s="35">
        <v>923812</v>
      </c>
      <c r="L8" s="35">
        <v>1075945</v>
      </c>
      <c r="M8" s="35">
        <v>656406</v>
      </c>
      <c r="N8" s="35">
        <v>306343</v>
      </c>
      <c r="O8" s="35">
        <v>120312</v>
      </c>
      <c r="P8" s="35">
        <v>68231</v>
      </c>
      <c r="Q8" s="35">
        <v>47141</v>
      </c>
      <c r="R8" s="35">
        <f>SUM(T8:W8)</f>
        <v>1147841</v>
      </c>
      <c r="S8" s="63">
        <f t="shared" ref="S8:S54" si="8">R8/Y8</f>
        <v>0.2196151113830532</v>
      </c>
      <c r="T8" s="35">
        <v>156</v>
      </c>
      <c r="U8" s="35">
        <v>26197</v>
      </c>
      <c r="V8" s="35">
        <v>524422</v>
      </c>
      <c r="W8" s="35">
        <v>597066</v>
      </c>
      <c r="Y8" s="1">
        <v>5226603</v>
      </c>
    </row>
    <row r="9" spans="1:25" x14ac:dyDescent="0.45">
      <c r="A9" s="33" t="s">
        <v>13</v>
      </c>
      <c r="B9" s="32">
        <f>C9+E9+G9+R9</f>
        <v>3337462</v>
      </c>
      <c r="C9" s="34">
        <f>SUM(一般接種!D8+一般接種!G8+一般接種!J8+一般接種!M8+医療従事者等!C6)</f>
        <v>1098043</v>
      </c>
      <c r="D9" s="30">
        <f t="shared" si="0"/>
        <v>0.871729060069942</v>
      </c>
      <c r="E9" s="34">
        <f>SUM(一般接種!E8+一般接種!H8+一般接種!K8+一般接種!N8+医療従事者等!D6)</f>
        <v>1084404</v>
      </c>
      <c r="F9" s="31">
        <f t="shared" si="1"/>
        <v>0.8609011483667629</v>
      </c>
      <c r="G9" s="29">
        <f t="shared" ref="G9:G54" si="9">SUM(I9:Q9)</f>
        <v>891344</v>
      </c>
      <c r="H9" s="31">
        <f t="shared" si="7"/>
        <v>0.70763209393346382</v>
      </c>
      <c r="I9" s="35">
        <v>10726</v>
      </c>
      <c r="J9" s="35">
        <v>43972</v>
      </c>
      <c r="K9" s="35">
        <v>228405</v>
      </c>
      <c r="L9" s="35">
        <v>263814</v>
      </c>
      <c r="M9" s="35">
        <v>181630</v>
      </c>
      <c r="N9" s="35">
        <v>92275</v>
      </c>
      <c r="O9" s="35">
        <v>41297</v>
      </c>
      <c r="P9" s="35">
        <v>18878</v>
      </c>
      <c r="Q9" s="35">
        <v>10347</v>
      </c>
      <c r="R9" s="35">
        <f t="shared" ref="R9:R54" si="10">SUM(T9:W9)</f>
        <v>263671</v>
      </c>
      <c r="S9" s="63">
        <f t="shared" si="8"/>
        <v>0.20932665933638453</v>
      </c>
      <c r="T9" s="35">
        <v>69</v>
      </c>
      <c r="U9" s="35">
        <v>5716</v>
      </c>
      <c r="V9" s="35">
        <v>120220</v>
      </c>
      <c r="W9" s="35">
        <v>137666</v>
      </c>
      <c r="Y9" s="1">
        <v>1259615</v>
      </c>
    </row>
    <row r="10" spans="1:25" x14ac:dyDescent="0.45">
      <c r="A10" s="33" t="s">
        <v>14</v>
      </c>
      <c r="B10" s="32">
        <f t="shared" ref="B10:B54" si="11">C10+E10+G10+R10</f>
        <v>3264681</v>
      </c>
      <c r="C10" s="34">
        <f>SUM(一般接種!D9+一般接種!G9+一般接種!J9+一般接種!M9+医療従事者等!C7)</f>
        <v>1063102</v>
      </c>
      <c r="D10" s="30">
        <f t="shared" si="0"/>
        <v>0.87080764369609687</v>
      </c>
      <c r="E10" s="34">
        <f>SUM(一般接種!E9+一般接種!H9+一般接種!K9+一般接種!N9+医療従事者等!D7)</f>
        <v>1048062</v>
      </c>
      <c r="F10" s="31">
        <f t="shared" si="1"/>
        <v>0.8584880854964233</v>
      </c>
      <c r="G10" s="29">
        <f t="shared" si="9"/>
        <v>878167</v>
      </c>
      <c r="H10" s="31">
        <f t="shared" si="7"/>
        <v>0.7193237676550982</v>
      </c>
      <c r="I10" s="35">
        <v>10460</v>
      </c>
      <c r="J10" s="35">
        <v>47786</v>
      </c>
      <c r="K10" s="35">
        <v>221620</v>
      </c>
      <c r="L10" s="35">
        <v>256787</v>
      </c>
      <c r="M10" s="35">
        <v>168601</v>
      </c>
      <c r="N10" s="35">
        <v>106791</v>
      </c>
      <c r="O10" s="35">
        <v>40161</v>
      </c>
      <c r="P10" s="35">
        <v>17179</v>
      </c>
      <c r="Q10" s="35">
        <v>8782</v>
      </c>
      <c r="R10" s="35">
        <f t="shared" si="10"/>
        <v>275350</v>
      </c>
      <c r="S10" s="63">
        <f t="shared" si="8"/>
        <v>0.22554457116224055</v>
      </c>
      <c r="T10" s="35">
        <v>6</v>
      </c>
      <c r="U10" s="35">
        <v>5452</v>
      </c>
      <c r="V10" s="35">
        <v>131966</v>
      </c>
      <c r="W10" s="35">
        <v>137926</v>
      </c>
      <c r="Y10" s="1">
        <v>1220823</v>
      </c>
    </row>
    <row r="11" spans="1:25" x14ac:dyDescent="0.45">
      <c r="A11" s="33" t="s">
        <v>15</v>
      </c>
      <c r="B11" s="32">
        <f t="shared" si="11"/>
        <v>5888698</v>
      </c>
      <c r="C11" s="34">
        <f>SUM(一般接種!D10+一般接種!G10+一般接種!J10+一般接種!M10+医療従事者等!C8)</f>
        <v>1941209</v>
      </c>
      <c r="D11" s="30">
        <f t="shared" si="0"/>
        <v>0.85066536254118663</v>
      </c>
      <c r="E11" s="34">
        <f>SUM(一般接種!E10+一般接種!H10+一般接種!K10+一般接種!N10+医療従事者等!D8)</f>
        <v>1907204</v>
      </c>
      <c r="F11" s="31">
        <f t="shared" si="1"/>
        <v>0.83576388843241578</v>
      </c>
      <c r="G11" s="29">
        <f t="shared" si="9"/>
        <v>1536414</v>
      </c>
      <c r="H11" s="31">
        <f t="shared" si="7"/>
        <v>0.6732784426217655</v>
      </c>
      <c r="I11" s="35">
        <v>18969</v>
      </c>
      <c r="J11" s="35">
        <v>126015</v>
      </c>
      <c r="K11" s="35">
        <v>460633</v>
      </c>
      <c r="L11" s="35">
        <v>394045</v>
      </c>
      <c r="M11" s="35">
        <v>269885</v>
      </c>
      <c r="N11" s="35">
        <v>151252</v>
      </c>
      <c r="O11" s="35">
        <v>60444</v>
      </c>
      <c r="P11" s="35">
        <v>35322</v>
      </c>
      <c r="Q11" s="35">
        <v>19849</v>
      </c>
      <c r="R11" s="35">
        <f t="shared" si="10"/>
        <v>503871</v>
      </c>
      <c r="S11" s="63">
        <f t="shared" si="8"/>
        <v>0.2208034306913837</v>
      </c>
      <c r="T11" s="35">
        <v>26</v>
      </c>
      <c r="U11" s="35">
        <v>24580</v>
      </c>
      <c r="V11" s="35">
        <v>274259</v>
      </c>
      <c r="W11" s="35">
        <v>205006</v>
      </c>
      <c r="Y11" s="1">
        <v>2281989</v>
      </c>
    </row>
    <row r="12" spans="1:25" x14ac:dyDescent="0.45">
      <c r="A12" s="33" t="s">
        <v>16</v>
      </c>
      <c r="B12" s="32">
        <f t="shared" si="11"/>
        <v>2618140</v>
      </c>
      <c r="C12" s="34">
        <f>SUM(一般接種!D11+一般接種!G11+一般接種!J11+一般接種!M11+医療従事者等!C9)</f>
        <v>858648</v>
      </c>
      <c r="D12" s="30">
        <f t="shared" si="0"/>
        <v>0.88403027732248318</v>
      </c>
      <c r="E12" s="34">
        <f>SUM(一般接種!E11+一般接種!H11+一般接種!K11+一般接種!N11+医療従事者等!D9)</f>
        <v>848865</v>
      </c>
      <c r="F12" s="31">
        <f t="shared" si="1"/>
        <v>0.8739580845228192</v>
      </c>
      <c r="G12" s="29">
        <f t="shared" si="9"/>
        <v>727092</v>
      </c>
      <c r="H12" s="31">
        <f t="shared" si="7"/>
        <v>0.74858538353196991</v>
      </c>
      <c r="I12" s="35">
        <v>4885</v>
      </c>
      <c r="J12" s="35">
        <v>29821</v>
      </c>
      <c r="K12" s="35">
        <v>127754</v>
      </c>
      <c r="L12" s="35">
        <v>229390</v>
      </c>
      <c r="M12" s="35">
        <v>189312</v>
      </c>
      <c r="N12" s="35">
        <v>89881</v>
      </c>
      <c r="O12" s="35">
        <v>30864</v>
      </c>
      <c r="P12" s="35">
        <v>14005</v>
      </c>
      <c r="Q12" s="35">
        <v>11180</v>
      </c>
      <c r="R12" s="35">
        <f t="shared" si="10"/>
        <v>183535</v>
      </c>
      <c r="S12" s="63">
        <f t="shared" si="8"/>
        <v>0.18896043192132508</v>
      </c>
      <c r="T12" s="35">
        <v>3</v>
      </c>
      <c r="U12" s="35">
        <v>1518</v>
      </c>
      <c r="V12" s="35">
        <v>58059</v>
      </c>
      <c r="W12" s="35">
        <v>123955</v>
      </c>
      <c r="Y12" s="1">
        <v>971288</v>
      </c>
    </row>
    <row r="13" spans="1:25" x14ac:dyDescent="0.45">
      <c r="A13" s="33" t="s">
        <v>17</v>
      </c>
      <c r="B13" s="32">
        <f t="shared" si="11"/>
        <v>2887002</v>
      </c>
      <c r="C13" s="34">
        <f>SUM(一般接種!D12+一般接種!G12+一般接種!J12+一般接種!M12+医療従事者等!C10)</f>
        <v>936127</v>
      </c>
      <c r="D13" s="30">
        <f t="shared" si="0"/>
        <v>0.87524332390268167</v>
      </c>
      <c r="E13" s="34">
        <f>SUM(一般接種!E12+一般接種!H12+一般接種!K12+一般接種!N12+医療従事者等!D10)</f>
        <v>926988</v>
      </c>
      <c r="F13" s="31">
        <f t="shared" si="1"/>
        <v>0.8666987047034207</v>
      </c>
      <c r="G13" s="29">
        <f t="shared" si="9"/>
        <v>776190</v>
      </c>
      <c r="H13" s="31">
        <f t="shared" si="7"/>
        <v>0.72570828058588466</v>
      </c>
      <c r="I13" s="35">
        <v>9652</v>
      </c>
      <c r="J13" s="35">
        <v>34738</v>
      </c>
      <c r="K13" s="35">
        <v>192876</v>
      </c>
      <c r="L13" s="35">
        <v>270852</v>
      </c>
      <c r="M13" s="35">
        <v>142536</v>
      </c>
      <c r="N13" s="35">
        <v>77142</v>
      </c>
      <c r="O13" s="35">
        <v>25821</v>
      </c>
      <c r="P13" s="35">
        <v>13468</v>
      </c>
      <c r="Q13" s="35">
        <v>9105</v>
      </c>
      <c r="R13" s="35">
        <f t="shared" si="10"/>
        <v>247697</v>
      </c>
      <c r="S13" s="63">
        <f t="shared" si="8"/>
        <v>0.23158732266105192</v>
      </c>
      <c r="T13" s="35">
        <v>2</v>
      </c>
      <c r="U13" s="35">
        <v>3616</v>
      </c>
      <c r="V13" s="35">
        <v>99202</v>
      </c>
      <c r="W13" s="35">
        <v>144877</v>
      </c>
      <c r="Y13" s="1">
        <v>1069562</v>
      </c>
    </row>
    <row r="14" spans="1:25" x14ac:dyDescent="0.45">
      <c r="A14" s="33" t="s">
        <v>18</v>
      </c>
      <c r="B14" s="32">
        <f t="shared" si="11"/>
        <v>4922401</v>
      </c>
      <c r="C14" s="34">
        <f>SUM(一般接種!D13+一般接種!G13+一般接種!J13+一般接種!M13+医療従事者等!C11)</f>
        <v>1602181</v>
      </c>
      <c r="D14" s="30">
        <f t="shared" si="0"/>
        <v>0.86043514195844495</v>
      </c>
      <c r="E14" s="34">
        <f>SUM(一般接種!E13+一般接種!H13+一般接種!K13+一般接種!N13+医療従事者等!D11)</f>
        <v>1582743</v>
      </c>
      <c r="F14" s="31">
        <f t="shared" si="1"/>
        <v>0.84999616016463497</v>
      </c>
      <c r="G14" s="29">
        <f t="shared" si="9"/>
        <v>1318136</v>
      </c>
      <c r="H14" s="31">
        <f t="shared" si="7"/>
        <v>0.70789164038303831</v>
      </c>
      <c r="I14" s="35">
        <v>19142</v>
      </c>
      <c r="J14" s="35">
        <v>75597</v>
      </c>
      <c r="K14" s="35">
        <v>346389</v>
      </c>
      <c r="L14" s="35">
        <v>419606</v>
      </c>
      <c r="M14" s="35">
        <v>237418</v>
      </c>
      <c r="N14" s="35">
        <v>129114</v>
      </c>
      <c r="O14" s="35">
        <v>49816</v>
      </c>
      <c r="P14" s="35">
        <v>23644</v>
      </c>
      <c r="Q14" s="35">
        <v>17410</v>
      </c>
      <c r="R14" s="35">
        <f t="shared" si="10"/>
        <v>419341</v>
      </c>
      <c r="S14" s="63">
        <f t="shared" si="8"/>
        <v>0.22520285340045615</v>
      </c>
      <c r="T14" s="35">
        <v>178</v>
      </c>
      <c r="U14" s="35">
        <v>13195</v>
      </c>
      <c r="V14" s="35">
        <v>198230</v>
      </c>
      <c r="W14" s="35">
        <v>207738</v>
      </c>
      <c r="Y14" s="1">
        <v>1862059</v>
      </c>
    </row>
    <row r="15" spans="1:25" x14ac:dyDescent="0.45">
      <c r="A15" s="33" t="s">
        <v>19</v>
      </c>
      <c r="B15" s="32">
        <f t="shared" si="11"/>
        <v>7612024</v>
      </c>
      <c r="C15" s="34">
        <f>SUM(一般接種!D14+一般接種!G14+一般接種!J14+一般接種!M14+医療従事者等!C12)</f>
        <v>2484881</v>
      </c>
      <c r="D15" s="30">
        <f t="shared" si="0"/>
        <v>0.85459379057150475</v>
      </c>
      <c r="E15" s="34">
        <f>SUM(一般接種!E14+一般接種!H14+一般接種!K14+一般接種!N14+医療従事者等!D12)</f>
        <v>2451858</v>
      </c>
      <c r="F15" s="31">
        <f t="shared" si="1"/>
        <v>0.84323660656710253</v>
      </c>
      <c r="G15" s="29">
        <f t="shared" si="9"/>
        <v>1989287</v>
      </c>
      <c r="H15" s="31">
        <f t="shared" si="7"/>
        <v>0.684150395075103</v>
      </c>
      <c r="I15" s="35">
        <v>21294</v>
      </c>
      <c r="J15" s="35">
        <v>142172</v>
      </c>
      <c r="K15" s="35">
        <v>555729</v>
      </c>
      <c r="L15" s="35">
        <v>593230</v>
      </c>
      <c r="M15" s="35">
        <v>347170</v>
      </c>
      <c r="N15" s="35">
        <v>181502</v>
      </c>
      <c r="O15" s="35">
        <v>71382</v>
      </c>
      <c r="P15" s="35">
        <v>42119</v>
      </c>
      <c r="Q15" s="35">
        <v>34689</v>
      </c>
      <c r="R15" s="35">
        <f t="shared" si="10"/>
        <v>685998</v>
      </c>
      <c r="S15" s="63">
        <f t="shared" si="8"/>
        <v>0.23592664242049061</v>
      </c>
      <c r="T15" s="35">
        <v>90</v>
      </c>
      <c r="U15" s="35">
        <v>26697</v>
      </c>
      <c r="V15" s="35">
        <v>334781</v>
      </c>
      <c r="W15" s="35">
        <v>324430</v>
      </c>
      <c r="Y15" s="1">
        <v>2907675</v>
      </c>
    </row>
    <row r="16" spans="1:25" x14ac:dyDescent="0.45">
      <c r="A16" s="36" t="s">
        <v>20</v>
      </c>
      <c r="B16" s="32">
        <f t="shared" si="11"/>
        <v>5009631</v>
      </c>
      <c r="C16" s="34">
        <f>SUM(一般接種!D15+一般接種!G15+一般接種!J15+一般接種!M15+医療従事者等!C13)</f>
        <v>1640640</v>
      </c>
      <c r="D16" s="30">
        <f t="shared" si="0"/>
        <v>0.83902994833284839</v>
      </c>
      <c r="E16" s="34">
        <f>SUM(一般接種!E15+一般接種!H15+一般接種!K15+一般接種!N15+医療従事者等!D13)</f>
        <v>1620086</v>
      </c>
      <c r="F16" s="31">
        <f t="shared" si="1"/>
        <v>0.82851854939217073</v>
      </c>
      <c r="G16" s="29">
        <f t="shared" si="9"/>
        <v>1325170</v>
      </c>
      <c r="H16" s="31">
        <f t="shared" si="7"/>
        <v>0.67769731119090149</v>
      </c>
      <c r="I16" s="35">
        <v>14855</v>
      </c>
      <c r="J16" s="35">
        <v>72350</v>
      </c>
      <c r="K16" s="35">
        <v>367260</v>
      </c>
      <c r="L16" s="35">
        <v>348225</v>
      </c>
      <c r="M16" s="35">
        <v>253892</v>
      </c>
      <c r="N16" s="35">
        <v>148046</v>
      </c>
      <c r="O16" s="35">
        <v>63578</v>
      </c>
      <c r="P16" s="35">
        <v>33519</v>
      </c>
      <c r="Q16" s="35">
        <v>23445</v>
      </c>
      <c r="R16" s="35">
        <f t="shared" si="10"/>
        <v>423735</v>
      </c>
      <c r="S16" s="63">
        <f t="shared" si="8"/>
        <v>0.21669979712601151</v>
      </c>
      <c r="T16" s="35">
        <v>250</v>
      </c>
      <c r="U16" s="35">
        <v>9083</v>
      </c>
      <c r="V16" s="35">
        <v>219006</v>
      </c>
      <c r="W16" s="35">
        <v>195396</v>
      </c>
      <c r="Y16" s="1">
        <v>1955401</v>
      </c>
    </row>
    <row r="17" spans="1:25" x14ac:dyDescent="0.45">
      <c r="A17" s="33" t="s">
        <v>21</v>
      </c>
      <c r="B17" s="32">
        <f t="shared" si="11"/>
        <v>4920442</v>
      </c>
      <c r="C17" s="34">
        <f>SUM(一般接種!D16+一般接種!G16+一般接種!J16+一般接種!M16+医療従事者等!C14)</f>
        <v>1618230</v>
      </c>
      <c r="D17" s="30">
        <f t="shared" si="0"/>
        <v>0.82642825880789605</v>
      </c>
      <c r="E17" s="34">
        <f>SUM(一般接種!E16+一般接種!H16+一般接種!K16+一般接種!N16+医療従事者等!D14)</f>
        <v>1593244</v>
      </c>
      <c r="F17" s="31">
        <f t="shared" si="1"/>
        <v>0.813667936434331</v>
      </c>
      <c r="G17" s="29">
        <f t="shared" si="9"/>
        <v>1297153</v>
      </c>
      <c r="H17" s="31">
        <f t="shared" si="7"/>
        <v>0.66245459248527017</v>
      </c>
      <c r="I17" s="35">
        <v>16391</v>
      </c>
      <c r="J17" s="35">
        <v>72350</v>
      </c>
      <c r="K17" s="35">
        <v>402707</v>
      </c>
      <c r="L17" s="35">
        <v>435730</v>
      </c>
      <c r="M17" s="35">
        <v>217777</v>
      </c>
      <c r="N17" s="35">
        <v>78416</v>
      </c>
      <c r="O17" s="35">
        <v>38070</v>
      </c>
      <c r="P17" s="35">
        <v>17303</v>
      </c>
      <c r="Q17" s="35">
        <v>18409</v>
      </c>
      <c r="R17" s="35">
        <f t="shared" si="10"/>
        <v>411815</v>
      </c>
      <c r="S17" s="63">
        <f t="shared" si="8"/>
        <v>0.2103134618694337</v>
      </c>
      <c r="T17" s="35">
        <v>52</v>
      </c>
      <c r="U17" s="35">
        <v>7096</v>
      </c>
      <c r="V17" s="35">
        <v>194823</v>
      </c>
      <c r="W17" s="35">
        <v>209844</v>
      </c>
      <c r="Y17" s="1">
        <v>1958101</v>
      </c>
    </row>
    <row r="18" spans="1:25" x14ac:dyDescent="0.45">
      <c r="A18" s="33" t="s">
        <v>22</v>
      </c>
      <c r="B18" s="32">
        <f t="shared" si="11"/>
        <v>18511819</v>
      </c>
      <c r="C18" s="34">
        <f>SUM(一般接種!D17+一般接種!G17+一般接種!J17+一般接種!M17+医療従事者等!C15)</f>
        <v>6155767</v>
      </c>
      <c r="D18" s="30">
        <f t="shared" si="0"/>
        <v>0.83255806656361631</v>
      </c>
      <c r="E18" s="34">
        <f>SUM(一般接種!E17+一般接種!H17+一般接種!K17+一般接種!N17+医療従事者等!D15)</f>
        <v>6068479</v>
      </c>
      <c r="F18" s="31">
        <f t="shared" si="1"/>
        <v>0.82075249814067164</v>
      </c>
      <c r="G18" s="29">
        <f t="shared" si="9"/>
        <v>4817279</v>
      </c>
      <c r="H18" s="31">
        <f t="shared" si="7"/>
        <v>0.65152961285531297</v>
      </c>
      <c r="I18" s="35">
        <v>50570</v>
      </c>
      <c r="J18" s="35">
        <v>272828</v>
      </c>
      <c r="K18" s="35">
        <v>1319932</v>
      </c>
      <c r="L18" s="35">
        <v>1420056</v>
      </c>
      <c r="M18" s="35">
        <v>839211</v>
      </c>
      <c r="N18" s="35">
        <v>478944</v>
      </c>
      <c r="O18" s="35">
        <v>202611</v>
      </c>
      <c r="P18" s="35">
        <v>130546</v>
      </c>
      <c r="Q18" s="35">
        <v>102581</v>
      </c>
      <c r="R18" s="35">
        <f t="shared" si="10"/>
        <v>1470294</v>
      </c>
      <c r="S18" s="63">
        <f t="shared" si="8"/>
        <v>0.19885501350523593</v>
      </c>
      <c r="T18" s="35">
        <v>226</v>
      </c>
      <c r="U18" s="35">
        <v>44991</v>
      </c>
      <c r="V18" s="35">
        <v>704070</v>
      </c>
      <c r="W18" s="35">
        <v>721007</v>
      </c>
      <c r="Y18" s="1">
        <v>7393799</v>
      </c>
    </row>
    <row r="19" spans="1:25" x14ac:dyDescent="0.45">
      <c r="A19" s="33" t="s">
        <v>23</v>
      </c>
      <c r="B19" s="32">
        <f t="shared" si="11"/>
        <v>15951270</v>
      </c>
      <c r="C19" s="34">
        <f>SUM(一般接種!D18+一般接種!G18+一般接種!J18+一般接種!M18+医療従事者等!C16)</f>
        <v>5257418</v>
      </c>
      <c r="D19" s="30">
        <f t="shared" si="0"/>
        <v>0.83148945134599805</v>
      </c>
      <c r="E19" s="34">
        <f>SUM(一般接種!E18+一般接種!H18+一般接種!K18+一般接種!N18+医療従事者等!D16)</f>
        <v>5191146</v>
      </c>
      <c r="F19" s="31">
        <f t="shared" si="1"/>
        <v>0.82100817157718331</v>
      </c>
      <c r="G19" s="29">
        <f t="shared" si="9"/>
        <v>4192034</v>
      </c>
      <c r="H19" s="31">
        <f t="shared" si="7"/>
        <v>0.66299313668492199</v>
      </c>
      <c r="I19" s="35">
        <v>43560</v>
      </c>
      <c r="J19" s="35">
        <v>214909</v>
      </c>
      <c r="K19" s="35">
        <v>1090589</v>
      </c>
      <c r="L19" s="35">
        <v>1326872</v>
      </c>
      <c r="M19" s="35">
        <v>756641</v>
      </c>
      <c r="N19" s="35">
        <v>394733</v>
      </c>
      <c r="O19" s="35">
        <v>169849</v>
      </c>
      <c r="P19" s="35">
        <v>115096</v>
      </c>
      <c r="Q19" s="35">
        <v>79785</v>
      </c>
      <c r="R19" s="35">
        <f t="shared" si="10"/>
        <v>1310672</v>
      </c>
      <c r="S19" s="63">
        <f t="shared" si="8"/>
        <v>0.20728995529260977</v>
      </c>
      <c r="T19" s="35">
        <v>250</v>
      </c>
      <c r="U19" s="35">
        <v>35383</v>
      </c>
      <c r="V19" s="35">
        <v>639265</v>
      </c>
      <c r="W19" s="35">
        <v>635774</v>
      </c>
      <c r="Y19" s="1">
        <v>6322892</v>
      </c>
    </row>
    <row r="20" spans="1:25" x14ac:dyDescent="0.45">
      <c r="A20" s="33" t="s">
        <v>24</v>
      </c>
      <c r="B20" s="32">
        <f t="shared" si="11"/>
        <v>33961648</v>
      </c>
      <c r="C20" s="34">
        <f>SUM(一般接種!D19+一般接種!G19+一般接種!J19+一般接種!M19+医療従事者等!C17)</f>
        <v>11341001</v>
      </c>
      <c r="D20" s="30">
        <f t="shared" si="0"/>
        <v>0.81923943294275536</v>
      </c>
      <c r="E20" s="34">
        <f>SUM(一般接種!E19+一般接種!H19+一般接種!K19+一般接種!N19+医療従事者等!D17)</f>
        <v>11191738</v>
      </c>
      <c r="F20" s="31">
        <f t="shared" si="1"/>
        <v>0.80845712761720823</v>
      </c>
      <c r="G20" s="29">
        <f t="shared" si="9"/>
        <v>8727591</v>
      </c>
      <c r="H20" s="31">
        <f t="shared" si="7"/>
        <v>0.63045463992078787</v>
      </c>
      <c r="I20" s="35">
        <v>105180</v>
      </c>
      <c r="J20" s="35">
        <v>616053</v>
      </c>
      <c r="K20" s="35">
        <v>2643649</v>
      </c>
      <c r="L20" s="35">
        <v>2945807</v>
      </c>
      <c r="M20" s="35">
        <v>1270348</v>
      </c>
      <c r="N20" s="35">
        <v>519125</v>
      </c>
      <c r="O20" s="35">
        <v>237039</v>
      </c>
      <c r="P20" s="35">
        <v>231124</v>
      </c>
      <c r="Q20" s="35">
        <v>159266</v>
      </c>
      <c r="R20" s="35">
        <f t="shared" si="10"/>
        <v>2701318</v>
      </c>
      <c r="S20" s="63">
        <f t="shared" si="8"/>
        <v>0.19513499968107381</v>
      </c>
      <c r="T20" s="35">
        <v>1395</v>
      </c>
      <c r="U20" s="35">
        <v>144928</v>
      </c>
      <c r="V20" s="35">
        <v>1513198</v>
      </c>
      <c r="W20" s="35">
        <v>1041797</v>
      </c>
      <c r="Y20" s="1">
        <v>13843329</v>
      </c>
    </row>
    <row r="21" spans="1:25" x14ac:dyDescent="0.45">
      <c r="A21" s="33" t="s">
        <v>25</v>
      </c>
      <c r="B21" s="32">
        <f t="shared" si="11"/>
        <v>23004171</v>
      </c>
      <c r="C21" s="34">
        <f>SUM(一般接種!D20+一般接種!G20+一般接種!J20+一般接種!M20+医療従事者等!C18)</f>
        <v>7640411</v>
      </c>
      <c r="D21" s="30">
        <f t="shared" si="0"/>
        <v>0.82865946812902014</v>
      </c>
      <c r="E21" s="34">
        <f>SUM(一般接種!E20+一般接種!H20+一般接種!K20+一般接種!N20+医療従事者等!D18)</f>
        <v>7547881</v>
      </c>
      <c r="F21" s="31">
        <f t="shared" si="1"/>
        <v>0.81862390059397805</v>
      </c>
      <c r="G21" s="29">
        <f t="shared" si="9"/>
        <v>5940597</v>
      </c>
      <c r="H21" s="31">
        <f t="shared" si="7"/>
        <v>0.64430198197307087</v>
      </c>
      <c r="I21" s="35">
        <v>51898</v>
      </c>
      <c r="J21" s="35">
        <v>308418</v>
      </c>
      <c r="K21" s="35">
        <v>1461678</v>
      </c>
      <c r="L21" s="35">
        <v>2066344</v>
      </c>
      <c r="M21" s="35">
        <v>1103635</v>
      </c>
      <c r="N21" s="35">
        <v>478497</v>
      </c>
      <c r="O21" s="35">
        <v>191601</v>
      </c>
      <c r="P21" s="35">
        <v>162305</v>
      </c>
      <c r="Q21" s="35">
        <v>116221</v>
      </c>
      <c r="R21" s="35">
        <f t="shared" si="10"/>
        <v>1875282</v>
      </c>
      <c r="S21" s="63">
        <f t="shared" si="8"/>
        <v>0.20338829739812755</v>
      </c>
      <c r="T21" s="35">
        <v>678</v>
      </c>
      <c r="U21" s="35">
        <v>47579</v>
      </c>
      <c r="V21" s="35">
        <v>891248</v>
      </c>
      <c r="W21" s="35">
        <v>935777</v>
      </c>
      <c r="Y21" s="1">
        <v>9220206</v>
      </c>
    </row>
    <row r="22" spans="1:25" x14ac:dyDescent="0.45">
      <c r="A22" s="33" t="s">
        <v>26</v>
      </c>
      <c r="B22" s="32">
        <f t="shared" si="11"/>
        <v>5872640</v>
      </c>
      <c r="C22" s="34">
        <f>SUM(一般接種!D21+一般接種!G21+一般接種!J21+一般接種!M21+医療従事者等!C19)</f>
        <v>1910639</v>
      </c>
      <c r="D22" s="30">
        <f t="shared" si="0"/>
        <v>0.86330265943843543</v>
      </c>
      <c r="E22" s="34">
        <f>SUM(一般接種!E21+一般接種!H21+一般接種!K21+一般接種!N21+医療従事者等!D19)</f>
        <v>1879541</v>
      </c>
      <c r="F22" s="31">
        <f t="shared" si="1"/>
        <v>0.84925134670839253</v>
      </c>
      <c r="G22" s="29">
        <f t="shared" si="9"/>
        <v>1597282</v>
      </c>
      <c r="H22" s="31">
        <f t="shared" si="7"/>
        <v>0.72171550903815063</v>
      </c>
      <c r="I22" s="35">
        <v>16831</v>
      </c>
      <c r="J22" s="35">
        <v>65135</v>
      </c>
      <c r="K22" s="35">
        <v>344186</v>
      </c>
      <c r="L22" s="35">
        <v>568143</v>
      </c>
      <c r="M22" s="35">
        <v>356787</v>
      </c>
      <c r="N22" s="35">
        <v>150126</v>
      </c>
      <c r="O22" s="35">
        <v>50193</v>
      </c>
      <c r="P22" s="35">
        <v>28393</v>
      </c>
      <c r="Q22" s="35">
        <v>17488</v>
      </c>
      <c r="R22" s="35">
        <f t="shared" si="10"/>
        <v>485178</v>
      </c>
      <c r="S22" s="63">
        <f t="shared" si="8"/>
        <v>0.21922270910466146</v>
      </c>
      <c r="T22" s="35">
        <v>9</v>
      </c>
      <c r="U22" s="35">
        <v>6118</v>
      </c>
      <c r="V22" s="35">
        <v>189245</v>
      </c>
      <c r="W22" s="35">
        <v>289806</v>
      </c>
      <c r="Y22" s="1">
        <v>2213174</v>
      </c>
    </row>
    <row r="23" spans="1:25" x14ac:dyDescent="0.45">
      <c r="A23" s="33" t="s">
        <v>27</v>
      </c>
      <c r="B23" s="32">
        <f t="shared" si="11"/>
        <v>2760794</v>
      </c>
      <c r="C23" s="34">
        <f>SUM(一般接種!D22+一般接種!G22+一般接種!J22+一般接種!M22+医療従事者等!C20)</f>
        <v>899760</v>
      </c>
      <c r="D23" s="30">
        <f t="shared" si="0"/>
        <v>0.85881676933855378</v>
      </c>
      <c r="E23" s="34">
        <f>SUM(一般接種!E22+一般接種!H22+一般接種!K22+一般接種!N22+医療従事者等!D20)</f>
        <v>891717</v>
      </c>
      <c r="F23" s="31">
        <f t="shared" si="1"/>
        <v>0.85113976294152571</v>
      </c>
      <c r="G23" s="29">
        <f t="shared" si="9"/>
        <v>717776</v>
      </c>
      <c r="H23" s="31">
        <f t="shared" si="7"/>
        <v>0.68511388084461389</v>
      </c>
      <c r="I23" s="35">
        <v>10209</v>
      </c>
      <c r="J23" s="35">
        <v>39343</v>
      </c>
      <c r="K23" s="35">
        <v>213111</v>
      </c>
      <c r="L23" s="35">
        <v>219740</v>
      </c>
      <c r="M23" s="35">
        <v>127818</v>
      </c>
      <c r="N23" s="35">
        <v>63099</v>
      </c>
      <c r="O23" s="35">
        <v>20063</v>
      </c>
      <c r="P23" s="35">
        <v>13737</v>
      </c>
      <c r="Q23" s="35">
        <v>10656</v>
      </c>
      <c r="R23" s="35">
        <f t="shared" si="10"/>
        <v>251541</v>
      </c>
      <c r="S23" s="63">
        <f t="shared" si="8"/>
        <v>0.24009472412219832</v>
      </c>
      <c r="T23" s="35">
        <v>104</v>
      </c>
      <c r="U23" s="35">
        <v>3774</v>
      </c>
      <c r="V23" s="35">
        <v>125731</v>
      </c>
      <c r="W23" s="35">
        <v>121932</v>
      </c>
      <c r="Y23" s="1">
        <v>1047674</v>
      </c>
    </row>
    <row r="24" spans="1:25" x14ac:dyDescent="0.45">
      <c r="A24" s="33" t="s">
        <v>28</v>
      </c>
      <c r="B24" s="32">
        <f t="shared" si="11"/>
        <v>2841175</v>
      </c>
      <c r="C24" s="34">
        <f>SUM(一般接種!D23+一般接種!G23+一般接種!J23+一般接種!M23+医療従事者等!C21)</f>
        <v>940926</v>
      </c>
      <c r="D24" s="30">
        <f t="shared" si="0"/>
        <v>0.83072530406407596</v>
      </c>
      <c r="E24" s="34">
        <f>SUM(一般接種!E23+一般接種!H23+一般接種!K23+一般接種!N23+医療従事者等!D21)</f>
        <v>929672</v>
      </c>
      <c r="F24" s="31">
        <f t="shared" si="1"/>
        <v>0.82078936587984352</v>
      </c>
      <c r="G24" s="29">
        <f t="shared" si="9"/>
        <v>738801</v>
      </c>
      <c r="H24" s="31">
        <f t="shared" si="7"/>
        <v>0.65227306437258969</v>
      </c>
      <c r="I24" s="35">
        <v>9369</v>
      </c>
      <c r="J24" s="35">
        <v>55485</v>
      </c>
      <c r="K24" s="35">
        <v>204832</v>
      </c>
      <c r="L24" s="35">
        <v>216974</v>
      </c>
      <c r="M24" s="35">
        <v>131546</v>
      </c>
      <c r="N24" s="35">
        <v>67782</v>
      </c>
      <c r="O24" s="35">
        <v>26877</v>
      </c>
      <c r="P24" s="35">
        <v>13879</v>
      </c>
      <c r="Q24" s="35">
        <v>12057</v>
      </c>
      <c r="R24" s="35">
        <f t="shared" si="10"/>
        <v>231776</v>
      </c>
      <c r="S24" s="63">
        <f t="shared" si="8"/>
        <v>0.20463053212979052</v>
      </c>
      <c r="T24" s="35">
        <v>38</v>
      </c>
      <c r="U24" s="35">
        <v>6863</v>
      </c>
      <c r="V24" s="35">
        <v>103469</v>
      </c>
      <c r="W24" s="35">
        <v>121406</v>
      </c>
      <c r="Y24" s="1">
        <v>1132656</v>
      </c>
    </row>
    <row r="25" spans="1:25" x14ac:dyDescent="0.45">
      <c r="A25" s="33" t="s">
        <v>29</v>
      </c>
      <c r="B25" s="32">
        <f t="shared" si="11"/>
        <v>1961855</v>
      </c>
      <c r="C25" s="34">
        <f>SUM(一般接種!D24+一般接種!G24+一般接種!J24+一般接種!M24+医療従事者等!C22)</f>
        <v>650110</v>
      </c>
      <c r="D25" s="30">
        <f t="shared" si="0"/>
        <v>0.83930321217997295</v>
      </c>
      <c r="E25" s="34">
        <f>SUM(一般接種!E24+一般接種!H24+一般接種!K24+一般接種!N24+医療従事者等!D22)</f>
        <v>643333</v>
      </c>
      <c r="F25" s="31">
        <f t="shared" si="1"/>
        <v>0.83055398840408323</v>
      </c>
      <c r="G25" s="29">
        <f t="shared" si="9"/>
        <v>516798</v>
      </c>
      <c r="H25" s="31">
        <f t="shared" si="7"/>
        <v>0.66719512305330742</v>
      </c>
      <c r="I25" s="35">
        <v>7674</v>
      </c>
      <c r="J25" s="35">
        <v>32413</v>
      </c>
      <c r="K25" s="35">
        <v>143805</v>
      </c>
      <c r="L25" s="35">
        <v>172177</v>
      </c>
      <c r="M25" s="35">
        <v>92082</v>
      </c>
      <c r="N25" s="35">
        <v>34601</v>
      </c>
      <c r="O25" s="35">
        <v>15967</v>
      </c>
      <c r="P25" s="35">
        <v>10575</v>
      </c>
      <c r="Q25" s="35">
        <v>7504</v>
      </c>
      <c r="R25" s="35">
        <f t="shared" si="10"/>
        <v>151614</v>
      </c>
      <c r="S25" s="63">
        <f t="shared" si="8"/>
        <v>0.19573628649221581</v>
      </c>
      <c r="T25" s="35">
        <v>145</v>
      </c>
      <c r="U25" s="35">
        <v>3806</v>
      </c>
      <c r="V25" s="35">
        <v>69132</v>
      </c>
      <c r="W25" s="35">
        <v>78531</v>
      </c>
      <c r="Y25" s="1">
        <v>774583</v>
      </c>
    </row>
    <row r="26" spans="1:25" x14ac:dyDescent="0.45">
      <c r="A26" s="33" t="s">
        <v>30</v>
      </c>
      <c r="B26" s="32">
        <f t="shared" si="11"/>
        <v>2093947</v>
      </c>
      <c r="C26" s="34">
        <f>SUM(一般接種!D25+一般接種!G25+一般接種!J25+一般接種!M25+医療従事者等!C23)</f>
        <v>684318</v>
      </c>
      <c r="D26" s="30">
        <f t="shared" si="0"/>
        <v>0.83352070714022097</v>
      </c>
      <c r="E26" s="34">
        <f>SUM(一般接種!E25+一般接種!H25+一般接種!K25+一般接種!N25+医療従事者等!D23)</f>
        <v>675869</v>
      </c>
      <c r="F26" s="31">
        <f t="shared" si="1"/>
        <v>0.8232295611311613</v>
      </c>
      <c r="G26" s="29">
        <f t="shared" si="9"/>
        <v>543870</v>
      </c>
      <c r="H26" s="31">
        <f t="shared" si="7"/>
        <v>0.6624506545090908</v>
      </c>
      <c r="I26" s="35">
        <v>6867</v>
      </c>
      <c r="J26" s="35">
        <v>38034</v>
      </c>
      <c r="K26" s="35">
        <v>169274</v>
      </c>
      <c r="L26" s="35">
        <v>165298</v>
      </c>
      <c r="M26" s="35">
        <v>96473</v>
      </c>
      <c r="N26" s="35">
        <v>34684</v>
      </c>
      <c r="O26" s="35">
        <v>12479</v>
      </c>
      <c r="P26" s="35">
        <v>12995</v>
      </c>
      <c r="Q26" s="35">
        <v>7766</v>
      </c>
      <c r="R26" s="35">
        <f t="shared" si="10"/>
        <v>189890</v>
      </c>
      <c r="S26" s="63">
        <f t="shared" si="8"/>
        <v>0.23129195356377671</v>
      </c>
      <c r="T26" s="35">
        <v>117</v>
      </c>
      <c r="U26" s="35">
        <v>6410</v>
      </c>
      <c r="V26" s="35">
        <v>89619</v>
      </c>
      <c r="W26" s="35">
        <v>93744</v>
      </c>
      <c r="Y26" s="1">
        <v>820997</v>
      </c>
    </row>
    <row r="27" spans="1:25" x14ac:dyDescent="0.45">
      <c r="A27" s="33" t="s">
        <v>31</v>
      </c>
      <c r="B27" s="32">
        <f t="shared" si="11"/>
        <v>5398865</v>
      </c>
      <c r="C27" s="34">
        <f>SUM(一般接種!D26+一般接種!G26+一般接種!J26+一般接種!M26+医療従事者等!C24)</f>
        <v>1737698</v>
      </c>
      <c r="D27" s="30">
        <f t="shared" si="0"/>
        <v>0.8387638006175494</v>
      </c>
      <c r="E27" s="34">
        <f>SUM(一般接種!E26+一般接種!H26+一般接種!K26+一般接種!N26+医療従事者等!D24)</f>
        <v>1715142</v>
      </c>
      <c r="F27" s="31">
        <f t="shared" si="1"/>
        <v>0.82787631827785091</v>
      </c>
      <c r="G27" s="29">
        <f t="shared" si="9"/>
        <v>1430033</v>
      </c>
      <c r="H27" s="31">
        <f t="shared" si="7"/>
        <v>0.69025798158743124</v>
      </c>
      <c r="I27" s="35">
        <v>14360</v>
      </c>
      <c r="J27" s="35">
        <v>69393</v>
      </c>
      <c r="K27" s="35">
        <v>457795</v>
      </c>
      <c r="L27" s="35">
        <v>433144</v>
      </c>
      <c r="M27" s="35">
        <v>235738</v>
      </c>
      <c r="N27" s="35">
        <v>123333</v>
      </c>
      <c r="O27" s="35">
        <v>48310</v>
      </c>
      <c r="P27" s="35">
        <v>27710</v>
      </c>
      <c r="Q27" s="35">
        <v>20250</v>
      </c>
      <c r="R27" s="35">
        <f t="shared" si="10"/>
        <v>515992</v>
      </c>
      <c r="S27" s="63">
        <f t="shared" si="8"/>
        <v>0.24906250165923571</v>
      </c>
      <c r="T27" s="35">
        <v>12</v>
      </c>
      <c r="U27" s="35">
        <v>6550</v>
      </c>
      <c r="V27" s="35">
        <v>256919</v>
      </c>
      <c r="W27" s="35">
        <v>252511</v>
      </c>
      <c r="Y27" s="1">
        <v>2071737</v>
      </c>
    </row>
    <row r="28" spans="1:25" x14ac:dyDescent="0.45">
      <c r="A28" s="33" t="s">
        <v>32</v>
      </c>
      <c r="B28" s="32">
        <f t="shared" si="11"/>
        <v>5190018</v>
      </c>
      <c r="C28" s="34">
        <f>SUM(一般接種!D27+一般接種!G27+一般接種!J27+一般接種!M27+医療従事者等!C25)</f>
        <v>1673374</v>
      </c>
      <c r="D28" s="30">
        <f t="shared" si="0"/>
        <v>0.82972107670056039</v>
      </c>
      <c r="E28" s="34">
        <f>SUM(一般接種!E27+一般接種!H27+一般接種!K27+一般接種!N27+医療従事者等!D25)</f>
        <v>1659395</v>
      </c>
      <c r="F28" s="31">
        <f t="shared" si="1"/>
        <v>0.82278976849857022</v>
      </c>
      <c r="G28" s="29">
        <f t="shared" si="9"/>
        <v>1343394</v>
      </c>
      <c r="H28" s="31">
        <f t="shared" si="7"/>
        <v>0.66610471784136283</v>
      </c>
      <c r="I28" s="35">
        <v>15507</v>
      </c>
      <c r="J28" s="35">
        <v>85359</v>
      </c>
      <c r="K28" s="35">
        <v>466897</v>
      </c>
      <c r="L28" s="35">
        <v>403687</v>
      </c>
      <c r="M28" s="35">
        <v>192471</v>
      </c>
      <c r="N28" s="35">
        <v>97880</v>
      </c>
      <c r="O28" s="35">
        <v>38037</v>
      </c>
      <c r="P28" s="35">
        <v>22373</v>
      </c>
      <c r="Q28" s="35">
        <v>21183</v>
      </c>
      <c r="R28" s="35">
        <f t="shared" si="10"/>
        <v>513855</v>
      </c>
      <c r="S28" s="63">
        <f t="shared" si="8"/>
        <v>0.25478842378808714</v>
      </c>
      <c r="T28" s="35">
        <v>42</v>
      </c>
      <c r="U28" s="35">
        <v>9422</v>
      </c>
      <c r="V28" s="35">
        <v>256931</v>
      </c>
      <c r="W28" s="35">
        <v>247460</v>
      </c>
      <c r="Y28" s="1">
        <v>2016791</v>
      </c>
    </row>
    <row r="29" spans="1:25" x14ac:dyDescent="0.45">
      <c r="A29" s="33" t="s">
        <v>33</v>
      </c>
      <c r="B29" s="32">
        <f t="shared" si="11"/>
        <v>9482524</v>
      </c>
      <c r="C29" s="34">
        <f>SUM(一般接種!D28+一般接種!G28+一般接種!J28+一般接種!M28+医療従事者等!C26)</f>
        <v>3149681</v>
      </c>
      <c r="D29" s="30">
        <f t="shared" si="0"/>
        <v>0.85443810257551012</v>
      </c>
      <c r="E29" s="34">
        <f>SUM(一般接種!E28+一般接種!H28+一般接種!K28+一般接種!N28+医療従事者等!D26)</f>
        <v>3115035</v>
      </c>
      <c r="F29" s="31">
        <f t="shared" si="1"/>
        <v>0.84503941664451232</v>
      </c>
      <c r="G29" s="29">
        <f t="shared" si="9"/>
        <v>2451114</v>
      </c>
      <c r="H29" s="31">
        <f t="shared" si="7"/>
        <v>0.66493247898954499</v>
      </c>
      <c r="I29" s="35">
        <v>23595</v>
      </c>
      <c r="J29" s="35">
        <v>116007</v>
      </c>
      <c r="K29" s="35">
        <v>657852</v>
      </c>
      <c r="L29" s="35">
        <v>757416</v>
      </c>
      <c r="M29" s="35">
        <v>454017</v>
      </c>
      <c r="N29" s="35">
        <v>252043</v>
      </c>
      <c r="O29" s="35">
        <v>88133</v>
      </c>
      <c r="P29" s="35">
        <v>53022</v>
      </c>
      <c r="Q29" s="35">
        <v>49029</v>
      </c>
      <c r="R29" s="35">
        <f t="shared" si="10"/>
        <v>766694</v>
      </c>
      <c r="S29" s="63">
        <f t="shared" si="8"/>
        <v>0.20798695696993702</v>
      </c>
      <c r="T29" s="35">
        <v>26</v>
      </c>
      <c r="U29" s="35">
        <v>12183</v>
      </c>
      <c r="V29" s="35">
        <v>352947</v>
      </c>
      <c r="W29" s="35">
        <v>401538</v>
      </c>
      <c r="Y29" s="1">
        <v>3686260</v>
      </c>
    </row>
    <row r="30" spans="1:25" x14ac:dyDescent="0.45">
      <c r="A30" s="33" t="s">
        <v>34</v>
      </c>
      <c r="B30" s="32">
        <f t="shared" si="11"/>
        <v>17986792</v>
      </c>
      <c r="C30" s="34">
        <f>SUM(一般接種!D29+一般接種!G29+一般接種!J29+一般接種!M29+医療従事者等!C27)</f>
        <v>6031790</v>
      </c>
      <c r="D30" s="30">
        <f t="shared" si="0"/>
        <v>0.79798227285223244</v>
      </c>
      <c r="E30" s="34">
        <f>SUM(一般接種!E29+一般接種!H29+一般接種!K29+一般接種!N29+医療従事者等!D27)</f>
        <v>5925723</v>
      </c>
      <c r="F30" s="31">
        <f t="shared" si="1"/>
        <v>0.78395002276815828</v>
      </c>
      <c r="G30" s="29">
        <f t="shared" si="9"/>
        <v>4617809</v>
      </c>
      <c r="H30" s="31">
        <f t="shared" si="7"/>
        <v>0.61091810580565542</v>
      </c>
      <c r="I30" s="35">
        <v>43228</v>
      </c>
      <c r="J30" s="35">
        <v>375643</v>
      </c>
      <c r="K30" s="35">
        <v>1356435</v>
      </c>
      <c r="L30" s="35">
        <v>1362426</v>
      </c>
      <c r="M30" s="35">
        <v>761413</v>
      </c>
      <c r="N30" s="35">
        <v>370619</v>
      </c>
      <c r="O30" s="35">
        <v>150516</v>
      </c>
      <c r="P30" s="35">
        <v>109012</v>
      </c>
      <c r="Q30" s="35">
        <v>88517</v>
      </c>
      <c r="R30" s="35">
        <f t="shared" si="10"/>
        <v>1411470</v>
      </c>
      <c r="S30" s="63">
        <f t="shared" si="8"/>
        <v>0.18673197154787227</v>
      </c>
      <c r="T30" s="35">
        <v>68</v>
      </c>
      <c r="U30" s="35">
        <v>45249</v>
      </c>
      <c r="V30" s="35">
        <v>690558</v>
      </c>
      <c r="W30" s="35">
        <v>675595</v>
      </c>
      <c r="Y30" s="1">
        <v>7558802</v>
      </c>
    </row>
    <row r="31" spans="1:25" x14ac:dyDescent="0.45">
      <c r="A31" s="33" t="s">
        <v>35</v>
      </c>
      <c r="B31" s="32">
        <f t="shared" si="11"/>
        <v>4451306</v>
      </c>
      <c r="C31" s="34">
        <f>SUM(一般接種!D30+一般接種!G30+一般接種!J30+一般接種!M30+医療従事者等!C28)</f>
        <v>1484091</v>
      </c>
      <c r="D31" s="30">
        <f t="shared" si="0"/>
        <v>0.82423994352858587</v>
      </c>
      <c r="E31" s="34">
        <f>SUM(一般接種!E30+一般接種!H30+一般接種!K30+一般接種!N30+医療従事者等!D28)</f>
        <v>1468157</v>
      </c>
      <c r="F31" s="31">
        <f t="shared" si="1"/>
        <v>0.81539045972996138</v>
      </c>
      <c r="G31" s="29">
        <f t="shared" si="9"/>
        <v>1163589</v>
      </c>
      <c r="H31" s="31">
        <f t="shared" si="7"/>
        <v>0.64623835846351985</v>
      </c>
      <c r="I31" s="35">
        <v>16832</v>
      </c>
      <c r="J31" s="35">
        <v>67553</v>
      </c>
      <c r="K31" s="35">
        <v>347262</v>
      </c>
      <c r="L31" s="35">
        <v>354028</v>
      </c>
      <c r="M31" s="35">
        <v>197043</v>
      </c>
      <c r="N31" s="35">
        <v>98806</v>
      </c>
      <c r="O31" s="35">
        <v>40831</v>
      </c>
      <c r="P31" s="35">
        <v>24571</v>
      </c>
      <c r="Q31" s="35">
        <v>16663</v>
      </c>
      <c r="R31" s="35">
        <f t="shared" si="10"/>
        <v>335469</v>
      </c>
      <c r="S31" s="63">
        <f t="shared" si="8"/>
        <v>0.18631401283047413</v>
      </c>
      <c r="T31" s="35">
        <v>82</v>
      </c>
      <c r="U31" s="35">
        <v>5557</v>
      </c>
      <c r="V31" s="35">
        <v>161933</v>
      </c>
      <c r="W31" s="35">
        <v>167897</v>
      </c>
      <c r="Y31" s="1">
        <v>1800557</v>
      </c>
    </row>
    <row r="32" spans="1:25" x14ac:dyDescent="0.45">
      <c r="A32" s="33" t="s">
        <v>36</v>
      </c>
      <c r="B32" s="32">
        <f t="shared" si="11"/>
        <v>3480839</v>
      </c>
      <c r="C32" s="34">
        <f>SUM(一般接種!D31+一般接種!G31+一般接種!J31+一般接種!M31+医療従事者等!C29)</f>
        <v>1160908</v>
      </c>
      <c r="D32" s="30">
        <f t="shared" si="0"/>
        <v>0.81820751133141578</v>
      </c>
      <c r="E32" s="34">
        <f>SUM(一般接種!E31+一般接種!H31+一般接種!K31+一般接種!N31+医療従事者等!D29)</f>
        <v>1148745</v>
      </c>
      <c r="F32" s="31">
        <f t="shared" si="1"/>
        <v>0.80963503361541767</v>
      </c>
      <c r="G32" s="29">
        <f t="shared" si="9"/>
        <v>895023</v>
      </c>
      <c r="H32" s="31">
        <f t="shared" si="7"/>
        <v>0.63081186572439651</v>
      </c>
      <c r="I32" s="35">
        <v>8763</v>
      </c>
      <c r="J32" s="35">
        <v>53137</v>
      </c>
      <c r="K32" s="35">
        <v>238938</v>
      </c>
      <c r="L32" s="35">
        <v>286156</v>
      </c>
      <c r="M32" s="35">
        <v>161316</v>
      </c>
      <c r="N32" s="35">
        <v>83273</v>
      </c>
      <c r="O32" s="35">
        <v>25257</v>
      </c>
      <c r="P32" s="35">
        <v>21623</v>
      </c>
      <c r="Q32" s="35">
        <v>16560</v>
      </c>
      <c r="R32" s="35">
        <f t="shared" si="10"/>
        <v>276163</v>
      </c>
      <c r="S32" s="63">
        <f t="shared" si="8"/>
        <v>0.19463957604893564</v>
      </c>
      <c r="T32" s="35">
        <v>9</v>
      </c>
      <c r="U32" s="35">
        <v>7073</v>
      </c>
      <c r="V32" s="35">
        <v>134103</v>
      </c>
      <c r="W32" s="35">
        <v>134978</v>
      </c>
      <c r="Y32" s="1">
        <v>1418843</v>
      </c>
    </row>
    <row r="33" spans="1:25" x14ac:dyDescent="0.45">
      <c r="A33" s="33" t="s">
        <v>37</v>
      </c>
      <c r="B33" s="32">
        <f t="shared" si="11"/>
        <v>6083084</v>
      </c>
      <c r="C33" s="34">
        <f>SUM(一般接種!D32+一般接種!G32+一般接種!J32+一般接種!M32+医療従事者等!C30)</f>
        <v>2035536</v>
      </c>
      <c r="D33" s="30">
        <f t="shared" si="0"/>
        <v>0.80438736049431303</v>
      </c>
      <c r="E33" s="34">
        <f>SUM(一般接種!E32+一般接種!H32+一般接種!K32+一般接種!N32+医療従事者等!D30)</f>
        <v>2004021</v>
      </c>
      <c r="F33" s="31">
        <f t="shared" si="1"/>
        <v>0.7919335067349208</v>
      </c>
      <c r="G33" s="29">
        <f t="shared" si="9"/>
        <v>1546314</v>
      </c>
      <c r="H33" s="31">
        <f t="shared" si="7"/>
        <v>0.61106039733780348</v>
      </c>
      <c r="I33" s="35">
        <v>26205</v>
      </c>
      <c r="J33" s="35">
        <v>97626</v>
      </c>
      <c r="K33" s="35">
        <v>451826</v>
      </c>
      <c r="L33" s="35">
        <v>475896</v>
      </c>
      <c r="M33" s="35">
        <v>252893</v>
      </c>
      <c r="N33" s="35">
        <v>126126</v>
      </c>
      <c r="O33" s="35">
        <v>51232</v>
      </c>
      <c r="P33" s="35">
        <v>36960</v>
      </c>
      <c r="Q33" s="35">
        <v>27550</v>
      </c>
      <c r="R33" s="35">
        <f t="shared" si="10"/>
        <v>497213</v>
      </c>
      <c r="S33" s="63">
        <f t="shared" si="8"/>
        <v>0.19648478468249095</v>
      </c>
      <c r="T33" s="35">
        <v>15</v>
      </c>
      <c r="U33" s="35">
        <v>8158</v>
      </c>
      <c r="V33" s="35">
        <v>241889</v>
      </c>
      <c r="W33" s="35">
        <v>247151</v>
      </c>
      <c r="Y33" s="1">
        <v>2530542</v>
      </c>
    </row>
    <row r="34" spans="1:25" x14ac:dyDescent="0.45">
      <c r="A34" s="33" t="s">
        <v>38</v>
      </c>
      <c r="B34" s="32">
        <f t="shared" si="11"/>
        <v>20417128</v>
      </c>
      <c r="C34" s="34">
        <f>SUM(一般接種!D33+一般接種!G33+一般接種!J33+一般接種!M33+医療従事者等!C31)</f>
        <v>6919217</v>
      </c>
      <c r="D34" s="30">
        <f t="shared" si="0"/>
        <v>0.78276015494522266</v>
      </c>
      <c r="E34" s="34">
        <f>SUM(一般接種!E33+一般接種!H33+一般接種!K33+一般接種!N33+医療従事者等!D31)</f>
        <v>6828887</v>
      </c>
      <c r="F34" s="31">
        <f t="shared" si="1"/>
        <v>0.77254126387760591</v>
      </c>
      <c r="G34" s="29">
        <f t="shared" si="9"/>
        <v>5112478</v>
      </c>
      <c r="H34" s="31">
        <f t="shared" si="7"/>
        <v>0.57836660874113965</v>
      </c>
      <c r="I34" s="35">
        <v>65674</v>
      </c>
      <c r="J34" s="35">
        <v>376094</v>
      </c>
      <c r="K34" s="35">
        <v>1530811</v>
      </c>
      <c r="L34" s="35">
        <v>1562439</v>
      </c>
      <c r="M34" s="35">
        <v>775052</v>
      </c>
      <c r="N34" s="35">
        <v>370583</v>
      </c>
      <c r="O34" s="35">
        <v>198378</v>
      </c>
      <c r="P34" s="35">
        <v>137818</v>
      </c>
      <c r="Q34" s="35">
        <v>95629</v>
      </c>
      <c r="R34" s="35">
        <f t="shared" si="10"/>
        <v>1556546</v>
      </c>
      <c r="S34" s="63">
        <f t="shared" si="8"/>
        <v>0.17608960495665427</v>
      </c>
      <c r="T34" s="35">
        <v>443</v>
      </c>
      <c r="U34" s="35">
        <v>49377</v>
      </c>
      <c r="V34" s="35">
        <v>790158</v>
      </c>
      <c r="W34" s="35">
        <v>716568</v>
      </c>
      <c r="Y34" s="1">
        <v>8839511</v>
      </c>
    </row>
    <row r="35" spans="1:25" x14ac:dyDescent="0.45">
      <c r="A35" s="33" t="s">
        <v>39</v>
      </c>
      <c r="B35" s="32">
        <f t="shared" si="11"/>
        <v>13308946</v>
      </c>
      <c r="C35" s="34">
        <f>SUM(一般接種!D34+一般接種!G34+一般接種!J34+一般接種!M34+医療従事者等!C32)</f>
        <v>4444299</v>
      </c>
      <c r="D35" s="30">
        <f t="shared" si="0"/>
        <v>0.80459824843286787</v>
      </c>
      <c r="E35" s="34">
        <f>SUM(一般接種!E34+一般接種!H34+一般接種!K34+一般接種!N34+医療従事者等!D32)</f>
        <v>4391579</v>
      </c>
      <c r="F35" s="31">
        <f t="shared" si="1"/>
        <v>0.79505379166760959</v>
      </c>
      <c r="G35" s="29">
        <f t="shared" si="9"/>
        <v>3394893</v>
      </c>
      <c r="H35" s="31">
        <f t="shared" si="7"/>
        <v>0.61461322953676256</v>
      </c>
      <c r="I35" s="35">
        <v>45800</v>
      </c>
      <c r="J35" s="35">
        <v>244249</v>
      </c>
      <c r="K35" s="35">
        <v>1011035</v>
      </c>
      <c r="L35" s="35">
        <v>1038382</v>
      </c>
      <c r="M35" s="35">
        <v>545237</v>
      </c>
      <c r="N35" s="35">
        <v>253711</v>
      </c>
      <c r="O35" s="35">
        <v>115920</v>
      </c>
      <c r="P35" s="35">
        <v>80854</v>
      </c>
      <c r="Q35" s="35">
        <v>59705</v>
      </c>
      <c r="R35" s="35">
        <f t="shared" si="10"/>
        <v>1078175</v>
      </c>
      <c r="S35" s="63">
        <f t="shared" si="8"/>
        <v>0.19519337391658559</v>
      </c>
      <c r="T35" s="35">
        <v>103</v>
      </c>
      <c r="U35" s="35">
        <v>26724</v>
      </c>
      <c r="V35" s="35">
        <v>534534</v>
      </c>
      <c r="W35" s="35">
        <v>516814</v>
      </c>
      <c r="Y35" s="1">
        <v>5523625</v>
      </c>
    </row>
    <row r="36" spans="1:25" x14ac:dyDescent="0.45">
      <c r="A36" s="33" t="s">
        <v>40</v>
      </c>
      <c r="B36" s="32">
        <f t="shared" si="11"/>
        <v>3341218</v>
      </c>
      <c r="C36" s="34">
        <f>SUM(一般接種!D35+一般接種!G35+一般接種!J35+一般接種!M35+医療従事者等!C33)</f>
        <v>1096548</v>
      </c>
      <c r="D36" s="30">
        <f t="shared" si="0"/>
        <v>0.81543556035780917</v>
      </c>
      <c r="E36" s="34">
        <f>SUM(一般接種!E35+一般接種!H35+一般接種!K35+一般接種!N35+医療従事者等!D33)</f>
        <v>1085149</v>
      </c>
      <c r="F36" s="31">
        <f t="shared" si="1"/>
        <v>0.80695882249269191</v>
      </c>
      <c r="G36" s="29">
        <f t="shared" si="9"/>
        <v>857904</v>
      </c>
      <c r="H36" s="31">
        <f t="shared" si="7"/>
        <v>0.63797063965572498</v>
      </c>
      <c r="I36" s="35">
        <v>7600</v>
      </c>
      <c r="J36" s="35">
        <v>54588</v>
      </c>
      <c r="K36" s="35">
        <v>307976</v>
      </c>
      <c r="L36" s="35">
        <v>254505</v>
      </c>
      <c r="M36" s="35">
        <v>131829</v>
      </c>
      <c r="N36" s="35">
        <v>53879</v>
      </c>
      <c r="O36" s="35">
        <v>20391</v>
      </c>
      <c r="P36" s="35">
        <v>14656</v>
      </c>
      <c r="Q36" s="35">
        <v>12480</v>
      </c>
      <c r="R36" s="35">
        <f t="shared" si="10"/>
        <v>301617</v>
      </c>
      <c r="S36" s="63">
        <f t="shared" si="8"/>
        <v>0.22429408234609094</v>
      </c>
      <c r="T36" s="35">
        <v>71</v>
      </c>
      <c r="U36" s="35">
        <v>5812</v>
      </c>
      <c r="V36" s="35">
        <v>159053</v>
      </c>
      <c r="W36" s="35">
        <v>136681</v>
      </c>
      <c r="Y36" s="1">
        <v>1344739</v>
      </c>
    </row>
    <row r="37" spans="1:25" x14ac:dyDescent="0.45">
      <c r="A37" s="33" t="s">
        <v>41</v>
      </c>
      <c r="B37" s="32">
        <f t="shared" si="11"/>
        <v>2295175</v>
      </c>
      <c r="C37" s="34">
        <f>SUM(一般接種!D36+一般接種!G36+一般接種!J36+一般接種!M36+医療従事者等!C34)</f>
        <v>751383</v>
      </c>
      <c r="D37" s="30">
        <f t="shared" si="0"/>
        <v>0.79559248310095376</v>
      </c>
      <c r="E37" s="34">
        <f>SUM(一般接種!E36+一般接種!H36+一般接種!K36+一般接種!N36+医療従事者等!D34)</f>
        <v>742237</v>
      </c>
      <c r="F37" s="31">
        <f t="shared" si="1"/>
        <v>0.78590835549833127</v>
      </c>
      <c r="G37" s="29">
        <f t="shared" si="9"/>
        <v>601747</v>
      </c>
      <c r="H37" s="31">
        <f t="shared" si="7"/>
        <v>0.63715227777118943</v>
      </c>
      <c r="I37" s="35">
        <v>7692</v>
      </c>
      <c r="J37" s="35">
        <v>44855</v>
      </c>
      <c r="K37" s="35">
        <v>212625</v>
      </c>
      <c r="L37" s="35">
        <v>197563</v>
      </c>
      <c r="M37" s="35">
        <v>83869</v>
      </c>
      <c r="N37" s="35">
        <v>29923</v>
      </c>
      <c r="O37" s="35">
        <v>10782</v>
      </c>
      <c r="P37" s="35">
        <v>8342</v>
      </c>
      <c r="Q37" s="35">
        <v>6096</v>
      </c>
      <c r="R37" s="35">
        <f t="shared" si="10"/>
        <v>199808</v>
      </c>
      <c r="S37" s="63">
        <f t="shared" si="8"/>
        <v>0.21156419943415725</v>
      </c>
      <c r="T37" s="35">
        <v>2</v>
      </c>
      <c r="U37" s="35">
        <v>3035</v>
      </c>
      <c r="V37" s="35">
        <v>90976</v>
      </c>
      <c r="W37" s="35">
        <v>105795</v>
      </c>
      <c r="Y37" s="1">
        <v>944432</v>
      </c>
    </row>
    <row r="38" spans="1:25" x14ac:dyDescent="0.45">
      <c r="A38" s="33" t="s">
        <v>42</v>
      </c>
      <c r="B38" s="32">
        <f t="shared" si="11"/>
        <v>1365760</v>
      </c>
      <c r="C38" s="34">
        <f>SUM(一般接種!D37+一般接種!G37+一般接種!J37+一般接種!M37+医療従事者等!C35)</f>
        <v>445738</v>
      </c>
      <c r="D38" s="30">
        <f t="shared" si="0"/>
        <v>0.80055245443508116</v>
      </c>
      <c r="E38" s="34">
        <f>SUM(一般接種!E37+一般接種!H37+一般接種!K37+一般接種!N37+医療従事者等!D35)</f>
        <v>440263</v>
      </c>
      <c r="F38" s="31">
        <f t="shared" si="1"/>
        <v>0.79071926837503681</v>
      </c>
      <c r="G38" s="29">
        <f t="shared" si="9"/>
        <v>354564</v>
      </c>
      <c r="H38" s="31">
        <f t="shared" si="7"/>
        <v>0.63680251729563142</v>
      </c>
      <c r="I38" s="35">
        <v>4920</v>
      </c>
      <c r="J38" s="35">
        <v>23225</v>
      </c>
      <c r="K38" s="35">
        <v>108414</v>
      </c>
      <c r="L38" s="35">
        <v>110743</v>
      </c>
      <c r="M38" s="35">
        <v>59685</v>
      </c>
      <c r="N38" s="35">
        <v>25079</v>
      </c>
      <c r="O38" s="35">
        <v>9455</v>
      </c>
      <c r="P38" s="35">
        <v>7478</v>
      </c>
      <c r="Q38" s="35">
        <v>5565</v>
      </c>
      <c r="R38" s="35">
        <f t="shared" si="10"/>
        <v>125195</v>
      </c>
      <c r="S38" s="63">
        <f t="shared" si="8"/>
        <v>0.22485218790634856</v>
      </c>
      <c r="T38" s="35">
        <v>17</v>
      </c>
      <c r="U38" s="35">
        <v>2692</v>
      </c>
      <c r="V38" s="35">
        <v>57649</v>
      </c>
      <c r="W38" s="35">
        <v>64837</v>
      </c>
      <c r="Y38" s="1">
        <v>556788</v>
      </c>
    </row>
    <row r="39" spans="1:25" x14ac:dyDescent="0.45">
      <c r="A39" s="33" t="s">
        <v>43</v>
      </c>
      <c r="B39" s="32">
        <f t="shared" si="11"/>
        <v>1714098</v>
      </c>
      <c r="C39" s="34">
        <f>SUM(一般接種!D38+一般接種!G38+一般接種!J38+一般接種!M38+医療従事者等!C36)</f>
        <v>566824</v>
      </c>
      <c r="D39" s="30">
        <f t="shared" si="0"/>
        <v>0.84246635404977599</v>
      </c>
      <c r="E39" s="34">
        <f>SUM(一般接種!E38+一般接種!H38+一般接種!K38+一般接種!N38+医療従事者等!D36)</f>
        <v>557947</v>
      </c>
      <c r="F39" s="31">
        <f t="shared" si="1"/>
        <v>0.82927253405468071</v>
      </c>
      <c r="G39" s="29">
        <f t="shared" si="9"/>
        <v>456365</v>
      </c>
      <c r="H39" s="31">
        <f t="shared" si="7"/>
        <v>0.67829195246836049</v>
      </c>
      <c r="I39" s="35">
        <v>4904</v>
      </c>
      <c r="J39" s="35">
        <v>30276</v>
      </c>
      <c r="K39" s="35">
        <v>111473</v>
      </c>
      <c r="L39" s="35">
        <v>142713</v>
      </c>
      <c r="M39" s="35">
        <v>82678</v>
      </c>
      <c r="N39" s="35">
        <v>45571</v>
      </c>
      <c r="O39" s="35">
        <v>20788</v>
      </c>
      <c r="P39" s="35">
        <v>11279</v>
      </c>
      <c r="Q39" s="35">
        <v>6683</v>
      </c>
      <c r="R39" s="35">
        <f t="shared" si="10"/>
        <v>132962</v>
      </c>
      <c r="S39" s="63">
        <f t="shared" si="8"/>
        <v>0.19762044544191196</v>
      </c>
      <c r="T39" s="35">
        <v>25</v>
      </c>
      <c r="U39" s="35">
        <v>2148</v>
      </c>
      <c r="V39" s="35">
        <v>47619</v>
      </c>
      <c r="W39" s="35">
        <v>83170</v>
      </c>
      <c r="Y39" s="1">
        <v>672815</v>
      </c>
    </row>
    <row r="40" spans="1:25" x14ac:dyDescent="0.45">
      <c r="A40" s="33" t="s">
        <v>44</v>
      </c>
      <c r="B40" s="32">
        <f t="shared" si="11"/>
        <v>4585862</v>
      </c>
      <c r="C40" s="34">
        <f>SUM(一般接種!D39+一般接種!G39+一般接種!J39+一般接種!M39+医療従事者等!C37)</f>
        <v>1521059</v>
      </c>
      <c r="D40" s="30">
        <f t="shared" si="0"/>
        <v>0.8031820829225611</v>
      </c>
      <c r="E40" s="34">
        <f>SUM(一般接種!E39+一般接種!H39+一般接種!K39+一般接種!N39+医療従事者等!D37)</f>
        <v>1490719</v>
      </c>
      <c r="F40" s="31">
        <f t="shared" si="1"/>
        <v>0.78716130766277803</v>
      </c>
      <c r="G40" s="29">
        <f t="shared" si="9"/>
        <v>1200665</v>
      </c>
      <c r="H40" s="31">
        <f t="shared" si="7"/>
        <v>0.63400079523030783</v>
      </c>
      <c r="I40" s="35">
        <v>21861</v>
      </c>
      <c r="J40" s="35">
        <v>138158</v>
      </c>
      <c r="K40" s="35">
        <v>363087</v>
      </c>
      <c r="L40" s="35">
        <v>318468</v>
      </c>
      <c r="M40" s="35">
        <v>163990</v>
      </c>
      <c r="N40" s="35">
        <v>92136</v>
      </c>
      <c r="O40" s="35">
        <v>51172</v>
      </c>
      <c r="P40" s="35">
        <v>29730</v>
      </c>
      <c r="Q40" s="35">
        <v>22063</v>
      </c>
      <c r="R40" s="35">
        <f t="shared" si="10"/>
        <v>373419</v>
      </c>
      <c r="S40" s="63">
        <f t="shared" si="8"/>
        <v>0.19718068150075696</v>
      </c>
      <c r="T40" s="35">
        <v>252</v>
      </c>
      <c r="U40" s="35">
        <v>7530</v>
      </c>
      <c r="V40" s="35">
        <v>162677</v>
      </c>
      <c r="W40" s="35">
        <v>202960</v>
      </c>
      <c r="Y40" s="1">
        <v>1893791</v>
      </c>
    </row>
    <row r="41" spans="1:25" x14ac:dyDescent="0.45">
      <c r="A41" s="33" t="s">
        <v>45</v>
      </c>
      <c r="B41" s="32">
        <f t="shared" si="11"/>
        <v>6788844</v>
      </c>
      <c r="C41" s="34">
        <f>SUM(一般接種!D40+一般接種!G40+一般接種!J40+一般接種!M40+医療従事者等!C38)</f>
        <v>2251570</v>
      </c>
      <c r="D41" s="30">
        <f t="shared" si="0"/>
        <v>0.80057729375242004</v>
      </c>
      <c r="E41" s="34">
        <f>SUM(一般接種!E40+一般接種!H40+一般接種!K40+一般接種!N40+医療従事者等!D38)</f>
        <v>2223918</v>
      </c>
      <c r="F41" s="31">
        <f t="shared" si="1"/>
        <v>0.79074523730876434</v>
      </c>
      <c r="G41" s="29">
        <f t="shared" si="9"/>
        <v>1743456</v>
      </c>
      <c r="H41" s="31">
        <f t="shared" si="7"/>
        <v>0.6199102343060261</v>
      </c>
      <c r="I41" s="35">
        <v>22439</v>
      </c>
      <c r="J41" s="35">
        <v>122048</v>
      </c>
      <c r="K41" s="35">
        <v>546375</v>
      </c>
      <c r="L41" s="35">
        <v>533029</v>
      </c>
      <c r="M41" s="35">
        <v>293375</v>
      </c>
      <c r="N41" s="35">
        <v>116802</v>
      </c>
      <c r="O41" s="35">
        <v>46072</v>
      </c>
      <c r="P41" s="35">
        <v>32926</v>
      </c>
      <c r="Q41" s="35">
        <v>30390</v>
      </c>
      <c r="R41" s="35">
        <f t="shared" si="10"/>
        <v>569900</v>
      </c>
      <c r="S41" s="63">
        <f t="shared" si="8"/>
        <v>0.20263593834946467</v>
      </c>
      <c r="T41" s="35">
        <v>56</v>
      </c>
      <c r="U41" s="35">
        <v>15707</v>
      </c>
      <c r="V41" s="35">
        <v>273040</v>
      </c>
      <c r="W41" s="35">
        <v>281097</v>
      </c>
      <c r="Y41" s="1">
        <v>2812433</v>
      </c>
    </row>
    <row r="42" spans="1:25" x14ac:dyDescent="0.45">
      <c r="A42" s="33" t="s">
        <v>46</v>
      </c>
      <c r="B42" s="32">
        <f t="shared" si="11"/>
        <v>3492814</v>
      </c>
      <c r="C42" s="34">
        <f>SUM(一般接種!D41+一般接種!G41+一般接種!J41+一般接種!M41+医療従事者等!C39)</f>
        <v>1126025</v>
      </c>
      <c r="D42" s="30">
        <f t="shared" si="0"/>
        <v>0.8303345598808356</v>
      </c>
      <c r="E42" s="34">
        <f>SUM(一般接種!E41+一般接種!H41+一般接種!K41+一般接種!N41+医療従事者等!D39)</f>
        <v>1102692</v>
      </c>
      <c r="F42" s="31">
        <f t="shared" si="1"/>
        <v>0.81312872849547602</v>
      </c>
      <c r="G42" s="29">
        <f t="shared" si="9"/>
        <v>916248</v>
      </c>
      <c r="H42" s="31">
        <f t="shared" si="7"/>
        <v>0.67564430614035731</v>
      </c>
      <c r="I42" s="35">
        <v>44802</v>
      </c>
      <c r="J42" s="35">
        <v>46977</v>
      </c>
      <c r="K42" s="35">
        <v>287551</v>
      </c>
      <c r="L42" s="35">
        <v>310276</v>
      </c>
      <c r="M42" s="35">
        <v>133868</v>
      </c>
      <c r="N42" s="35">
        <v>42117</v>
      </c>
      <c r="O42" s="35">
        <v>18926</v>
      </c>
      <c r="P42" s="35">
        <v>17360</v>
      </c>
      <c r="Q42" s="35">
        <v>14371</v>
      </c>
      <c r="R42" s="35">
        <f t="shared" si="10"/>
        <v>347849</v>
      </c>
      <c r="S42" s="63">
        <f t="shared" si="8"/>
        <v>0.25650500328144471</v>
      </c>
      <c r="T42" s="35">
        <v>399</v>
      </c>
      <c r="U42" s="35">
        <v>9151</v>
      </c>
      <c r="V42" s="35">
        <v>143033</v>
      </c>
      <c r="W42" s="35">
        <v>195266</v>
      </c>
      <c r="Y42" s="1">
        <v>1356110</v>
      </c>
    </row>
    <row r="43" spans="1:25" x14ac:dyDescent="0.45">
      <c r="A43" s="33" t="s">
        <v>47</v>
      </c>
      <c r="B43" s="32">
        <f t="shared" si="11"/>
        <v>1832971</v>
      </c>
      <c r="C43" s="34">
        <f>SUM(一般接種!D42+一般接種!G42+一般接種!J42+一般接種!M42+医療従事者等!C40)</f>
        <v>600961</v>
      </c>
      <c r="D43" s="30">
        <f t="shared" si="0"/>
        <v>0.81769075133104474</v>
      </c>
      <c r="E43" s="34">
        <f>SUM(一般接種!E42+一般接種!H42+一般接種!K42+一般接種!N42+医療従事者等!D40)</f>
        <v>593420</v>
      </c>
      <c r="F43" s="31">
        <f t="shared" si="1"/>
        <v>0.80743017542713846</v>
      </c>
      <c r="G43" s="29">
        <f t="shared" si="9"/>
        <v>483459</v>
      </c>
      <c r="H43" s="31">
        <f t="shared" si="7"/>
        <v>0.65781299110550528</v>
      </c>
      <c r="I43" s="35">
        <v>7954</v>
      </c>
      <c r="J43" s="35">
        <v>39908</v>
      </c>
      <c r="K43" s="35">
        <v>153330</v>
      </c>
      <c r="L43" s="35">
        <v>160765</v>
      </c>
      <c r="M43" s="35">
        <v>67415</v>
      </c>
      <c r="N43" s="35">
        <v>29083</v>
      </c>
      <c r="O43" s="35">
        <v>11864</v>
      </c>
      <c r="P43" s="35">
        <v>7781</v>
      </c>
      <c r="Q43" s="35">
        <v>5359</v>
      </c>
      <c r="R43" s="35">
        <f t="shared" si="10"/>
        <v>155131</v>
      </c>
      <c r="S43" s="63">
        <f t="shared" si="8"/>
        <v>0.21107723120924038</v>
      </c>
      <c r="T43" s="35">
        <v>10</v>
      </c>
      <c r="U43" s="35">
        <v>3495</v>
      </c>
      <c r="V43" s="35">
        <v>74312</v>
      </c>
      <c r="W43" s="35">
        <v>77314</v>
      </c>
      <c r="Y43" s="1">
        <v>734949</v>
      </c>
    </row>
    <row r="44" spans="1:25" x14ac:dyDescent="0.45">
      <c r="A44" s="33" t="s">
        <v>48</v>
      </c>
      <c r="B44" s="32">
        <f t="shared" si="11"/>
        <v>2363159</v>
      </c>
      <c r="C44" s="34">
        <f>SUM(一般接種!D43+一般接種!G43+一般接種!J43+一般接種!M43+医療従事者等!C41)</f>
        <v>782213</v>
      </c>
      <c r="D44" s="30">
        <f t="shared" si="0"/>
        <v>0.80317918956438883</v>
      </c>
      <c r="E44" s="34">
        <f>SUM(一般接種!E43+一般接種!H43+一般接種!K43+一般接種!N43+医療従事者等!D41)</f>
        <v>773676</v>
      </c>
      <c r="F44" s="31">
        <f t="shared" si="1"/>
        <v>0.79441336651962835</v>
      </c>
      <c r="G44" s="29">
        <f t="shared" si="9"/>
        <v>618697</v>
      </c>
      <c r="H44" s="31">
        <f t="shared" si="7"/>
        <v>0.63528035847770192</v>
      </c>
      <c r="I44" s="35">
        <v>9415</v>
      </c>
      <c r="J44" s="35">
        <v>48523</v>
      </c>
      <c r="K44" s="35">
        <v>170766</v>
      </c>
      <c r="L44" s="35">
        <v>187199</v>
      </c>
      <c r="M44" s="35">
        <v>114068</v>
      </c>
      <c r="N44" s="35">
        <v>52840</v>
      </c>
      <c r="O44" s="35">
        <v>16694</v>
      </c>
      <c r="P44" s="35">
        <v>10445</v>
      </c>
      <c r="Q44" s="35">
        <v>8747</v>
      </c>
      <c r="R44" s="35">
        <f t="shared" si="10"/>
        <v>188573</v>
      </c>
      <c r="S44" s="63">
        <f t="shared" si="8"/>
        <v>0.19362745098039216</v>
      </c>
      <c r="T44" s="35">
        <v>150</v>
      </c>
      <c r="U44" s="35">
        <v>7889</v>
      </c>
      <c r="V44" s="35">
        <v>97992</v>
      </c>
      <c r="W44" s="35">
        <v>82542</v>
      </c>
      <c r="Y44" s="1">
        <v>973896</v>
      </c>
    </row>
    <row r="45" spans="1:25" x14ac:dyDescent="0.45">
      <c r="A45" s="33" t="s">
        <v>49</v>
      </c>
      <c r="B45" s="32">
        <f t="shared" si="11"/>
        <v>3450966</v>
      </c>
      <c r="C45" s="34">
        <f>SUM(一般接種!D44+一般接種!G44+一般接種!J44+一般接種!M44+医療従事者等!C42)</f>
        <v>1117998</v>
      </c>
      <c r="D45" s="30">
        <f t="shared" si="0"/>
        <v>0.82434916484727028</v>
      </c>
      <c r="E45" s="34">
        <f>SUM(一般接種!E44+一般接種!H44+一般接種!K44+一般接種!N44+医療従事者等!D42)</f>
        <v>1106452</v>
      </c>
      <c r="F45" s="31">
        <f t="shared" si="1"/>
        <v>0.815835790532355</v>
      </c>
      <c r="G45" s="29">
        <f t="shared" si="9"/>
        <v>895235</v>
      </c>
      <c r="H45" s="31">
        <f t="shared" si="7"/>
        <v>0.66009619390378693</v>
      </c>
      <c r="I45" s="35">
        <v>12491</v>
      </c>
      <c r="J45" s="35">
        <v>59365</v>
      </c>
      <c r="K45" s="35">
        <v>280332</v>
      </c>
      <c r="L45" s="35">
        <v>272740</v>
      </c>
      <c r="M45" s="35">
        <v>142452</v>
      </c>
      <c r="N45" s="35">
        <v>71805</v>
      </c>
      <c r="O45" s="35">
        <v>28038</v>
      </c>
      <c r="P45" s="35">
        <v>15644</v>
      </c>
      <c r="Q45" s="35">
        <v>12368</v>
      </c>
      <c r="R45" s="35">
        <f t="shared" si="10"/>
        <v>331281</v>
      </c>
      <c r="S45" s="63">
        <f t="shared" si="8"/>
        <v>0.2442680717494741</v>
      </c>
      <c r="T45" s="35">
        <v>212</v>
      </c>
      <c r="U45" s="35">
        <v>5992</v>
      </c>
      <c r="V45" s="35">
        <v>166484</v>
      </c>
      <c r="W45" s="35">
        <v>158593</v>
      </c>
      <c r="Y45" s="1">
        <v>1356219</v>
      </c>
    </row>
    <row r="46" spans="1:25" x14ac:dyDescent="0.45">
      <c r="A46" s="33" t="s">
        <v>50</v>
      </c>
      <c r="B46" s="32">
        <f t="shared" si="11"/>
        <v>1730952</v>
      </c>
      <c r="C46" s="34">
        <f>SUM(一般接種!D45+一般接種!G45+一般接種!J45+一般接種!M45+医療従事者等!C43)</f>
        <v>567464</v>
      </c>
      <c r="D46" s="30">
        <f t="shared" si="0"/>
        <v>0.80931361572920579</v>
      </c>
      <c r="E46" s="34">
        <f>SUM(一般接種!E45+一般接種!H45+一般接種!K45+一般接種!N45+医療従事者等!D43)</f>
        <v>559949</v>
      </c>
      <c r="F46" s="31">
        <f t="shared" si="1"/>
        <v>0.79859576962406964</v>
      </c>
      <c r="G46" s="29">
        <f t="shared" si="9"/>
        <v>445459</v>
      </c>
      <c r="H46" s="31">
        <f t="shared" si="7"/>
        <v>0.63531084606092414</v>
      </c>
      <c r="I46" s="35">
        <v>10605</v>
      </c>
      <c r="J46" s="35">
        <v>33565</v>
      </c>
      <c r="K46" s="35">
        <v>141038</v>
      </c>
      <c r="L46" s="35">
        <v>125469</v>
      </c>
      <c r="M46" s="35">
        <v>73408</v>
      </c>
      <c r="N46" s="35">
        <v>36098</v>
      </c>
      <c r="O46" s="35">
        <v>13293</v>
      </c>
      <c r="P46" s="35">
        <v>6311</v>
      </c>
      <c r="Q46" s="35">
        <v>5672</v>
      </c>
      <c r="R46" s="35">
        <f t="shared" si="10"/>
        <v>158080</v>
      </c>
      <c r="S46" s="63">
        <f t="shared" si="8"/>
        <v>0.22545270955421462</v>
      </c>
      <c r="T46" s="35">
        <v>167</v>
      </c>
      <c r="U46" s="35">
        <v>5516</v>
      </c>
      <c r="V46" s="35">
        <v>73857</v>
      </c>
      <c r="W46" s="35">
        <v>78540</v>
      </c>
      <c r="Y46" s="1">
        <v>701167</v>
      </c>
    </row>
    <row r="47" spans="1:25" x14ac:dyDescent="0.45">
      <c r="A47" s="33" t="s">
        <v>51</v>
      </c>
      <c r="B47" s="32">
        <f t="shared" si="11"/>
        <v>12364533</v>
      </c>
      <c r="C47" s="34">
        <f>SUM(一般接種!D46+一般接種!G46+一般接種!J46+一般接種!M46+医療従事者等!C44)</f>
        <v>4147289</v>
      </c>
      <c r="D47" s="30">
        <f t="shared" si="0"/>
        <v>0.80935819849848856</v>
      </c>
      <c r="E47" s="34">
        <f>SUM(一般接種!E46+一般接種!H46+一般接種!K46+一般接種!N46+医療従事者等!D44)</f>
        <v>4065494</v>
      </c>
      <c r="F47" s="31">
        <f t="shared" si="1"/>
        <v>0.79339561333835529</v>
      </c>
      <c r="G47" s="29">
        <f t="shared" si="9"/>
        <v>3130442</v>
      </c>
      <c r="H47" s="31">
        <f t="shared" si="7"/>
        <v>0.61091688995486093</v>
      </c>
      <c r="I47" s="35">
        <v>44083</v>
      </c>
      <c r="J47" s="35">
        <v>230983</v>
      </c>
      <c r="K47" s="35">
        <v>930852</v>
      </c>
      <c r="L47" s="35">
        <v>1025252</v>
      </c>
      <c r="M47" s="35">
        <v>491556</v>
      </c>
      <c r="N47" s="35">
        <v>193760</v>
      </c>
      <c r="O47" s="35">
        <v>85757</v>
      </c>
      <c r="P47" s="35">
        <v>72802</v>
      </c>
      <c r="Q47" s="35">
        <v>55397</v>
      </c>
      <c r="R47" s="35">
        <f t="shared" si="10"/>
        <v>1021308</v>
      </c>
      <c r="S47" s="63">
        <f t="shared" si="8"/>
        <v>0.19931188855951304</v>
      </c>
      <c r="T47" s="35">
        <v>90</v>
      </c>
      <c r="U47" s="35">
        <v>39859</v>
      </c>
      <c r="V47" s="35">
        <v>494310</v>
      </c>
      <c r="W47" s="35">
        <v>487049</v>
      </c>
      <c r="Y47" s="1">
        <v>5124170</v>
      </c>
    </row>
    <row r="48" spans="1:25" x14ac:dyDescent="0.45">
      <c r="A48" s="33" t="s">
        <v>52</v>
      </c>
      <c r="B48" s="32">
        <f t="shared" si="11"/>
        <v>2008747</v>
      </c>
      <c r="C48" s="34">
        <f>SUM(一般接種!D47+一般接種!G47+一般接種!J47+一般接種!M47+医療従事者等!C45)</f>
        <v>660172</v>
      </c>
      <c r="D48" s="30">
        <f t="shared" si="0"/>
        <v>0.80683726421435742</v>
      </c>
      <c r="E48" s="34">
        <f>SUM(一般接種!E47+一般接種!H47+一般接種!K47+一般接種!N47+医療従事者等!D45)</f>
        <v>652179</v>
      </c>
      <c r="F48" s="31">
        <f t="shared" si="1"/>
        <v>0.79706852174593201</v>
      </c>
      <c r="G48" s="29">
        <f t="shared" si="9"/>
        <v>509097</v>
      </c>
      <c r="H48" s="31">
        <f t="shared" si="7"/>
        <v>0.62219910977705317</v>
      </c>
      <c r="I48" s="35">
        <v>8418</v>
      </c>
      <c r="J48" s="35">
        <v>56676</v>
      </c>
      <c r="K48" s="35">
        <v>165963</v>
      </c>
      <c r="L48" s="35">
        <v>147286</v>
      </c>
      <c r="M48" s="35">
        <v>63376</v>
      </c>
      <c r="N48" s="35">
        <v>32428</v>
      </c>
      <c r="O48" s="35">
        <v>15374</v>
      </c>
      <c r="P48" s="35">
        <v>10212</v>
      </c>
      <c r="Q48" s="35">
        <v>9364</v>
      </c>
      <c r="R48" s="35">
        <f t="shared" si="10"/>
        <v>187299</v>
      </c>
      <c r="S48" s="63">
        <f t="shared" si="8"/>
        <v>0.22890975798744106</v>
      </c>
      <c r="T48" s="35">
        <v>42</v>
      </c>
      <c r="U48" s="35">
        <v>6129</v>
      </c>
      <c r="V48" s="35">
        <v>83683</v>
      </c>
      <c r="W48" s="35">
        <v>97445</v>
      </c>
      <c r="Y48" s="1">
        <v>818222</v>
      </c>
    </row>
    <row r="49" spans="1:25" x14ac:dyDescent="0.45">
      <c r="A49" s="33" t="s">
        <v>53</v>
      </c>
      <c r="B49" s="32">
        <f t="shared" si="11"/>
        <v>3389332</v>
      </c>
      <c r="C49" s="34">
        <f>SUM(一般接種!D48+一般接種!G48+一般接種!J48+一般接種!M48+医療従事者等!C46)</f>
        <v>1104977</v>
      </c>
      <c r="D49" s="30">
        <f t="shared" si="0"/>
        <v>0.82711697698545894</v>
      </c>
      <c r="E49" s="34">
        <f>SUM(一般接種!E48+一般接種!H48+一般接種!K48+一般接種!N48+医療従事者等!D46)</f>
        <v>1088955</v>
      </c>
      <c r="F49" s="31">
        <f t="shared" si="1"/>
        <v>0.81512390545070201</v>
      </c>
      <c r="G49" s="29">
        <f t="shared" si="9"/>
        <v>900655</v>
      </c>
      <c r="H49" s="31">
        <f t="shared" si="7"/>
        <v>0.67417425060145009</v>
      </c>
      <c r="I49" s="35">
        <v>14904</v>
      </c>
      <c r="J49" s="35">
        <v>66009</v>
      </c>
      <c r="K49" s="35">
        <v>278219</v>
      </c>
      <c r="L49" s="35">
        <v>302554</v>
      </c>
      <c r="M49" s="35">
        <v>132845</v>
      </c>
      <c r="N49" s="35">
        <v>52050</v>
      </c>
      <c r="O49" s="35">
        <v>25092</v>
      </c>
      <c r="P49" s="35">
        <v>16882</v>
      </c>
      <c r="Q49" s="35">
        <v>12100</v>
      </c>
      <c r="R49" s="35">
        <f t="shared" si="10"/>
        <v>294745</v>
      </c>
      <c r="S49" s="63">
        <f t="shared" si="8"/>
        <v>0.22062775368317991</v>
      </c>
      <c r="T49" s="35">
        <v>84</v>
      </c>
      <c r="U49" s="35">
        <v>6933</v>
      </c>
      <c r="V49" s="35">
        <v>145273</v>
      </c>
      <c r="W49" s="35">
        <v>142455</v>
      </c>
      <c r="Y49" s="1">
        <v>1335938</v>
      </c>
    </row>
    <row r="50" spans="1:25" x14ac:dyDescent="0.45">
      <c r="A50" s="33" t="s">
        <v>54</v>
      </c>
      <c r="B50" s="32">
        <f t="shared" si="11"/>
        <v>4462615</v>
      </c>
      <c r="C50" s="34">
        <f>SUM(一般接種!D49+一般接種!G49+一般接種!J49+一般接種!M49+医療従事者等!C47)</f>
        <v>1465355</v>
      </c>
      <c r="D50" s="30">
        <f t="shared" si="0"/>
        <v>0.83322956025803963</v>
      </c>
      <c r="E50" s="34">
        <f>SUM(一般接種!E49+一般接種!H49+一般接種!K49+一般接種!N49+医療従事者等!D47)</f>
        <v>1448531</v>
      </c>
      <c r="F50" s="31">
        <f t="shared" si="1"/>
        <v>0.82366310426493128</v>
      </c>
      <c r="G50" s="29">
        <f t="shared" si="9"/>
        <v>1166142</v>
      </c>
      <c r="H50" s="31">
        <f t="shared" si="7"/>
        <v>0.6630911866806547</v>
      </c>
      <c r="I50" s="35">
        <v>21311</v>
      </c>
      <c r="J50" s="35">
        <v>78182</v>
      </c>
      <c r="K50" s="35">
        <v>344502</v>
      </c>
      <c r="L50" s="35">
        <v>429710</v>
      </c>
      <c r="M50" s="35">
        <v>176750</v>
      </c>
      <c r="N50" s="35">
        <v>66098</v>
      </c>
      <c r="O50" s="35">
        <v>22360</v>
      </c>
      <c r="P50" s="35">
        <v>15316</v>
      </c>
      <c r="Q50" s="35">
        <v>11913</v>
      </c>
      <c r="R50" s="35">
        <f t="shared" si="10"/>
        <v>382587</v>
      </c>
      <c r="S50" s="63">
        <f t="shared" si="8"/>
        <v>0.21754646332830105</v>
      </c>
      <c r="T50" s="35">
        <v>151</v>
      </c>
      <c r="U50" s="35">
        <v>11038</v>
      </c>
      <c r="V50" s="35">
        <v>184682</v>
      </c>
      <c r="W50" s="35">
        <v>186716</v>
      </c>
      <c r="Y50" s="1">
        <v>1758645</v>
      </c>
    </row>
    <row r="51" spans="1:25" x14ac:dyDescent="0.45">
      <c r="A51" s="33" t="s">
        <v>55</v>
      </c>
      <c r="B51" s="32">
        <f t="shared" si="11"/>
        <v>2834075</v>
      </c>
      <c r="C51" s="34">
        <f>SUM(一般接種!D50+一般接種!G50+一般接種!J50+一般接種!M50+医療従事者等!C48)</f>
        <v>929095</v>
      </c>
      <c r="D51" s="30">
        <f t="shared" si="0"/>
        <v>0.81375285638336536</v>
      </c>
      <c r="E51" s="34">
        <f>SUM(一般接種!E50+一般接種!H50+一般接種!K50+一般接種!N50+医療従事者等!D48)</f>
        <v>913616</v>
      </c>
      <c r="F51" s="31">
        <f t="shared" si="1"/>
        <v>0.80019549092132103</v>
      </c>
      <c r="G51" s="29">
        <f t="shared" si="9"/>
        <v>740363</v>
      </c>
      <c r="H51" s="31">
        <f t="shared" si="7"/>
        <v>0.64845091837816105</v>
      </c>
      <c r="I51" s="35">
        <v>19515</v>
      </c>
      <c r="J51" s="35">
        <v>50907</v>
      </c>
      <c r="K51" s="35">
        <v>216611</v>
      </c>
      <c r="L51" s="35">
        <v>219016</v>
      </c>
      <c r="M51" s="35">
        <v>116390</v>
      </c>
      <c r="N51" s="35">
        <v>63447</v>
      </c>
      <c r="O51" s="35">
        <v>24950</v>
      </c>
      <c r="P51" s="35">
        <v>17667</v>
      </c>
      <c r="Q51" s="35">
        <v>11860</v>
      </c>
      <c r="R51" s="35">
        <f t="shared" si="10"/>
        <v>251001</v>
      </c>
      <c r="S51" s="63">
        <f t="shared" si="8"/>
        <v>0.21984057680332053</v>
      </c>
      <c r="T51" s="35">
        <v>244</v>
      </c>
      <c r="U51" s="35">
        <v>8475</v>
      </c>
      <c r="V51" s="35">
        <v>112898</v>
      </c>
      <c r="W51" s="35">
        <v>129384</v>
      </c>
      <c r="Y51" s="1">
        <v>1141741</v>
      </c>
    </row>
    <row r="52" spans="1:25" x14ac:dyDescent="0.45">
      <c r="A52" s="33" t="s">
        <v>56</v>
      </c>
      <c r="B52" s="32">
        <f t="shared" si="11"/>
        <v>2648191</v>
      </c>
      <c r="C52" s="34">
        <f>SUM(一般接種!D51+一般接種!G51+一般接種!J51+一般接種!M51+医療従事者等!C49)</f>
        <v>874605</v>
      </c>
      <c r="D52" s="30">
        <f t="shared" si="0"/>
        <v>0.80442606561010854</v>
      </c>
      <c r="E52" s="34">
        <f>SUM(一般接種!E51+一般接種!H51+一般接種!K51+一般接種!N51+医療従事者等!D49)</f>
        <v>862464</v>
      </c>
      <c r="F52" s="31">
        <f t="shared" si="1"/>
        <v>0.79325926818433079</v>
      </c>
      <c r="G52" s="29">
        <f t="shared" si="9"/>
        <v>688467</v>
      </c>
      <c r="H52" s="31">
        <f t="shared" si="7"/>
        <v>0.63322391263758449</v>
      </c>
      <c r="I52" s="35">
        <v>10947</v>
      </c>
      <c r="J52" s="35">
        <v>46252</v>
      </c>
      <c r="K52" s="35">
        <v>186615</v>
      </c>
      <c r="L52" s="35">
        <v>215484</v>
      </c>
      <c r="M52" s="35">
        <v>122036</v>
      </c>
      <c r="N52" s="35">
        <v>57001</v>
      </c>
      <c r="O52" s="35">
        <v>24097</v>
      </c>
      <c r="P52" s="35">
        <v>13756</v>
      </c>
      <c r="Q52" s="35">
        <v>12279</v>
      </c>
      <c r="R52" s="35">
        <f t="shared" si="10"/>
        <v>222655</v>
      </c>
      <c r="S52" s="63">
        <f t="shared" si="8"/>
        <v>0.20478900262223371</v>
      </c>
      <c r="T52" s="35">
        <v>156</v>
      </c>
      <c r="U52" s="35">
        <v>5709</v>
      </c>
      <c r="V52" s="35">
        <v>92779</v>
      </c>
      <c r="W52" s="35">
        <v>124011</v>
      </c>
      <c r="Y52" s="1">
        <v>1087241</v>
      </c>
    </row>
    <row r="53" spans="1:25" x14ac:dyDescent="0.45">
      <c r="A53" s="33" t="s">
        <v>57</v>
      </c>
      <c r="B53" s="32">
        <f t="shared" si="11"/>
        <v>4033934</v>
      </c>
      <c r="C53" s="34">
        <f>SUM(一般接種!D52+一般接種!G52+一般接種!J52+一般接種!M52+医療従事者等!C50)</f>
        <v>1326157</v>
      </c>
      <c r="D53" s="30">
        <f t="shared" si="0"/>
        <v>0.8198720631684242</v>
      </c>
      <c r="E53" s="34">
        <f>SUM(一般接種!E52+一般接種!H52+一般接種!K52+一般接種!N52+医療従事者等!D50)</f>
        <v>1302633</v>
      </c>
      <c r="F53" s="31">
        <f t="shared" si="1"/>
        <v>0.80532878479793413</v>
      </c>
      <c r="G53" s="29">
        <f t="shared" si="9"/>
        <v>1056301</v>
      </c>
      <c r="H53" s="31">
        <f t="shared" si="7"/>
        <v>0.65303857702886581</v>
      </c>
      <c r="I53" s="35">
        <v>17324</v>
      </c>
      <c r="J53" s="35">
        <v>70745</v>
      </c>
      <c r="K53" s="35">
        <v>342493</v>
      </c>
      <c r="L53" s="35">
        <v>302156</v>
      </c>
      <c r="M53" s="35">
        <v>172189</v>
      </c>
      <c r="N53" s="35">
        <v>82520</v>
      </c>
      <c r="O53" s="35">
        <v>34322</v>
      </c>
      <c r="P53" s="35">
        <v>19365</v>
      </c>
      <c r="Q53" s="35">
        <v>15187</v>
      </c>
      <c r="R53" s="35">
        <f t="shared" si="10"/>
        <v>348843</v>
      </c>
      <c r="S53" s="63">
        <f t="shared" si="8"/>
        <v>0.21566573952545784</v>
      </c>
      <c r="T53" s="35">
        <v>101</v>
      </c>
      <c r="U53" s="35">
        <v>6506</v>
      </c>
      <c r="V53" s="35">
        <v>169426</v>
      </c>
      <c r="W53" s="35">
        <v>172810</v>
      </c>
      <c r="Y53" s="1">
        <v>1617517</v>
      </c>
    </row>
    <row r="54" spans="1:25" x14ac:dyDescent="0.45">
      <c r="A54" s="33" t="s">
        <v>58</v>
      </c>
      <c r="B54" s="32">
        <f t="shared" si="11"/>
        <v>3012716</v>
      </c>
      <c r="C54" s="34">
        <f>SUM(一般接種!D53+一般接種!G53+一般接種!J53+一般接種!M53+医療従事者等!C51)</f>
        <v>1062218</v>
      </c>
      <c r="D54" s="37">
        <f t="shared" si="0"/>
        <v>0.71524148249499364</v>
      </c>
      <c r="E54" s="34">
        <f>SUM(一般接種!E53+一般接種!H53+一般接種!K53+一般接種!N53+医療従事者等!D51)</f>
        <v>1041127</v>
      </c>
      <c r="F54" s="31">
        <f t="shared" si="1"/>
        <v>0.70103991736683546</v>
      </c>
      <c r="G54" s="29">
        <f t="shared" si="9"/>
        <v>711996</v>
      </c>
      <c r="H54" s="31">
        <f t="shared" si="7"/>
        <v>0.47942049049301133</v>
      </c>
      <c r="I54" s="35">
        <v>17348</v>
      </c>
      <c r="J54" s="35">
        <v>58928</v>
      </c>
      <c r="K54" s="35">
        <v>211416</v>
      </c>
      <c r="L54" s="35">
        <v>191491</v>
      </c>
      <c r="M54" s="35">
        <v>118228</v>
      </c>
      <c r="N54" s="35">
        <v>58814</v>
      </c>
      <c r="O54" s="35">
        <v>25281</v>
      </c>
      <c r="P54" s="35">
        <v>16347</v>
      </c>
      <c r="Q54" s="35">
        <v>14143</v>
      </c>
      <c r="R54" s="35">
        <f t="shared" si="10"/>
        <v>197375</v>
      </c>
      <c r="S54" s="63">
        <f t="shared" si="8"/>
        <v>0.13290189735765104</v>
      </c>
      <c r="T54" s="35">
        <v>14</v>
      </c>
      <c r="U54" s="35">
        <v>6862</v>
      </c>
      <c r="V54" s="35">
        <v>100168</v>
      </c>
      <c r="W54" s="35">
        <v>90331</v>
      </c>
      <c r="Y54" s="1">
        <v>1485118</v>
      </c>
    </row>
    <row r="55" spans="1:25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5" x14ac:dyDescent="0.45">
      <c r="A56" s="96" t="s">
        <v>111</v>
      </c>
      <c r="B56" s="96"/>
      <c r="C56" s="96"/>
      <c r="D56" s="96"/>
      <c r="E56" s="96"/>
      <c r="F56" s="96"/>
      <c r="G56" s="96"/>
      <c r="H56" s="96"/>
      <c r="I56" s="96"/>
      <c r="J56" s="22"/>
      <c r="K56" s="22"/>
      <c r="L56" s="22"/>
      <c r="M56" s="22"/>
      <c r="N56" s="22"/>
      <c r="O56" s="22"/>
    </row>
    <row r="57" spans="1:25" x14ac:dyDescent="0.45">
      <c r="A57" s="22" t="s">
        <v>112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5" x14ac:dyDescent="0.45">
      <c r="A58" s="22" t="s">
        <v>113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5" x14ac:dyDescent="0.45">
      <c r="A59" s="24" t="s">
        <v>114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5" x14ac:dyDescent="0.45">
      <c r="A60" s="96" t="s">
        <v>115</v>
      </c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53"/>
      <c r="M60" s="53"/>
      <c r="N60" s="53"/>
      <c r="O60" s="53"/>
    </row>
    <row r="61" spans="1:25" x14ac:dyDescent="0.45">
      <c r="A61" s="24" t="s">
        <v>116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U2:W2"/>
    <mergeCell ref="A56:I56"/>
    <mergeCell ref="A60:K60"/>
    <mergeCell ref="A3:A6"/>
    <mergeCell ref="B4:B6"/>
    <mergeCell ref="C4:D5"/>
    <mergeCell ref="E4:F5"/>
    <mergeCell ref="G5:H5"/>
    <mergeCell ref="G4:Q4"/>
    <mergeCell ref="I6:Q6"/>
    <mergeCell ref="B3:W3"/>
    <mergeCell ref="R4:W4"/>
  </mergeCells>
  <phoneticPr fontId="2"/>
  <pageMargins left="0.7" right="0.7" top="0.75" bottom="0.75" header="0.3" footer="0.3"/>
  <pageSetup paperSize="9"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E22" sqref="E22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117</v>
      </c>
      <c r="B1" s="23"/>
      <c r="C1" s="24"/>
      <c r="D1" s="24"/>
    </row>
    <row r="2" spans="1:23" x14ac:dyDescent="0.45">
      <c r="B2"/>
      <c r="T2" s="119"/>
      <c r="U2" s="119"/>
      <c r="V2" s="134">
        <f>'進捗状況 (都道府県別)'!G3</f>
        <v>44803</v>
      </c>
      <c r="W2" s="134"/>
    </row>
    <row r="3" spans="1:23" ht="37.5" customHeight="1" x14ac:dyDescent="0.45">
      <c r="A3" s="120" t="s">
        <v>2</v>
      </c>
      <c r="B3" s="133" t="str">
        <f>_xlfn.CONCAT("接種回数
（",TEXT('進捗状況 (都道府県別)'!G3-1,"m月d日"),"まで）")</f>
        <v>接種回数
（8月29日まで）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P3" s="116" t="str">
        <f>_xlfn.CONCAT("接種回数
（",TEXT('進捗状況 (都道府県別)'!G3-1,"m月d日"),"まで）","※4")</f>
        <v>接種回数
（8月29日まで）※4</v>
      </c>
      <c r="Q3" s="117"/>
      <c r="R3" s="117"/>
      <c r="S3" s="117"/>
      <c r="T3" s="117"/>
      <c r="U3" s="117"/>
      <c r="V3" s="117"/>
      <c r="W3" s="118"/>
    </row>
    <row r="4" spans="1:23" ht="18.75" customHeight="1" x14ac:dyDescent="0.45">
      <c r="A4" s="121"/>
      <c r="B4" s="123" t="s">
        <v>11</v>
      </c>
      <c r="C4" s="124" t="s">
        <v>118</v>
      </c>
      <c r="D4" s="124"/>
      <c r="E4" s="124"/>
      <c r="F4" s="125" t="s">
        <v>147</v>
      </c>
      <c r="G4" s="126"/>
      <c r="H4" s="127"/>
      <c r="I4" s="125" t="s">
        <v>119</v>
      </c>
      <c r="J4" s="126"/>
      <c r="K4" s="127"/>
      <c r="L4" s="130" t="s">
        <v>120</v>
      </c>
      <c r="M4" s="131"/>
      <c r="N4" s="132"/>
      <c r="P4" s="99" t="s">
        <v>121</v>
      </c>
      <c r="Q4" s="99"/>
      <c r="R4" s="128" t="s">
        <v>148</v>
      </c>
      <c r="S4" s="128"/>
      <c r="T4" s="129" t="s">
        <v>119</v>
      </c>
      <c r="U4" s="129"/>
      <c r="V4" s="115" t="s">
        <v>122</v>
      </c>
      <c r="W4" s="115"/>
    </row>
    <row r="5" spans="1:23" ht="36" x14ac:dyDescent="0.45">
      <c r="A5" s="122"/>
      <c r="B5" s="123"/>
      <c r="C5" s="38" t="s">
        <v>123</v>
      </c>
      <c r="D5" s="38" t="s">
        <v>93</v>
      </c>
      <c r="E5" s="38" t="s">
        <v>94</v>
      </c>
      <c r="F5" s="38" t="s">
        <v>123</v>
      </c>
      <c r="G5" s="38" t="s">
        <v>93</v>
      </c>
      <c r="H5" s="38" t="s">
        <v>94</v>
      </c>
      <c r="I5" s="38" t="s">
        <v>123</v>
      </c>
      <c r="J5" s="38" t="s">
        <v>93</v>
      </c>
      <c r="K5" s="38" t="s">
        <v>94</v>
      </c>
      <c r="L5" s="66" t="s">
        <v>123</v>
      </c>
      <c r="M5" s="66" t="s">
        <v>93</v>
      </c>
      <c r="N5" s="66" t="s">
        <v>94</v>
      </c>
      <c r="P5" s="39" t="s">
        <v>124</v>
      </c>
      <c r="Q5" s="39" t="s">
        <v>125</v>
      </c>
      <c r="R5" s="39" t="s">
        <v>126</v>
      </c>
      <c r="S5" s="39" t="s">
        <v>127</v>
      </c>
      <c r="T5" s="39" t="s">
        <v>126</v>
      </c>
      <c r="U5" s="39" t="s">
        <v>125</v>
      </c>
      <c r="V5" s="39" t="s">
        <v>128</v>
      </c>
      <c r="W5" s="39" t="s">
        <v>125</v>
      </c>
    </row>
    <row r="6" spans="1:23" x14ac:dyDescent="0.45">
      <c r="A6" s="28" t="s">
        <v>129</v>
      </c>
      <c r="B6" s="40">
        <f>SUM(B7:B53)</f>
        <v>194455970</v>
      </c>
      <c r="C6" s="40">
        <f>SUM(C7:C53)</f>
        <v>161929584</v>
      </c>
      <c r="D6" s="40">
        <f>SUM(D7:D53)</f>
        <v>81240307</v>
      </c>
      <c r="E6" s="41">
        <f>SUM(E7:E53)</f>
        <v>80689277</v>
      </c>
      <c r="F6" s="41">
        <f t="shared" ref="F6:T6" si="0">SUM(F7:F53)</f>
        <v>32364894</v>
      </c>
      <c r="G6" s="41">
        <f>SUM(G7:G53)</f>
        <v>16233136</v>
      </c>
      <c r="H6" s="41">
        <f t="shared" ref="H6:N6" si="1">SUM(H7:H53)</f>
        <v>16131758</v>
      </c>
      <c r="I6" s="41">
        <f>SUM(I7:I53)</f>
        <v>117728</v>
      </c>
      <c r="J6" s="41">
        <f t="shared" si="1"/>
        <v>58702</v>
      </c>
      <c r="K6" s="41">
        <f t="shared" si="1"/>
        <v>59026</v>
      </c>
      <c r="L6" s="67">
        <f>SUM(L7:L53)</f>
        <v>43764</v>
      </c>
      <c r="M6" s="67">
        <f t="shared" si="1"/>
        <v>26049</v>
      </c>
      <c r="N6" s="67">
        <f t="shared" si="1"/>
        <v>17715</v>
      </c>
      <c r="O6" s="42"/>
      <c r="P6" s="41">
        <f>SUM(P7:P53)</f>
        <v>177129690</v>
      </c>
      <c r="Q6" s="43">
        <f>C6/P6</f>
        <v>0.91418657143249105</v>
      </c>
      <c r="R6" s="41">
        <f t="shared" si="0"/>
        <v>34262000</v>
      </c>
      <c r="S6" s="44">
        <f>F6/R6</f>
        <v>0.94462944369855817</v>
      </c>
      <c r="T6" s="41">
        <f t="shared" si="0"/>
        <v>205240</v>
      </c>
      <c r="U6" s="44">
        <f>I6/T6</f>
        <v>0.57361138179692073</v>
      </c>
      <c r="V6" s="41">
        <f t="shared" ref="V6" si="2">SUM(V7:V53)</f>
        <v>516250</v>
      </c>
      <c r="W6" s="44">
        <f>L6/V6</f>
        <v>8.4772881355932209E-2</v>
      </c>
    </row>
    <row r="7" spans="1:23" x14ac:dyDescent="0.45">
      <c r="A7" s="45" t="s">
        <v>12</v>
      </c>
      <c r="B7" s="40">
        <v>7979484</v>
      </c>
      <c r="C7" s="40">
        <v>6478274</v>
      </c>
      <c r="D7" s="40">
        <v>3250632</v>
      </c>
      <c r="E7" s="41">
        <v>3227642</v>
      </c>
      <c r="F7" s="46">
        <v>1498612</v>
      </c>
      <c r="G7" s="41">
        <v>751328</v>
      </c>
      <c r="H7" s="41">
        <v>747284</v>
      </c>
      <c r="I7" s="41">
        <v>871</v>
      </c>
      <c r="J7" s="41">
        <v>428</v>
      </c>
      <c r="K7" s="41">
        <v>443</v>
      </c>
      <c r="L7" s="67">
        <v>1727</v>
      </c>
      <c r="M7" s="67">
        <v>1193</v>
      </c>
      <c r="N7" s="67">
        <v>534</v>
      </c>
      <c r="O7" s="42"/>
      <c r="P7" s="41">
        <v>7433760</v>
      </c>
      <c r="Q7" s="43">
        <v>0.87146666020963814</v>
      </c>
      <c r="R7" s="47">
        <v>1518500</v>
      </c>
      <c r="S7" s="43">
        <v>0.98690286466908128</v>
      </c>
      <c r="T7" s="41">
        <v>900</v>
      </c>
      <c r="U7" s="44">
        <v>0.96777777777777774</v>
      </c>
      <c r="V7" s="41">
        <v>15700</v>
      </c>
      <c r="W7" s="44">
        <v>0.11</v>
      </c>
    </row>
    <row r="8" spans="1:23" x14ac:dyDescent="0.45">
      <c r="A8" s="45" t="s">
        <v>13</v>
      </c>
      <c r="B8" s="40">
        <v>2054812</v>
      </c>
      <c r="C8" s="40">
        <v>1863243</v>
      </c>
      <c r="D8" s="40">
        <v>934073</v>
      </c>
      <c r="E8" s="41">
        <v>929170</v>
      </c>
      <c r="F8" s="46">
        <v>188651</v>
      </c>
      <c r="G8" s="41">
        <v>94791</v>
      </c>
      <c r="H8" s="41">
        <v>93860</v>
      </c>
      <c r="I8" s="41">
        <v>2427</v>
      </c>
      <c r="J8" s="41">
        <v>1216</v>
      </c>
      <c r="K8" s="41">
        <v>1211</v>
      </c>
      <c r="L8" s="67">
        <v>491</v>
      </c>
      <c r="M8" s="67">
        <v>291</v>
      </c>
      <c r="N8" s="67">
        <v>200</v>
      </c>
      <c r="O8" s="42"/>
      <c r="P8" s="41">
        <v>1921955</v>
      </c>
      <c r="Q8" s="43">
        <v>0.96945193826078135</v>
      </c>
      <c r="R8" s="47">
        <v>186500</v>
      </c>
      <c r="S8" s="43">
        <v>1.0115335120643432</v>
      </c>
      <c r="T8" s="41">
        <v>3900</v>
      </c>
      <c r="U8" s="44">
        <v>0.62230769230769234</v>
      </c>
      <c r="V8" s="41">
        <v>1850</v>
      </c>
      <c r="W8" s="44">
        <v>0.26540540540540541</v>
      </c>
    </row>
    <row r="9" spans="1:23" x14ac:dyDescent="0.45">
      <c r="A9" s="45" t="s">
        <v>14</v>
      </c>
      <c r="B9" s="40">
        <v>1974824</v>
      </c>
      <c r="C9" s="40">
        <v>1729744</v>
      </c>
      <c r="D9" s="40">
        <v>867633</v>
      </c>
      <c r="E9" s="41">
        <v>862111</v>
      </c>
      <c r="F9" s="46">
        <v>244864</v>
      </c>
      <c r="G9" s="41">
        <v>122897</v>
      </c>
      <c r="H9" s="41">
        <v>121967</v>
      </c>
      <c r="I9" s="41">
        <v>99</v>
      </c>
      <c r="J9" s="41">
        <v>50</v>
      </c>
      <c r="K9" s="41">
        <v>49</v>
      </c>
      <c r="L9" s="67">
        <v>117</v>
      </c>
      <c r="M9" s="67">
        <v>84</v>
      </c>
      <c r="N9" s="67">
        <v>33</v>
      </c>
      <c r="O9" s="42"/>
      <c r="P9" s="41">
        <v>1879585</v>
      </c>
      <c r="Q9" s="43">
        <v>0.92027974260275536</v>
      </c>
      <c r="R9" s="47">
        <v>227500</v>
      </c>
      <c r="S9" s="43">
        <v>1.0763252747252747</v>
      </c>
      <c r="T9" s="41">
        <v>360</v>
      </c>
      <c r="U9" s="44">
        <v>0.27500000000000002</v>
      </c>
      <c r="V9" s="41">
        <v>1640</v>
      </c>
      <c r="W9" s="44">
        <v>7.134146341463414E-2</v>
      </c>
    </row>
    <row r="10" spans="1:23" x14ac:dyDescent="0.45">
      <c r="A10" s="45" t="s">
        <v>15</v>
      </c>
      <c r="B10" s="40">
        <v>3569155</v>
      </c>
      <c r="C10" s="40">
        <v>2826595</v>
      </c>
      <c r="D10" s="40">
        <v>1417993</v>
      </c>
      <c r="E10" s="41">
        <v>1408602</v>
      </c>
      <c r="F10" s="46">
        <v>741807</v>
      </c>
      <c r="G10" s="41">
        <v>371797</v>
      </c>
      <c r="H10" s="41">
        <v>370010</v>
      </c>
      <c r="I10" s="41">
        <v>56</v>
      </c>
      <c r="J10" s="41">
        <v>20</v>
      </c>
      <c r="K10" s="41">
        <v>36</v>
      </c>
      <c r="L10" s="67">
        <v>697</v>
      </c>
      <c r="M10" s="67">
        <v>387</v>
      </c>
      <c r="N10" s="67">
        <v>310</v>
      </c>
      <c r="O10" s="42"/>
      <c r="P10" s="41">
        <v>3171035</v>
      </c>
      <c r="Q10" s="43">
        <v>0.89137931306340046</v>
      </c>
      <c r="R10" s="47">
        <v>854400</v>
      </c>
      <c r="S10" s="43">
        <v>0.86821980337078652</v>
      </c>
      <c r="T10" s="41">
        <v>340</v>
      </c>
      <c r="U10" s="44">
        <v>0.16470588235294117</v>
      </c>
      <c r="V10" s="41">
        <v>12820</v>
      </c>
      <c r="W10" s="44">
        <v>5.4368174726989078E-2</v>
      </c>
    </row>
    <row r="11" spans="1:23" x14ac:dyDescent="0.45">
      <c r="A11" s="45" t="s">
        <v>16</v>
      </c>
      <c r="B11" s="40">
        <v>1597545</v>
      </c>
      <c r="C11" s="40">
        <v>1500944</v>
      </c>
      <c r="D11" s="40">
        <v>752234</v>
      </c>
      <c r="E11" s="41">
        <v>748710</v>
      </c>
      <c r="F11" s="46">
        <v>96239</v>
      </c>
      <c r="G11" s="41">
        <v>48423</v>
      </c>
      <c r="H11" s="41">
        <v>47816</v>
      </c>
      <c r="I11" s="41">
        <v>67</v>
      </c>
      <c r="J11" s="41">
        <v>34</v>
      </c>
      <c r="K11" s="41">
        <v>33</v>
      </c>
      <c r="L11" s="67">
        <v>295</v>
      </c>
      <c r="M11" s="67">
        <v>174</v>
      </c>
      <c r="N11" s="67">
        <v>121</v>
      </c>
      <c r="O11" s="42"/>
      <c r="P11" s="41">
        <v>1523455</v>
      </c>
      <c r="Q11" s="43">
        <v>0.98522371845574697</v>
      </c>
      <c r="R11" s="47">
        <v>87900</v>
      </c>
      <c r="S11" s="43">
        <v>1.0948691695108077</v>
      </c>
      <c r="T11" s="41">
        <v>140</v>
      </c>
      <c r="U11" s="44">
        <v>0.47857142857142859</v>
      </c>
      <c r="V11" s="41">
        <v>2500</v>
      </c>
      <c r="W11" s="44">
        <v>0.11799999999999999</v>
      </c>
    </row>
    <row r="12" spans="1:23" x14ac:dyDescent="0.45">
      <c r="A12" s="45" t="s">
        <v>17</v>
      </c>
      <c r="B12" s="40">
        <v>1748557</v>
      </c>
      <c r="C12" s="40">
        <v>1670158</v>
      </c>
      <c r="D12" s="40">
        <v>837365</v>
      </c>
      <c r="E12" s="41">
        <v>832793</v>
      </c>
      <c r="F12" s="46">
        <v>78037</v>
      </c>
      <c r="G12" s="41">
        <v>39071</v>
      </c>
      <c r="H12" s="41">
        <v>38966</v>
      </c>
      <c r="I12" s="41">
        <v>161</v>
      </c>
      <c r="J12" s="41">
        <v>80</v>
      </c>
      <c r="K12" s="41">
        <v>81</v>
      </c>
      <c r="L12" s="67">
        <v>201</v>
      </c>
      <c r="M12" s="67">
        <v>100</v>
      </c>
      <c r="N12" s="67">
        <v>101</v>
      </c>
      <c r="O12" s="42"/>
      <c r="P12" s="41">
        <v>1736595</v>
      </c>
      <c r="Q12" s="43">
        <v>0.96174295100469598</v>
      </c>
      <c r="R12" s="47">
        <v>61700</v>
      </c>
      <c r="S12" s="43">
        <v>1.2647811993517017</v>
      </c>
      <c r="T12" s="41">
        <v>340</v>
      </c>
      <c r="U12" s="44">
        <v>0.47352941176470587</v>
      </c>
      <c r="V12" s="41">
        <v>1370</v>
      </c>
      <c r="W12" s="44">
        <v>0.14671532846715329</v>
      </c>
    </row>
    <row r="13" spans="1:23" x14ac:dyDescent="0.45">
      <c r="A13" s="45" t="s">
        <v>18</v>
      </c>
      <c r="B13" s="40">
        <v>2982801</v>
      </c>
      <c r="C13" s="40">
        <v>2773720</v>
      </c>
      <c r="D13" s="40">
        <v>1391891</v>
      </c>
      <c r="E13" s="41">
        <v>1381829</v>
      </c>
      <c r="F13" s="46">
        <v>208244</v>
      </c>
      <c r="G13" s="41">
        <v>104609</v>
      </c>
      <c r="H13" s="41">
        <v>103635</v>
      </c>
      <c r="I13" s="41">
        <v>254</v>
      </c>
      <c r="J13" s="41">
        <v>126</v>
      </c>
      <c r="K13" s="41">
        <v>128</v>
      </c>
      <c r="L13" s="67">
        <v>583</v>
      </c>
      <c r="M13" s="67">
        <v>341</v>
      </c>
      <c r="N13" s="67">
        <v>242</v>
      </c>
      <c r="O13" s="42"/>
      <c r="P13" s="41">
        <v>2910040</v>
      </c>
      <c r="Q13" s="43">
        <v>0.9531552830888923</v>
      </c>
      <c r="R13" s="47">
        <v>178600</v>
      </c>
      <c r="S13" s="43">
        <v>1.1659798432250841</v>
      </c>
      <c r="T13" s="41">
        <v>660</v>
      </c>
      <c r="U13" s="44">
        <v>0.38484848484848483</v>
      </c>
      <c r="V13" s="41">
        <v>11240</v>
      </c>
      <c r="W13" s="44">
        <v>5.1868327402135234E-2</v>
      </c>
    </row>
    <row r="14" spans="1:23" x14ac:dyDescent="0.45">
      <c r="A14" s="45" t="s">
        <v>19</v>
      </c>
      <c r="B14" s="40">
        <v>4664366</v>
      </c>
      <c r="C14" s="40">
        <v>3791677</v>
      </c>
      <c r="D14" s="40">
        <v>1901932</v>
      </c>
      <c r="E14" s="41">
        <v>1889745</v>
      </c>
      <c r="F14" s="46">
        <v>871391</v>
      </c>
      <c r="G14" s="41">
        <v>437096</v>
      </c>
      <c r="H14" s="41">
        <v>434295</v>
      </c>
      <c r="I14" s="41">
        <v>370</v>
      </c>
      <c r="J14" s="41">
        <v>176</v>
      </c>
      <c r="K14" s="41">
        <v>194</v>
      </c>
      <c r="L14" s="67">
        <v>928</v>
      </c>
      <c r="M14" s="67">
        <v>487</v>
      </c>
      <c r="N14" s="67">
        <v>441</v>
      </c>
      <c r="O14" s="42"/>
      <c r="P14" s="41">
        <v>4064675</v>
      </c>
      <c r="Q14" s="43">
        <v>0.93283645063873499</v>
      </c>
      <c r="R14" s="47">
        <v>892500</v>
      </c>
      <c r="S14" s="43">
        <v>0.97634845938375348</v>
      </c>
      <c r="T14" s="41">
        <v>960</v>
      </c>
      <c r="U14" s="44">
        <v>0.38541666666666669</v>
      </c>
      <c r="V14" s="41">
        <v>6860</v>
      </c>
      <c r="W14" s="44">
        <v>0.13527696793002916</v>
      </c>
    </row>
    <row r="15" spans="1:23" x14ac:dyDescent="0.45">
      <c r="A15" s="48" t="s">
        <v>20</v>
      </c>
      <c r="B15" s="40">
        <v>3099990</v>
      </c>
      <c r="C15" s="40">
        <v>2715570</v>
      </c>
      <c r="D15" s="40">
        <v>1362079</v>
      </c>
      <c r="E15" s="41">
        <v>1353491</v>
      </c>
      <c r="F15" s="46">
        <v>382706</v>
      </c>
      <c r="G15" s="41">
        <v>192434</v>
      </c>
      <c r="H15" s="41">
        <v>190272</v>
      </c>
      <c r="I15" s="41">
        <v>831</v>
      </c>
      <c r="J15" s="41">
        <v>413</v>
      </c>
      <c r="K15" s="41">
        <v>418</v>
      </c>
      <c r="L15" s="67">
        <v>883</v>
      </c>
      <c r="M15" s="67">
        <v>544</v>
      </c>
      <c r="N15" s="67">
        <v>339</v>
      </c>
      <c r="O15" s="42"/>
      <c r="P15" s="41">
        <v>2869350</v>
      </c>
      <c r="Q15" s="43">
        <v>0.94640598044853363</v>
      </c>
      <c r="R15" s="47">
        <v>375900</v>
      </c>
      <c r="S15" s="43">
        <v>1.0181058792231976</v>
      </c>
      <c r="T15" s="41">
        <v>1320</v>
      </c>
      <c r="U15" s="44">
        <v>0.62954545454545452</v>
      </c>
      <c r="V15" s="41">
        <v>5910</v>
      </c>
      <c r="W15" s="44">
        <v>0.1494077834179357</v>
      </c>
    </row>
    <row r="16" spans="1:23" x14ac:dyDescent="0.45">
      <c r="A16" s="45" t="s">
        <v>21</v>
      </c>
      <c r="B16" s="40">
        <v>3017871</v>
      </c>
      <c r="C16" s="40">
        <v>2166022</v>
      </c>
      <c r="D16" s="40">
        <v>1086948</v>
      </c>
      <c r="E16" s="41">
        <v>1079074</v>
      </c>
      <c r="F16" s="46">
        <v>851257</v>
      </c>
      <c r="G16" s="41">
        <v>426870</v>
      </c>
      <c r="H16" s="41">
        <v>424387</v>
      </c>
      <c r="I16" s="41">
        <v>228</v>
      </c>
      <c r="J16" s="41">
        <v>95</v>
      </c>
      <c r="K16" s="41">
        <v>133</v>
      </c>
      <c r="L16" s="67">
        <v>364</v>
      </c>
      <c r="M16" s="67">
        <v>212</v>
      </c>
      <c r="N16" s="67">
        <v>152</v>
      </c>
      <c r="O16" s="42"/>
      <c r="P16" s="41">
        <v>2506095</v>
      </c>
      <c r="Q16" s="43">
        <v>0.86430163261967319</v>
      </c>
      <c r="R16" s="47">
        <v>887500</v>
      </c>
      <c r="S16" s="43">
        <v>0.95916281690140848</v>
      </c>
      <c r="T16" s="41">
        <v>440</v>
      </c>
      <c r="U16" s="44">
        <v>0.51818181818181819</v>
      </c>
      <c r="V16" s="41">
        <v>3040</v>
      </c>
      <c r="W16" s="44">
        <v>0.11973684210526316</v>
      </c>
    </row>
    <row r="17" spans="1:23" x14ac:dyDescent="0.45">
      <c r="A17" s="45" t="s">
        <v>22</v>
      </c>
      <c r="B17" s="40">
        <v>11630061</v>
      </c>
      <c r="C17" s="40">
        <v>9928589</v>
      </c>
      <c r="D17" s="40">
        <v>4986988</v>
      </c>
      <c r="E17" s="41">
        <v>4941601</v>
      </c>
      <c r="F17" s="46">
        <v>1681091</v>
      </c>
      <c r="G17" s="41">
        <v>841818</v>
      </c>
      <c r="H17" s="41">
        <v>839273</v>
      </c>
      <c r="I17" s="41">
        <v>18104</v>
      </c>
      <c r="J17" s="41">
        <v>9064</v>
      </c>
      <c r="K17" s="41">
        <v>9040</v>
      </c>
      <c r="L17" s="67">
        <v>2277</v>
      </c>
      <c r="M17" s="67">
        <v>1268</v>
      </c>
      <c r="N17" s="67">
        <v>1009</v>
      </c>
      <c r="O17" s="42"/>
      <c r="P17" s="41">
        <v>10836010</v>
      </c>
      <c r="Q17" s="43">
        <v>0.91625875206833507</v>
      </c>
      <c r="R17" s="47">
        <v>659400</v>
      </c>
      <c r="S17" s="43">
        <v>2.5494252350621776</v>
      </c>
      <c r="T17" s="41">
        <v>37920</v>
      </c>
      <c r="U17" s="44">
        <v>0.47742616033755275</v>
      </c>
      <c r="V17" s="41">
        <v>25670</v>
      </c>
      <c r="W17" s="44">
        <v>8.8702765874561745E-2</v>
      </c>
    </row>
    <row r="18" spans="1:23" x14ac:dyDescent="0.45">
      <c r="A18" s="45" t="s">
        <v>23</v>
      </c>
      <c r="B18" s="40">
        <v>9938184</v>
      </c>
      <c r="C18" s="40">
        <v>8227845</v>
      </c>
      <c r="D18" s="40">
        <v>4129500</v>
      </c>
      <c r="E18" s="41">
        <v>4098345</v>
      </c>
      <c r="F18" s="46">
        <v>1707662</v>
      </c>
      <c r="G18" s="41">
        <v>855662</v>
      </c>
      <c r="H18" s="41">
        <v>852000</v>
      </c>
      <c r="I18" s="41">
        <v>826</v>
      </c>
      <c r="J18" s="41">
        <v>372</v>
      </c>
      <c r="K18" s="41">
        <v>454</v>
      </c>
      <c r="L18" s="67">
        <v>1851</v>
      </c>
      <c r="M18" s="67">
        <v>1123</v>
      </c>
      <c r="N18" s="67">
        <v>728</v>
      </c>
      <c r="O18" s="42"/>
      <c r="P18" s="41">
        <v>8816645</v>
      </c>
      <c r="Q18" s="43">
        <v>0.93321722718789291</v>
      </c>
      <c r="R18" s="47">
        <v>643300</v>
      </c>
      <c r="S18" s="43">
        <v>2.6545344318358466</v>
      </c>
      <c r="T18" s="41">
        <v>4860</v>
      </c>
      <c r="U18" s="44">
        <v>0.16995884773662551</v>
      </c>
      <c r="V18" s="41">
        <v>17170</v>
      </c>
      <c r="W18" s="44">
        <v>0.10780430984274898</v>
      </c>
    </row>
    <row r="19" spans="1:23" x14ac:dyDescent="0.45">
      <c r="A19" s="45" t="s">
        <v>24</v>
      </c>
      <c r="B19" s="40">
        <v>21376310</v>
      </c>
      <c r="C19" s="40">
        <v>15986088</v>
      </c>
      <c r="D19" s="40">
        <v>8026202</v>
      </c>
      <c r="E19" s="41">
        <v>7959886</v>
      </c>
      <c r="F19" s="46">
        <v>5369557</v>
      </c>
      <c r="G19" s="41">
        <v>2693423</v>
      </c>
      <c r="H19" s="41">
        <v>2676134</v>
      </c>
      <c r="I19" s="41">
        <v>13686</v>
      </c>
      <c r="J19" s="41">
        <v>6798</v>
      </c>
      <c r="K19" s="41">
        <v>6888</v>
      </c>
      <c r="L19" s="67">
        <v>6979</v>
      </c>
      <c r="M19" s="67">
        <v>4094</v>
      </c>
      <c r="N19" s="67">
        <v>2885</v>
      </c>
      <c r="O19" s="42"/>
      <c r="P19" s="41">
        <v>17678890</v>
      </c>
      <c r="Q19" s="43">
        <v>0.90424726891790153</v>
      </c>
      <c r="R19" s="47">
        <v>10135750</v>
      </c>
      <c r="S19" s="43">
        <v>0.52976415164146706</v>
      </c>
      <c r="T19" s="41">
        <v>43840</v>
      </c>
      <c r="U19" s="44">
        <v>0.31218065693430658</v>
      </c>
      <c r="V19" s="41">
        <v>63080</v>
      </c>
      <c r="W19" s="44">
        <v>0.11063728598604947</v>
      </c>
    </row>
    <row r="20" spans="1:23" x14ac:dyDescent="0.45">
      <c r="A20" s="45" t="s">
        <v>25</v>
      </c>
      <c r="B20" s="40">
        <v>14443831</v>
      </c>
      <c r="C20" s="40">
        <v>11093194</v>
      </c>
      <c r="D20" s="40">
        <v>5565226</v>
      </c>
      <c r="E20" s="41">
        <v>5527968</v>
      </c>
      <c r="F20" s="46">
        <v>3340835</v>
      </c>
      <c r="G20" s="41">
        <v>1673659</v>
      </c>
      <c r="H20" s="41">
        <v>1667176</v>
      </c>
      <c r="I20" s="41">
        <v>6123</v>
      </c>
      <c r="J20" s="41">
        <v>3057</v>
      </c>
      <c r="K20" s="41">
        <v>3066</v>
      </c>
      <c r="L20" s="67">
        <v>3679</v>
      </c>
      <c r="M20" s="67">
        <v>2063</v>
      </c>
      <c r="N20" s="67">
        <v>1616</v>
      </c>
      <c r="O20" s="42"/>
      <c r="P20" s="41">
        <v>11882835</v>
      </c>
      <c r="Q20" s="43">
        <v>0.93354776027774522</v>
      </c>
      <c r="R20" s="47">
        <v>1939900</v>
      </c>
      <c r="S20" s="43">
        <v>1.7221686684880664</v>
      </c>
      <c r="T20" s="41">
        <v>11740</v>
      </c>
      <c r="U20" s="44">
        <v>0.52155025553662693</v>
      </c>
      <c r="V20" s="41">
        <v>30960</v>
      </c>
      <c r="W20" s="44">
        <v>0.11883074935400517</v>
      </c>
    </row>
    <row r="21" spans="1:23" x14ac:dyDescent="0.45">
      <c r="A21" s="45" t="s">
        <v>26</v>
      </c>
      <c r="B21" s="40">
        <v>3570803</v>
      </c>
      <c r="C21" s="40">
        <v>2998088</v>
      </c>
      <c r="D21" s="40">
        <v>1502633</v>
      </c>
      <c r="E21" s="41">
        <v>1495455</v>
      </c>
      <c r="F21" s="46">
        <v>571766</v>
      </c>
      <c r="G21" s="41">
        <v>286794</v>
      </c>
      <c r="H21" s="41">
        <v>284972</v>
      </c>
      <c r="I21" s="41">
        <v>77</v>
      </c>
      <c r="J21" s="41">
        <v>35</v>
      </c>
      <c r="K21" s="41">
        <v>42</v>
      </c>
      <c r="L21" s="67">
        <v>872</v>
      </c>
      <c r="M21" s="67">
        <v>512</v>
      </c>
      <c r="N21" s="67">
        <v>360</v>
      </c>
      <c r="O21" s="42"/>
      <c r="P21" s="41">
        <v>3293905</v>
      </c>
      <c r="Q21" s="43">
        <v>0.91019261332673529</v>
      </c>
      <c r="R21" s="47">
        <v>584800</v>
      </c>
      <c r="S21" s="43">
        <v>0.97771203830369358</v>
      </c>
      <c r="T21" s="41">
        <v>440</v>
      </c>
      <c r="U21" s="44">
        <v>0.17499999999999999</v>
      </c>
      <c r="V21" s="41">
        <v>6280</v>
      </c>
      <c r="W21" s="44">
        <v>0.13885350318471337</v>
      </c>
    </row>
    <row r="22" spans="1:23" x14ac:dyDescent="0.45">
      <c r="A22" s="45" t="s">
        <v>27</v>
      </c>
      <c r="B22" s="40">
        <v>1683110</v>
      </c>
      <c r="C22" s="40">
        <v>1496466</v>
      </c>
      <c r="D22" s="40">
        <v>750116</v>
      </c>
      <c r="E22" s="41">
        <v>746350</v>
      </c>
      <c r="F22" s="46">
        <v>186287</v>
      </c>
      <c r="G22" s="41">
        <v>93392</v>
      </c>
      <c r="H22" s="41">
        <v>92895</v>
      </c>
      <c r="I22" s="41">
        <v>217</v>
      </c>
      <c r="J22" s="41">
        <v>107</v>
      </c>
      <c r="K22" s="41">
        <v>110</v>
      </c>
      <c r="L22" s="67">
        <v>140</v>
      </c>
      <c r="M22" s="67">
        <v>92</v>
      </c>
      <c r="N22" s="67">
        <v>48</v>
      </c>
      <c r="O22" s="42"/>
      <c r="P22" s="41">
        <v>1611720</v>
      </c>
      <c r="Q22" s="43">
        <v>0.9284900603082421</v>
      </c>
      <c r="R22" s="47">
        <v>176600</v>
      </c>
      <c r="S22" s="43">
        <v>1.0548527746319365</v>
      </c>
      <c r="T22" s="41">
        <v>540</v>
      </c>
      <c r="U22" s="44">
        <v>0.40185185185185185</v>
      </c>
      <c r="V22" s="41">
        <v>1400</v>
      </c>
      <c r="W22" s="44">
        <v>0.1</v>
      </c>
    </row>
    <row r="23" spans="1:23" x14ac:dyDescent="0.45">
      <c r="A23" s="45" t="s">
        <v>28</v>
      </c>
      <c r="B23" s="40">
        <v>1742755</v>
      </c>
      <c r="C23" s="40">
        <v>1535402</v>
      </c>
      <c r="D23" s="40">
        <v>769812</v>
      </c>
      <c r="E23" s="41">
        <v>765590</v>
      </c>
      <c r="F23" s="46">
        <v>205850</v>
      </c>
      <c r="G23" s="41">
        <v>103293</v>
      </c>
      <c r="H23" s="41">
        <v>102557</v>
      </c>
      <c r="I23" s="41">
        <v>1011</v>
      </c>
      <c r="J23" s="41">
        <v>504</v>
      </c>
      <c r="K23" s="41">
        <v>507</v>
      </c>
      <c r="L23" s="67">
        <v>492</v>
      </c>
      <c r="M23" s="67">
        <v>321</v>
      </c>
      <c r="N23" s="67">
        <v>171</v>
      </c>
      <c r="O23" s="42"/>
      <c r="P23" s="41">
        <v>1620330</v>
      </c>
      <c r="Q23" s="43">
        <v>0.94758598557084051</v>
      </c>
      <c r="R23" s="47">
        <v>220900</v>
      </c>
      <c r="S23" s="43">
        <v>0.93186962426437303</v>
      </c>
      <c r="T23" s="41">
        <v>1280</v>
      </c>
      <c r="U23" s="44">
        <v>0.78984374999999996</v>
      </c>
      <c r="V23" s="41">
        <v>8470</v>
      </c>
      <c r="W23" s="44">
        <v>5.808736717827627E-2</v>
      </c>
    </row>
    <row r="24" spans="1:23" x14ac:dyDescent="0.45">
      <c r="A24" s="45" t="s">
        <v>29</v>
      </c>
      <c r="B24" s="40">
        <v>1199047</v>
      </c>
      <c r="C24" s="40">
        <v>1055361</v>
      </c>
      <c r="D24" s="40">
        <v>529434</v>
      </c>
      <c r="E24" s="41">
        <v>525927</v>
      </c>
      <c r="F24" s="46">
        <v>143006</v>
      </c>
      <c r="G24" s="41">
        <v>71737</v>
      </c>
      <c r="H24" s="41">
        <v>71269</v>
      </c>
      <c r="I24" s="41">
        <v>67</v>
      </c>
      <c r="J24" s="41">
        <v>22</v>
      </c>
      <c r="K24" s="41">
        <v>45</v>
      </c>
      <c r="L24" s="67">
        <v>613</v>
      </c>
      <c r="M24" s="67">
        <v>352</v>
      </c>
      <c r="N24" s="67">
        <v>261</v>
      </c>
      <c r="O24" s="42"/>
      <c r="P24" s="41">
        <v>1125370</v>
      </c>
      <c r="Q24" s="43">
        <v>0.9377902378773203</v>
      </c>
      <c r="R24" s="47">
        <v>145200</v>
      </c>
      <c r="S24" s="43">
        <v>0.98488980716253438</v>
      </c>
      <c r="T24" s="41">
        <v>240</v>
      </c>
      <c r="U24" s="44">
        <v>0.27916666666666667</v>
      </c>
      <c r="V24" s="41">
        <v>8430</v>
      </c>
      <c r="W24" s="44">
        <v>7.2716488730723602E-2</v>
      </c>
    </row>
    <row r="25" spans="1:23" x14ac:dyDescent="0.45">
      <c r="A25" s="45" t="s">
        <v>30</v>
      </c>
      <c r="B25" s="40">
        <v>1279517</v>
      </c>
      <c r="C25" s="40">
        <v>1128680</v>
      </c>
      <c r="D25" s="40">
        <v>565986</v>
      </c>
      <c r="E25" s="41">
        <v>562694</v>
      </c>
      <c r="F25" s="46">
        <v>150402</v>
      </c>
      <c r="G25" s="41">
        <v>75479</v>
      </c>
      <c r="H25" s="41">
        <v>74923</v>
      </c>
      <c r="I25" s="41">
        <v>32</v>
      </c>
      <c r="J25" s="41">
        <v>12</v>
      </c>
      <c r="K25" s="41">
        <v>20</v>
      </c>
      <c r="L25" s="67">
        <v>403</v>
      </c>
      <c r="M25" s="67">
        <v>252</v>
      </c>
      <c r="N25" s="67">
        <v>151</v>
      </c>
      <c r="O25" s="42"/>
      <c r="P25" s="41">
        <v>1271190</v>
      </c>
      <c r="Q25" s="43">
        <v>0.88789244723448113</v>
      </c>
      <c r="R25" s="47">
        <v>139400</v>
      </c>
      <c r="S25" s="43">
        <v>1.0789239598278335</v>
      </c>
      <c r="T25" s="41">
        <v>480</v>
      </c>
      <c r="U25" s="44">
        <v>6.6666666666666666E-2</v>
      </c>
      <c r="V25" s="41">
        <v>5680</v>
      </c>
      <c r="W25" s="44">
        <v>7.0950704225352115E-2</v>
      </c>
    </row>
    <row r="26" spans="1:23" x14ac:dyDescent="0.45">
      <c r="A26" s="45" t="s">
        <v>31</v>
      </c>
      <c r="B26" s="40">
        <v>3256431</v>
      </c>
      <c r="C26" s="40">
        <v>2964295</v>
      </c>
      <c r="D26" s="40">
        <v>1486184</v>
      </c>
      <c r="E26" s="41">
        <v>1478111</v>
      </c>
      <c r="F26" s="46">
        <v>290695</v>
      </c>
      <c r="G26" s="41">
        <v>145867</v>
      </c>
      <c r="H26" s="41">
        <v>144828</v>
      </c>
      <c r="I26" s="41">
        <v>122</v>
      </c>
      <c r="J26" s="41">
        <v>55</v>
      </c>
      <c r="K26" s="41">
        <v>67</v>
      </c>
      <c r="L26" s="67">
        <v>1319</v>
      </c>
      <c r="M26" s="67">
        <v>789</v>
      </c>
      <c r="N26" s="67">
        <v>530</v>
      </c>
      <c r="O26" s="42"/>
      <c r="P26" s="41">
        <v>3174370</v>
      </c>
      <c r="Q26" s="43">
        <v>0.93382151419021731</v>
      </c>
      <c r="R26" s="47">
        <v>268100</v>
      </c>
      <c r="S26" s="43">
        <v>1.084278254382693</v>
      </c>
      <c r="T26" s="41">
        <v>140</v>
      </c>
      <c r="U26" s="44">
        <v>0.87142857142857144</v>
      </c>
      <c r="V26" s="41">
        <v>16890</v>
      </c>
      <c r="W26" s="44">
        <v>7.8093546477205442E-2</v>
      </c>
    </row>
    <row r="27" spans="1:23" x14ac:dyDescent="0.45">
      <c r="A27" s="45" t="s">
        <v>32</v>
      </c>
      <c r="B27" s="40">
        <v>3130642</v>
      </c>
      <c r="C27" s="40">
        <v>2789041</v>
      </c>
      <c r="D27" s="40">
        <v>1397350</v>
      </c>
      <c r="E27" s="41">
        <v>1391691</v>
      </c>
      <c r="F27" s="46">
        <v>339135</v>
      </c>
      <c r="G27" s="41">
        <v>170703</v>
      </c>
      <c r="H27" s="41">
        <v>168432</v>
      </c>
      <c r="I27" s="41">
        <v>2139</v>
      </c>
      <c r="J27" s="41">
        <v>1065</v>
      </c>
      <c r="K27" s="41">
        <v>1074</v>
      </c>
      <c r="L27" s="67">
        <v>327</v>
      </c>
      <c r="M27" s="67">
        <v>180</v>
      </c>
      <c r="N27" s="67">
        <v>147</v>
      </c>
      <c r="O27" s="42"/>
      <c r="P27" s="41">
        <v>3040725</v>
      </c>
      <c r="Q27" s="43">
        <v>0.91722895033256868</v>
      </c>
      <c r="R27" s="47">
        <v>279600</v>
      </c>
      <c r="S27" s="43">
        <v>1.2129291845493562</v>
      </c>
      <c r="T27" s="41">
        <v>2780</v>
      </c>
      <c r="U27" s="44">
        <v>0.76942446043165469</v>
      </c>
      <c r="V27" s="41">
        <v>5030</v>
      </c>
      <c r="W27" s="44">
        <v>6.5009940357852888E-2</v>
      </c>
    </row>
    <row r="28" spans="1:23" x14ac:dyDescent="0.45">
      <c r="A28" s="45" t="s">
        <v>33</v>
      </c>
      <c r="B28" s="40">
        <v>5953688</v>
      </c>
      <c r="C28" s="40">
        <v>5168016</v>
      </c>
      <c r="D28" s="40">
        <v>2592064</v>
      </c>
      <c r="E28" s="41">
        <v>2575952</v>
      </c>
      <c r="F28" s="46">
        <v>783129</v>
      </c>
      <c r="G28" s="41">
        <v>392503</v>
      </c>
      <c r="H28" s="41">
        <v>390626</v>
      </c>
      <c r="I28" s="41">
        <v>205</v>
      </c>
      <c r="J28" s="41">
        <v>91</v>
      </c>
      <c r="K28" s="41">
        <v>114</v>
      </c>
      <c r="L28" s="67">
        <v>2338</v>
      </c>
      <c r="M28" s="67">
        <v>1339</v>
      </c>
      <c r="N28" s="67">
        <v>999</v>
      </c>
      <c r="O28" s="42"/>
      <c r="P28" s="41">
        <v>5396620</v>
      </c>
      <c r="Q28" s="43">
        <v>0.95763941133524322</v>
      </c>
      <c r="R28" s="47">
        <v>752600</v>
      </c>
      <c r="S28" s="43">
        <v>1.0405647090087695</v>
      </c>
      <c r="T28" s="41">
        <v>1260</v>
      </c>
      <c r="U28" s="44">
        <v>0.1626984126984127</v>
      </c>
      <c r="V28" s="41">
        <v>59140</v>
      </c>
      <c r="W28" s="44">
        <v>3.9533310787960768E-2</v>
      </c>
    </row>
    <row r="29" spans="1:23" x14ac:dyDescent="0.45">
      <c r="A29" s="45" t="s">
        <v>34</v>
      </c>
      <c r="B29" s="40">
        <v>11273911</v>
      </c>
      <c r="C29" s="40">
        <v>8835768</v>
      </c>
      <c r="D29" s="40">
        <v>4430949</v>
      </c>
      <c r="E29" s="41">
        <v>4404819</v>
      </c>
      <c r="F29" s="46">
        <v>2435742</v>
      </c>
      <c r="G29" s="41">
        <v>1221747</v>
      </c>
      <c r="H29" s="41">
        <v>1213995</v>
      </c>
      <c r="I29" s="41">
        <v>751</v>
      </c>
      <c r="J29" s="41">
        <v>331</v>
      </c>
      <c r="K29" s="41">
        <v>420</v>
      </c>
      <c r="L29" s="67">
        <v>1650</v>
      </c>
      <c r="M29" s="67">
        <v>1028</v>
      </c>
      <c r="N29" s="67">
        <v>622</v>
      </c>
      <c r="O29" s="42"/>
      <c r="P29" s="41">
        <v>10122810</v>
      </c>
      <c r="Q29" s="43">
        <v>0.87285724023270217</v>
      </c>
      <c r="R29" s="47">
        <v>2709900</v>
      </c>
      <c r="S29" s="43">
        <v>0.89883095317170381</v>
      </c>
      <c r="T29" s="41">
        <v>1740</v>
      </c>
      <c r="U29" s="44">
        <v>0.43160919540229886</v>
      </c>
      <c r="V29" s="41">
        <v>14590</v>
      </c>
      <c r="W29" s="44">
        <v>0.11309115832762166</v>
      </c>
    </row>
    <row r="30" spans="1:23" x14ac:dyDescent="0.45">
      <c r="A30" s="45" t="s">
        <v>35</v>
      </c>
      <c r="B30" s="40">
        <v>2781520</v>
      </c>
      <c r="C30" s="40">
        <v>2509415</v>
      </c>
      <c r="D30" s="40">
        <v>1257982</v>
      </c>
      <c r="E30" s="41">
        <v>1251433</v>
      </c>
      <c r="F30" s="46">
        <v>271185</v>
      </c>
      <c r="G30" s="41">
        <v>136202</v>
      </c>
      <c r="H30" s="41">
        <v>134983</v>
      </c>
      <c r="I30" s="41">
        <v>469</v>
      </c>
      <c r="J30" s="41">
        <v>233</v>
      </c>
      <c r="K30" s="41">
        <v>236</v>
      </c>
      <c r="L30" s="67">
        <v>451</v>
      </c>
      <c r="M30" s="67">
        <v>291</v>
      </c>
      <c r="N30" s="67">
        <v>160</v>
      </c>
      <c r="O30" s="42"/>
      <c r="P30" s="41">
        <v>2668985</v>
      </c>
      <c r="Q30" s="43">
        <v>0.94021322712566757</v>
      </c>
      <c r="R30" s="47">
        <v>239550</v>
      </c>
      <c r="S30" s="43">
        <v>1.1320601127113337</v>
      </c>
      <c r="T30" s="41">
        <v>980</v>
      </c>
      <c r="U30" s="44">
        <v>0.47857142857142859</v>
      </c>
      <c r="V30" s="41">
        <v>5190</v>
      </c>
      <c r="W30" s="44">
        <v>8.6897880539499039E-2</v>
      </c>
    </row>
    <row r="31" spans="1:23" x14ac:dyDescent="0.45">
      <c r="A31" s="45" t="s">
        <v>36</v>
      </c>
      <c r="B31" s="40">
        <v>2188499</v>
      </c>
      <c r="C31" s="40">
        <v>1819221</v>
      </c>
      <c r="D31" s="40">
        <v>912775</v>
      </c>
      <c r="E31" s="41">
        <v>906446</v>
      </c>
      <c r="F31" s="46">
        <v>368953</v>
      </c>
      <c r="G31" s="41">
        <v>184852</v>
      </c>
      <c r="H31" s="41">
        <v>184101</v>
      </c>
      <c r="I31" s="41">
        <v>94</v>
      </c>
      <c r="J31" s="41">
        <v>41</v>
      </c>
      <c r="K31" s="41">
        <v>53</v>
      </c>
      <c r="L31" s="67">
        <v>231</v>
      </c>
      <c r="M31" s="67">
        <v>114</v>
      </c>
      <c r="N31" s="67">
        <v>117</v>
      </c>
      <c r="O31" s="42"/>
      <c r="P31" s="41">
        <v>1916090</v>
      </c>
      <c r="Q31" s="43">
        <v>0.94944444154502139</v>
      </c>
      <c r="R31" s="47">
        <v>348300</v>
      </c>
      <c r="S31" s="43">
        <v>1.0592965834051105</v>
      </c>
      <c r="T31" s="41">
        <v>240</v>
      </c>
      <c r="U31" s="44">
        <v>0.39166666666666666</v>
      </c>
      <c r="V31" s="41">
        <v>2020</v>
      </c>
      <c r="W31" s="44">
        <v>0.11435643564356436</v>
      </c>
    </row>
    <row r="32" spans="1:23" x14ac:dyDescent="0.45">
      <c r="A32" s="45" t="s">
        <v>37</v>
      </c>
      <c r="B32" s="40">
        <v>3776743</v>
      </c>
      <c r="C32" s="40">
        <v>3122275</v>
      </c>
      <c r="D32" s="40">
        <v>1565385</v>
      </c>
      <c r="E32" s="41">
        <v>1556890</v>
      </c>
      <c r="F32" s="46">
        <v>653201</v>
      </c>
      <c r="G32" s="41">
        <v>327774</v>
      </c>
      <c r="H32" s="41">
        <v>325427</v>
      </c>
      <c r="I32" s="41">
        <v>499</v>
      </c>
      <c r="J32" s="41">
        <v>250</v>
      </c>
      <c r="K32" s="41">
        <v>249</v>
      </c>
      <c r="L32" s="67">
        <v>768</v>
      </c>
      <c r="M32" s="67">
        <v>464</v>
      </c>
      <c r="N32" s="67">
        <v>304</v>
      </c>
      <c r="O32" s="42"/>
      <c r="P32" s="41">
        <v>3409695</v>
      </c>
      <c r="Q32" s="43">
        <v>0.91570507039485938</v>
      </c>
      <c r="R32" s="47">
        <v>704200</v>
      </c>
      <c r="S32" s="43">
        <v>0.92757881283726218</v>
      </c>
      <c r="T32" s="41">
        <v>1060</v>
      </c>
      <c r="U32" s="44">
        <v>0.47075471698113208</v>
      </c>
      <c r="V32" s="41">
        <v>19420</v>
      </c>
      <c r="W32" s="44">
        <v>3.9546858908341913E-2</v>
      </c>
    </row>
    <row r="33" spans="1:23" x14ac:dyDescent="0.45">
      <c r="A33" s="45" t="s">
        <v>38</v>
      </c>
      <c r="B33" s="40">
        <v>12959255</v>
      </c>
      <c r="C33" s="40">
        <v>10015008</v>
      </c>
      <c r="D33" s="40">
        <v>5023254</v>
      </c>
      <c r="E33" s="41">
        <v>4991754</v>
      </c>
      <c r="F33" s="46">
        <v>2877603</v>
      </c>
      <c r="G33" s="41">
        <v>1442282</v>
      </c>
      <c r="H33" s="41">
        <v>1435321</v>
      </c>
      <c r="I33" s="41">
        <v>64022</v>
      </c>
      <c r="J33" s="41">
        <v>32163</v>
      </c>
      <c r="K33" s="41">
        <v>31859</v>
      </c>
      <c r="L33" s="67">
        <v>2622</v>
      </c>
      <c r="M33" s="67">
        <v>1540</v>
      </c>
      <c r="N33" s="67">
        <v>1082</v>
      </c>
      <c r="O33" s="42"/>
      <c r="P33" s="41">
        <v>11521165</v>
      </c>
      <c r="Q33" s="43">
        <v>0.86927042534327037</v>
      </c>
      <c r="R33" s="47">
        <v>3481600</v>
      </c>
      <c r="S33" s="43">
        <v>0.8265174057904412</v>
      </c>
      <c r="T33" s="41">
        <v>72920</v>
      </c>
      <c r="U33" s="44">
        <v>0.87797586396050464</v>
      </c>
      <c r="V33" s="41">
        <v>45290</v>
      </c>
      <c r="W33" s="44">
        <v>5.7893574740560831E-2</v>
      </c>
    </row>
    <row r="34" spans="1:23" x14ac:dyDescent="0.45">
      <c r="A34" s="45" t="s">
        <v>39</v>
      </c>
      <c r="B34" s="40">
        <v>8332053</v>
      </c>
      <c r="C34" s="40">
        <v>6938941</v>
      </c>
      <c r="D34" s="40">
        <v>3478881</v>
      </c>
      <c r="E34" s="41">
        <v>3460060</v>
      </c>
      <c r="F34" s="46">
        <v>1390578</v>
      </c>
      <c r="G34" s="41">
        <v>698359</v>
      </c>
      <c r="H34" s="41">
        <v>692219</v>
      </c>
      <c r="I34" s="41">
        <v>1127</v>
      </c>
      <c r="J34" s="41">
        <v>548</v>
      </c>
      <c r="K34" s="41">
        <v>579</v>
      </c>
      <c r="L34" s="67">
        <v>1407</v>
      </c>
      <c r="M34" s="67">
        <v>798</v>
      </c>
      <c r="N34" s="67">
        <v>609</v>
      </c>
      <c r="O34" s="42"/>
      <c r="P34" s="41">
        <v>7612885</v>
      </c>
      <c r="Q34" s="43">
        <v>0.91147324568806698</v>
      </c>
      <c r="R34" s="47">
        <v>1135400</v>
      </c>
      <c r="S34" s="43">
        <v>1.2247472256473491</v>
      </c>
      <c r="T34" s="41">
        <v>2640</v>
      </c>
      <c r="U34" s="44">
        <v>0.42689393939393938</v>
      </c>
      <c r="V34" s="41">
        <v>7620</v>
      </c>
      <c r="W34" s="44">
        <v>0.18464566929133858</v>
      </c>
    </row>
    <row r="35" spans="1:23" x14ac:dyDescent="0.45">
      <c r="A35" s="45" t="s">
        <v>40</v>
      </c>
      <c r="B35" s="40">
        <v>2043570</v>
      </c>
      <c r="C35" s="40">
        <v>1820467</v>
      </c>
      <c r="D35" s="40">
        <v>912786</v>
      </c>
      <c r="E35" s="41">
        <v>907681</v>
      </c>
      <c r="F35" s="46">
        <v>222430</v>
      </c>
      <c r="G35" s="41">
        <v>111471</v>
      </c>
      <c r="H35" s="41">
        <v>110959</v>
      </c>
      <c r="I35" s="41">
        <v>213</v>
      </c>
      <c r="J35" s="41">
        <v>93</v>
      </c>
      <c r="K35" s="41">
        <v>120</v>
      </c>
      <c r="L35" s="67">
        <v>460</v>
      </c>
      <c r="M35" s="67">
        <v>259</v>
      </c>
      <c r="N35" s="67">
        <v>201</v>
      </c>
      <c r="O35" s="42"/>
      <c r="P35" s="41">
        <v>1964100</v>
      </c>
      <c r="Q35" s="43">
        <v>0.9268708314240619</v>
      </c>
      <c r="R35" s="47">
        <v>127300</v>
      </c>
      <c r="S35" s="43">
        <v>1.7472898664571876</v>
      </c>
      <c r="T35" s="41">
        <v>900</v>
      </c>
      <c r="U35" s="44">
        <v>0.23666666666666666</v>
      </c>
      <c r="V35" s="41">
        <v>4380</v>
      </c>
      <c r="W35" s="44">
        <v>0.1050228310502283</v>
      </c>
    </row>
    <row r="36" spans="1:23" x14ac:dyDescent="0.45">
      <c r="A36" s="45" t="s">
        <v>41</v>
      </c>
      <c r="B36" s="40">
        <v>1391631</v>
      </c>
      <c r="C36" s="40">
        <v>1328779</v>
      </c>
      <c r="D36" s="40">
        <v>666099</v>
      </c>
      <c r="E36" s="41">
        <v>662680</v>
      </c>
      <c r="F36" s="46">
        <v>62530</v>
      </c>
      <c r="G36" s="41">
        <v>31339</v>
      </c>
      <c r="H36" s="41">
        <v>31191</v>
      </c>
      <c r="I36" s="41">
        <v>75</v>
      </c>
      <c r="J36" s="41">
        <v>39</v>
      </c>
      <c r="K36" s="41">
        <v>36</v>
      </c>
      <c r="L36" s="67">
        <v>247</v>
      </c>
      <c r="M36" s="67">
        <v>142</v>
      </c>
      <c r="N36" s="67">
        <v>105</v>
      </c>
      <c r="O36" s="42"/>
      <c r="P36" s="41">
        <v>1398645</v>
      </c>
      <c r="Q36" s="43">
        <v>0.95004736727332528</v>
      </c>
      <c r="R36" s="47">
        <v>48100</v>
      </c>
      <c r="S36" s="43">
        <v>1.3</v>
      </c>
      <c r="T36" s="41">
        <v>160</v>
      </c>
      <c r="U36" s="44">
        <v>0.46875</v>
      </c>
      <c r="V36" s="41">
        <v>5210</v>
      </c>
      <c r="W36" s="44">
        <v>4.7408829174664109E-2</v>
      </c>
    </row>
    <row r="37" spans="1:23" x14ac:dyDescent="0.45">
      <c r="A37" s="45" t="s">
        <v>42</v>
      </c>
      <c r="B37" s="40">
        <v>821194</v>
      </c>
      <c r="C37" s="40">
        <v>720781</v>
      </c>
      <c r="D37" s="40">
        <v>361572</v>
      </c>
      <c r="E37" s="41">
        <v>359209</v>
      </c>
      <c r="F37" s="46">
        <v>100193</v>
      </c>
      <c r="G37" s="41">
        <v>50313</v>
      </c>
      <c r="H37" s="41">
        <v>49880</v>
      </c>
      <c r="I37" s="41">
        <v>63</v>
      </c>
      <c r="J37" s="41">
        <v>30</v>
      </c>
      <c r="K37" s="41">
        <v>33</v>
      </c>
      <c r="L37" s="67">
        <v>157</v>
      </c>
      <c r="M37" s="67">
        <v>89</v>
      </c>
      <c r="N37" s="67">
        <v>68</v>
      </c>
      <c r="O37" s="42"/>
      <c r="P37" s="41">
        <v>826860</v>
      </c>
      <c r="Q37" s="43">
        <v>0.87170863265849119</v>
      </c>
      <c r="R37" s="47">
        <v>110800</v>
      </c>
      <c r="S37" s="43">
        <v>0.90426895306859201</v>
      </c>
      <c r="T37" s="41">
        <v>540</v>
      </c>
      <c r="U37" s="44">
        <v>0.11666666666666667</v>
      </c>
      <c r="V37" s="41">
        <v>880</v>
      </c>
      <c r="W37" s="44">
        <v>0.17840909090909091</v>
      </c>
    </row>
    <row r="38" spans="1:23" x14ac:dyDescent="0.45">
      <c r="A38" s="45" t="s">
        <v>43</v>
      </c>
      <c r="B38" s="40">
        <v>1048804</v>
      </c>
      <c r="C38" s="40">
        <v>993085</v>
      </c>
      <c r="D38" s="40">
        <v>497966</v>
      </c>
      <c r="E38" s="41">
        <v>495119</v>
      </c>
      <c r="F38" s="46">
        <v>55476</v>
      </c>
      <c r="G38" s="41">
        <v>27820</v>
      </c>
      <c r="H38" s="41">
        <v>27656</v>
      </c>
      <c r="I38" s="41">
        <v>117</v>
      </c>
      <c r="J38" s="41">
        <v>54</v>
      </c>
      <c r="K38" s="41">
        <v>63</v>
      </c>
      <c r="L38" s="67">
        <v>126</v>
      </c>
      <c r="M38" s="67">
        <v>68</v>
      </c>
      <c r="N38" s="67">
        <v>58</v>
      </c>
      <c r="O38" s="42"/>
      <c r="P38" s="41">
        <v>1077500</v>
      </c>
      <c r="Q38" s="43">
        <v>0.92165661252900233</v>
      </c>
      <c r="R38" s="47">
        <v>47400</v>
      </c>
      <c r="S38" s="43">
        <v>1.1703797468354431</v>
      </c>
      <c r="T38" s="41">
        <v>880</v>
      </c>
      <c r="U38" s="44">
        <v>0.13295454545454546</v>
      </c>
      <c r="V38" s="41">
        <v>710</v>
      </c>
      <c r="W38" s="44">
        <v>0.17746478873239438</v>
      </c>
    </row>
    <row r="39" spans="1:23" x14ac:dyDescent="0.45">
      <c r="A39" s="45" t="s">
        <v>44</v>
      </c>
      <c r="B39" s="40">
        <v>2766319</v>
      </c>
      <c r="C39" s="40">
        <v>2431460</v>
      </c>
      <c r="D39" s="40">
        <v>1219930</v>
      </c>
      <c r="E39" s="41">
        <v>1211530</v>
      </c>
      <c r="F39" s="46">
        <v>333843</v>
      </c>
      <c r="G39" s="41">
        <v>167620</v>
      </c>
      <c r="H39" s="41">
        <v>166223</v>
      </c>
      <c r="I39" s="41">
        <v>310</v>
      </c>
      <c r="J39" s="41">
        <v>147</v>
      </c>
      <c r="K39" s="41">
        <v>163</v>
      </c>
      <c r="L39" s="67">
        <v>706</v>
      </c>
      <c r="M39" s="67">
        <v>448</v>
      </c>
      <c r="N39" s="67">
        <v>258</v>
      </c>
      <c r="O39" s="42"/>
      <c r="P39" s="41">
        <v>2837130</v>
      </c>
      <c r="Q39" s="43">
        <v>0.85701395424249149</v>
      </c>
      <c r="R39" s="47">
        <v>385900</v>
      </c>
      <c r="S39" s="43">
        <v>0.86510235812386627</v>
      </c>
      <c r="T39" s="41">
        <v>720</v>
      </c>
      <c r="U39" s="44">
        <v>0.43055555555555558</v>
      </c>
      <c r="V39" s="41">
        <v>7050</v>
      </c>
      <c r="W39" s="44">
        <v>0.1001418439716312</v>
      </c>
    </row>
    <row r="40" spans="1:23" x14ac:dyDescent="0.45">
      <c r="A40" s="45" t="s">
        <v>45</v>
      </c>
      <c r="B40" s="40">
        <v>4158373</v>
      </c>
      <c r="C40" s="40">
        <v>3561430</v>
      </c>
      <c r="D40" s="40">
        <v>1785653</v>
      </c>
      <c r="E40" s="41">
        <v>1775777</v>
      </c>
      <c r="F40" s="46">
        <v>595691</v>
      </c>
      <c r="G40" s="41">
        <v>298933</v>
      </c>
      <c r="H40" s="41">
        <v>296758</v>
      </c>
      <c r="I40" s="41">
        <v>126</v>
      </c>
      <c r="J40" s="41">
        <v>58</v>
      </c>
      <c r="K40" s="41">
        <v>68</v>
      </c>
      <c r="L40" s="67">
        <v>1126</v>
      </c>
      <c r="M40" s="67">
        <v>707</v>
      </c>
      <c r="N40" s="67">
        <v>419</v>
      </c>
      <c r="O40" s="42"/>
      <c r="P40" s="41">
        <v>3981430</v>
      </c>
      <c r="Q40" s="43">
        <v>0.89451026390015642</v>
      </c>
      <c r="R40" s="47">
        <v>616200</v>
      </c>
      <c r="S40" s="43">
        <v>0.96671697500811427</v>
      </c>
      <c r="T40" s="41">
        <v>1240</v>
      </c>
      <c r="U40" s="44">
        <v>0.10161290322580645</v>
      </c>
      <c r="V40" s="41">
        <v>10240</v>
      </c>
      <c r="W40" s="44">
        <v>0.10996093749999999</v>
      </c>
    </row>
    <row r="41" spans="1:23" x14ac:dyDescent="0.45">
      <c r="A41" s="45" t="s">
        <v>46</v>
      </c>
      <c r="B41" s="40">
        <v>2043086</v>
      </c>
      <c r="C41" s="40">
        <v>1829298</v>
      </c>
      <c r="D41" s="40">
        <v>916905</v>
      </c>
      <c r="E41" s="41">
        <v>912393</v>
      </c>
      <c r="F41" s="46">
        <v>213252</v>
      </c>
      <c r="G41" s="41">
        <v>107092</v>
      </c>
      <c r="H41" s="41">
        <v>106160</v>
      </c>
      <c r="I41" s="41">
        <v>55</v>
      </c>
      <c r="J41" s="41">
        <v>29</v>
      </c>
      <c r="K41" s="41">
        <v>26</v>
      </c>
      <c r="L41" s="67">
        <v>481</v>
      </c>
      <c r="M41" s="67">
        <v>314</v>
      </c>
      <c r="N41" s="67">
        <v>167</v>
      </c>
      <c r="O41" s="42"/>
      <c r="P41" s="41">
        <v>2024075</v>
      </c>
      <c r="Q41" s="43">
        <v>0.90376987018761656</v>
      </c>
      <c r="R41" s="47">
        <v>210200</v>
      </c>
      <c r="S41" s="43">
        <v>1.0145195052331113</v>
      </c>
      <c r="T41" s="41">
        <v>420</v>
      </c>
      <c r="U41" s="44">
        <v>0.13095238095238096</v>
      </c>
      <c r="V41" s="41">
        <v>7360</v>
      </c>
      <c r="W41" s="44">
        <v>6.5353260869565222E-2</v>
      </c>
    </row>
    <row r="42" spans="1:23" x14ac:dyDescent="0.45">
      <c r="A42" s="45" t="s">
        <v>47</v>
      </c>
      <c r="B42" s="40">
        <v>1096138</v>
      </c>
      <c r="C42" s="40">
        <v>943285</v>
      </c>
      <c r="D42" s="40">
        <v>472973</v>
      </c>
      <c r="E42" s="41">
        <v>470312</v>
      </c>
      <c r="F42" s="46">
        <v>152272</v>
      </c>
      <c r="G42" s="41">
        <v>76362</v>
      </c>
      <c r="H42" s="41">
        <v>75910</v>
      </c>
      <c r="I42" s="41">
        <v>167</v>
      </c>
      <c r="J42" s="41">
        <v>79</v>
      </c>
      <c r="K42" s="41">
        <v>88</v>
      </c>
      <c r="L42" s="67">
        <v>414</v>
      </c>
      <c r="M42" s="67">
        <v>230</v>
      </c>
      <c r="N42" s="67">
        <v>184</v>
      </c>
      <c r="O42" s="42"/>
      <c r="P42" s="41">
        <v>1026575</v>
      </c>
      <c r="Q42" s="43">
        <v>0.91886613252806659</v>
      </c>
      <c r="R42" s="47">
        <v>152900</v>
      </c>
      <c r="S42" s="43">
        <v>0.99589274035317199</v>
      </c>
      <c r="T42" s="41">
        <v>860</v>
      </c>
      <c r="U42" s="44">
        <v>0.19418604651162791</v>
      </c>
      <c r="V42" s="41">
        <v>8000</v>
      </c>
      <c r="W42" s="44">
        <v>5.1749999999999997E-2</v>
      </c>
    </row>
    <row r="43" spans="1:23" x14ac:dyDescent="0.45">
      <c r="A43" s="45" t="s">
        <v>48</v>
      </c>
      <c r="B43" s="40">
        <v>1451052</v>
      </c>
      <c r="C43" s="40">
        <v>1338348</v>
      </c>
      <c r="D43" s="40">
        <v>671031</v>
      </c>
      <c r="E43" s="41">
        <v>667317</v>
      </c>
      <c r="F43" s="46">
        <v>112303</v>
      </c>
      <c r="G43" s="41">
        <v>56257</v>
      </c>
      <c r="H43" s="41">
        <v>56046</v>
      </c>
      <c r="I43" s="41">
        <v>174</v>
      </c>
      <c r="J43" s="41">
        <v>85</v>
      </c>
      <c r="K43" s="41">
        <v>89</v>
      </c>
      <c r="L43" s="67">
        <v>227</v>
      </c>
      <c r="M43" s="67">
        <v>145</v>
      </c>
      <c r="N43" s="67">
        <v>82</v>
      </c>
      <c r="O43" s="42"/>
      <c r="P43" s="41">
        <v>1441310</v>
      </c>
      <c r="Q43" s="43">
        <v>0.92856359839312852</v>
      </c>
      <c r="R43" s="47">
        <v>102300</v>
      </c>
      <c r="S43" s="43">
        <v>1.0977810361681331</v>
      </c>
      <c r="T43" s="41">
        <v>200</v>
      </c>
      <c r="U43" s="44">
        <v>0.87</v>
      </c>
      <c r="V43" s="41">
        <v>2460</v>
      </c>
      <c r="W43" s="44">
        <v>9.2276422764227636E-2</v>
      </c>
    </row>
    <row r="44" spans="1:23" x14ac:dyDescent="0.45">
      <c r="A44" s="45" t="s">
        <v>49</v>
      </c>
      <c r="B44" s="40">
        <v>2065645</v>
      </c>
      <c r="C44" s="40">
        <v>1931594</v>
      </c>
      <c r="D44" s="40">
        <v>968692</v>
      </c>
      <c r="E44" s="41">
        <v>962902</v>
      </c>
      <c r="F44" s="46">
        <v>133040</v>
      </c>
      <c r="G44" s="41">
        <v>66790</v>
      </c>
      <c r="H44" s="41">
        <v>66250</v>
      </c>
      <c r="I44" s="41">
        <v>56</v>
      </c>
      <c r="J44" s="41">
        <v>26</v>
      </c>
      <c r="K44" s="41">
        <v>30</v>
      </c>
      <c r="L44" s="67">
        <v>955</v>
      </c>
      <c r="M44" s="67">
        <v>610</v>
      </c>
      <c r="N44" s="67">
        <v>345</v>
      </c>
      <c r="O44" s="42"/>
      <c r="P44" s="41">
        <v>2095550</v>
      </c>
      <c r="Q44" s="43">
        <v>0.92175991983011618</v>
      </c>
      <c r="R44" s="47">
        <v>128400</v>
      </c>
      <c r="S44" s="43">
        <v>1.0361370716510903</v>
      </c>
      <c r="T44" s="41">
        <v>100</v>
      </c>
      <c r="U44" s="44">
        <v>0.56000000000000005</v>
      </c>
      <c r="V44" s="41">
        <v>21810</v>
      </c>
      <c r="W44" s="44">
        <v>4.3787253553415867E-2</v>
      </c>
    </row>
    <row r="45" spans="1:23" x14ac:dyDescent="0.45">
      <c r="A45" s="45" t="s">
        <v>50</v>
      </c>
      <c r="B45" s="40">
        <v>1041333</v>
      </c>
      <c r="C45" s="40">
        <v>981612</v>
      </c>
      <c r="D45" s="40">
        <v>493052</v>
      </c>
      <c r="E45" s="41">
        <v>488560</v>
      </c>
      <c r="F45" s="46">
        <v>59080</v>
      </c>
      <c r="G45" s="41">
        <v>29739</v>
      </c>
      <c r="H45" s="41">
        <v>29341</v>
      </c>
      <c r="I45" s="41">
        <v>74</v>
      </c>
      <c r="J45" s="41">
        <v>33</v>
      </c>
      <c r="K45" s="41">
        <v>41</v>
      </c>
      <c r="L45" s="67">
        <v>567</v>
      </c>
      <c r="M45" s="67">
        <v>347</v>
      </c>
      <c r="N45" s="67">
        <v>220</v>
      </c>
      <c r="O45" s="42"/>
      <c r="P45" s="41">
        <v>1048795</v>
      </c>
      <c r="Q45" s="43">
        <v>0.93594267707225909</v>
      </c>
      <c r="R45" s="47">
        <v>55600</v>
      </c>
      <c r="S45" s="43">
        <v>1.0625899280575539</v>
      </c>
      <c r="T45" s="41">
        <v>140</v>
      </c>
      <c r="U45" s="44">
        <v>0.52857142857142858</v>
      </c>
      <c r="V45" s="41">
        <v>11480</v>
      </c>
      <c r="W45" s="44">
        <v>4.9390243902439027E-2</v>
      </c>
    </row>
    <row r="46" spans="1:23" x14ac:dyDescent="0.45">
      <c r="A46" s="45" t="s">
        <v>51</v>
      </c>
      <c r="B46" s="40">
        <v>7687849</v>
      </c>
      <c r="C46" s="40">
        <v>6705912</v>
      </c>
      <c r="D46" s="40">
        <v>3368214</v>
      </c>
      <c r="E46" s="41">
        <v>3337698</v>
      </c>
      <c r="F46" s="46">
        <v>981036</v>
      </c>
      <c r="G46" s="41">
        <v>494110</v>
      </c>
      <c r="H46" s="41">
        <v>486926</v>
      </c>
      <c r="I46" s="41">
        <v>211</v>
      </c>
      <c r="J46" s="41">
        <v>92</v>
      </c>
      <c r="K46" s="41">
        <v>119</v>
      </c>
      <c r="L46" s="67">
        <v>690</v>
      </c>
      <c r="M46" s="67">
        <v>517</v>
      </c>
      <c r="N46" s="67">
        <v>173</v>
      </c>
      <c r="O46" s="42"/>
      <c r="P46" s="41">
        <v>7070230</v>
      </c>
      <c r="Q46" s="43">
        <v>0.94847154901608577</v>
      </c>
      <c r="R46" s="47">
        <v>1044500</v>
      </c>
      <c r="S46" s="43">
        <v>0.93923982766874103</v>
      </c>
      <c r="T46" s="41">
        <v>920</v>
      </c>
      <c r="U46" s="44">
        <v>0.22934782608695653</v>
      </c>
      <c r="V46" s="41">
        <v>5150</v>
      </c>
      <c r="W46" s="44">
        <v>0.13398058252427184</v>
      </c>
    </row>
    <row r="47" spans="1:23" x14ac:dyDescent="0.45">
      <c r="A47" s="45" t="s">
        <v>52</v>
      </c>
      <c r="B47" s="40">
        <v>1196305</v>
      </c>
      <c r="C47" s="40">
        <v>1112355</v>
      </c>
      <c r="D47" s="40">
        <v>557782</v>
      </c>
      <c r="E47" s="41">
        <v>554573</v>
      </c>
      <c r="F47" s="46">
        <v>83703</v>
      </c>
      <c r="G47" s="41">
        <v>42177</v>
      </c>
      <c r="H47" s="41">
        <v>41526</v>
      </c>
      <c r="I47" s="41">
        <v>16</v>
      </c>
      <c r="J47" s="41">
        <v>5</v>
      </c>
      <c r="K47" s="41">
        <v>11</v>
      </c>
      <c r="L47" s="67">
        <v>231</v>
      </c>
      <c r="M47" s="67">
        <v>123</v>
      </c>
      <c r="N47" s="67">
        <v>108</v>
      </c>
      <c r="O47" s="42"/>
      <c r="P47" s="41">
        <v>1212205</v>
      </c>
      <c r="Q47" s="43">
        <v>0.91762944386469281</v>
      </c>
      <c r="R47" s="47">
        <v>74400</v>
      </c>
      <c r="S47" s="43">
        <v>1.1250403225806451</v>
      </c>
      <c r="T47" s="41">
        <v>140</v>
      </c>
      <c r="U47" s="44">
        <v>0.11428571428571428</v>
      </c>
      <c r="V47" s="41">
        <v>1120</v>
      </c>
      <c r="W47" s="44">
        <v>0.20624999999999999</v>
      </c>
    </row>
    <row r="48" spans="1:23" x14ac:dyDescent="0.45">
      <c r="A48" s="45" t="s">
        <v>53</v>
      </c>
      <c r="B48" s="40">
        <v>2042753</v>
      </c>
      <c r="C48" s="40">
        <v>1757419</v>
      </c>
      <c r="D48" s="40">
        <v>881978</v>
      </c>
      <c r="E48" s="41">
        <v>875441</v>
      </c>
      <c r="F48" s="46">
        <v>285027</v>
      </c>
      <c r="G48" s="41">
        <v>142819</v>
      </c>
      <c r="H48" s="41">
        <v>142208</v>
      </c>
      <c r="I48" s="41">
        <v>32</v>
      </c>
      <c r="J48" s="41">
        <v>13</v>
      </c>
      <c r="K48" s="41">
        <v>19</v>
      </c>
      <c r="L48" s="67">
        <v>275</v>
      </c>
      <c r="M48" s="67">
        <v>163</v>
      </c>
      <c r="N48" s="67">
        <v>112</v>
      </c>
      <c r="O48" s="42"/>
      <c r="P48" s="41">
        <v>1909420</v>
      </c>
      <c r="Q48" s="43">
        <v>0.92039415110347644</v>
      </c>
      <c r="R48" s="47">
        <v>288800</v>
      </c>
      <c r="S48" s="43">
        <v>0.98693559556786703</v>
      </c>
      <c r="T48" s="41">
        <v>300</v>
      </c>
      <c r="U48" s="44">
        <v>0.10666666666666667</v>
      </c>
      <c r="V48" s="41">
        <v>3380</v>
      </c>
      <c r="W48" s="44">
        <v>8.1360946745562129E-2</v>
      </c>
    </row>
    <row r="49" spans="1:23" x14ac:dyDescent="0.45">
      <c r="A49" s="45" t="s">
        <v>54</v>
      </c>
      <c r="B49" s="40">
        <v>2679689</v>
      </c>
      <c r="C49" s="40">
        <v>2310610</v>
      </c>
      <c r="D49" s="40">
        <v>1159109</v>
      </c>
      <c r="E49" s="41">
        <v>1151501</v>
      </c>
      <c r="F49" s="46">
        <v>368379</v>
      </c>
      <c r="G49" s="41">
        <v>184827</v>
      </c>
      <c r="H49" s="41">
        <v>183552</v>
      </c>
      <c r="I49" s="41">
        <v>252</v>
      </c>
      <c r="J49" s="41">
        <v>124</v>
      </c>
      <c r="K49" s="41">
        <v>128</v>
      </c>
      <c r="L49" s="67">
        <v>448</v>
      </c>
      <c r="M49" s="67">
        <v>263</v>
      </c>
      <c r="N49" s="67">
        <v>185</v>
      </c>
      <c r="O49" s="42"/>
      <c r="P49" s="41">
        <v>2537755</v>
      </c>
      <c r="Q49" s="43">
        <v>0.91049372378342275</v>
      </c>
      <c r="R49" s="47">
        <v>350000</v>
      </c>
      <c r="S49" s="43">
        <v>1.0525114285714285</v>
      </c>
      <c r="T49" s="41">
        <v>720</v>
      </c>
      <c r="U49" s="44">
        <v>0.35</v>
      </c>
      <c r="V49" s="41">
        <v>3480</v>
      </c>
      <c r="W49" s="44">
        <v>0.12873563218390804</v>
      </c>
    </row>
    <row r="50" spans="1:23" x14ac:dyDescent="0.45">
      <c r="A50" s="45" t="s">
        <v>55</v>
      </c>
      <c r="B50" s="40">
        <v>1703586</v>
      </c>
      <c r="C50" s="40">
        <v>1567104</v>
      </c>
      <c r="D50" s="40">
        <v>786686</v>
      </c>
      <c r="E50" s="41">
        <v>780418</v>
      </c>
      <c r="F50" s="46">
        <v>135885</v>
      </c>
      <c r="G50" s="41">
        <v>68168</v>
      </c>
      <c r="H50" s="41">
        <v>67717</v>
      </c>
      <c r="I50" s="41">
        <v>102</v>
      </c>
      <c r="J50" s="41">
        <v>42</v>
      </c>
      <c r="K50" s="41">
        <v>60</v>
      </c>
      <c r="L50" s="67">
        <v>495</v>
      </c>
      <c r="M50" s="67">
        <v>285</v>
      </c>
      <c r="N50" s="67">
        <v>210</v>
      </c>
      <c r="O50" s="42"/>
      <c r="P50" s="41">
        <v>1676195</v>
      </c>
      <c r="Q50" s="43">
        <v>0.93491747678521886</v>
      </c>
      <c r="R50" s="47">
        <v>125500</v>
      </c>
      <c r="S50" s="43">
        <v>1.0827490039840637</v>
      </c>
      <c r="T50" s="41">
        <v>540</v>
      </c>
      <c r="U50" s="44">
        <v>0.18888888888888888</v>
      </c>
      <c r="V50" s="41">
        <v>1650</v>
      </c>
      <c r="W50" s="44">
        <v>0.3</v>
      </c>
    </row>
    <row r="51" spans="1:23" x14ac:dyDescent="0.45">
      <c r="A51" s="45" t="s">
        <v>56</v>
      </c>
      <c r="B51" s="40">
        <v>1619267</v>
      </c>
      <c r="C51" s="40">
        <v>1555442</v>
      </c>
      <c r="D51" s="40">
        <v>780651</v>
      </c>
      <c r="E51" s="41">
        <v>774791</v>
      </c>
      <c r="F51" s="46">
        <v>63190</v>
      </c>
      <c r="G51" s="41">
        <v>31701</v>
      </c>
      <c r="H51" s="41">
        <v>31489</v>
      </c>
      <c r="I51" s="41">
        <v>27</v>
      </c>
      <c r="J51" s="41">
        <v>10</v>
      </c>
      <c r="K51" s="41">
        <v>17</v>
      </c>
      <c r="L51" s="67">
        <v>608</v>
      </c>
      <c r="M51" s="67">
        <v>357</v>
      </c>
      <c r="N51" s="67">
        <v>251</v>
      </c>
      <c r="O51" s="42"/>
      <c r="P51" s="41">
        <v>1622295</v>
      </c>
      <c r="Q51" s="43">
        <v>0.95879109533099716</v>
      </c>
      <c r="R51" s="47">
        <v>55600</v>
      </c>
      <c r="S51" s="43">
        <v>1.1365107913669066</v>
      </c>
      <c r="T51" s="41">
        <v>300</v>
      </c>
      <c r="U51" s="44">
        <v>0.09</v>
      </c>
      <c r="V51" s="41">
        <v>4160</v>
      </c>
      <c r="W51" s="44">
        <v>0.14615384615384616</v>
      </c>
    </row>
    <row r="52" spans="1:23" x14ac:dyDescent="0.45">
      <c r="A52" s="45" t="s">
        <v>57</v>
      </c>
      <c r="B52" s="40">
        <v>2423919</v>
      </c>
      <c r="C52" s="40">
        <v>2223550</v>
      </c>
      <c r="D52" s="40">
        <v>1116351</v>
      </c>
      <c r="E52" s="41">
        <v>1107199</v>
      </c>
      <c r="F52" s="46">
        <v>199784</v>
      </c>
      <c r="G52" s="41">
        <v>100331</v>
      </c>
      <c r="H52" s="41">
        <v>99453</v>
      </c>
      <c r="I52" s="41">
        <v>233</v>
      </c>
      <c r="J52" s="41">
        <v>115</v>
      </c>
      <c r="K52" s="41">
        <v>118</v>
      </c>
      <c r="L52" s="67">
        <v>352</v>
      </c>
      <c r="M52" s="67">
        <v>227</v>
      </c>
      <c r="N52" s="67">
        <v>125</v>
      </c>
      <c r="O52" s="42"/>
      <c r="P52" s="41">
        <v>2407410</v>
      </c>
      <c r="Q52" s="43">
        <v>0.92362746686272801</v>
      </c>
      <c r="R52" s="47">
        <v>197100</v>
      </c>
      <c r="S52" s="43">
        <v>1.0136174530695079</v>
      </c>
      <c r="T52" s="41">
        <v>340</v>
      </c>
      <c r="U52" s="44">
        <v>0.68529411764705883</v>
      </c>
      <c r="V52" s="41">
        <v>6230</v>
      </c>
      <c r="W52" s="44">
        <v>5.6500802568218302E-2</v>
      </c>
    </row>
    <row r="53" spans="1:23" x14ac:dyDescent="0.45">
      <c r="A53" s="45" t="s">
        <v>58</v>
      </c>
      <c r="B53" s="40">
        <v>1969692</v>
      </c>
      <c r="C53" s="40">
        <v>1689413</v>
      </c>
      <c r="D53" s="40">
        <v>849376</v>
      </c>
      <c r="E53" s="41">
        <v>840037</v>
      </c>
      <c r="F53" s="46">
        <v>279295</v>
      </c>
      <c r="G53" s="41">
        <v>140405</v>
      </c>
      <c r="H53" s="41">
        <v>138890</v>
      </c>
      <c r="I53" s="41">
        <v>490</v>
      </c>
      <c r="J53" s="41">
        <v>242</v>
      </c>
      <c r="K53" s="41">
        <v>248</v>
      </c>
      <c r="L53" s="67">
        <v>494</v>
      </c>
      <c r="M53" s="67">
        <v>322</v>
      </c>
      <c r="N53" s="67">
        <v>172</v>
      </c>
      <c r="O53" s="42"/>
      <c r="P53" s="41">
        <v>1955425</v>
      </c>
      <c r="Q53" s="43">
        <v>0.86396205428487416</v>
      </c>
      <c r="R53" s="47">
        <v>305500</v>
      </c>
      <c r="S53" s="43">
        <v>0.91422258592471362</v>
      </c>
      <c r="T53" s="41">
        <v>1360</v>
      </c>
      <c r="U53" s="44">
        <v>0.36029411764705882</v>
      </c>
      <c r="V53" s="41">
        <v>6240</v>
      </c>
      <c r="W53" s="44">
        <v>7.9166666666666663E-2</v>
      </c>
    </row>
    <row r="55" spans="1:23" x14ac:dyDescent="0.45">
      <c r="A55" s="135" t="s">
        <v>130</v>
      </c>
      <c r="B55" s="135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</row>
    <row r="56" spans="1:23" x14ac:dyDescent="0.45">
      <c r="A56" s="136" t="s">
        <v>131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</row>
    <row r="57" spans="1:23" x14ac:dyDescent="0.45">
      <c r="A57" s="136" t="s">
        <v>132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</row>
    <row r="58" spans="1:23" x14ac:dyDescent="0.45">
      <c r="A58" s="136" t="s">
        <v>133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</row>
    <row r="59" spans="1:23" ht="18" customHeight="1" x14ac:dyDescent="0.45">
      <c r="A59" s="135" t="s">
        <v>134</v>
      </c>
      <c r="B59" s="135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</row>
    <row r="60" spans="1:23" x14ac:dyDescent="0.45">
      <c r="A60" s="22" t="s">
        <v>135</v>
      </c>
    </row>
    <row r="61" spans="1:23" x14ac:dyDescent="0.45">
      <c r="A61" s="22" t="s">
        <v>136</v>
      </c>
    </row>
  </sheetData>
  <mergeCells count="19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137</v>
      </c>
    </row>
    <row r="2" spans="1:6" x14ac:dyDescent="0.45">
      <c r="D2" s="49" t="s">
        <v>138</v>
      </c>
    </row>
    <row r="3" spans="1:6" ht="36" x14ac:dyDescent="0.45">
      <c r="A3" s="45" t="s">
        <v>2</v>
      </c>
      <c r="B3" s="39" t="s">
        <v>139</v>
      </c>
      <c r="C3" s="50" t="s">
        <v>93</v>
      </c>
      <c r="D3" s="50" t="s">
        <v>94</v>
      </c>
      <c r="E3" s="24"/>
    </row>
    <row r="4" spans="1:6" x14ac:dyDescent="0.45">
      <c r="A4" s="28" t="s">
        <v>11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12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13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14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15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16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17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18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19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20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21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22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23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24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25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26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27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28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29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30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31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32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33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34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35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36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37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38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39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40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41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42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43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44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45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46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47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48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49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50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51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52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53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54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55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56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57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58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140</v>
      </c>
    </row>
    <row r="54" spans="1:4" x14ac:dyDescent="0.45">
      <c r="A54" t="s">
        <v>141</v>
      </c>
    </row>
    <row r="55" spans="1:4" x14ac:dyDescent="0.45">
      <c r="A55" t="s">
        <v>142</v>
      </c>
    </row>
    <row r="56" spans="1:4" x14ac:dyDescent="0.45">
      <c r="A56" t="s">
        <v>143</v>
      </c>
    </row>
    <row r="57" spans="1:4" x14ac:dyDescent="0.45">
      <c r="A57" s="22" t="s">
        <v>144</v>
      </c>
    </row>
    <row r="58" spans="1:4" x14ac:dyDescent="0.45">
      <c r="A58" t="s">
        <v>145</v>
      </c>
    </row>
    <row r="59" spans="1:4" x14ac:dyDescent="0.45">
      <c r="A59" t="s">
        <v>146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DIGI-808455956-4050532</_dlc_DocId>
    <_dlc_DocIdUrl xmlns="89559dea-130d-4237-8e78-1ce7f44b9a24">
      <Url>https://digitalgojp.sharepoint.com/sites/digi_portal/_layouts/15/DocIdRedir.aspx?ID=DIGI-808455956-4050532</Url>
      <Description>DIGI-808455956-4050532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2022-08-30T05:09:42Z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bc4c38f2-440d-4140-8fee-df0d6c93255c</vt:lpwstr>
  </property>
  <property fmtid="{D5CDD505-2E9C-101B-9397-08002B2CF9AE}" pid="4" name="MediaServiceImageTags">
    <vt:lpwstr/>
  </property>
</Properties>
</file>