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96" yWindow="396" windowWidth="34560" windowHeight="1869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総接種回数!$A$1:$U$61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12" l="1"/>
  <c r="P3" i="12" l="1"/>
  <c r="B3" i="12"/>
  <c r="B3" i="11"/>
  <c r="Q8" i="11" l="1"/>
  <c r="T7" i="11" l="1"/>
  <c r="I7" i="11"/>
  <c r="G8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 s="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S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N6" i="12"/>
  <c r="M6" i="12"/>
  <c r="L6" i="12"/>
  <c r="I6" i="12"/>
  <c r="R8" i="11" l="1"/>
  <c r="Q7" i="11"/>
  <c r="R7" i="11" s="1"/>
  <c r="U7" i="11" l="1"/>
  <c r="T2" i="11"/>
  <c r="M7" i="11" l="1"/>
  <c r="L7" i="11"/>
  <c r="G5" i="10"/>
  <c r="G7" i="11" l="1"/>
  <c r="B7" i="11" s="1"/>
  <c r="P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<sst xmlns="http://schemas.openxmlformats.org/spreadsheetml/2006/main" count="350" uniqueCount="150">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</sst>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sqref="A1:H1"/>
    </sheetView>
  </sheetViews>
  <sheetFormatPr defaultRowHeight="18" x14ac:dyDescent="0.45"/>
  <cols>
    <col min="1" max="1" width="13.59765625" customWidth="1"/>
    <col min="2" max="3" width="13.59765625" style="1" customWidth="1"/>
    <col min="4" max="7" width="13.59765625" customWidth="1"/>
    <col min="8" max="8" width="15.19921875" customWidth="1"/>
    <col min="9" max="9" width="6.3984375" customWidth="1"/>
    <col min="10" max="10" width="10.5" bestFit="1" customWidth="1"/>
  </cols>
  <sheetData>
    <row r="1" spans="1:8" x14ac:dyDescent="0.45">
      <c r="A1" s="73" t="s">
        <v>0</v>
      </c>
      <c r="B1" s="73"/>
      <c r="C1" s="73"/>
      <c r="D1" s="73"/>
      <c r="E1" s="73"/>
      <c r="F1" s="73"/>
      <c r="G1" s="73"/>
      <c r="H1" s="73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88">
        <v>44762</v>
      </c>
      <c r="H3" s="88"/>
    </row>
    <row r="4" spans="1:8" x14ac:dyDescent="0.45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45">
      <c r="A5" s="69" t="s">
        <v>2</v>
      </c>
      <c r="B5" s="74" t="s">
        <v>3</v>
      </c>
      <c r="C5" s="70" t="s">
        <v>4</v>
      </c>
      <c r="D5" s="75"/>
      <c r="E5" s="78" t="s">
        <v>5</v>
      </c>
      <c r="F5" s="79"/>
      <c r="G5" s="80">
        <v>44761</v>
      </c>
      <c r="H5" s="81"/>
    </row>
    <row r="6" spans="1:8" ht="21.75" customHeight="1" x14ac:dyDescent="0.45">
      <c r="A6" s="6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45">
      <c r="A7" s="69"/>
      <c r="B7" s="74"/>
      <c r="C7" s="86" t="s">
        <v>8</v>
      </c>
      <c r="D7" s="8"/>
      <c r="E7" s="68" t="s">
        <v>9</v>
      </c>
      <c r="F7" s="8"/>
      <c r="G7" s="68" t="s">
        <v>9</v>
      </c>
      <c r="H7" s="9"/>
    </row>
    <row r="8" spans="1:8" ht="18.75" customHeight="1" x14ac:dyDescent="0.45">
      <c r="A8" s="69"/>
      <c r="B8" s="74"/>
      <c r="C8" s="87"/>
      <c r="D8" s="70" t="s">
        <v>10</v>
      </c>
      <c r="E8" s="69"/>
      <c r="F8" s="70" t="s">
        <v>11</v>
      </c>
      <c r="G8" s="69"/>
      <c r="H8" s="72" t="s">
        <v>11</v>
      </c>
    </row>
    <row r="9" spans="1:8" ht="35.1" customHeight="1" x14ac:dyDescent="0.45">
      <c r="A9" s="69"/>
      <c r="B9" s="74"/>
      <c r="C9" s="87"/>
      <c r="D9" s="71"/>
      <c r="E9" s="69"/>
      <c r="F9" s="71"/>
      <c r="G9" s="69"/>
      <c r="H9" s="71"/>
    </row>
    <row r="10" spans="1:8" x14ac:dyDescent="0.45">
      <c r="A10" s="10" t="s">
        <v>12</v>
      </c>
      <c r="B10" s="20">
        <v>126645025.00000003</v>
      </c>
      <c r="C10" s="21">
        <f>SUM(C11:C57)</f>
        <v>78940953</v>
      </c>
      <c r="D10" s="11">
        <f>C10/$B10</f>
        <v>0.62332454827972894</v>
      </c>
      <c r="E10" s="21">
        <f>SUM(E11:E57)</f>
        <v>393344</v>
      </c>
      <c r="F10" s="11">
        <f>E10/$B10</f>
        <v>3.1058780240281834E-3</v>
      </c>
      <c r="G10" s="21">
        <f>SUM(G11:G57)</f>
        <v>77488</v>
      </c>
      <c r="H10" s="11">
        <f>G10/$B10</f>
        <v>6.11851906539558E-4</v>
      </c>
    </row>
    <row r="11" spans="1:8" x14ac:dyDescent="0.45">
      <c r="A11" s="12" t="s">
        <v>13</v>
      </c>
      <c r="B11" s="20">
        <v>5226603</v>
      </c>
      <c r="C11" s="21">
        <v>3380945</v>
      </c>
      <c r="D11" s="11">
        <f t="shared" ref="D11:D57" si="0">C11/$B11</f>
        <v>0.64687235667220178</v>
      </c>
      <c r="E11" s="21">
        <v>12448</v>
      </c>
      <c r="F11" s="11">
        <f t="shared" ref="F11:F57" si="1">E11/$B11</f>
        <v>2.3816616643735902E-3</v>
      </c>
      <c r="G11" s="21">
        <v>3240</v>
      </c>
      <c r="H11" s="11">
        <f t="shared" ref="H11:H57" si="2">G11/$B11</f>
        <v>6.1990551032860156E-4</v>
      </c>
    </row>
    <row r="12" spans="1:8" x14ac:dyDescent="0.45">
      <c r="A12" s="12" t="s">
        <v>14</v>
      </c>
      <c r="B12" s="20">
        <v>1259615</v>
      </c>
      <c r="C12" s="21">
        <v>870920</v>
      </c>
      <c r="D12" s="11">
        <f t="shared" si="0"/>
        <v>0.69141761570003535</v>
      </c>
      <c r="E12" s="21">
        <v>3854</v>
      </c>
      <c r="F12" s="11">
        <f t="shared" si="1"/>
        <v>3.0596650563862768E-3</v>
      </c>
      <c r="G12" s="21">
        <v>1166</v>
      </c>
      <c r="H12" s="11">
        <f t="shared" si="2"/>
        <v>9.2567967196325858E-4</v>
      </c>
    </row>
    <row r="13" spans="1:8" x14ac:dyDescent="0.45">
      <c r="A13" s="12" t="s">
        <v>15</v>
      </c>
      <c r="B13" s="20">
        <v>1220823</v>
      </c>
      <c r="C13" s="21">
        <v>858039</v>
      </c>
      <c r="D13" s="11">
        <f t="shared" si="0"/>
        <v>0.70283652912830119</v>
      </c>
      <c r="E13" s="21">
        <v>4006</v>
      </c>
      <c r="F13" s="11">
        <f t="shared" si="1"/>
        <v>3.2813929619609065E-3</v>
      </c>
      <c r="G13" s="21">
        <v>461</v>
      </c>
      <c r="H13" s="11">
        <f t="shared" si="2"/>
        <v>3.776141176894603E-4</v>
      </c>
    </row>
    <row r="14" spans="1:8" x14ac:dyDescent="0.45">
      <c r="A14" s="12" t="s">
        <v>16</v>
      </c>
      <c r="B14" s="20">
        <v>2281989</v>
      </c>
      <c r="C14" s="21">
        <v>1492130</v>
      </c>
      <c r="D14" s="11">
        <f t="shared" si="0"/>
        <v>0.65387256467932142</v>
      </c>
      <c r="E14" s="21">
        <v>5176</v>
      </c>
      <c r="F14" s="11">
        <f t="shared" si="1"/>
        <v>2.2681967353918009E-3</v>
      </c>
      <c r="G14" s="21">
        <v>1079</v>
      </c>
      <c r="H14" s="11">
        <f t="shared" si="2"/>
        <v>4.7283312934461995E-4</v>
      </c>
    </row>
    <row r="15" spans="1:8" x14ac:dyDescent="0.45">
      <c r="A15" s="12" t="s">
        <v>17</v>
      </c>
      <c r="B15" s="20">
        <v>971288</v>
      </c>
      <c r="C15" s="21">
        <v>708681</v>
      </c>
      <c r="D15" s="11">
        <f t="shared" si="0"/>
        <v>0.72963014059681575</v>
      </c>
      <c r="E15" s="21">
        <v>3156</v>
      </c>
      <c r="F15" s="11">
        <f t="shared" si="1"/>
        <v>3.249293721326733E-3</v>
      </c>
      <c r="G15" s="21">
        <v>427</v>
      </c>
      <c r="H15" s="11">
        <f t="shared" si="2"/>
        <v>4.3962243948241923E-4</v>
      </c>
    </row>
    <row r="16" spans="1:8" x14ac:dyDescent="0.45">
      <c r="A16" s="12" t="s">
        <v>18</v>
      </c>
      <c r="B16" s="20">
        <v>1069562</v>
      </c>
      <c r="C16" s="21">
        <v>760327</v>
      </c>
      <c r="D16" s="11">
        <f t="shared" si="0"/>
        <v>0.71087697580878906</v>
      </c>
      <c r="E16" s="21">
        <v>3253</v>
      </c>
      <c r="F16" s="11">
        <f t="shared" si="1"/>
        <v>3.0414319132504707E-3</v>
      </c>
      <c r="G16" s="21">
        <v>532</v>
      </c>
      <c r="H16" s="11">
        <f t="shared" si="2"/>
        <v>4.9739987022725195E-4</v>
      </c>
    </row>
    <row r="17" spans="1:8" x14ac:dyDescent="0.45">
      <c r="A17" s="12" t="s">
        <v>19</v>
      </c>
      <c r="B17" s="20">
        <v>1862059.0000000002</v>
      </c>
      <c r="C17" s="21">
        <v>1286374</v>
      </c>
      <c r="D17" s="11">
        <f t="shared" si="0"/>
        <v>0.69083417872366015</v>
      </c>
      <c r="E17" s="21">
        <v>5001</v>
      </c>
      <c r="F17" s="11">
        <f t="shared" si="1"/>
        <v>2.6857365958865963E-3</v>
      </c>
      <c r="G17" s="21">
        <v>1286</v>
      </c>
      <c r="H17" s="11">
        <f t="shared" si="2"/>
        <v>6.9063332579687316E-4</v>
      </c>
    </row>
    <row r="18" spans="1:8" x14ac:dyDescent="0.45">
      <c r="A18" s="12" t="s">
        <v>20</v>
      </c>
      <c r="B18" s="20">
        <v>2907675</v>
      </c>
      <c r="C18" s="21">
        <v>1931572</v>
      </c>
      <c r="D18" s="11">
        <f t="shared" si="0"/>
        <v>0.66430120285107519</v>
      </c>
      <c r="E18" s="21">
        <v>7811</v>
      </c>
      <c r="F18" s="11">
        <f t="shared" si="1"/>
        <v>2.6863387414343075E-3</v>
      </c>
      <c r="G18" s="21">
        <v>1409</v>
      </c>
      <c r="H18" s="11">
        <f t="shared" si="2"/>
        <v>4.8457960397912421E-4</v>
      </c>
    </row>
    <row r="19" spans="1:8" x14ac:dyDescent="0.45">
      <c r="A19" s="12" t="s">
        <v>21</v>
      </c>
      <c r="B19" s="20">
        <v>1955401</v>
      </c>
      <c r="C19" s="21">
        <v>1284320</v>
      </c>
      <c r="D19" s="11">
        <f t="shared" si="0"/>
        <v>0.65680645555566353</v>
      </c>
      <c r="E19" s="21">
        <v>7068</v>
      </c>
      <c r="F19" s="11">
        <f t="shared" si="1"/>
        <v>3.6146038587481543E-3</v>
      </c>
      <c r="G19" s="21">
        <v>1008</v>
      </c>
      <c r="H19" s="11">
        <f t="shared" si="2"/>
        <v>5.1549528715593373E-4</v>
      </c>
    </row>
    <row r="20" spans="1:8" x14ac:dyDescent="0.45">
      <c r="A20" s="12" t="s">
        <v>22</v>
      </c>
      <c r="B20" s="20">
        <v>1958101</v>
      </c>
      <c r="C20" s="21">
        <v>1269305</v>
      </c>
      <c r="D20" s="11">
        <f t="shared" si="0"/>
        <v>0.64823264989906038</v>
      </c>
      <c r="E20" s="21">
        <v>3289</v>
      </c>
      <c r="F20" s="11">
        <f t="shared" si="1"/>
        <v>1.679688637102989E-3</v>
      </c>
      <c r="G20" s="21">
        <v>657</v>
      </c>
      <c r="H20" s="11">
        <f t="shared" si="2"/>
        <v>3.3552916831154265E-4</v>
      </c>
    </row>
    <row r="21" spans="1:8" x14ac:dyDescent="0.45">
      <c r="A21" s="12" t="s">
        <v>23</v>
      </c>
      <c r="B21" s="20">
        <v>7393799</v>
      </c>
      <c r="C21" s="21">
        <v>4634516</v>
      </c>
      <c r="D21" s="11">
        <f t="shared" si="0"/>
        <v>0.62681119678801112</v>
      </c>
      <c r="E21" s="21">
        <v>28951</v>
      </c>
      <c r="F21" s="11">
        <f t="shared" si="1"/>
        <v>3.9155784462087759E-3</v>
      </c>
      <c r="G21" s="21">
        <v>5234</v>
      </c>
      <c r="H21" s="11">
        <f t="shared" si="2"/>
        <v>7.0789049039607377E-4</v>
      </c>
    </row>
    <row r="22" spans="1:8" x14ac:dyDescent="0.45">
      <c r="A22" s="12" t="s">
        <v>24</v>
      </c>
      <c r="B22" s="20">
        <v>6322892.0000000009</v>
      </c>
      <c r="C22" s="21">
        <v>4049422</v>
      </c>
      <c r="D22" s="11">
        <f t="shared" si="0"/>
        <v>0.64043826780530166</v>
      </c>
      <c r="E22" s="21">
        <v>26118</v>
      </c>
      <c r="F22" s="11">
        <f t="shared" si="1"/>
        <v>4.1307047471315335E-3</v>
      </c>
      <c r="G22" s="21">
        <v>4208</v>
      </c>
      <c r="H22" s="11">
        <f t="shared" si="2"/>
        <v>6.6551824702999816E-4</v>
      </c>
    </row>
    <row r="23" spans="1:8" x14ac:dyDescent="0.45">
      <c r="A23" s="12" t="s">
        <v>25</v>
      </c>
      <c r="B23" s="20">
        <v>13843329.000000002</v>
      </c>
      <c r="C23" s="21">
        <v>8422404</v>
      </c>
      <c r="D23" s="11">
        <f t="shared" si="0"/>
        <v>0.60840885888069252</v>
      </c>
      <c r="E23" s="21">
        <v>52854</v>
      </c>
      <c r="F23" s="11">
        <f t="shared" si="1"/>
        <v>3.8180122714702508E-3</v>
      </c>
      <c r="G23" s="21">
        <v>7994</v>
      </c>
      <c r="H23" s="11">
        <f t="shared" si="2"/>
        <v>5.7746225636911457E-4</v>
      </c>
    </row>
    <row r="24" spans="1:8" x14ac:dyDescent="0.45">
      <c r="A24" s="12" t="s">
        <v>26</v>
      </c>
      <c r="B24" s="20">
        <v>9220206</v>
      </c>
      <c r="C24" s="21">
        <v>5720628</v>
      </c>
      <c r="D24" s="11">
        <f t="shared" si="0"/>
        <v>0.62044470589919576</v>
      </c>
      <c r="E24" s="21">
        <v>38359</v>
      </c>
      <c r="F24" s="11">
        <f t="shared" si="1"/>
        <v>4.1603191946036778E-3</v>
      </c>
      <c r="G24" s="21">
        <v>6513</v>
      </c>
      <c r="H24" s="11">
        <f t="shared" si="2"/>
        <v>7.0638334978632804E-4</v>
      </c>
    </row>
    <row r="25" spans="1:8" x14ac:dyDescent="0.45">
      <c r="A25" s="12" t="s">
        <v>27</v>
      </c>
      <c r="B25" s="20">
        <v>2213174</v>
      </c>
      <c r="C25" s="21">
        <v>1563830</v>
      </c>
      <c r="D25" s="11">
        <f t="shared" si="0"/>
        <v>0.7066005655226385</v>
      </c>
      <c r="E25" s="21">
        <v>5620</v>
      </c>
      <c r="F25" s="11">
        <f t="shared" si="1"/>
        <v>2.5393394283504144E-3</v>
      </c>
      <c r="G25" s="21">
        <v>751</v>
      </c>
      <c r="H25" s="11">
        <f t="shared" si="2"/>
        <v>3.3933165670661233E-4</v>
      </c>
    </row>
    <row r="26" spans="1:8" x14ac:dyDescent="0.45">
      <c r="A26" s="12" t="s">
        <v>28</v>
      </c>
      <c r="B26" s="20">
        <v>1047674</v>
      </c>
      <c r="C26" s="21">
        <v>699857</v>
      </c>
      <c r="D26" s="11">
        <f t="shared" si="0"/>
        <v>0.6680102780063264</v>
      </c>
      <c r="E26" s="21">
        <v>2868</v>
      </c>
      <c r="F26" s="11">
        <f t="shared" si="1"/>
        <v>2.737492769697444E-3</v>
      </c>
      <c r="G26" s="21">
        <v>568</v>
      </c>
      <c r="H26" s="11">
        <f t="shared" si="2"/>
        <v>5.4215337977271552E-4</v>
      </c>
    </row>
    <row r="27" spans="1:8" x14ac:dyDescent="0.45">
      <c r="A27" s="12" t="s">
        <v>29</v>
      </c>
      <c r="B27" s="20">
        <v>1132656</v>
      </c>
      <c r="C27" s="21">
        <v>718875</v>
      </c>
      <c r="D27" s="11">
        <f t="shared" si="0"/>
        <v>0.63468078569309661</v>
      </c>
      <c r="E27" s="21">
        <v>2631</v>
      </c>
      <c r="F27" s="11">
        <f t="shared" si="1"/>
        <v>2.3228588379878797E-3</v>
      </c>
      <c r="G27" s="21">
        <v>438</v>
      </c>
      <c r="H27" s="11">
        <f t="shared" si="2"/>
        <v>3.867016993685638E-4</v>
      </c>
    </row>
    <row r="28" spans="1:8" x14ac:dyDescent="0.45">
      <c r="A28" s="12" t="s">
        <v>30</v>
      </c>
      <c r="B28" s="20">
        <v>774582.99999999988</v>
      </c>
      <c r="C28" s="21">
        <v>502645</v>
      </c>
      <c r="D28" s="11">
        <f t="shared" si="0"/>
        <v>0.64892335618003505</v>
      </c>
      <c r="E28" s="21">
        <v>1939</v>
      </c>
      <c r="F28" s="11">
        <f t="shared" si="1"/>
        <v>2.5032824113103442E-3</v>
      </c>
      <c r="G28" s="21">
        <v>164</v>
      </c>
      <c r="H28" s="11">
        <f t="shared" si="2"/>
        <v>2.1172682591794555E-4</v>
      </c>
    </row>
    <row r="29" spans="1:8" x14ac:dyDescent="0.45">
      <c r="A29" s="12" t="s">
        <v>31</v>
      </c>
      <c r="B29" s="20">
        <v>820997</v>
      </c>
      <c r="C29" s="21">
        <v>526259</v>
      </c>
      <c r="D29" s="11">
        <f t="shared" si="0"/>
        <v>0.64099990621159397</v>
      </c>
      <c r="E29" s="21">
        <v>2065</v>
      </c>
      <c r="F29" s="11">
        <f t="shared" si="1"/>
        <v>2.5152345258265254E-3</v>
      </c>
      <c r="G29" s="21">
        <v>337</v>
      </c>
      <c r="H29" s="11">
        <f t="shared" si="2"/>
        <v>4.1047653036490998E-4</v>
      </c>
    </row>
    <row r="30" spans="1:8" x14ac:dyDescent="0.45">
      <c r="A30" s="12" t="s">
        <v>32</v>
      </c>
      <c r="B30" s="20">
        <v>2071737</v>
      </c>
      <c r="C30" s="21">
        <v>1393961</v>
      </c>
      <c r="D30" s="11">
        <f t="shared" si="0"/>
        <v>0.67284650513071886</v>
      </c>
      <c r="E30" s="21">
        <v>4780</v>
      </c>
      <c r="F30" s="11">
        <f t="shared" si="1"/>
        <v>2.3072426664195313E-3</v>
      </c>
      <c r="G30" s="21">
        <v>1354</v>
      </c>
      <c r="H30" s="11">
        <f t="shared" si="2"/>
        <v>6.5355785990210149E-4</v>
      </c>
    </row>
    <row r="31" spans="1:8" x14ac:dyDescent="0.45">
      <c r="A31" s="12" t="s">
        <v>33</v>
      </c>
      <c r="B31" s="20">
        <v>2016791</v>
      </c>
      <c r="C31" s="21">
        <v>1311111</v>
      </c>
      <c r="D31" s="11">
        <f t="shared" si="0"/>
        <v>0.65009760555258334</v>
      </c>
      <c r="E31" s="21">
        <v>4460</v>
      </c>
      <c r="F31" s="11">
        <f t="shared" si="1"/>
        <v>2.2114339066368303E-3</v>
      </c>
      <c r="G31" s="21">
        <v>602</v>
      </c>
      <c r="H31" s="11">
        <f t="shared" si="2"/>
        <v>2.9849399367609235E-4</v>
      </c>
    </row>
    <row r="32" spans="1:8" x14ac:dyDescent="0.45">
      <c r="A32" s="12" t="s">
        <v>34</v>
      </c>
      <c r="B32" s="20">
        <v>3686259.9999999995</v>
      </c>
      <c r="C32" s="21">
        <v>2372726</v>
      </c>
      <c r="D32" s="11">
        <f t="shared" si="0"/>
        <v>0.64366756549999193</v>
      </c>
      <c r="E32" s="21">
        <v>10925</v>
      </c>
      <c r="F32" s="11">
        <f t="shared" si="1"/>
        <v>2.963708474171654E-3</v>
      </c>
      <c r="G32" s="21">
        <v>1310</v>
      </c>
      <c r="H32" s="11">
        <f t="shared" si="2"/>
        <v>3.5537373923705875E-4</v>
      </c>
    </row>
    <row r="33" spans="1:8" x14ac:dyDescent="0.45">
      <c r="A33" s="12" t="s">
        <v>35</v>
      </c>
      <c r="B33" s="20">
        <v>7558801.9999999991</v>
      </c>
      <c r="C33" s="21">
        <v>4470897</v>
      </c>
      <c r="D33" s="11">
        <f t="shared" si="0"/>
        <v>0.59148222165364306</v>
      </c>
      <c r="E33" s="21">
        <v>23090</v>
      </c>
      <c r="F33" s="11">
        <f t="shared" si="1"/>
        <v>3.0547168718005847E-3</v>
      </c>
      <c r="G33" s="21">
        <v>4226</v>
      </c>
      <c r="H33" s="11">
        <f t="shared" si="2"/>
        <v>5.5908330447073501E-4</v>
      </c>
    </row>
    <row r="34" spans="1:8" x14ac:dyDescent="0.45">
      <c r="A34" s="12" t="s">
        <v>36</v>
      </c>
      <c r="B34" s="20">
        <v>1800557</v>
      </c>
      <c r="C34" s="21">
        <v>1132864</v>
      </c>
      <c r="D34" s="11">
        <f t="shared" si="0"/>
        <v>0.6291741944298348</v>
      </c>
      <c r="E34" s="21">
        <v>5200</v>
      </c>
      <c r="F34" s="11">
        <f t="shared" si="1"/>
        <v>2.8879952148140827E-3</v>
      </c>
      <c r="G34" s="21">
        <v>2191</v>
      </c>
      <c r="H34" s="11">
        <f t="shared" si="2"/>
        <v>1.2168456760880105E-3</v>
      </c>
    </row>
    <row r="35" spans="1:8" x14ac:dyDescent="0.45">
      <c r="A35" s="12" t="s">
        <v>37</v>
      </c>
      <c r="B35" s="20">
        <v>1418843</v>
      </c>
      <c r="C35" s="21">
        <v>865974</v>
      </c>
      <c r="D35" s="11">
        <f t="shared" si="0"/>
        <v>0.61033814171123935</v>
      </c>
      <c r="E35" s="21">
        <v>3815</v>
      </c>
      <c r="F35" s="11">
        <f t="shared" si="1"/>
        <v>2.6888105308339261E-3</v>
      </c>
      <c r="G35" s="21">
        <v>1466</v>
      </c>
      <c r="H35" s="11">
        <f t="shared" si="2"/>
        <v>1.033236235439721E-3</v>
      </c>
    </row>
    <row r="36" spans="1:8" x14ac:dyDescent="0.45">
      <c r="A36" s="12" t="s">
        <v>38</v>
      </c>
      <c r="B36" s="20">
        <v>2530542</v>
      </c>
      <c r="C36" s="21">
        <v>1493119</v>
      </c>
      <c r="D36" s="11">
        <f t="shared" si="0"/>
        <v>0.59003920899159157</v>
      </c>
      <c r="E36" s="21">
        <v>7761</v>
      </c>
      <c r="F36" s="11">
        <f t="shared" si="1"/>
        <v>3.0669319062872698E-3</v>
      </c>
      <c r="G36" s="21">
        <v>2693</v>
      </c>
      <c r="H36" s="11">
        <f t="shared" si="2"/>
        <v>1.0641988949402935E-3</v>
      </c>
    </row>
    <row r="37" spans="1:8" x14ac:dyDescent="0.45">
      <c r="A37" s="12" t="s">
        <v>39</v>
      </c>
      <c r="B37" s="20">
        <v>8839511</v>
      </c>
      <c r="C37" s="21">
        <v>4930093</v>
      </c>
      <c r="D37" s="11">
        <f t="shared" si="0"/>
        <v>0.55773368006442892</v>
      </c>
      <c r="E37" s="21">
        <v>31653</v>
      </c>
      <c r="F37" s="11">
        <f t="shared" si="1"/>
        <v>3.5808541897849326E-3</v>
      </c>
      <c r="G37" s="21">
        <v>5385</v>
      </c>
      <c r="H37" s="11">
        <f t="shared" si="2"/>
        <v>6.0919659469850767E-4</v>
      </c>
    </row>
    <row r="38" spans="1:8" x14ac:dyDescent="0.45">
      <c r="A38" s="12" t="s">
        <v>40</v>
      </c>
      <c r="B38" s="20">
        <v>5523625</v>
      </c>
      <c r="C38" s="21">
        <v>3286474</v>
      </c>
      <c r="D38" s="11">
        <f t="shared" si="0"/>
        <v>0.59498499626603907</v>
      </c>
      <c r="E38" s="21">
        <v>15958</v>
      </c>
      <c r="F38" s="11">
        <f t="shared" si="1"/>
        <v>2.8890447849012199E-3</v>
      </c>
      <c r="G38" s="21">
        <v>3072</v>
      </c>
      <c r="H38" s="11">
        <f t="shared" si="2"/>
        <v>5.5615650953857293E-4</v>
      </c>
    </row>
    <row r="39" spans="1:8" x14ac:dyDescent="0.45">
      <c r="A39" s="12" t="s">
        <v>41</v>
      </c>
      <c r="B39" s="20">
        <v>1344738.9999999998</v>
      </c>
      <c r="C39" s="21">
        <v>836019</v>
      </c>
      <c r="D39" s="11">
        <f t="shared" si="0"/>
        <v>0.62169610608452652</v>
      </c>
      <c r="E39" s="21">
        <v>3190</v>
      </c>
      <c r="F39" s="11">
        <f t="shared" si="1"/>
        <v>2.3722075436199892E-3</v>
      </c>
      <c r="G39" s="21">
        <v>793</v>
      </c>
      <c r="H39" s="11">
        <f t="shared" si="2"/>
        <v>5.8970551162716343E-4</v>
      </c>
    </row>
    <row r="40" spans="1:8" x14ac:dyDescent="0.45">
      <c r="A40" s="12" t="s">
        <v>42</v>
      </c>
      <c r="B40" s="20">
        <v>944432</v>
      </c>
      <c r="C40" s="21">
        <v>590072</v>
      </c>
      <c r="D40" s="11">
        <f t="shared" si="0"/>
        <v>0.62479035017873175</v>
      </c>
      <c r="E40" s="21">
        <v>2052</v>
      </c>
      <c r="F40" s="11">
        <f t="shared" si="1"/>
        <v>2.1727345113253258E-3</v>
      </c>
      <c r="G40" s="21">
        <v>391</v>
      </c>
      <c r="H40" s="11">
        <f t="shared" si="2"/>
        <v>4.1400545513070288E-4</v>
      </c>
    </row>
    <row r="41" spans="1:8" x14ac:dyDescent="0.45">
      <c r="A41" s="12" t="s">
        <v>43</v>
      </c>
      <c r="B41" s="20">
        <v>556788</v>
      </c>
      <c r="C41" s="21">
        <v>345503</v>
      </c>
      <c r="D41" s="11">
        <f t="shared" si="0"/>
        <v>0.62052881886822275</v>
      </c>
      <c r="E41" s="21">
        <v>1662</v>
      </c>
      <c r="F41" s="11">
        <f t="shared" si="1"/>
        <v>2.984978124528546E-3</v>
      </c>
      <c r="G41" s="21">
        <v>395</v>
      </c>
      <c r="H41" s="11">
        <f t="shared" si="2"/>
        <v>7.0942620889818031E-4</v>
      </c>
    </row>
    <row r="42" spans="1:8" x14ac:dyDescent="0.45">
      <c r="A42" s="12" t="s">
        <v>44</v>
      </c>
      <c r="B42" s="20">
        <v>672814.99999999988</v>
      </c>
      <c r="C42" s="21">
        <v>444397</v>
      </c>
      <c r="D42" s="11">
        <f t="shared" si="0"/>
        <v>0.66050400184300306</v>
      </c>
      <c r="E42" s="21">
        <v>1822</v>
      </c>
      <c r="F42" s="11">
        <f t="shared" si="1"/>
        <v>2.7080252372494672E-3</v>
      </c>
      <c r="G42" s="21">
        <v>375</v>
      </c>
      <c r="H42" s="11">
        <f t="shared" si="2"/>
        <v>5.5735974970831518E-4</v>
      </c>
    </row>
    <row r="43" spans="1:8" x14ac:dyDescent="0.45">
      <c r="A43" s="12" t="s">
        <v>45</v>
      </c>
      <c r="B43" s="20">
        <v>1893791</v>
      </c>
      <c r="C43" s="21">
        <v>1161151</v>
      </c>
      <c r="D43" s="11">
        <f t="shared" si="0"/>
        <v>0.61313576841372674</v>
      </c>
      <c r="E43" s="21">
        <v>5454</v>
      </c>
      <c r="F43" s="11">
        <f t="shared" si="1"/>
        <v>2.8799376488746645E-3</v>
      </c>
      <c r="G43" s="21">
        <v>1141</v>
      </c>
      <c r="H43" s="11">
        <f t="shared" si="2"/>
        <v>6.0249520670443567E-4</v>
      </c>
    </row>
    <row r="44" spans="1:8" x14ac:dyDescent="0.45">
      <c r="A44" s="12" t="s">
        <v>46</v>
      </c>
      <c r="B44" s="20">
        <v>2812432.9999999995</v>
      </c>
      <c r="C44" s="21">
        <v>1693406</v>
      </c>
      <c r="D44" s="11">
        <f t="shared" si="0"/>
        <v>0.60211425481069247</v>
      </c>
      <c r="E44" s="21">
        <v>7068</v>
      </c>
      <c r="F44" s="11">
        <f t="shared" si="1"/>
        <v>2.5131265349254547E-3</v>
      </c>
      <c r="G44" s="21">
        <v>1225</v>
      </c>
      <c r="H44" s="11">
        <f t="shared" si="2"/>
        <v>4.355659317039731E-4</v>
      </c>
    </row>
    <row r="45" spans="1:8" x14ac:dyDescent="0.45">
      <c r="A45" s="12" t="s">
        <v>47</v>
      </c>
      <c r="B45" s="20">
        <v>1356110</v>
      </c>
      <c r="C45" s="21">
        <v>891604</v>
      </c>
      <c r="D45" s="11">
        <f t="shared" si="0"/>
        <v>0.6574717390182212</v>
      </c>
      <c r="E45" s="21">
        <v>2887</v>
      </c>
      <c r="F45" s="11">
        <f t="shared" si="1"/>
        <v>2.1288833501707087E-3</v>
      </c>
      <c r="G45" s="21">
        <v>487</v>
      </c>
      <c r="H45" s="11">
        <f t="shared" si="2"/>
        <v>3.5911541099173372E-4</v>
      </c>
    </row>
    <row r="46" spans="1:8" x14ac:dyDescent="0.45">
      <c r="A46" s="12" t="s">
        <v>48</v>
      </c>
      <c r="B46" s="20">
        <v>734949</v>
      </c>
      <c r="C46" s="21">
        <v>473296</v>
      </c>
      <c r="D46" s="11">
        <f t="shared" si="0"/>
        <v>0.64398482071545105</v>
      </c>
      <c r="E46" s="21">
        <v>1417</v>
      </c>
      <c r="F46" s="11">
        <f t="shared" si="1"/>
        <v>1.9280249377847986E-3</v>
      </c>
      <c r="G46" s="21">
        <v>360</v>
      </c>
      <c r="H46" s="11">
        <f t="shared" si="2"/>
        <v>4.8982990656494529E-4</v>
      </c>
    </row>
    <row r="47" spans="1:8" x14ac:dyDescent="0.45">
      <c r="A47" s="12" t="s">
        <v>49</v>
      </c>
      <c r="B47" s="20">
        <v>973896</v>
      </c>
      <c r="C47" s="21">
        <v>603376</v>
      </c>
      <c r="D47" s="11">
        <f t="shared" si="0"/>
        <v>0.61954869924509393</v>
      </c>
      <c r="E47" s="21">
        <v>2395</v>
      </c>
      <c r="F47" s="11">
        <f t="shared" si="1"/>
        <v>2.4591948216236641E-3</v>
      </c>
      <c r="G47" s="21">
        <v>176</v>
      </c>
      <c r="H47" s="11">
        <f t="shared" si="2"/>
        <v>1.8071744826963042E-4</v>
      </c>
    </row>
    <row r="48" spans="1:8" x14ac:dyDescent="0.45">
      <c r="A48" s="12" t="s">
        <v>50</v>
      </c>
      <c r="B48" s="20">
        <v>1356219</v>
      </c>
      <c r="C48" s="21">
        <v>874952</v>
      </c>
      <c r="D48" s="11">
        <f t="shared" si="0"/>
        <v>0.64514064468939014</v>
      </c>
      <c r="E48" s="21">
        <v>4366</v>
      </c>
      <c r="F48" s="11">
        <f t="shared" si="1"/>
        <v>3.2192440896344912E-3</v>
      </c>
      <c r="G48" s="21">
        <v>1621</v>
      </c>
      <c r="H48" s="11">
        <f t="shared" si="2"/>
        <v>1.1952346929220133E-3</v>
      </c>
    </row>
    <row r="49" spans="1:8" x14ac:dyDescent="0.45">
      <c r="A49" s="12" t="s">
        <v>51</v>
      </c>
      <c r="B49" s="20">
        <v>701167</v>
      </c>
      <c r="C49" s="21">
        <v>435875</v>
      </c>
      <c r="D49" s="11">
        <f t="shared" si="0"/>
        <v>0.62164220506669599</v>
      </c>
      <c r="E49" s="21">
        <v>979</v>
      </c>
      <c r="F49" s="11">
        <f t="shared" si="1"/>
        <v>1.3962436908753549E-3</v>
      </c>
      <c r="G49" s="21">
        <v>324</v>
      </c>
      <c r="H49" s="11">
        <f t="shared" si="2"/>
        <v>4.6208677818551072E-4</v>
      </c>
    </row>
    <row r="50" spans="1:8" x14ac:dyDescent="0.45">
      <c r="A50" s="12" t="s">
        <v>52</v>
      </c>
      <c r="B50" s="20">
        <v>5124170</v>
      </c>
      <c r="C50" s="21">
        <v>3029589</v>
      </c>
      <c r="D50" s="11">
        <f t="shared" si="0"/>
        <v>0.59123506831350248</v>
      </c>
      <c r="E50" s="21">
        <v>13249</v>
      </c>
      <c r="F50" s="11">
        <f t="shared" si="1"/>
        <v>2.5855894710753156E-3</v>
      </c>
      <c r="G50" s="21">
        <v>5982</v>
      </c>
      <c r="H50" s="11">
        <f t="shared" si="2"/>
        <v>1.167408575437583E-3</v>
      </c>
    </row>
    <row r="51" spans="1:8" x14ac:dyDescent="0.45">
      <c r="A51" s="12" t="s">
        <v>53</v>
      </c>
      <c r="B51" s="20">
        <v>818222</v>
      </c>
      <c r="C51" s="21">
        <v>494196</v>
      </c>
      <c r="D51" s="11">
        <f t="shared" si="0"/>
        <v>0.60398767082772153</v>
      </c>
      <c r="E51" s="21">
        <v>2267</v>
      </c>
      <c r="F51" s="11">
        <f t="shared" si="1"/>
        <v>2.7706417084849833E-3</v>
      </c>
      <c r="G51" s="21">
        <v>400</v>
      </c>
      <c r="H51" s="11">
        <f t="shared" si="2"/>
        <v>4.8886488019143947E-4</v>
      </c>
    </row>
    <row r="52" spans="1:8" x14ac:dyDescent="0.45">
      <c r="A52" s="12" t="s">
        <v>54</v>
      </c>
      <c r="B52" s="20">
        <v>1335937.9999999998</v>
      </c>
      <c r="C52" s="21">
        <v>878308</v>
      </c>
      <c r="D52" s="11">
        <f t="shared" si="0"/>
        <v>0.6574466779146938</v>
      </c>
      <c r="E52" s="21">
        <v>3719</v>
      </c>
      <c r="F52" s="11">
        <f t="shared" si="1"/>
        <v>2.783811823602593E-3</v>
      </c>
      <c r="G52" s="21">
        <v>490</v>
      </c>
      <c r="H52" s="11">
        <f t="shared" si="2"/>
        <v>3.6678348845530266E-4</v>
      </c>
    </row>
    <row r="53" spans="1:8" x14ac:dyDescent="0.45">
      <c r="A53" s="12" t="s">
        <v>55</v>
      </c>
      <c r="B53" s="20">
        <v>1758645</v>
      </c>
      <c r="C53" s="21">
        <v>1144373</v>
      </c>
      <c r="D53" s="11">
        <f t="shared" si="0"/>
        <v>0.6507129068117784</v>
      </c>
      <c r="E53" s="21">
        <v>2853</v>
      </c>
      <c r="F53" s="11">
        <f t="shared" si="1"/>
        <v>1.6222716921266088E-3</v>
      </c>
      <c r="G53" s="21">
        <v>605</v>
      </c>
      <c r="H53" s="11">
        <f t="shared" si="2"/>
        <v>3.4401485234370778E-4</v>
      </c>
    </row>
    <row r="54" spans="1:8" x14ac:dyDescent="0.45">
      <c r="A54" s="12" t="s">
        <v>56</v>
      </c>
      <c r="B54" s="20">
        <v>1141741</v>
      </c>
      <c r="C54" s="21">
        <v>719655</v>
      </c>
      <c r="D54" s="11">
        <f t="shared" si="0"/>
        <v>0.63031370512226503</v>
      </c>
      <c r="E54" s="21">
        <v>4004</v>
      </c>
      <c r="F54" s="11">
        <f t="shared" si="1"/>
        <v>3.5069249505798599E-3</v>
      </c>
      <c r="G54" s="21">
        <v>871</v>
      </c>
      <c r="H54" s="11">
        <f t="shared" si="2"/>
        <v>7.6287003795081374E-4</v>
      </c>
    </row>
    <row r="55" spans="1:8" x14ac:dyDescent="0.45">
      <c r="A55" s="12" t="s">
        <v>57</v>
      </c>
      <c r="B55" s="20">
        <v>1087241</v>
      </c>
      <c r="C55" s="21">
        <v>669473</v>
      </c>
      <c r="D55" s="11">
        <f t="shared" si="0"/>
        <v>0.6157540048618475</v>
      </c>
      <c r="E55" s="21">
        <v>2535</v>
      </c>
      <c r="F55" s="11">
        <f t="shared" si="1"/>
        <v>2.3315897763237408E-3</v>
      </c>
      <c r="G55" s="21">
        <v>523</v>
      </c>
      <c r="H55" s="11">
        <f t="shared" si="2"/>
        <v>4.8103410375436543E-4</v>
      </c>
    </row>
    <row r="56" spans="1:8" x14ac:dyDescent="0.45">
      <c r="A56" s="12" t="s">
        <v>58</v>
      </c>
      <c r="B56" s="20">
        <v>1617517</v>
      </c>
      <c r="C56" s="21">
        <v>1029796</v>
      </c>
      <c r="D56" s="11">
        <f t="shared" si="0"/>
        <v>0.63665235048534263</v>
      </c>
      <c r="E56" s="21">
        <v>3786</v>
      </c>
      <c r="F56" s="11">
        <f t="shared" si="1"/>
        <v>2.3406245498501714E-3</v>
      </c>
      <c r="G56" s="21">
        <v>1072</v>
      </c>
      <c r="H56" s="11">
        <f t="shared" si="2"/>
        <v>6.6274419372408446E-4</v>
      </c>
    </row>
    <row r="57" spans="1:8" x14ac:dyDescent="0.45">
      <c r="A57" s="12" t="s">
        <v>59</v>
      </c>
      <c r="B57" s="20">
        <v>1485118</v>
      </c>
      <c r="C57" s="21">
        <v>687644</v>
      </c>
      <c r="D57" s="11">
        <f t="shared" si="0"/>
        <v>0.46302314024878832</v>
      </c>
      <c r="E57" s="21">
        <v>3530</v>
      </c>
      <c r="F57" s="11">
        <f t="shared" si="1"/>
        <v>2.3769155043572294E-3</v>
      </c>
      <c r="G57" s="21">
        <v>486</v>
      </c>
      <c r="H57" s="11">
        <f t="shared" si="2"/>
        <v>3.2724672382935225E-4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60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61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62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63</v>
      </c>
    </row>
    <row r="63" spans="1:8" x14ac:dyDescent="0.45">
      <c r="A63" s="53" t="s">
        <v>64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sqref="A1:H1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5.69921875" customWidth="1"/>
    <col min="10" max="10" width="9.5" bestFit="1" customWidth="1"/>
  </cols>
  <sheetData>
    <row r="1" spans="1:8" x14ac:dyDescent="0.45">
      <c r="A1" s="73" t="s">
        <v>65</v>
      </c>
      <c r="B1" s="73"/>
      <c r="C1" s="73"/>
      <c r="D1" s="73"/>
      <c r="E1" s="73"/>
      <c r="F1" s="73"/>
      <c r="G1" s="73"/>
      <c r="H1" s="73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88">
        <f>'進捗状況 (都道府県別)'!G3</f>
        <v>44762</v>
      </c>
      <c r="H3" s="88"/>
    </row>
    <row r="4" spans="1:8" x14ac:dyDescent="0.45">
      <c r="A4" s="2" t="s">
        <v>66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45">
      <c r="A5" s="89" t="s">
        <v>67</v>
      </c>
      <c r="B5" s="74" t="s">
        <v>3</v>
      </c>
      <c r="C5" s="70" t="s">
        <v>4</v>
      </c>
      <c r="D5" s="75"/>
      <c r="E5" s="90" t="str">
        <f>'進捗状況 (都道府県別)'!E5</f>
        <v>直近1週間</v>
      </c>
      <c r="F5" s="91"/>
      <c r="G5" s="92">
        <f>'進捗状況 (都道府県別)'!G5:H5</f>
        <v>44761</v>
      </c>
      <c r="H5" s="93"/>
    </row>
    <row r="6" spans="1:8" ht="23.25" customHeight="1" x14ac:dyDescent="0.45">
      <c r="A6" s="8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45">
      <c r="A7" s="69"/>
      <c r="B7" s="74"/>
      <c r="C7" s="86" t="s">
        <v>8</v>
      </c>
      <c r="D7" s="8"/>
      <c r="E7" s="86" t="s">
        <v>9</v>
      </c>
      <c r="F7" s="8"/>
      <c r="G7" s="86" t="s">
        <v>9</v>
      </c>
      <c r="H7" s="9"/>
    </row>
    <row r="8" spans="1:8" ht="18.75" customHeight="1" x14ac:dyDescent="0.45">
      <c r="A8" s="69"/>
      <c r="B8" s="74"/>
      <c r="C8" s="87"/>
      <c r="D8" s="72" t="s">
        <v>10</v>
      </c>
      <c r="E8" s="87"/>
      <c r="F8" s="70" t="s">
        <v>11</v>
      </c>
      <c r="G8" s="87"/>
      <c r="H8" s="72" t="s">
        <v>11</v>
      </c>
    </row>
    <row r="9" spans="1:8" ht="35.1" customHeight="1" x14ac:dyDescent="0.45">
      <c r="A9" s="69"/>
      <c r="B9" s="74"/>
      <c r="C9" s="87"/>
      <c r="D9" s="71"/>
      <c r="E9" s="87"/>
      <c r="F9" s="71"/>
      <c r="G9" s="87"/>
      <c r="H9" s="71"/>
    </row>
    <row r="10" spans="1:8" x14ac:dyDescent="0.45">
      <c r="A10" s="10" t="s">
        <v>68</v>
      </c>
      <c r="B10" s="20">
        <v>27549031.999999996</v>
      </c>
      <c r="C10" s="21">
        <f>SUM(C11:C30)</f>
        <v>16377128</v>
      </c>
      <c r="D10" s="11">
        <f>C10/$B10</f>
        <v>0.5944719945150887</v>
      </c>
      <c r="E10" s="21">
        <f>SUM(E11:E30)</f>
        <v>98590</v>
      </c>
      <c r="F10" s="11">
        <f>E10/$B10</f>
        <v>3.5787101339894633E-3</v>
      </c>
      <c r="G10" s="21">
        <f>SUM(G11:G30)</f>
        <v>20003</v>
      </c>
      <c r="H10" s="11">
        <f>G10/$B10</f>
        <v>7.2608721787393487E-4</v>
      </c>
    </row>
    <row r="11" spans="1:8" x14ac:dyDescent="0.45">
      <c r="A11" s="12" t="s">
        <v>69</v>
      </c>
      <c r="B11" s="20">
        <v>1961575</v>
      </c>
      <c r="C11" s="21">
        <v>1181014</v>
      </c>
      <c r="D11" s="11">
        <f t="shared" ref="D11:D30" si="0">C11/$B11</f>
        <v>0.60207435351694427</v>
      </c>
      <c r="E11" s="21">
        <v>4784</v>
      </c>
      <c r="F11" s="11">
        <f t="shared" ref="F11:F30" si="1">E11/$B11</f>
        <v>2.4388565311038325E-3</v>
      </c>
      <c r="G11" s="21">
        <v>1018</v>
      </c>
      <c r="H11" s="11">
        <f t="shared" ref="H11:H30" si="2">G11/$B11</f>
        <v>5.1897072505512152E-4</v>
      </c>
    </row>
    <row r="12" spans="1:8" x14ac:dyDescent="0.45">
      <c r="A12" s="12" t="s">
        <v>70</v>
      </c>
      <c r="B12" s="20">
        <v>1065932</v>
      </c>
      <c r="C12" s="21">
        <v>656073</v>
      </c>
      <c r="D12" s="11">
        <f t="shared" si="0"/>
        <v>0.61549235786147705</v>
      </c>
      <c r="E12" s="21">
        <v>3289</v>
      </c>
      <c r="F12" s="11">
        <f t="shared" si="1"/>
        <v>3.085562681296743E-3</v>
      </c>
      <c r="G12" s="21">
        <v>778</v>
      </c>
      <c r="H12" s="11">
        <f t="shared" si="2"/>
        <v>7.298777032681259E-4</v>
      </c>
    </row>
    <row r="13" spans="1:8" x14ac:dyDescent="0.45">
      <c r="A13" s="12" t="s">
        <v>71</v>
      </c>
      <c r="B13" s="20">
        <v>1324589</v>
      </c>
      <c r="C13" s="21">
        <v>816813</v>
      </c>
      <c r="D13" s="11">
        <f t="shared" si="0"/>
        <v>0.61665392057460844</v>
      </c>
      <c r="E13" s="21">
        <v>5161</v>
      </c>
      <c r="F13" s="11">
        <f t="shared" si="1"/>
        <v>3.8963029286820288E-3</v>
      </c>
      <c r="G13" s="21">
        <v>704</v>
      </c>
      <c r="H13" s="11">
        <f t="shared" si="2"/>
        <v>5.3148561553810275E-4</v>
      </c>
    </row>
    <row r="14" spans="1:8" x14ac:dyDescent="0.45">
      <c r="A14" s="12" t="s">
        <v>72</v>
      </c>
      <c r="B14" s="20">
        <v>974726</v>
      </c>
      <c r="C14" s="21">
        <v>621075</v>
      </c>
      <c r="D14" s="11">
        <f t="shared" si="0"/>
        <v>0.63717906365481169</v>
      </c>
      <c r="E14" s="21">
        <v>4166</v>
      </c>
      <c r="F14" s="11">
        <f t="shared" si="1"/>
        <v>4.2740216224867299E-3</v>
      </c>
      <c r="G14" s="21">
        <v>642</v>
      </c>
      <c r="H14" s="11">
        <f t="shared" si="2"/>
        <v>6.5864663505436395E-4</v>
      </c>
    </row>
    <row r="15" spans="1:8" x14ac:dyDescent="0.45">
      <c r="A15" s="12" t="s">
        <v>73</v>
      </c>
      <c r="B15" s="20">
        <v>3759920</v>
      </c>
      <c r="C15" s="21">
        <v>2342466</v>
      </c>
      <c r="D15" s="11">
        <f t="shared" si="0"/>
        <v>0.6230095321177046</v>
      </c>
      <c r="E15" s="21">
        <v>17292</v>
      </c>
      <c r="F15" s="11">
        <f t="shared" si="1"/>
        <v>4.5990340220004684E-3</v>
      </c>
      <c r="G15" s="21">
        <v>2347</v>
      </c>
      <c r="H15" s="11">
        <f t="shared" si="2"/>
        <v>6.2421540883848597E-4</v>
      </c>
    </row>
    <row r="16" spans="1:8" x14ac:dyDescent="0.45">
      <c r="A16" s="12" t="s">
        <v>74</v>
      </c>
      <c r="B16" s="20">
        <v>1521562.0000000002</v>
      </c>
      <c r="C16" s="21">
        <v>903657</v>
      </c>
      <c r="D16" s="11">
        <f t="shared" si="0"/>
        <v>0.59390087291875049</v>
      </c>
      <c r="E16" s="21">
        <v>6143</v>
      </c>
      <c r="F16" s="11">
        <f t="shared" si="1"/>
        <v>4.0372985129754815E-3</v>
      </c>
      <c r="G16" s="21">
        <v>863</v>
      </c>
      <c r="H16" s="11">
        <f t="shared" si="2"/>
        <v>5.6718030550184607E-4</v>
      </c>
    </row>
    <row r="17" spans="1:8" x14ac:dyDescent="0.45">
      <c r="A17" s="12" t="s">
        <v>75</v>
      </c>
      <c r="B17" s="20">
        <v>718601</v>
      </c>
      <c r="C17" s="21">
        <v>452887</v>
      </c>
      <c r="D17" s="11">
        <f t="shared" si="0"/>
        <v>0.63023430248496737</v>
      </c>
      <c r="E17" s="21">
        <v>3229</v>
      </c>
      <c r="F17" s="11">
        <f t="shared" si="1"/>
        <v>4.4934532515262292E-3</v>
      </c>
      <c r="G17" s="21">
        <v>372</v>
      </c>
      <c r="H17" s="11">
        <f t="shared" si="2"/>
        <v>5.1767253315817814E-4</v>
      </c>
    </row>
    <row r="18" spans="1:8" x14ac:dyDescent="0.45">
      <c r="A18" s="12" t="s">
        <v>76</v>
      </c>
      <c r="B18" s="20">
        <v>784774</v>
      </c>
      <c r="C18" s="21">
        <v>528384</v>
      </c>
      <c r="D18" s="11">
        <f t="shared" si="0"/>
        <v>0.67329447713609269</v>
      </c>
      <c r="E18" s="21">
        <v>2575</v>
      </c>
      <c r="F18" s="11">
        <f t="shared" si="1"/>
        <v>3.2811994281156105E-3</v>
      </c>
      <c r="G18" s="21">
        <v>265</v>
      </c>
      <c r="H18" s="11">
        <f t="shared" si="2"/>
        <v>3.3767683434976183E-4</v>
      </c>
    </row>
    <row r="19" spans="1:8" x14ac:dyDescent="0.45">
      <c r="A19" s="12" t="s">
        <v>77</v>
      </c>
      <c r="B19" s="20">
        <v>694295.99999999988</v>
      </c>
      <c r="C19" s="21">
        <v>446172</v>
      </c>
      <c r="D19" s="11">
        <f t="shared" si="0"/>
        <v>0.64262504753016014</v>
      </c>
      <c r="E19" s="21">
        <v>2712</v>
      </c>
      <c r="F19" s="11">
        <f t="shared" si="1"/>
        <v>3.9061149711362309E-3</v>
      </c>
      <c r="G19" s="21">
        <v>119</v>
      </c>
      <c r="H19" s="11">
        <f t="shared" si="2"/>
        <v>1.7139663774528446E-4</v>
      </c>
    </row>
    <row r="20" spans="1:8" x14ac:dyDescent="0.45">
      <c r="A20" s="12" t="s">
        <v>78</v>
      </c>
      <c r="B20" s="20">
        <v>799966</v>
      </c>
      <c r="C20" s="21">
        <v>505055</v>
      </c>
      <c r="D20" s="11">
        <f t="shared" si="0"/>
        <v>0.6313455821872429</v>
      </c>
      <c r="E20" s="21">
        <v>1295</v>
      </c>
      <c r="F20" s="11">
        <f t="shared" si="1"/>
        <v>1.6188187997989915E-3</v>
      </c>
      <c r="G20" s="21">
        <v>93</v>
      </c>
      <c r="H20" s="11">
        <f t="shared" si="2"/>
        <v>1.1625494083498548E-4</v>
      </c>
    </row>
    <row r="21" spans="1:8" x14ac:dyDescent="0.45">
      <c r="A21" s="12" t="s">
        <v>79</v>
      </c>
      <c r="B21" s="20">
        <v>2300944</v>
      </c>
      <c r="C21" s="21">
        <v>1328521</v>
      </c>
      <c r="D21" s="11">
        <f t="shared" si="0"/>
        <v>0.5773808489037543</v>
      </c>
      <c r="E21" s="21">
        <v>8867</v>
      </c>
      <c r="F21" s="11">
        <f t="shared" si="1"/>
        <v>3.8536357251632374E-3</v>
      </c>
      <c r="G21" s="21">
        <v>1275</v>
      </c>
      <c r="H21" s="11">
        <f t="shared" si="2"/>
        <v>5.5412039580276617E-4</v>
      </c>
    </row>
    <row r="22" spans="1:8" x14ac:dyDescent="0.45">
      <c r="A22" s="12" t="s">
        <v>80</v>
      </c>
      <c r="B22" s="20">
        <v>1400720</v>
      </c>
      <c r="C22" s="21">
        <v>799249</v>
      </c>
      <c r="D22" s="11">
        <f t="shared" si="0"/>
        <v>0.57059869210120506</v>
      </c>
      <c r="E22" s="21">
        <v>4253</v>
      </c>
      <c r="F22" s="11">
        <f t="shared" si="1"/>
        <v>3.0362956193957392E-3</v>
      </c>
      <c r="G22" s="21">
        <v>2234</v>
      </c>
      <c r="H22" s="11">
        <f t="shared" si="2"/>
        <v>1.5948940544862642E-3</v>
      </c>
    </row>
    <row r="23" spans="1:8" x14ac:dyDescent="0.45">
      <c r="A23" s="12" t="s">
        <v>81</v>
      </c>
      <c r="B23" s="20">
        <v>2739963</v>
      </c>
      <c r="C23" s="21">
        <v>1435895</v>
      </c>
      <c r="D23" s="11">
        <f t="shared" si="0"/>
        <v>0.5240563467462882</v>
      </c>
      <c r="E23" s="21">
        <v>12216</v>
      </c>
      <c r="F23" s="11">
        <f t="shared" si="1"/>
        <v>4.4584543659896133E-3</v>
      </c>
      <c r="G23" s="21">
        <v>1392</v>
      </c>
      <c r="H23" s="11">
        <f t="shared" si="2"/>
        <v>5.080360574212133E-4</v>
      </c>
    </row>
    <row r="24" spans="1:8" x14ac:dyDescent="0.45">
      <c r="A24" s="12" t="s">
        <v>82</v>
      </c>
      <c r="B24" s="20">
        <v>831479.00000000012</v>
      </c>
      <c r="C24" s="21">
        <v>474269</v>
      </c>
      <c r="D24" s="11">
        <f t="shared" si="0"/>
        <v>0.57039203635930669</v>
      </c>
      <c r="E24" s="21">
        <v>2327</v>
      </c>
      <c r="F24" s="11">
        <f t="shared" si="1"/>
        <v>2.7986275059261865E-3</v>
      </c>
      <c r="G24" s="21">
        <v>353</v>
      </c>
      <c r="H24" s="11">
        <f t="shared" si="2"/>
        <v>4.2454469685945161E-4</v>
      </c>
    </row>
    <row r="25" spans="1:8" x14ac:dyDescent="0.45">
      <c r="A25" s="12" t="s">
        <v>83</v>
      </c>
      <c r="B25" s="20">
        <v>1526835</v>
      </c>
      <c r="C25" s="21">
        <v>871548</v>
      </c>
      <c r="D25" s="11">
        <f t="shared" si="0"/>
        <v>0.57082002966921774</v>
      </c>
      <c r="E25" s="21">
        <v>6101</v>
      </c>
      <c r="F25" s="11">
        <f t="shared" si="1"/>
        <v>3.9958476194218761E-3</v>
      </c>
      <c r="G25" s="21">
        <v>1112</v>
      </c>
      <c r="H25" s="11">
        <f t="shared" si="2"/>
        <v>7.2830397521670646E-4</v>
      </c>
    </row>
    <row r="26" spans="1:8" x14ac:dyDescent="0.45">
      <c r="A26" s="12" t="s">
        <v>84</v>
      </c>
      <c r="B26" s="20">
        <v>708155</v>
      </c>
      <c r="C26" s="21">
        <v>412596</v>
      </c>
      <c r="D26" s="11">
        <f t="shared" si="0"/>
        <v>0.58263515755731443</v>
      </c>
      <c r="E26" s="21">
        <v>2608</v>
      </c>
      <c r="F26" s="11">
        <f t="shared" si="1"/>
        <v>3.6828095544054621E-3</v>
      </c>
      <c r="G26" s="21">
        <v>420</v>
      </c>
      <c r="H26" s="11">
        <f t="shared" si="2"/>
        <v>5.9309049572480604E-4</v>
      </c>
    </row>
    <row r="27" spans="1:8" x14ac:dyDescent="0.45">
      <c r="A27" s="12" t="s">
        <v>85</v>
      </c>
      <c r="B27" s="20">
        <v>1194817</v>
      </c>
      <c r="C27" s="21">
        <v>686763</v>
      </c>
      <c r="D27" s="11">
        <f t="shared" si="0"/>
        <v>0.57478509261250887</v>
      </c>
      <c r="E27" s="21">
        <v>3487</v>
      </c>
      <c r="F27" s="11">
        <f t="shared" si="1"/>
        <v>2.9184385558625294E-3</v>
      </c>
      <c r="G27" s="21">
        <v>772</v>
      </c>
      <c r="H27" s="11">
        <f t="shared" si="2"/>
        <v>6.461240507960633E-4</v>
      </c>
    </row>
    <row r="28" spans="1:8" x14ac:dyDescent="0.45">
      <c r="A28" s="12" t="s">
        <v>86</v>
      </c>
      <c r="B28" s="20">
        <v>944709</v>
      </c>
      <c r="C28" s="21">
        <v>578999</v>
      </c>
      <c r="D28" s="11">
        <f t="shared" si="0"/>
        <v>0.61288608449797766</v>
      </c>
      <c r="E28" s="21">
        <v>2312</v>
      </c>
      <c r="F28" s="11">
        <f t="shared" si="1"/>
        <v>2.4473144640307226E-3</v>
      </c>
      <c r="G28" s="21">
        <v>1853</v>
      </c>
      <c r="H28" s="11">
        <f t="shared" si="2"/>
        <v>1.9614505630834471E-3</v>
      </c>
    </row>
    <row r="29" spans="1:8" x14ac:dyDescent="0.45">
      <c r="A29" s="12" t="s">
        <v>87</v>
      </c>
      <c r="B29" s="20">
        <v>1562767</v>
      </c>
      <c r="C29" s="21">
        <v>882328</v>
      </c>
      <c r="D29" s="11">
        <f t="shared" si="0"/>
        <v>0.56459344227258446</v>
      </c>
      <c r="E29" s="21">
        <v>4651</v>
      </c>
      <c r="F29" s="11">
        <f t="shared" si="1"/>
        <v>2.9761314386597616E-3</v>
      </c>
      <c r="G29" s="21">
        <v>3096</v>
      </c>
      <c r="H29" s="11">
        <f t="shared" si="2"/>
        <v>1.981101469380912E-3</v>
      </c>
    </row>
    <row r="30" spans="1:8" x14ac:dyDescent="0.45">
      <c r="A30" s="12" t="s">
        <v>88</v>
      </c>
      <c r="B30" s="20">
        <v>732702</v>
      </c>
      <c r="C30" s="21">
        <v>453364</v>
      </c>
      <c r="D30" s="11">
        <f t="shared" si="0"/>
        <v>0.61875632931259916</v>
      </c>
      <c r="E30" s="21">
        <v>1122</v>
      </c>
      <c r="F30" s="11">
        <f t="shared" si="1"/>
        <v>1.5313183258678152E-3</v>
      </c>
      <c r="G30" s="21">
        <v>295</v>
      </c>
      <c r="H30" s="11">
        <f t="shared" si="2"/>
        <v>4.0261934592781238E-4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89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9"/>
      <c r="B34" s="74" t="s">
        <v>3</v>
      </c>
      <c r="C34" s="70" t="s">
        <v>4</v>
      </c>
      <c r="D34" s="75"/>
      <c r="E34" s="90" t="str">
        <f>E5</f>
        <v>直近1週間</v>
      </c>
      <c r="F34" s="91"/>
      <c r="G34" s="90">
        <f>'進捗状況 (都道府県別)'!G5:H5</f>
        <v>44761</v>
      </c>
      <c r="H34" s="91"/>
    </row>
    <row r="35" spans="1:8" ht="24" customHeight="1" x14ac:dyDescent="0.45">
      <c r="A35" s="89"/>
      <c r="B35" s="74"/>
      <c r="C35" s="76"/>
      <c r="D35" s="77"/>
      <c r="E35" s="82" t="s">
        <v>6</v>
      </c>
      <c r="F35" s="83"/>
      <c r="G35" s="84" t="s">
        <v>7</v>
      </c>
      <c r="H35" s="85"/>
    </row>
    <row r="36" spans="1:8" ht="18.75" customHeight="1" x14ac:dyDescent="0.45">
      <c r="A36" s="69"/>
      <c r="B36" s="74"/>
      <c r="C36" s="86" t="s">
        <v>8</v>
      </c>
      <c r="D36" s="8"/>
      <c r="E36" s="86" t="s">
        <v>9</v>
      </c>
      <c r="F36" s="8"/>
      <c r="G36" s="86" t="s">
        <v>9</v>
      </c>
      <c r="H36" s="9"/>
    </row>
    <row r="37" spans="1:8" ht="18.75" customHeight="1" x14ac:dyDescent="0.45">
      <c r="A37" s="69"/>
      <c r="B37" s="74"/>
      <c r="C37" s="87"/>
      <c r="D37" s="72" t="s">
        <v>10</v>
      </c>
      <c r="E37" s="87"/>
      <c r="F37" s="70" t="s">
        <v>11</v>
      </c>
      <c r="G37" s="87"/>
      <c r="H37" s="72" t="s">
        <v>11</v>
      </c>
    </row>
    <row r="38" spans="1:8" ht="35.1" customHeight="1" x14ac:dyDescent="0.45">
      <c r="A38" s="69"/>
      <c r="B38" s="74"/>
      <c r="C38" s="87"/>
      <c r="D38" s="71"/>
      <c r="E38" s="87"/>
      <c r="F38" s="71"/>
      <c r="G38" s="87"/>
      <c r="H38" s="71"/>
    </row>
    <row r="39" spans="1:8" x14ac:dyDescent="0.45">
      <c r="A39" s="10" t="s">
        <v>68</v>
      </c>
      <c r="B39" s="20">
        <v>9572763</v>
      </c>
      <c r="C39" s="21">
        <v>5736774</v>
      </c>
      <c r="D39" s="11">
        <f>C39/$B39</f>
        <v>0.59928089727072531</v>
      </c>
      <c r="E39" s="21">
        <v>37590</v>
      </c>
      <c r="F39" s="11">
        <f>E39/$B39</f>
        <v>3.9267659713292805E-3</v>
      </c>
      <c r="G39" s="21">
        <v>5721</v>
      </c>
      <c r="H39" s="11">
        <f>G39/$B39</f>
        <v>5.9763309715282829E-4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90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91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62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92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3" t="s">
        <v>64</v>
      </c>
      <c r="B45" s="54"/>
      <c r="C45" s="54"/>
      <c r="E45" s="54"/>
      <c r="G45" s="54"/>
    </row>
  </sheetData>
  <mergeCells count="28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view="pageBreakPreview" zoomScale="99" zoomScaleNormal="100" zoomScaleSheetLayoutView="99" workbookViewId="0">
      <selection activeCell="S8" sqref="S8:U54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21" width="13.09765625" customWidth="1"/>
    <col min="23" max="23" width="11.59765625" bestFit="1" customWidth="1"/>
  </cols>
  <sheetData>
    <row r="1" spans="1:23" x14ac:dyDescent="0.45">
      <c r="A1" s="22" t="s">
        <v>93</v>
      </c>
      <c r="B1" s="23"/>
      <c r="C1" s="24"/>
      <c r="D1" s="24"/>
      <c r="E1" s="24"/>
      <c r="F1" s="24"/>
      <c r="J1" s="25"/>
    </row>
    <row r="2" spans="1:23" x14ac:dyDescent="0.45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94">
        <f>'進捗状況 (都道府県別)'!G3</f>
        <v>44762</v>
      </c>
      <c r="U2" s="94"/>
    </row>
    <row r="3" spans="1:23" x14ac:dyDescent="0.45">
      <c r="A3" s="96" t="s">
        <v>2</v>
      </c>
      <c r="B3" s="111" t="str">
        <f>_xlfn.CONCAT("接種回数（",TEXT('進捗状況 (都道府県別)'!G3-1,"m月d日"),"まで）")</f>
        <v>接種回数（7月19日まで）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3"/>
    </row>
    <row r="4" spans="1:23" x14ac:dyDescent="0.45">
      <c r="A4" s="97"/>
      <c r="B4" s="97"/>
      <c r="C4" s="99" t="s">
        <v>94</v>
      </c>
      <c r="D4" s="100"/>
      <c r="E4" s="99" t="s">
        <v>95</v>
      </c>
      <c r="F4" s="100"/>
      <c r="G4" s="105" t="s">
        <v>96</v>
      </c>
      <c r="H4" s="106"/>
      <c r="I4" s="106"/>
      <c r="J4" s="106"/>
      <c r="K4" s="106"/>
      <c r="L4" s="106"/>
      <c r="M4" s="106"/>
      <c r="N4" s="106"/>
      <c r="O4" s="106"/>
      <c r="P4" s="107"/>
      <c r="Q4" s="105" t="s">
        <v>97</v>
      </c>
      <c r="R4" s="106"/>
      <c r="S4" s="106"/>
      <c r="T4" s="106"/>
      <c r="U4" s="107"/>
    </row>
    <row r="5" spans="1:23" x14ac:dyDescent="0.45">
      <c r="A5" s="97"/>
      <c r="B5" s="97"/>
      <c r="C5" s="101"/>
      <c r="D5" s="102"/>
      <c r="E5" s="101"/>
      <c r="F5" s="102"/>
      <c r="G5" s="103"/>
      <c r="H5" s="104"/>
      <c r="I5" s="57" t="s">
        <v>98</v>
      </c>
      <c r="J5" s="57" t="s">
        <v>99</v>
      </c>
      <c r="K5" s="58" t="s">
        <v>100</v>
      </c>
      <c r="L5" s="59" t="s">
        <v>101</v>
      </c>
      <c r="M5" s="59" t="s">
        <v>102</v>
      </c>
      <c r="N5" s="59" t="s">
        <v>103</v>
      </c>
      <c r="O5" s="59" t="s">
        <v>104</v>
      </c>
      <c r="P5" s="59" t="s">
        <v>105</v>
      </c>
      <c r="Q5" s="64"/>
      <c r="R5" s="65"/>
      <c r="S5" s="57" t="s">
        <v>106</v>
      </c>
      <c r="T5" s="57" t="s">
        <v>107</v>
      </c>
      <c r="U5" s="57" t="s">
        <v>108</v>
      </c>
    </row>
    <row r="6" spans="1:23" x14ac:dyDescent="0.45">
      <c r="A6" s="98"/>
      <c r="B6" s="98"/>
      <c r="C6" s="56" t="s">
        <v>8</v>
      </c>
      <c r="D6" s="56" t="s">
        <v>109</v>
      </c>
      <c r="E6" s="56" t="s">
        <v>8</v>
      </c>
      <c r="F6" s="56" t="s">
        <v>109</v>
      </c>
      <c r="G6" s="56" t="s">
        <v>8</v>
      </c>
      <c r="H6" s="56" t="s">
        <v>109</v>
      </c>
      <c r="I6" s="108" t="s">
        <v>8</v>
      </c>
      <c r="J6" s="109"/>
      <c r="K6" s="109"/>
      <c r="L6" s="109"/>
      <c r="M6" s="109"/>
      <c r="N6" s="109"/>
      <c r="O6" s="109"/>
      <c r="P6" s="110"/>
      <c r="Q6" s="56" t="s">
        <v>8</v>
      </c>
      <c r="R6" s="56" t="s">
        <v>109</v>
      </c>
      <c r="S6" s="60" t="s">
        <v>110</v>
      </c>
      <c r="T6" s="60" t="s">
        <v>110</v>
      </c>
      <c r="U6" s="60" t="s">
        <v>110</v>
      </c>
      <c r="W6" s="27" t="s">
        <v>111</v>
      </c>
    </row>
    <row r="7" spans="1:23" x14ac:dyDescent="0.45">
      <c r="A7" s="28" t="s">
        <v>12</v>
      </c>
      <c r="B7" s="32">
        <f>C7+E7+G7+Q7</f>
        <v>290606903</v>
      </c>
      <c r="C7" s="32">
        <f>SUM(C8:C54)</f>
        <v>103816821</v>
      </c>
      <c r="D7" s="31">
        <f t="shared" ref="D7:D54" si="0">C7/W7</f>
        <v>0.81974653958969179</v>
      </c>
      <c r="E7" s="32">
        <f>SUM(E8:E54)</f>
        <v>102414631</v>
      </c>
      <c r="F7" s="31">
        <f t="shared" ref="F7:F54" si="1">E7/W7</f>
        <v>0.80867472685958253</v>
      </c>
      <c r="G7" s="32">
        <f>SUM(G8:G54)</f>
        <v>78940953</v>
      </c>
      <c r="H7" s="31">
        <f>G7/W7</f>
        <v>0.62332454827972916</v>
      </c>
      <c r="I7" s="32">
        <f>SUM(I8:I54)</f>
        <v>1033353</v>
      </c>
      <c r="J7" s="32">
        <f t="shared" ref="J7" si="2">SUM(J8:J54)</f>
        <v>5284893</v>
      </c>
      <c r="K7" s="32">
        <f t="shared" ref="K7:Q7" si="3">SUM(K8:K54)</f>
        <v>23266404</v>
      </c>
      <c r="L7" s="32">
        <f t="shared" si="3"/>
        <v>25470467</v>
      </c>
      <c r="M7" s="32">
        <f t="shared" si="3"/>
        <v>13732499</v>
      </c>
      <c r="N7" s="32">
        <f t="shared" si="3"/>
        <v>6542828</v>
      </c>
      <c r="O7" s="32">
        <f t="shared" si="3"/>
        <v>2716317</v>
      </c>
      <c r="P7" s="32">
        <f t="shared" si="3"/>
        <v>894192</v>
      </c>
      <c r="Q7" s="61">
        <f t="shared" si="3"/>
        <v>5434498</v>
      </c>
      <c r="R7" s="62">
        <f>Q7/W7</f>
        <v>4.2911263194112835E-2</v>
      </c>
      <c r="S7" s="61">
        <f t="shared" ref="S7:U7" si="4">SUM(S8:S54)</f>
        <v>6489</v>
      </c>
      <c r="T7" s="61">
        <f t="shared" ref="T7" si="5">SUM(T8:T54)</f>
        <v>736672</v>
      </c>
      <c r="U7" s="61">
        <f t="shared" si="4"/>
        <v>4691337</v>
      </c>
      <c r="W7" s="1">
        <v>126645025</v>
      </c>
    </row>
    <row r="8" spans="1:23" x14ac:dyDescent="0.45">
      <c r="A8" s="33" t="s">
        <v>13</v>
      </c>
      <c r="B8" s="32">
        <f>C8+E8+G8+Q8</f>
        <v>12150712</v>
      </c>
      <c r="C8" s="34">
        <f>SUM(一般接種!D7+一般接種!G7+一般接種!J7+一般接種!M7+医療従事者等!C5)</f>
        <v>4323048</v>
      </c>
      <c r="D8" s="30">
        <f t="shared" si="0"/>
        <v>0.82712385080711126</v>
      </c>
      <c r="E8" s="34">
        <f>SUM(一般接種!E7+一般接種!H7+一般接種!K7+一般接種!N7+医療従事者等!D5)</f>
        <v>4259834</v>
      </c>
      <c r="F8" s="31">
        <f t="shared" si="1"/>
        <v>0.81502918817442227</v>
      </c>
      <c r="G8" s="29">
        <f>SUM(I8:P8)</f>
        <v>3380945</v>
      </c>
      <c r="H8" s="31">
        <f t="shared" ref="H8:H54" si="6">G8/W8</f>
        <v>0.64687235667220178</v>
      </c>
      <c r="I8" s="35">
        <v>42036</v>
      </c>
      <c r="J8" s="35">
        <v>231102</v>
      </c>
      <c r="K8" s="35">
        <v>923096</v>
      </c>
      <c r="L8" s="35">
        <v>1074985</v>
      </c>
      <c r="M8" s="35">
        <v>655490</v>
      </c>
      <c r="N8" s="35">
        <v>304941</v>
      </c>
      <c r="O8" s="35">
        <v>120074</v>
      </c>
      <c r="P8" s="35">
        <v>29221</v>
      </c>
      <c r="Q8" s="35">
        <f>SUM(S8:U8)</f>
        <v>186885</v>
      </c>
      <c r="R8" s="63">
        <f t="shared" ref="R8:R54" si="7">Q8/W8</f>
        <v>3.5756494227703925E-2</v>
      </c>
      <c r="S8" s="35">
        <v>130</v>
      </c>
      <c r="T8" s="35">
        <v>25225</v>
      </c>
      <c r="U8" s="35">
        <v>161530</v>
      </c>
      <c r="W8" s="1">
        <v>5226603</v>
      </c>
    </row>
    <row r="9" spans="1:23" x14ac:dyDescent="0.45">
      <c r="A9" s="33" t="s">
        <v>14</v>
      </c>
      <c r="B9" s="32">
        <f>C9+E9+G9+Q9</f>
        <v>3088501</v>
      </c>
      <c r="C9" s="34">
        <f>SUM(一般接種!D8+一般接種!G8+一般接種!J8+一般接種!M8+医療従事者等!C6)</f>
        <v>1095288</v>
      </c>
      <c r="D9" s="30">
        <f t="shared" si="0"/>
        <v>0.86954188382958286</v>
      </c>
      <c r="E9" s="34">
        <f>SUM(一般接種!E8+一般接種!H8+一般接種!K8+一般接種!N8+医療従事者等!D6)</f>
        <v>1081281</v>
      </c>
      <c r="F9" s="31">
        <f t="shared" si="1"/>
        <v>0.85842181936544104</v>
      </c>
      <c r="G9" s="29">
        <f t="shared" ref="G9:G54" si="8">SUM(I9:P9)</f>
        <v>870920</v>
      </c>
      <c r="H9" s="31">
        <f t="shared" si="6"/>
        <v>0.69141761570003535</v>
      </c>
      <c r="I9" s="35">
        <v>10705</v>
      </c>
      <c r="J9" s="35">
        <v>43906</v>
      </c>
      <c r="K9" s="35">
        <v>228196</v>
      </c>
      <c r="L9" s="35">
        <v>263727</v>
      </c>
      <c r="M9" s="35">
        <v>181532</v>
      </c>
      <c r="N9" s="35">
        <v>92113</v>
      </c>
      <c r="O9" s="35">
        <v>41178</v>
      </c>
      <c r="P9" s="35">
        <v>9563</v>
      </c>
      <c r="Q9" s="35">
        <f t="shared" ref="Q9:Q54" si="9">SUM(S9:U9)</f>
        <v>41012</v>
      </c>
      <c r="R9" s="63">
        <f t="shared" si="7"/>
        <v>3.2559154979894651E-2</v>
      </c>
      <c r="S9" s="35">
        <v>68</v>
      </c>
      <c r="T9" s="35">
        <v>5557</v>
      </c>
      <c r="U9" s="35">
        <v>35387</v>
      </c>
      <c r="W9" s="1">
        <v>1259615</v>
      </c>
    </row>
    <row r="10" spans="1:23" x14ac:dyDescent="0.45">
      <c r="A10" s="33" t="s">
        <v>15</v>
      </c>
      <c r="B10" s="32">
        <f t="shared" ref="B10:B54" si="10">C10+E10+G10+Q10</f>
        <v>3013386</v>
      </c>
      <c r="C10" s="34">
        <f>SUM(一般接種!D9+一般接種!G9+一般接種!J9+一般接種!M9+医療従事者等!C7)</f>
        <v>1060545</v>
      </c>
      <c r="D10" s="30">
        <f t="shared" si="0"/>
        <v>0.86871315497824009</v>
      </c>
      <c r="E10" s="34">
        <f>SUM(一般接種!E9+一般接種!H9+一般接種!K9+一般接種!N9+医療従事者等!D7)</f>
        <v>1045072</v>
      </c>
      <c r="F10" s="31">
        <f t="shared" si="1"/>
        <v>0.85603891800858933</v>
      </c>
      <c r="G10" s="29">
        <f t="shared" si="8"/>
        <v>858039</v>
      </c>
      <c r="H10" s="31">
        <f t="shared" si="6"/>
        <v>0.70283652912830119</v>
      </c>
      <c r="I10" s="35">
        <v>10378</v>
      </c>
      <c r="J10" s="35">
        <v>47643</v>
      </c>
      <c r="K10" s="35">
        <v>221400</v>
      </c>
      <c r="L10" s="35">
        <v>256666</v>
      </c>
      <c r="M10" s="35">
        <v>168516</v>
      </c>
      <c r="N10" s="35">
        <v>106696</v>
      </c>
      <c r="O10" s="35">
        <v>40094</v>
      </c>
      <c r="P10" s="35">
        <v>6646</v>
      </c>
      <c r="Q10" s="35">
        <f t="shared" si="9"/>
        <v>49730</v>
      </c>
      <c r="R10" s="63">
        <f t="shared" si="7"/>
        <v>4.0734815775915097E-2</v>
      </c>
      <c r="S10" s="35">
        <v>6</v>
      </c>
      <c r="T10" s="35">
        <v>5176</v>
      </c>
      <c r="U10" s="35">
        <v>44548</v>
      </c>
      <c r="W10" s="1">
        <v>1220823</v>
      </c>
    </row>
    <row r="11" spans="1:23" x14ac:dyDescent="0.45">
      <c r="A11" s="33" t="s">
        <v>16</v>
      </c>
      <c r="B11" s="32">
        <f t="shared" si="10"/>
        <v>5439666</v>
      </c>
      <c r="C11" s="34">
        <f>SUM(一般接種!D10+一般接種!G10+一般接種!J10+一般接種!M10+医療従事者等!C8)</f>
        <v>1936424</v>
      </c>
      <c r="D11" s="30">
        <f t="shared" si="0"/>
        <v>0.84856850756072877</v>
      </c>
      <c r="E11" s="34">
        <f>SUM(一般接種!E10+一般接種!H10+一般接種!K10+一般接種!N10+医療従事者等!D8)</f>
        <v>1902658</v>
      </c>
      <c r="F11" s="31">
        <f t="shared" si="1"/>
        <v>0.83377176664742902</v>
      </c>
      <c r="G11" s="29">
        <f t="shared" si="8"/>
        <v>1492130</v>
      </c>
      <c r="H11" s="31">
        <f t="shared" si="6"/>
        <v>0.65387256467932142</v>
      </c>
      <c r="I11" s="35">
        <v>18842</v>
      </c>
      <c r="J11" s="35">
        <v>125090</v>
      </c>
      <c r="K11" s="35">
        <v>459955</v>
      </c>
      <c r="L11" s="35">
        <v>393817</v>
      </c>
      <c r="M11" s="35">
        <v>269621</v>
      </c>
      <c r="N11" s="35">
        <v>150949</v>
      </c>
      <c r="O11" s="35">
        <v>59921</v>
      </c>
      <c r="P11" s="35">
        <v>13935</v>
      </c>
      <c r="Q11" s="35">
        <f t="shared" si="9"/>
        <v>108454</v>
      </c>
      <c r="R11" s="63">
        <f t="shared" si="7"/>
        <v>4.7526083605135695E-2</v>
      </c>
      <c r="S11" s="35">
        <v>24</v>
      </c>
      <c r="T11" s="35">
        <v>24102</v>
      </c>
      <c r="U11" s="35">
        <v>84328</v>
      </c>
      <c r="W11" s="1">
        <v>2281989</v>
      </c>
    </row>
    <row r="12" spans="1:23" x14ac:dyDescent="0.45">
      <c r="A12" s="33" t="s">
        <v>17</v>
      </c>
      <c r="B12" s="32">
        <f t="shared" si="10"/>
        <v>2428873</v>
      </c>
      <c r="C12" s="34">
        <f>SUM(一般接種!D11+一般接種!G11+一般接種!J11+一般接種!M11+医療従事者等!C9)</f>
        <v>856622</v>
      </c>
      <c r="D12" s="30">
        <f t="shared" si="0"/>
        <v>0.88194438724662505</v>
      </c>
      <c r="E12" s="34">
        <f>SUM(一般接種!E11+一般接種!H11+一般接種!K11+一般接種!N11+医療従事者等!D9)</f>
        <v>846376</v>
      </c>
      <c r="F12" s="31">
        <f t="shared" si="1"/>
        <v>0.87139550782054342</v>
      </c>
      <c r="G12" s="29">
        <f t="shared" si="8"/>
        <v>708681</v>
      </c>
      <c r="H12" s="31">
        <f t="shared" si="6"/>
        <v>0.72963014059681575</v>
      </c>
      <c r="I12" s="35">
        <v>4880</v>
      </c>
      <c r="J12" s="35">
        <v>29754</v>
      </c>
      <c r="K12" s="35">
        <v>127433</v>
      </c>
      <c r="L12" s="35">
        <v>229239</v>
      </c>
      <c r="M12" s="35">
        <v>189229</v>
      </c>
      <c r="N12" s="35">
        <v>89814</v>
      </c>
      <c r="O12" s="35">
        <v>30766</v>
      </c>
      <c r="P12" s="35">
        <v>7566</v>
      </c>
      <c r="Q12" s="35">
        <f t="shared" si="9"/>
        <v>17194</v>
      </c>
      <c r="R12" s="63">
        <f t="shared" si="7"/>
        <v>1.7702267504591841E-2</v>
      </c>
      <c r="S12" s="35">
        <v>3</v>
      </c>
      <c r="T12" s="35">
        <v>1483</v>
      </c>
      <c r="U12" s="35">
        <v>15708</v>
      </c>
      <c r="W12" s="1">
        <v>971288</v>
      </c>
    </row>
    <row r="13" spans="1:23" x14ac:dyDescent="0.45">
      <c r="A13" s="33" t="s">
        <v>18</v>
      </c>
      <c r="B13" s="32">
        <f t="shared" si="10"/>
        <v>2654005</v>
      </c>
      <c r="C13" s="34">
        <f>SUM(一般接種!D12+一般接種!G12+一般接種!J12+一般接種!M12+医療従事者等!C10)</f>
        <v>934310</v>
      </c>
      <c r="D13" s="30">
        <f t="shared" si="0"/>
        <v>0.87354449765417996</v>
      </c>
      <c r="E13" s="34">
        <f>SUM(一般接種!E12+一般接種!H12+一般接種!K12+一般接種!N12+医療従事者等!D10)</f>
        <v>925189</v>
      </c>
      <c r="F13" s="31">
        <f t="shared" si="1"/>
        <v>0.86501670777383644</v>
      </c>
      <c r="G13" s="29">
        <f t="shared" si="8"/>
        <v>760327</v>
      </c>
      <c r="H13" s="31">
        <f t="shared" si="6"/>
        <v>0.71087697580878906</v>
      </c>
      <c r="I13" s="35">
        <v>9650</v>
      </c>
      <c r="J13" s="35">
        <v>34704</v>
      </c>
      <c r="K13" s="35">
        <v>192807</v>
      </c>
      <c r="L13" s="35">
        <v>270814</v>
      </c>
      <c r="M13" s="35">
        <v>142471</v>
      </c>
      <c r="N13" s="35">
        <v>77096</v>
      </c>
      <c r="O13" s="35">
        <v>25755</v>
      </c>
      <c r="P13" s="35">
        <v>7030</v>
      </c>
      <c r="Q13" s="35">
        <f t="shared" si="9"/>
        <v>34179</v>
      </c>
      <c r="R13" s="63">
        <f t="shared" si="7"/>
        <v>3.1956071737776773E-2</v>
      </c>
      <c r="S13" s="35">
        <v>2</v>
      </c>
      <c r="T13" s="35">
        <v>3400</v>
      </c>
      <c r="U13" s="35">
        <v>30777</v>
      </c>
      <c r="W13" s="1">
        <v>1069562</v>
      </c>
    </row>
    <row r="14" spans="1:23" x14ac:dyDescent="0.45">
      <c r="A14" s="33" t="s">
        <v>19</v>
      </c>
      <c r="B14" s="32">
        <f t="shared" si="10"/>
        <v>4549810</v>
      </c>
      <c r="C14" s="34">
        <f>SUM(一般接種!D13+一般接種!G13+一般接種!J13+一般接種!M13+医療従事者等!C11)</f>
        <v>1597952</v>
      </c>
      <c r="D14" s="30">
        <f t="shared" si="0"/>
        <v>0.85816400017400096</v>
      </c>
      <c r="E14" s="34">
        <f>SUM(一般接種!E13+一般接種!H13+一般接種!K13+一般接種!N13+医療従事者等!D11)</f>
        <v>1578140</v>
      </c>
      <c r="F14" s="31">
        <f t="shared" si="1"/>
        <v>0.84752416545340403</v>
      </c>
      <c r="G14" s="29">
        <f t="shared" si="8"/>
        <v>1286374</v>
      </c>
      <c r="H14" s="31">
        <f t="shared" si="6"/>
        <v>0.69083417872366015</v>
      </c>
      <c r="I14" s="35">
        <v>19087</v>
      </c>
      <c r="J14" s="35">
        <v>75473</v>
      </c>
      <c r="K14" s="35">
        <v>345948</v>
      </c>
      <c r="L14" s="35">
        <v>419284</v>
      </c>
      <c r="M14" s="35">
        <v>236808</v>
      </c>
      <c r="N14" s="35">
        <v>128718</v>
      </c>
      <c r="O14" s="35">
        <v>49089</v>
      </c>
      <c r="P14" s="35">
        <v>11967</v>
      </c>
      <c r="Q14" s="35">
        <f t="shared" si="9"/>
        <v>87344</v>
      </c>
      <c r="R14" s="63">
        <f t="shared" si="7"/>
        <v>4.6907214003423091E-2</v>
      </c>
      <c r="S14" s="35">
        <v>120</v>
      </c>
      <c r="T14" s="35">
        <v>12864</v>
      </c>
      <c r="U14" s="35">
        <v>74360</v>
      </c>
      <c r="W14" s="1">
        <v>1862059</v>
      </c>
    </row>
    <row r="15" spans="1:23" x14ac:dyDescent="0.45">
      <c r="A15" s="33" t="s">
        <v>20</v>
      </c>
      <c r="B15" s="32">
        <f t="shared" si="10"/>
        <v>7027613</v>
      </c>
      <c r="C15" s="34">
        <f>SUM(一般接種!D14+一般接種!G14+一般接種!J14+一般接種!M14+医療従事者等!C12)</f>
        <v>2476801</v>
      </c>
      <c r="D15" s="30">
        <f t="shared" si="0"/>
        <v>0.85181493805187991</v>
      </c>
      <c r="E15" s="34">
        <f>SUM(一般接種!E14+一般接種!H14+一般接種!K14+一般接種!N14+医療従事者等!D12)</f>
        <v>2443906</v>
      </c>
      <c r="F15" s="31">
        <f t="shared" si="1"/>
        <v>0.84050177547353122</v>
      </c>
      <c r="G15" s="29">
        <f t="shared" si="8"/>
        <v>1931572</v>
      </c>
      <c r="H15" s="31">
        <f t="shared" si="6"/>
        <v>0.66430120285107519</v>
      </c>
      <c r="I15" s="35">
        <v>21242</v>
      </c>
      <c r="J15" s="35">
        <v>141903</v>
      </c>
      <c r="K15" s="35">
        <v>555239</v>
      </c>
      <c r="L15" s="35">
        <v>592959</v>
      </c>
      <c r="M15" s="35">
        <v>346912</v>
      </c>
      <c r="N15" s="35">
        <v>181255</v>
      </c>
      <c r="O15" s="35">
        <v>71237</v>
      </c>
      <c r="P15" s="35">
        <v>20825</v>
      </c>
      <c r="Q15" s="35">
        <f t="shared" si="9"/>
        <v>175334</v>
      </c>
      <c r="R15" s="63">
        <f t="shared" si="7"/>
        <v>6.0300411841075777E-2</v>
      </c>
      <c r="S15" s="35">
        <v>88</v>
      </c>
      <c r="T15" s="35">
        <v>26443</v>
      </c>
      <c r="U15" s="35">
        <v>148803</v>
      </c>
      <c r="W15" s="1">
        <v>2907675</v>
      </c>
    </row>
    <row r="16" spans="1:23" x14ac:dyDescent="0.45">
      <c r="A16" s="36" t="s">
        <v>21</v>
      </c>
      <c r="B16" s="32">
        <f t="shared" si="10"/>
        <v>4629598</v>
      </c>
      <c r="C16" s="34">
        <f>SUM(一般接種!D15+一般接種!G15+一般接種!J15+一般接種!M15+医療従事者等!C13)</f>
        <v>1634349</v>
      </c>
      <c r="D16" s="30">
        <f t="shared" si="0"/>
        <v>0.83581270542461628</v>
      </c>
      <c r="E16" s="34">
        <f>SUM(一般接種!E15+一般接種!H15+一般接種!K15+一般接種!N15+医療従事者等!D13)</f>
        <v>1614520</v>
      </c>
      <c r="F16" s="31">
        <f t="shared" si="1"/>
        <v>0.82567207442360924</v>
      </c>
      <c r="G16" s="29">
        <f t="shared" si="8"/>
        <v>1284320</v>
      </c>
      <c r="H16" s="31">
        <f t="shared" si="6"/>
        <v>0.65680645555566353</v>
      </c>
      <c r="I16" s="35">
        <v>14824</v>
      </c>
      <c r="J16" s="35">
        <v>72297</v>
      </c>
      <c r="K16" s="35">
        <v>367131</v>
      </c>
      <c r="L16" s="35">
        <v>347788</v>
      </c>
      <c r="M16" s="35">
        <v>253792</v>
      </c>
      <c r="N16" s="35">
        <v>147808</v>
      </c>
      <c r="O16" s="35">
        <v>62994</v>
      </c>
      <c r="P16" s="35">
        <v>17686</v>
      </c>
      <c r="Q16" s="35">
        <f t="shared" si="9"/>
        <v>96409</v>
      </c>
      <c r="R16" s="63">
        <f t="shared" si="7"/>
        <v>4.9303953511325813E-2</v>
      </c>
      <c r="S16" s="35">
        <v>234</v>
      </c>
      <c r="T16" s="35">
        <v>8895</v>
      </c>
      <c r="U16" s="35">
        <v>87280</v>
      </c>
      <c r="W16" s="1">
        <v>1955401</v>
      </c>
    </row>
    <row r="17" spans="1:23" x14ac:dyDescent="0.45">
      <c r="A17" s="33" t="s">
        <v>22</v>
      </c>
      <c r="B17" s="32">
        <f t="shared" si="10"/>
        <v>4563503</v>
      </c>
      <c r="C17" s="34">
        <f>SUM(一般接種!D16+一般接種!G16+一般接種!J16+一般接種!M16+医療従事者等!C14)</f>
        <v>1614181</v>
      </c>
      <c r="D17" s="30">
        <f t="shared" si="0"/>
        <v>0.82436043901719058</v>
      </c>
      <c r="E17" s="34">
        <f>SUM(一般接種!E16+一般接種!H16+一般接種!K16+一般接種!N16+医療従事者等!D14)</f>
        <v>1589688</v>
      </c>
      <c r="F17" s="31">
        <f t="shared" si="1"/>
        <v>0.8118518911945809</v>
      </c>
      <c r="G17" s="29">
        <f t="shared" si="8"/>
        <v>1269305</v>
      </c>
      <c r="H17" s="31">
        <f t="shared" si="6"/>
        <v>0.64823264989906038</v>
      </c>
      <c r="I17" s="35">
        <v>16333</v>
      </c>
      <c r="J17" s="35">
        <v>72109</v>
      </c>
      <c r="K17" s="35">
        <v>402481</v>
      </c>
      <c r="L17" s="35">
        <v>435581</v>
      </c>
      <c r="M17" s="35">
        <v>217700</v>
      </c>
      <c r="N17" s="35">
        <v>78375</v>
      </c>
      <c r="O17" s="35">
        <v>38047</v>
      </c>
      <c r="P17" s="35">
        <v>8679</v>
      </c>
      <c r="Q17" s="35">
        <f t="shared" si="9"/>
        <v>90329</v>
      </c>
      <c r="R17" s="63">
        <f t="shared" si="7"/>
        <v>4.6130919702303402E-2</v>
      </c>
      <c r="S17" s="35">
        <v>52</v>
      </c>
      <c r="T17" s="35">
        <v>6951</v>
      </c>
      <c r="U17" s="35">
        <v>83326</v>
      </c>
      <c r="W17" s="1">
        <v>1958101</v>
      </c>
    </row>
    <row r="18" spans="1:23" x14ac:dyDescent="0.45">
      <c r="A18" s="33" t="s">
        <v>23</v>
      </c>
      <c r="B18" s="32">
        <f t="shared" si="10"/>
        <v>17127391</v>
      </c>
      <c r="C18" s="34">
        <f>SUM(一般接種!D17+一般接種!G17+一般接種!J17+一般接種!M17+医療従事者等!C15)</f>
        <v>6135342</v>
      </c>
      <c r="D18" s="30">
        <f t="shared" si="0"/>
        <v>0.82979561657004741</v>
      </c>
      <c r="E18" s="34">
        <f>SUM(一般接種!E17+一般接種!H17+一般接種!K17+一般接種!N17+医療従事者等!D15)</f>
        <v>6049409</v>
      </c>
      <c r="F18" s="31">
        <f t="shared" si="1"/>
        <v>0.81817330982354264</v>
      </c>
      <c r="G18" s="29">
        <f t="shared" si="8"/>
        <v>4634516</v>
      </c>
      <c r="H18" s="31">
        <f t="shared" si="6"/>
        <v>0.62681119678801112</v>
      </c>
      <c r="I18" s="35">
        <v>49614</v>
      </c>
      <c r="J18" s="35">
        <v>270648</v>
      </c>
      <c r="K18" s="35">
        <v>1316551</v>
      </c>
      <c r="L18" s="35">
        <v>1416810</v>
      </c>
      <c r="M18" s="35">
        <v>837681</v>
      </c>
      <c r="N18" s="35">
        <v>477693</v>
      </c>
      <c r="O18" s="35">
        <v>202307</v>
      </c>
      <c r="P18" s="35">
        <v>63212</v>
      </c>
      <c r="Q18" s="35">
        <f t="shared" si="9"/>
        <v>308124</v>
      </c>
      <c r="R18" s="63">
        <f t="shared" si="7"/>
        <v>4.1673299477034742E-2</v>
      </c>
      <c r="S18" s="35">
        <v>221</v>
      </c>
      <c r="T18" s="35">
        <v>44497</v>
      </c>
      <c r="U18" s="35">
        <v>263406</v>
      </c>
      <c r="W18" s="1">
        <v>7393799</v>
      </c>
    </row>
    <row r="19" spans="1:23" x14ac:dyDescent="0.45">
      <c r="A19" s="33" t="s">
        <v>24</v>
      </c>
      <c r="B19" s="32">
        <f t="shared" si="10"/>
        <v>14756866</v>
      </c>
      <c r="C19" s="34">
        <f>SUM(一般接種!D18+一般接種!G18+一般接種!J18+一般接種!M18+医療従事者等!C16)</f>
        <v>5239892</v>
      </c>
      <c r="D19" s="30">
        <f t="shared" si="0"/>
        <v>0.82871761845687064</v>
      </c>
      <c r="E19" s="34">
        <f>SUM(一般接種!E18+一般接種!H18+一般接種!K18+一般接種!N18+医療従事者等!D16)</f>
        <v>5175730</v>
      </c>
      <c r="F19" s="31">
        <f t="shared" si="1"/>
        <v>0.81857004674443279</v>
      </c>
      <c r="G19" s="29">
        <f t="shared" si="8"/>
        <v>4049422</v>
      </c>
      <c r="H19" s="31">
        <f t="shared" si="6"/>
        <v>0.64043826780530178</v>
      </c>
      <c r="I19" s="35">
        <v>43176</v>
      </c>
      <c r="J19" s="35">
        <v>214056</v>
      </c>
      <c r="K19" s="35">
        <v>1089192</v>
      </c>
      <c r="L19" s="35">
        <v>1324369</v>
      </c>
      <c r="M19" s="35">
        <v>755467</v>
      </c>
      <c r="N19" s="35">
        <v>394143</v>
      </c>
      <c r="O19" s="35">
        <v>169283</v>
      </c>
      <c r="P19" s="35">
        <v>59736</v>
      </c>
      <c r="Q19" s="35">
        <f t="shared" si="9"/>
        <v>291822</v>
      </c>
      <c r="R19" s="63">
        <f t="shared" si="7"/>
        <v>4.6153247596194907E-2</v>
      </c>
      <c r="S19" s="35">
        <v>248</v>
      </c>
      <c r="T19" s="35">
        <v>35037</v>
      </c>
      <c r="U19" s="35">
        <v>256537</v>
      </c>
      <c r="W19" s="1">
        <v>6322892</v>
      </c>
    </row>
    <row r="20" spans="1:23" x14ac:dyDescent="0.45">
      <c r="A20" s="33" t="s">
        <v>25</v>
      </c>
      <c r="B20" s="32">
        <f t="shared" si="10"/>
        <v>31704347</v>
      </c>
      <c r="C20" s="34">
        <f>SUM(一般接種!D19+一般接種!G19+一般接種!J19+一般接種!M19+医療従事者等!C17)</f>
        <v>11307661</v>
      </c>
      <c r="D20" s="30">
        <f t="shared" si="0"/>
        <v>0.81683105270415812</v>
      </c>
      <c r="E20" s="34">
        <f>SUM(一般接種!E19+一般接種!H19+一般接種!K19+一般接種!N19+医療従事者等!D17)</f>
        <v>11163599</v>
      </c>
      <c r="F20" s="31">
        <f t="shared" si="1"/>
        <v>0.8064244518063538</v>
      </c>
      <c r="G20" s="29">
        <f t="shared" si="8"/>
        <v>8422404</v>
      </c>
      <c r="H20" s="31">
        <f t="shared" si="6"/>
        <v>0.60840885888069263</v>
      </c>
      <c r="I20" s="35">
        <v>103672</v>
      </c>
      <c r="J20" s="35">
        <v>611769</v>
      </c>
      <c r="K20" s="35">
        <v>2638686</v>
      </c>
      <c r="L20" s="35">
        <v>2939140</v>
      </c>
      <c r="M20" s="35">
        <v>1267357</v>
      </c>
      <c r="N20" s="35">
        <v>517517</v>
      </c>
      <c r="O20" s="35">
        <v>235664</v>
      </c>
      <c r="P20" s="35">
        <v>108599</v>
      </c>
      <c r="Q20" s="35">
        <f t="shared" si="9"/>
        <v>810683</v>
      </c>
      <c r="R20" s="63">
        <f t="shared" si="7"/>
        <v>5.8561275253950835E-2</v>
      </c>
      <c r="S20" s="35">
        <v>1331</v>
      </c>
      <c r="T20" s="35">
        <v>142540</v>
      </c>
      <c r="U20" s="35">
        <v>666812</v>
      </c>
      <c r="W20" s="1">
        <v>13843329</v>
      </c>
    </row>
    <row r="21" spans="1:23" x14ac:dyDescent="0.45">
      <c r="A21" s="33" t="s">
        <v>26</v>
      </c>
      <c r="B21" s="32">
        <f t="shared" si="10"/>
        <v>21250140</v>
      </c>
      <c r="C21" s="34">
        <f>SUM(一般接種!D20+一般接種!G20+一般接種!J20+一般接種!M20+医療従事者等!C18)</f>
        <v>7616454</v>
      </c>
      <c r="D21" s="30">
        <f t="shared" si="0"/>
        <v>0.82606115308052774</v>
      </c>
      <c r="E21" s="34">
        <f>SUM(一般接種!E20+一般接種!H20+一般接種!K20+一般接種!N20+医療従事者等!D18)</f>
        <v>7525780</v>
      </c>
      <c r="F21" s="31">
        <f t="shared" si="1"/>
        <v>0.81622688256639819</v>
      </c>
      <c r="G21" s="29">
        <f t="shared" si="8"/>
        <v>5720628</v>
      </c>
      <c r="H21" s="31">
        <f t="shared" si="6"/>
        <v>0.62044470589919576</v>
      </c>
      <c r="I21" s="35">
        <v>51540</v>
      </c>
      <c r="J21" s="35">
        <v>305872</v>
      </c>
      <c r="K21" s="35">
        <v>1457289</v>
      </c>
      <c r="L21" s="35">
        <v>2056313</v>
      </c>
      <c r="M21" s="35">
        <v>1100771</v>
      </c>
      <c r="N21" s="35">
        <v>476660</v>
      </c>
      <c r="O21" s="35">
        <v>189672</v>
      </c>
      <c r="P21" s="35">
        <v>82511</v>
      </c>
      <c r="Q21" s="35">
        <f t="shared" si="9"/>
        <v>387278</v>
      </c>
      <c r="R21" s="63">
        <f t="shared" si="7"/>
        <v>4.2003183009143179E-2</v>
      </c>
      <c r="S21" s="35">
        <v>642</v>
      </c>
      <c r="T21" s="35">
        <v>46254</v>
      </c>
      <c r="U21" s="35">
        <v>340382</v>
      </c>
      <c r="W21" s="1">
        <v>9220206</v>
      </c>
    </row>
    <row r="22" spans="1:23" x14ac:dyDescent="0.45">
      <c r="A22" s="33" t="s">
        <v>27</v>
      </c>
      <c r="B22" s="32">
        <f t="shared" si="10"/>
        <v>5404869</v>
      </c>
      <c r="C22" s="34">
        <f>SUM(一般接種!D21+一般接種!G21+一般接種!J21+一般接種!M21+医療従事者等!C19)</f>
        <v>1904666</v>
      </c>
      <c r="D22" s="30">
        <f t="shared" si="0"/>
        <v>0.8606038205762403</v>
      </c>
      <c r="E22" s="34">
        <f>SUM(一般接種!E21+一般接種!H21+一般接種!K21+一般接種!N21+医療従事者等!D19)</f>
        <v>1873357</v>
      </c>
      <c r="F22" s="31">
        <f t="shared" si="1"/>
        <v>0.84645716965769524</v>
      </c>
      <c r="G22" s="29">
        <f t="shared" si="8"/>
        <v>1563830</v>
      </c>
      <c r="H22" s="31">
        <f t="shared" si="6"/>
        <v>0.7066005655226385</v>
      </c>
      <c r="I22" s="35">
        <v>16816</v>
      </c>
      <c r="J22" s="35">
        <v>65035</v>
      </c>
      <c r="K22" s="35">
        <v>344118</v>
      </c>
      <c r="L22" s="35">
        <v>568050</v>
      </c>
      <c r="M22" s="35">
        <v>356584</v>
      </c>
      <c r="N22" s="35">
        <v>150019</v>
      </c>
      <c r="O22" s="35">
        <v>50127</v>
      </c>
      <c r="P22" s="35">
        <v>13081</v>
      </c>
      <c r="Q22" s="35">
        <f t="shared" si="9"/>
        <v>63016</v>
      </c>
      <c r="R22" s="63">
        <f t="shared" si="7"/>
        <v>2.8473134059951905E-2</v>
      </c>
      <c r="S22" s="35">
        <v>9</v>
      </c>
      <c r="T22" s="35">
        <v>6076</v>
      </c>
      <c r="U22" s="35">
        <v>56931</v>
      </c>
      <c r="W22" s="1">
        <v>2213174</v>
      </c>
    </row>
    <row r="23" spans="1:23" x14ac:dyDescent="0.45">
      <c r="A23" s="33" t="s">
        <v>28</v>
      </c>
      <c r="B23" s="32">
        <f t="shared" si="10"/>
        <v>2544678</v>
      </c>
      <c r="C23" s="34">
        <f>SUM(一般接種!D22+一般接種!G22+一般接種!J22+一般接種!M22+医療従事者等!C20)</f>
        <v>897700</v>
      </c>
      <c r="D23" s="30">
        <f t="shared" si="0"/>
        <v>0.85685050884149072</v>
      </c>
      <c r="E23" s="34">
        <f>SUM(一般接種!E22+一般接種!H22+一般接種!K22+一般接種!N22+医療従事者等!D20)</f>
        <v>890051</v>
      </c>
      <c r="F23" s="31">
        <f t="shared" si="1"/>
        <v>0.84954957362691064</v>
      </c>
      <c r="G23" s="29">
        <f t="shared" si="8"/>
        <v>699857</v>
      </c>
      <c r="H23" s="31">
        <f t="shared" si="6"/>
        <v>0.6680102780063264</v>
      </c>
      <c r="I23" s="35">
        <v>10204</v>
      </c>
      <c r="J23" s="35">
        <v>39249</v>
      </c>
      <c r="K23" s="35">
        <v>212987</v>
      </c>
      <c r="L23" s="35">
        <v>219642</v>
      </c>
      <c r="M23" s="35">
        <v>127758</v>
      </c>
      <c r="N23" s="35">
        <v>63063</v>
      </c>
      <c r="O23" s="35">
        <v>20012</v>
      </c>
      <c r="P23" s="35">
        <v>6942</v>
      </c>
      <c r="Q23" s="35">
        <f t="shared" si="9"/>
        <v>57070</v>
      </c>
      <c r="R23" s="63">
        <f t="shared" si="7"/>
        <v>5.4473051731740982E-2</v>
      </c>
      <c r="S23" s="35">
        <v>96</v>
      </c>
      <c r="T23" s="35">
        <v>3620</v>
      </c>
      <c r="U23" s="35">
        <v>53354</v>
      </c>
      <c r="W23" s="1">
        <v>1047674</v>
      </c>
    </row>
    <row r="24" spans="1:23" x14ac:dyDescent="0.45">
      <c r="A24" s="33" t="s">
        <v>29</v>
      </c>
      <c r="B24" s="32">
        <f t="shared" si="10"/>
        <v>2632115</v>
      </c>
      <c r="C24" s="34">
        <f>SUM(一般接種!D23+一般接種!G23+一般接種!J23+一般接種!M23+医療従事者等!C21)</f>
        <v>938708</v>
      </c>
      <c r="D24" s="30">
        <f t="shared" si="0"/>
        <v>0.82876707491065249</v>
      </c>
      <c r="E24" s="34">
        <f>SUM(一般接種!E23+一般接種!H23+一般接種!K23+一般接種!N23+医療従事者等!D21)</f>
        <v>927748</v>
      </c>
      <c r="F24" s="31">
        <f t="shared" si="1"/>
        <v>0.81909070362051672</v>
      </c>
      <c r="G24" s="29">
        <f t="shared" si="8"/>
        <v>718875</v>
      </c>
      <c r="H24" s="31">
        <f t="shared" si="6"/>
        <v>0.63468078569309661</v>
      </c>
      <c r="I24" s="35">
        <v>9304</v>
      </c>
      <c r="J24" s="35">
        <v>55430</v>
      </c>
      <c r="K24" s="35">
        <v>204725</v>
      </c>
      <c r="L24" s="35">
        <v>216674</v>
      </c>
      <c r="M24" s="35">
        <v>130792</v>
      </c>
      <c r="N24" s="35">
        <v>67689</v>
      </c>
      <c r="O24" s="35">
        <v>26834</v>
      </c>
      <c r="P24" s="35">
        <v>7427</v>
      </c>
      <c r="Q24" s="35">
        <f t="shared" si="9"/>
        <v>46784</v>
      </c>
      <c r="R24" s="63">
        <f t="shared" si="7"/>
        <v>4.1304685623878741E-2</v>
      </c>
      <c r="S24" s="35">
        <v>38</v>
      </c>
      <c r="T24" s="35">
        <v>6777</v>
      </c>
      <c r="U24" s="35">
        <v>39969</v>
      </c>
      <c r="W24" s="1">
        <v>1132656</v>
      </c>
    </row>
    <row r="25" spans="1:23" x14ac:dyDescent="0.45">
      <c r="A25" s="33" t="s">
        <v>30</v>
      </c>
      <c r="B25" s="32">
        <f t="shared" si="10"/>
        <v>1816740</v>
      </c>
      <c r="C25" s="34">
        <f>SUM(一般接種!D24+一般接種!G24+一般接種!J24+一般接種!M24+医療従事者等!C22)</f>
        <v>648455</v>
      </c>
      <c r="D25" s="30">
        <f t="shared" si="0"/>
        <v>0.83716657866232536</v>
      </c>
      <c r="E25" s="34">
        <f>SUM(一般接種!E24+一般接種!H24+一般接種!K24+一般接種!N24+医療従事者等!D22)</f>
        <v>641994</v>
      </c>
      <c r="F25" s="31">
        <f t="shared" si="1"/>
        <v>0.82882531633149703</v>
      </c>
      <c r="G25" s="29">
        <f t="shared" si="8"/>
        <v>502645</v>
      </c>
      <c r="H25" s="31">
        <f t="shared" si="6"/>
        <v>0.64892335618003494</v>
      </c>
      <c r="I25" s="35">
        <v>7671</v>
      </c>
      <c r="J25" s="35">
        <v>32382</v>
      </c>
      <c r="K25" s="35">
        <v>143766</v>
      </c>
      <c r="L25" s="35">
        <v>172137</v>
      </c>
      <c r="M25" s="35">
        <v>92047</v>
      </c>
      <c r="N25" s="35">
        <v>34560</v>
      </c>
      <c r="O25" s="35">
        <v>15907</v>
      </c>
      <c r="P25" s="35">
        <v>4175</v>
      </c>
      <c r="Q25" s="35">
        <f t="shared" si="9"/>
        <v>23646</v>
      </c>
      <c r="R25" s="63">
        <f t="shared" si="7"/>
        <v>3.0527393449120366E-2</v>
      </c>
      <c r="S25" s="35">
        <v>145</v>
      </c>
      <c r="T25" s="35">
        <v>3716</v>
      </c>
      <c r="U25" s="35">
        <v>19785</v>
      </c>
      <c r="W25" s="1">
        <v>774583</v>
      </c>
    </row>
    <row r="26" spans="1:23" x14ac:dyDescent="0.45">
      <c r="A26" s="33" t="s">
        <v>31</v>
      </c>
      <c r="B26" s="32">
        <f t="shared" si="10"/>
        <v>1919953</v>
      </c>
      <c r="C26" s="34">
        <f>SUM(一般接種!D25+一般接種!G25+一般接種!J25+一般接種!M25+医療従事者等!C23)</f>
        <v>682350</v>
      </c>
      <c r="D26" s="30">
        <f t="shared" si="0"/>
        <v>0.83112362164538967</v>
      </c>
      <c r="E26" s="34">
        <f>SUM(一般接種!E25+一般接種!H25+一般接種!K25+一般接種!N25+医療従事者等!D23)</f>
        <v>674317</v>
      </c>
      <c r="F26" s="31">
        <f t="shared" si="1"/>
        <v>0.82133917663523737</v>
      </c>
      <c r="G26" s="29">
        <f t="shared" si="8"/>
        <v>526259</v>
      </c>
      <c r="H26" s="31">
        <f t="shared" si="6"/>
        <v>0.64099990621159397</v>
      </c>
      <c r="I26" s="35">
        <v>6322</v>
      </c>
      <c r="J26" s="35">
        <v>37937</v>
      </c>
      <c r="K26" s="35">
        <v>168937</v>
      </c>
      <c r="L26" s="35">
        <v>165086</v>
      </c>
      <c r="M26" s="35">
        <v>96341</v>
      </c>
      <c r="N26" s="35">
        <v>34619</v>
      </c>
      <c r="O26" s="35">
        <v>12409</v>
      </c>
      <c r="P26" s="35">
        <v>4608</v>
      </c>
      <c r="Q26" s="35">
        <f t="shared" si="9"/>
        <v>37027</v>
      </c>
      <c r="R26" s="63">
        <f t="shared" si="7"/>
        <v>4.5100042996503033E-2</v>
      </c>
      <c r="S26" s="35">
        <v>117</v>
      </c>
      <c r="T26" s="35">
        <v>6386</v>
      </c>
      <c r="U26" s="35">
        <v>30524</v>
      </c>
      <c r="W26" s="1">
        <v>820997</v>
      </c>
    </row>
    <row r="27" spans="1:23" x14ac:dyDescent="0.45">
      <c r="A27" s="33" t="s">
        <v>32</v>
      </c>
      <c r="B27" s="32">
        <f t="shared" si="10"/>
        <v>4921167</v>
      </c>
      <c r="C27" s="34">
        <f>SUM(一般接種!D26+一般接種!G26+一般接種!J26+一般接種!M26+医療従事者等!C24)</f>
        <v>1733051</v>
      </c>
      <c r="D27" s="30">
        <f t="shared" si="0"/>
        <v>0.83652075528891945</v>
      </c>
      <c r="E27" s="34">
        <f>SUM(一般接種!E26+一般接種!H26+一般接種!K26+一般接種!N26+医療従事者等!D24)</f>
        <v>1710502</v>
      </c>
      <c r="F27" s="31">
        <f t="shared" si="1"/>
        <v>0.82563665175647294</v>
      </c>
      <c r="G27" s="29">
        <f t="shared" si="8"/>
        <v>1393961</v>
      </c>
      <c r="H27" s="31">
        <f t="shared" si="6"/>
        <v>0.67284650513071886</v>
      </c>
      <c r="I27" s="35">
        <v>14345</v>
      </c>
      <c r="J27" s="35">
        <v>69336</v>
      </c>
      <c r="K27" s="35">
        <v>457619</v>
      </c>
      <c r="L27" s="35">
        <v>432937</v>
      </c>
      <c r="M27" s="35">
        <v>235576</v>
      </c>
      <c r="N27" s="35">
        <v>123171</v>
      </c>
      <c r="O27" s="35">
        <v>48107</v>
      </c>
      <c r="P27" s="35">
        <v>12870</v>
      </c>
      <c r="Q27" s="35">
        <f t="shared" si="9"/>
        <v>83653</v>
      </c>
      <c r="R27" s="63">
        <f t="shared" si="7"/>
        <v>4.0378194722592686E-2</v>
      </c>
      <c r="S27" s="35">
        <v>12</v>
      </c>
      <c r="T27" s="35">
        <v>6364</v>
      </c>
      <c r="U27" s="35">
        <v>77277</v>
      </c>
      <c r="W27" s="1">
        <v>2071737</v>
      </c>
    </row>
    <row r="28" spans="1:23" x14ac:dyDescent="0.45">
      <c r="A28" s="33" t="s">
        <v>33</v>
      </c>
      <c r="B28" s="32">
        <f t="shared" si="10"/>
        <v>4745430</v>
      </c>
      <c r="C28" s="34">
        <f>SUM(一般接種!D27+一般接種!G27+一般接種!J27+一般接種!M27+医療従事者等!C25)</f>
        <v>1670286</v>
      </c>
      <c r="D28" s="30">
        <f t="shared" si="0"/>
        <v>0.82818993143067376</v>
      </c>
      <c r="E28" s="34">
        <f>SUM(一般接種!E27+一般接種!H27+一般接種!K27+一般接種!N27+医療従事者等!D25)</f>
        <v>1656893</v>
      </c>
      <c r="F28" s="31">
        <f t="shared" si="1"/>
        <v>0.8215491838271789</v>
      </c>
      <c r="G28" s="29">
        <f t="shared" si="8"/>
        <v>1311111</v>
      </c>
      <c r="H28" s="31">
        <f t="shared" si="6"/>
        <v>0.65009760555258334</v>
      </c>
      <c r="I28" s="35">
        <v>15491</v>
      </c>
      <c r="J28" s="35">
        <v>85289</v>
      </c>
      <c r="K28" s="35">
        <v>466775</v>
      </c>
      <c r="L28" s="35">
        <v>403470</v>
      </c>
      <c r="M28" s="35">
        <v>192191</v>
      </c>
      <c r="N28" s="35">
        <v>97753</v>
      </c>
      <c r="O28" s="35">
        <v>37951</v>
      </c>
      <c r="P28" s="35">
        <v>12191</v>
      </c>
      <c r="Q28" s="35">
        <f t="shared" si="9"/>
        <v>107140</v>
      </c>
      <c r="R28" s="63">
        <f t="shared" si="7"/>
        <v>5.312399747916368E-2</v>
      </c>
      <c r="S28" s="35">
        <v>42</v>
      </c>
      <c r="T28" s="35">
        <v>9384</v>
      </c>
      <c r="U28" s="35">
        <v>97714</v>
      </c>
      <c r="W28" s="1">
        <v>2016791</v>
      </c>
    </row>
    <row r="29" spans="1:23" x14ac:dyDescent="0.45">
      <c r="A29" s="33" t="s">
        <v>34</v>
      </c>
      <c r="B29" s="32">
        <f t="shared" si="10"/>
        <v>8768006</v>
      </c>
      <c r="C29" s="34">
        <f>SUM(一般接種!D28+一般接種!G28+一般接種!J28+一般接種!M28+医療従事者等!C26)</f>
        <v>3140814</v>
      </c>
      <c r="D29" s="30">
        <f t="shared" si="0"/>
        <v>0.85203268353290329</v>
      </c>
      <c r="E29" s="34">
        <f>SUM(一般接種!E28+一般接種!H28+一般接種!K28+一般接種!N28+医療従事者等!D26)</f>
        <v>3106586</v>
      </c>
      <c r="F29" s="31">
        <f t="shared" si="1"/>
        <v>0.84274739166526502</v>
      </c>
      <c r="G29" s="29">
        <f t="shared" si="8"/>
        <v>2372726</v>
      </c>
      <c r="H29" s="31">
        <f t="shared" si="6"/>
        <v>0.64366756549999182</v>
      </c>
      <c r="I29" s="35">
        <v>23568</v>
      </c>
      <c r="J29" s="35">
        <v>115861</v>
      </c>
      <c r="K29" s="35">
        <v>656868</v>
      </c>
      <c r="L29" s="35">
        <v>756358</v>
      </c>
      <c r="M29" s="35">
        <v>453421</v>
      </c>
      <c r="N29" s="35">
        <v>251558</v>
      </c>
      <c r="O29" s="35">
        <v>87817</v>
      </c>
      <c r="P29" s="35">
        <v>27275</v>
      </c>
      <c r="Q29" s="35">
        <f t="shared" si="9"/>
        <v>147880</v>
      </c>
      <c r="R29" s="63">
        <f t="shared" si="7"/>
        <v>4.0116540884256674E-2</v>
      </c>
      <c r="S29" s="35">
        <v>24</v>
      </c>
      <c r="T29" s="35">
        <v>12046</v>
      </c>
      <c r="U29" s="35">
        <v>135810</v>
      </c>
      <c r="W29" s="1">
        <v>3686260</v>
      </c>
    </row>
    <row r="30" spans="1:23" x14ac:dyDescent="0.45">
      <c r="A30" s="33" t="s">
        <v>35</v>
      </c>
      <c r="B30" s="32">
        <f t="shared" si="10"/>
        <v>16735677</v>
      </c>
      <c r="C30" s="34">
        <f>SUM(一般接種!D29+一般接種!G29+一般接種!J29+一般接種!M29+医療従事者等!C27)</f>
        <v>6016377</v>
      </c>
      <c r="D30" s="30">
        <f t="shared" si="0"/>
        <v>0.79594319311446449</v>
      </c>
      <c r="E30" s="34">
        <f>SUM(一般接種!E29+一般接種!H29+一般接種!K29+一般接種!N29+医療従事者等!D27)</f>
        <v>5912195</v>
      </c>
      <c r="F30" s="31">
        <f t="shared" si="1"/>
        <v>0.78216032117258794</v>
      </c>
      <c r="G30" s="29">
        <f t="shared" si="8"/>
        <v>4470897</v>
      </c>
      <c r="H30" s="31">
        <f t="shared" si="6"/>
        <v>0.59148222165364295</v>
      </c>
      <c r="I30" s="35">
        <v>43172</v>
      </c>
      <c r="J30" s="35">
        <v>375105</v>
      </c>
      <c r="K30" s="35">
        <v>1355468</v>
      </c>
      <c r="L30" s="35">
        <v>1361452</v>
      </c>
      <c r="M30" s="35">
        <v>760498</v>
      </c>
      <c r="N30" s="35">
        <v>370052</v>
      </c>
      <c r="O30" s="35">
        <v>149953</v>
      </c>
      <c r="P30" s="35">
        <v>55197</v>
      </c>
      <c r="Q30" s="35">
        <f t="shared" si="9"/>
        <v>336208</v>
      </c>
      <c r="R30" s="63">
        <f t="shared" si="7"/>
        <v>4.4479006064717663E-2</v>
      </c>
      <c r="S30" s="35">
        <v>66</v>
      </c>
      <c r="T30" s="35">
        <v>44665</v>
      </c>
      <c r="U30" s="35">
        <v>291477</v>
      </c>
      <c r="W30" s="1">
        <v>7558802</v>
      </c>
    </row>
    <row r="31" spans="1:23" x14ac:dyDescent="0.45">
      <c r="A31" s="33" t="s">
        <v>36</v>
      </c>
      <c r="B31" s="32">
        <f t="shared" si="10"/>
        <v>4135135</v>
      </c>
      <c r="C31" s="34">
        <f>SUM(一般接種!D30+一般接種!G30+一般接種!J30+一般接種!M30+医療従事者等!C28)</f>
        <v>1482172</v>
      </c>
      <c r="D31" s="30">
        <f t="shared" si="0"/>
        <v>0.82317416221758044</v>
      </c>
      <c r="E31" s="34">
        <f>SUM(一般接種!E30+一般接種!H30+一般接種!K30+一般接種!N30+医療従事者等!D28)</f>
        <v>1466666</v>
      </c>
      <c r="F31" s="31">
        <f t="shared" si="1"/>
        <v>0.81456238264048286</v>
      </c>
      <c r="G31" s="29">
        <f t="shared" si="8"/>
        <v>1132864</v>
      </c>
      <c r="H31" s="31">
        <f t="shared" si="6"/>
        <v>0.6291741944298348</v>
      </c>
      <c r="I31" s="35">
        <v>16827</v>
      </c>
      <c r="J31" s="35">
        <v>67517</v>
      </c>
      <c r="K31" s="35">
        <v>347201</v>
      </c>
      <c r="L31" s="35">
        <v>353856</v>
      </c>
      <c r="M31" s="35">
        <v>196936</v>
      </c>
      <c r="N31" s="35">
        <v>98642</v>
      </c>
      <c r="O31" s="35">
        <v>40675</v>
      </c>
      <c r="P31" s="35">
        <v>11210</v>
      </c>
      <c r="Q31" s="35">
        <f t="shared" si="9"/>
        <v>53433</v>
      </c>
      <c r="R31" s="63">
        <f t="shared" si="7"/>
        <v>2.9675816983300168E-2</v>
      </c>
      <c r="S31" s="35">
        <v>82</v>
      </c>
      <c r="T31" s="35">
        <v>5386</v>
      </c>
      <c r="U31" s="35">
        <v>47965</v>
      </c>
      <c r="W31" s="1">
        <v>1800557</v>
      </c>
    </row>
    <row r="32" spans="1:23" x14ac:dyDescent="0.45">
      <c r="A32" s="33" t="s">
        <v>37</v>
      </c>
      <c r="B32" s="32">
        <f t="shared" si="10"/>
        <v>3229818</v>
      </c>
      <c r="C32" s="34">
        <f>SUM(一般接種!D31+一般接種!G31+一般接種!J31+一般接種!M31+医療従事者等!C29)</f>
        <v>1158528</v>
      </c>
      <c r="D32" s="30">
        <f t="shared" si="0"/>
        <v>0.81653008824795981</v>
      </c>
      <c r="E32" s="34">
        <f>SUM(一般接種!E31+一般接種!H31+一般接種!K31+一般接種!N31+医療従事者等!D29)</f>
        <v>1146562</v>
      </c>
      <c r="F32" s="31">
        <f t="shared" si="1"/>
        <v>0.80809645605609637</v>
      </c>
      <c r="G32" s="29">
        <f t="shared" si="8"/>
        <v>865974</v>
      </c>
      <c r="H32" s="31">
        <f t="shared" si="6"/>
        <v>0.61033814171123935</v>
      </c>
      <c r="I32" s="35">
        <v>8745</v>
      </c>
      <c r="J32" s="35">
        <v>52979</v>
      </c>
      <c r="K32" s="35">
        <v>238768</v>
      </c>
      <c r="L32" s="35">
        <v>286073</v>
      </c>
      <c r="M32" s="35">
        <v>161175</v>
      </c>
      <c r="N32" s="35">
        <v>83248</v>
      </c>
      <c r="O32" s="35">
        <v>25090</v>
      </c>
      <c r="P32" s="35">
        <v>9896</v>
      </c>
      <c r="Q32" s="35">
        <f t="shared" si="9"/>
        <v>58754</v>
      </c>
      <c r="R32" s="63">
        <f t="shared" si="7"/>
        <v>4.1409796573687152E-2</v>
      </c>
      <c r="S32" s="35">
        <v>9</v>
      </c>
      <c r="T32" s="35">
        <v>6934</v>
      </c>
      <c r="U32" s="35">
        <v>51811</v>
      </c>
      <c r="W32" s="1">
        <v>1418843</v>
      </c>
    </row>
    <row r="33" spans="1:23" x14ac:dyDescent="0.45">
      <c r="A33" s="33" t="s">
        <v>38</v>
      </c>
      <c r="B33" s="32">
        <f t="shared" si="10"/>
        <v>5615398</v>
      </c>
      <c r="C33" s="34">
        <f>SUM(一般接種!D32+一般接種!G32+一般接種!J32+一般接種!M32+医療従事者等!C30)</f>
        <v>2031082</v>
      </c>
      <c r="D33" s="30">
        <f t="shared" si="0"/>
        <v>0.80262726325032341</v>
      </c>
      <c r="E33" s="34">
        <f>SUM(一般接種!E32+一般接種!H32+一般接種!K32+一般接種!N32+医療従事者等!D30)</f>
        <v>1999786</v>
      </c>
      <c r="F33" s="31">
        <f t="shared" si="1"/>
        <v>0.79025995221577039</v>
      </c>
      <c r="G33" s="29">
        <f t="shared" si="8"/>
        <v>1493119</v>
      </c>
      <c r="H33" s="31">
        <f t="shared" si="6"/>
        <v>0.59003920899159157</v>
      </c>
      <c r="I33" s="35">
        <v>26015</v>
      </c>
      <c r="J33" s="35">
        <v>96790</v>
      </c>
      <c r="K33" s="35">
        <v>451049</v>
      </c>
      <c r="L33" s="35">
        <v>475358</v>
      </c>
      <c r="M33" s="35">
        <v>252336</v>
      </c>
      <c r="N33" s="35">
        <v>125273</v>
      </c>
      <c r="O33" s="35">
        <v>50787</v>
      </c>
      <c r="P33" s="35">
        <v>15511</v>
      </c>
      <c r="Q33" s="35">
        <f t="shared" si="9"/>
        <v>91411</v>
      </c>
      <c r="R33" s="63">
        <f t="shared" si="7"/>
        <v>3.6123091416779489E-2</v>
      </c>
      <c r="S33" s="35">
        <v>11</v>
      </c>
      <c r="T33" s="35">
        <v>7668</v>
      </c>
      <c r="U33" s="35">
        <v>83732</v>
      </c>
      <c r="W33" s="1">
        <v>2530542</v>
      </c>
    </row>
    <row r="34" spans="1:23" x14ac:dyDescent="0.45">
      <c r="A34" s="33" t="s">
        <v>39</v>
      </c>
      <c r="B34" s="32">
        <f t="shared" si="10"/>
        <v>18980233</v>
      </c>
      <c r="C34" s="34">
        <f>SUM(一般接種!D33+一般接種!G33+一般接種!J33+一般接種!M33+医療従事者等!C31)</f>
        <v>6906930</v>
      </c>
      <c r="D34" s="30">
        <f t="shared" si="0"/>
        <v>0.78137014592775555</v>
      </c>
      <c r="E34" s="34">
        <f>SUM(一般接種!E33+一般接種!H33+一般接種!K33+一般接種!N33+医療従事者等!D31)</f>
        <v>6818640</v>
      </c>
      <c r="F34" s="31">
        <f t="shared" si="1"/>
        <v>0.77138203685701623</v>
      </c>
      <c r="G34" s="29">
        <f t="shared" si="8"/>
        <v>4930093</v>
      </c>
      <c r="H34" s="31">
        <f t="shared" si="6"/>
        <v>0.55773368006442892</v>
      </c>
      <c r="I34" s="35">
        <v>65452</v>
      </c>
      <c r="J34" s="35">
        <v>374713</v>
      </c>
      <c r="K34" s="35">
        <v>1527444</v>
      </c>
      <c r="L34" s="35">
        <v>1558906</v>
      </c>
      <c r="M34" s="35">
        <v>772696</v>
      </c>
      <c r="N34" s="35">
        <v>368324</v>
      </c>
      <c r="O34" s="35">
        <v>197095</v>
      </c>
      <c r="P34" s="35">
        <v>65463</v>
      </c>
      <c r="Q34" s="35">
        <f t="shared" si="9"/>
        <v>324570</v>
      </c>
      <c r="R34" s="63">
        <f t="shared" si="7"/>
        <v>3.6718094473778017E-2</v>
      </c>
      <c r="S34" s="35">
        <v>348</v>
      </c>
      <c r="T34" s="35">
        <v>47872</v>
      </c>
      <c r="U34" s="35">
        <v>276350</v>
      </c>
      <c r="W34" s="1">
        <v>8839511</v>
      </c>
    </row>
    <row r="35" spans="1:23" x14ac:dyDescent="0.45">
      <c r="A35" s="33" t="s">
        <v>40</v>
      </c>
      <c r="B35" s="32">
        <f t="shared" si="10"/>
        <v>12320677</v>
      </c>
      <c r="C35" s="34">
        <f>SUM(一般接種!D34+一般接種!G34+一般接種!J34+一般接種!M34+医療従事者等!C32)</f>
        <v>4436056</v>
      </c>
      <c r="D35" s="30">
        <f t="shared" si="0"/>
        <v>0.80310593134037878</v>
      </c>
      <c r="E35" s="34">
        <f>SUM(一般接種!E34+一般接種!H34+一般接種!K34+一般接種!N34+医療従事者等!D32)</f>
        <v>4385116</v>
      </c>
      <c r="F35" s="31">
        <f t="shared" si="1"/>
        <v>0.79388372671931928</v>
      </c>
      <c r="G35" s="29">
        <f t="shared" si="8"/>
        <v>3286474</v>
      </c>
      <c r="H35" s="31">
        <f t="shared" si="6"/>
        <v>0.59498499626603907</v>
      </c>
      <c r="I35" s="35">
        <v>45484</v>
      </c>
      <c r="J35" s="35">
        <v>243492</v>
      </c>
      <c r="K35" s="35">
        <v>1009819</v>
      </c>
      <c r="L35" s="35">
        <v>1037271</v>
      </c>
      <c r="M35" s="35">
        <v>544477</v>
      </c>
      <c r="N35" s="35">
        <v>253004</v>
      </c>
      <c r="O35" s="35">
        <v>115458</v>
      </c>
      <c r="P35" s="35">
        <v>37469</v>
      </c>
      <c r="Q35" s="35">
        <f t="shared" si="9"/>
        <v>213031</v>
      </c>
      <c r="R35" s="63">
        <f t="shared" si="7"/>
        <v>3.8567245242028557E-2</v>
      </c>
      <c r="S35" s="35">
        <v>100</v>
      </c>
      <c r="T35" s="35">
        <v>26028</v>
      </c>
      <c r="U35" s="35">
        <v>186903</v>
      </c>
      <c r="W35" s="1">
        <v>5523625</v>
      </c>
    </row>
    <row r="36" spans="1:23" x14ac:dyDescent="0.45">
      <c r="A36" s="33" t="s">
        <v>41</v>
      </c>
      <c r="B36" s="32">
        <f t="shared" si="10"/>
        <v>3069901</v>
      </c>
      <c r="C36" s="34">
        <f>SUM(一般接種!D35+一般接種!G35+一般接種!J35+一般接種!M35+医療従事者等!C33)</f>
        <v>1094754</v>
      </c>
      <c r="D36" s="30">
        <f t="shared" si="0"/>
        <v>0.81410147247904607</v>
      </c>
      <c r="E36" s="34">
        <f>SUM(一般接種!E35+一般接種!H35+一般接種!K35+一般接種!N35+医療従事者等!D33)</f>
        <v>1083700</v>
      </c>
      <c r="F36" s="31">
        <f t="shared" si="1"/>
        <v>0.80588128997522934</v>
      </c>
      <c r="G36" s="29">
        <f t="shared" si="8"/>
        <v>836019</v>
      </c>
      <c r="H36" s="31">
        <f t="shared" si="6"/>
        <v>0.62169610608452641</v>
      </c>
      <c r="I36" s="35">
        <v>7556</v>
      </c>
      <c r="J36" s="35">
        <v>54437</v>
      </c>
      <c r="K36" s="35">
        <v>307710</v>
      </c>
      <c r="L36" s="35">
        <v>254187</v>
      </c>
      <c r="M36" s="35">
        <v>131664</v>
      </c>
      <c r="N36" s="35">
        <v>53652</v>
      </c>
      <c r="O36" s="35">
        <v>20251</v>
      </c>
      <c r="P36" s="35">
        <v>6562</v>
      </c>
      <c r="Q36" s="35">
        <f t="shared" si="9"/>
        <v>55428</v>
      </c>
      <c r="R36" s="63">
        <f t="shared" si="7"/>
        <v>4.1218407438172018E-2</v>
      </c>
      <c r="S36" s="35">
        <v>64</v>
      </c>
      <c r="T36" s="35">
        <v>5544</v>
      </c>
      <c r="U36" s="35">
        <v>49820</v>
      </c>
      <c r="W36" s="1">
        <v>1344739</v>
      </c>
    </row>
    <row r="37" spans="1:23" x14ac:dyDescent="0.45">
      <c r="A37" s="33" t="s">
        <v>42</v>
      </c>
      <c r="B37" s="32">
        <f t="shared" si="10"/>
        <v>2112665</v>
      </c>
      <c r="C37" s="34">
        <f>SUM(一般接種!D36+一般接種!G36+一般接種!J36+一般接種!M36+医療従事者等!C34)</f>
        <v>750285</v>
      </c>
      <c r="D37" s="30">
        <f t="shared" si="0"/>
        <v>0.79442987954664812</v>
      </c>
      <c r="E37" s="34">
        <f>SUM(一般接種!E36+一般接種!H36+一般接種!K36+一般接種!N36+医療従事者等!D34)</f>
        <v>741303</v>
      </c>
      <c r="F37" s="31">
        <f t="shared" si="1"/>
        <v>0.78491940129093463</v>
      </c>
      <c r="G37" s="29">
        <f t="shared" si="8"/>
        <v>590072</v>
      </c>
      <c r="H37" s="31">
        <f t="shared" si="6"/>
        <v>0.62479035017873175</v>
      </c>
      <c r="I37" s="35">
        <v>7683</v>
      </c>
      <c r="J37" s="35">
        <v>44803</v>
      </c>
      <c r="K37" s="35">
        <v>212465</v>
      </c>
      <c r="L37" s="35">
        <v>197223</v>
      </c>
      <c r="M37" s="35">
        <v>83428</v>
      </c>
      <c r="N37" s="35">
        <v>29826</v>
      </c>
      <c r="O37" s="35">
        <v>10730</v>
      </c>
      <c r="P37" s="35">
        <v>3914</v>
      </c>
      <c r="Q37" s="35">
        <f t="shared" si="9"/>
        <v>31005</v>
      </c>
      <c r="R37" s="63">
        <f t="shared" si="7"/>
        <v>3.2829256103139241E-2</v>
      </c>
      <c r="S37" s="35">
        <v>2</v>
      </c>
      <c r="T37" s="35">
        <v>3004</v>
      </c>
      <c r="U37" s="35">
        <v>27999</v>
      </c>
      <c r="W37" s="1">
        <v>944432</v>
      </c>
    </row>
    <row r="38" spans="1:23" x14ac:dyDescent="0.45">
      <c r="A38" s="33" t="s">
        <v>43</v>
      </c>
      <c r="B38" s="32">
        <f t="shared" si="10"/>
        <v>1254486</v>
      </c>
      <c r="C38" s="34">
        <f>SUM(一般接種!D37+一般接種!G37+一般接種!J37+一般接種!M37+医療従事者等!C35)</f>
        <v>444311</v>
      </c>
      <c r="D38" s="30">
        <f t="shared" si="0"/>
        <v>0.7979895400044541</v>
      </c>
      <c r="E38" s="34">
        <f>SUM(一般接種!E37+一般接種!H37+一般接種!K37+一般接種!N37+医療従事者等!D35)</f>
        <v>439066</v>
      </c>
      <c r="F38" s="31">
        <f t="shared" si="1"/>
        <v>0.78856943755971753</v>
      </c>
      <c r="G38" s="29">
        <f t="shared" si="8"/>
        <v>345503</v>
      </c>
      <c r="H38" s="31">
        <f t="shared" si="6"/>
        <v>0.62052881886822275</v>
      </c>
      <c r="I38" s="35">
        <v>4916</v>
      </c>
      <c r="J38" s="35">
        <v>23217</v>
      </c>
      <c r="K38" s="35">
        <v>108395</v>
      </c>
      <c r="L38" s="35">
        <v>110729</v>
      </c>
      <c r="M38" s="35">
        <v>59679</v>
      </c>
      <c r="N38" s="35">
        <v>25028</v>
      </c>
      <c r="O38" s="35">
        <v>9440</v>
      </c>
      <c r="P38" s="35">
        <v>4099</v>
      </c>
      <c r="Q38" s="35">
        <f t="shared" si="9"/>
        <v>25606</v>
      </c>
      <c r="R38" s="63">
        <f t="shared" si="7"/>
        <v>4.5988778493789378E-2</v>
      </c>
      <c r="S38" s="35">
        <v>17</v>
      </c>
      <c r="T38" s="35">
        <v>2691</v>
      </c>
      <c r="U38" s="35">
        <v>22898</v>
      </c>
      <c r="W38" s="1">
        <v>556788</v>
      </c>
    </row>
    <row r="39" spans="1:23" x14ac:dyDescent="0.45">
      <c r="A39" s="33" t="s">
        <v>44</v>
      </c>
      <c r="B39" s="32">
        <f t="shared" si="10"/>
        <v>1585329</v>
      </c>
      <c r="C39" s="34">
        <f>SUM(一般接種!D38+一般接種!G38+一般接種!J38+一般接種!M38+医療従事者等!C36)</f>
        <v>565164</v>
      </c>
      <c r="D39" s="30">
        <f t="shared" si="0"/>
        <v>0.83999910822440049</v>
      </c>
      <c r="E39" s="34">
        <f>SUM(一般接種!E38+一般接種!H38+一般接種!K38+一般接種!N38+医療従事者等!D36)</f>
        <v>556424</v>
      </c>
      <c r="F39" s="31">
        <f t="shared" si="1"/>
        <v>0.82700891032453205</v>
      </c>
      <c r="G39" s="29">
        <f t="shared" si="8"/>
        <v>444397</v>
      </c>
      <c r="H39" s="31">
        <f t="shared" si="6"/>
        <v>0.66050400184300295</v>
      </c>
      <c r="I39" s="35">
        <v>4900</v>
      </c>
      <c r="J39" s="35">
        <v>30263</v>
      </c>
      <c r="K39" s="35">
        <v>111394</v>
      </c>
      <c r="L39" s="35">
        <v>142642</v>
      </c>
      <c r="M39" s="35">
        <v>82631</v>
      </c>
      <c r="N39" s="35">
        <v>45529</v>
      </c>
      <c r="O39" s="35">
        <v>20779</v>
      </c>
      <c r="P39" s="35">
        <v>6259</v>
      </c>
      <c r="Q39" s="35">
        <f t="shared" si="9"/>
        <v>19344</v>
      </c>
      <c r="R39" s="63">
        <f t="shared" si="7"/>
        <v>2.8750845328953726E-2</v>
      </c>
      <c r="S39" s="35">
        <v>25</v>
      </c>
      <c r="T39" s="35">
        <v>2117</v>
      </c>
      <c r="U39" s="35">
        <v>17202</v>
      </c>
      <c r="W39" s="1">
        <v>672815</v>
      </c>
    </row>
    <row r="40" spans="1:23" x14ac:dyDescent="0.45">
      <c r="A40" s="33" t="s">
        <v>45</v>
      </c>
      <c r="B40" s="32">
        <f t="shared" si="10"/>
        <v>4226764</v>
      </c>
      <c r="C40" s="34">
        <f>SUM(一般接種!D39+一般接種!G39+一般接種!J39+一般接種!M39+医療従事者等!C37)</f>
        <v>1516430</v>
      </c>
      <c r="D40" s="30">
        <f t="shared" si="0"/>
        <v>0.80073777940649205</v>
      </c>
      <c r="E40" s="34">
        <f>SUM(一般接種!E39+一般接種!H39+一般接種!K39+一般接種!N39+医療従事者等!D37)</f>
        <v>1487291</v>
      </c>
      <c r="F40" s="31">
        <f t="shared" si="1"/>
        <v>0.78535118183579922</v>
      </c>
      <c r="G40" s="29">
        <f t="shared" si="8"/>
        <v>1161151</v>
      </c>
      <c r="H40" s="31">
        <f t="shared" si="6"/>
        <v>0.61313576841372674</v>
      </c>
      <c r="I40" s="35">
        <v>21850</v>
      </c>
      <c r="J40" s="35">
        <v>138093</v>
      </c>
      <c r="K40" s="35">
        <v>362921</v>
      </c>
      <c r="L40" s="35">
        <v>318232</v>
      </c>
      <c r="M40" s="35">
        <v>163524</v>
      </c>
      <c r="N40" s="35">
        <v>92069</v>
      </c>
      <c r="O40" s="35">
        <v>50921</v>
      </c>
      <c r="P40" s="35">
        <v>13541</v>
      </c>
      <c r="Q40" s="35">
        <f t="shared" si="9"/>
        <v>61892</v>
      </c>
      <c r="R40" s="63">
        <f t="shared" si="7"/>
        <v>3.2681536663760676E-2</v>
      </c>
      <c r="S40" s="35">
        <v>249</v>
      </c>
      <c r="T40" s="35">
        <v>7280</v>
      </c>
      <c r="U40" s="35">
        <v>54363</v>
      </c>
      <c r="W40" s="1">
        <v>1893791</v>
      </c>
    </row>
    <row r="41" spans="1:23" x14ac:dyDescent="0.45">
      <c r="A41" s="33" t="s">
        <v>46</v>
      </c>
      <c r="B41" s="32">
        <f t="shared" si="10"/>
        <v>6276822</v>
      </c>
      <c r="C41" s="34">
        <f>SUM(一般接種!D40+一般接種!G40+一般接種!J40+一般接種!M40+医療従事者等!C38)</f>
        <v>2245709</v>
      </c>
      <c r="D41" s="30">
        <f t="shared" si="0"/>
        <v>0.79849333299673275</v>
      </c>
      <c r="E41" s="34">
        <f>SUM(一般接種!E40+一般接種!H40+一般接種!K40+一般接種!N40+医療従事者等!D38)</f>
        <v>2218955</v>
      </c>
      <c r="F41" s="31">
        <f t="shared" si="1"/>
        <v>0.78898057304831792</v>
      </c>
      <c r="G41" s="29">
        <f t="shared" si="8"/>
        <v>1693406</v>
      </c>
      <c r="H41" s="31">
        <f t="shared" si="6"/>
        <v>0.60211425481069236</v>
      </c>
      <c r="I41" s="35">
        <v>22413</v>
      </c>
      <c r="J41" s="35">
        <v>121713</v>
      </c>
      <c r="K41" s="35">
        <v>545817</v>
      </c>
      <c r="L41" s="35">
        <v>532115</v>
      </c>
      <c r="M41" s="35">
        <v>292670</v>
      </c>
      <c r="N41" s="35">
        <v>116570</v>
      </c>
      <c r="O41" s="35">
        <v>45992</v>
      </c>
      <c r="P41" s="35">
        <v>16116</v>
      </c>
      <c r="Q41" s="35">
        <f t="shared" si="9"/>
        <v>118752</v>
      </c>
      <c r="R41" s="63">
        <f t="shared" si="7"/>
        <v>4.2223939201396089E-2</v>
      </c>
      <c r="S41" s="35">
        <v>55</v>
      </c>
      <c r="T41" s="35">
        <v>15608</v>
      </c>
      <c r="U41" s="35">
        <v>103089</v>
      </c>
      <c r="W41" s="1">
        <v>2812433</v>
      </c>
    </row>
    <row r="42" spans="1:23" x14ac:dyDescent="0.45">
      <c r="A42" s="33" t="s">
        <v>47</v>
      </c>
      <c r="B42" s="32">
        <f t="shared" si="10"/>
        <v>3173694</v>
      </c>
      <c r="C42" s="34">
        <f>SUM(一般接種!D41+一般接種!G41+一般接種!J41+一般接種!M41+医療従事者等!C39)</f>
        <v>1122738</v>
      </c>
      <c r="D42" s="30">
        <f t="shared" si="0"/>
        <v>0.8279107152074684</v>
      </c>
      <c r="E42" s="34">
        <f>SUM(一般接種!E41+一般接種!H41+一般接種!K41+一般接種!N41+医療従事者等!D39)</f>
        <v>1099702</v>
      </c>
      <c r="F42" s="31">
        <f t="shared" si="1"/>
        <v>0.8109238926045822</v>
      </c>
      <c r="G42" s="29">
        <f t="shared" si="8"/>
        <v>891604</v>
      </c>
      <c r="H42" s="31">
        <f t="shared" si="6"/>
        <v>0.6574717390182212</v>
      </c>
      <c r="I42" s="35">
        <v>44781</v>
      </c>
      <c r="J42" s="35">
        <v>46826</v>
      </c>
      <c r="K42" s="35">
        <v>287301</v>
      </c>
      <c r="L42" s="35">
        <v>309864</v>
      </c>
      <c r="M42" s="35">
        <v>133782</v>
      </c>
      <c r="N42" s="35">
        <v>41900</v>
      </c>
      <c r="O42" s="35">
        <v>18862</v>
      </c>
      <c r="P42" s="35">
        <v>8288</v>
      </c>
      <c r="Q42" s="35">
        <f t="shared" si="9"/>
        <v>59650</v>
      </c>
      <c r="R42" s="63">
        <f t="shared" si="7"/>
        <v>4.3986107321677445E-2</v>
      </c>
      <c r="S42" s="35">
        <v>398</v>
      </c>
      <c r="T42" s="35">
        <v>9095</v>
      </c>
      <c r="U42" s="35">
        <v>50157</v>
      </c>
      <c r="W42" s="1">
        <v>1356110</v>
      </c>
    </row>
    <row r="43" spans="1:23" x14ac:dyDescent="0.45">
      <c r="A43" s="33" t="s">
        <v>48</v>
      </c>
      <c r="B43" s="32">
        <f t="shared" si="10"/>
        <v>1690402</v>
      </c>
      <c r="C43" s="34">
        <f>SUM(一般接種!D42+一般接種!G42+一般接種!J42+一般接種!M42+医療従事者等!C40)</f>
        <v>599789</v>
      </c>
      <c r="D43" s="30">
        <f t="shared" si="0"/>
        <v>0.81609608285744994</v>
      </c>
      <c r="E43" s="34">
        <f>SUM(一般接種!E42+一般接種!H42+一般接種!K42+一般接種!N42+医療従事者等!D40)</f>
        <v>592432</v>
      </c>
      <c r="F43" s="31">
        <f t="shared" si="1"/>
        <v>0.80608586446134356</v>
      </c>
      <c r="G43" s="29">
        <f t="shared" si="8"/>
        <v>473296</v>
      </c>
      <c r="H43" s="31">
        <f t="shared" si="6"/>
        <v>0.64398482071545105</v>
      </c>
      <c r="I43" s="35">
        <v>7934</v>
      </c>
      <c r="J43" s="35">
        <v>39835</v>
      </c>
      <c r="K43" s="35">
        <v>153150</v>
      </c>
      <c r="L43" s="35">
        <v>160642</v>
      </c>
      <c r="M43" s="35">
        <v>67364</v>
      </c>
      <c r="N43" s="35">
        <v>29044</v>
      </c>
      <c r="O43" s="35">
        <v>11814</v>
      </c>
      <c r="P43" s="35">
        <v>3513</v>
      </c>
      <c r="Q43" s="35">
        <f t="shared" si="9"/>
        <v>24885</v>
      </c>
      <c r="R43" s="63">
        <f t="shared" si="7"/>
        <v>3.3859492291301849E-2</v>
      </c>
      <c r="S43" s="35">
        <v>10</v>
      </c>
      <c r="T43" s="35">
        <v>3424</v>
      </c>
      <c r="U43" s="35">
        <v>21451</v>
      </c>
      <c r="W43" s="1">
        <v>734949</v>
      </c>
    </row>
    <row r="44" spans="1:23" x14ac:dyDescent="0.45">
      <c r="A44" s="33" t="s">
        <v>49</v>
      </c>
      <c r="B44" s="32">
        <f t="shared" si="10"/>
        <v>2193220</v>
      </c>
      <c r="C44" s="34">
        <f>SUM(一般接種!D43+一般接種!G43+一般接種!J43+一般接種!M43+医療従事者等!C41)</f>
        <v>780434</v>
      </c>
      <c r="D44" s="30">
        <f t="shared" si="0"/>
        <v>0.8013525058117088</v>
      </c>
      <c r="E44" s="34">
        <f>SUM(一般接種!E43+一般接種!H43+一般接種!K43+一般接種!N43+医療従事者等!D41)</f>
        <v>772191</v>
      </c>
      <c r="F44" s="31">
        <f t="shared" si="1"/>
        <v>0.79288856304985333</v>
      </c>
      <c r="G44" s="29">
        <f t="shared" si="8"/>
        <v>603376</v>
      </c>
      <c r="H44" s="31">
        <f t="shared" si="6"/>
        <v>0.61954869924509393</v>
      </c>
      <c r="I44" s="35">
        <v>9393</v>
      </c>
      <c r="J44" s="35">
        <v>48489</v>
      </c>
      <c r="K44" s="35">
        <v>170721</v>
      </c>
      <c r="L44" s="35">
        <v>187079</v>
      </c>
      <c r="M44" s="35">
        <v>114016</v>
      </c>
      <c r="N44" s="35">
        <v>52776</v>
      </c>
      <c r="O44" s="35">
        <v>16636</v>
      </c>
      <c r="P44" s="35">
        <v>4266</v>
      </c>
      <c r="Q44" s="35">
        <f t="shared" si="9"/>
        <v>37219</v>
      </c>
      <c r="R44" s="63">
        <f t="shared" si="7"/>
        <v>3.8216606290610085E-2</v>
      </c>
      <c r="S44" s="35">
        <v>148</v>
      </c>
      <c r="T44" s="35">
        <v>7783</v>
      </c>
      <c r="U44" s="35">
        <v>29288</v>
      </c>
      <c r="W44" s="1">
        <v>973896</v>
      </c>
    </row>
    <row r="45" spans="1:23" x14ac:dyDescent="0.45">
      <c r="A45" s="33" t="s">
        <v>50</v>
      </c>
      <c r="B45" s="32">
        <f t="shared" si="10"/>
        <v>3156924</v>
      </c>
      <c r="C45" s="34">
        <f>SUM(一般接種!D44+一般接種!G44+一般接種!J44+一般接種!M44+医療従事者等!C42)</f>
        <v>1114979</v>
      </c>
      <c r="D45" s="30">
        <f t="shared" si="0"/>
        <v>0.82212312318290781</v>
      </c>
      <c r="E45" s="34">
        <f>SUM(一般接種!E44+一般接種!H44+一般接種!K44+一般接種!N44+医療従事者等!D42)</f>
        <v>1103854</v>
      </c>
      <c r="F45" s="31">
        <f t="shared" si="1"/>
        <v>0.81392017070989275</v>
      </c>
      <c r="G45" s="29">
        <f t="shared" si="8"/>
        <v>874952</v>
      </c>
      <c r="H45" s="31">
        <f t="shared" si="6"/>
        <v>0.64514064468939014</v>
      </c>
      <c r="I45" s="35">
        <v>12487</v>
      </c>
      <c r="J45" s="35">
        <v>59280</v>
      </c>
      <c r="K45" s="35">
        <v>280040</v>
      </c>
      <c r="L45" s="35">
        <v>272571</v>
      </c>
      <c r="M45" s="35">
        <v>142439</v>
      </c>
      <c r="N45" s="35">
        <v>71689</v>
      </c>
      <c r="O45" s="35">
        <v>27984</v>
      </c>
      <c r="P45" s="35">
        <v>8462</v>
      </c>
      <c r="Q45" s="35">
        <f t="shared" si="9"/>
        <v>63139</v>
      </c>
      <c r="R45" s="63">
        <f t="shared" si="7"/>
        <v>4.6555165500557064E-2</v>
      </c>
      <c r="S45" s="35">
        <v>212</v>
      </c>
      <c r="T45" s="35">
        <v>5647</v>
      </c>
      <c r="U45" s="35">
        <v>57280</v>
      </c>
      <c r="W45" s="1">
        <v>1356219</v>
      </c>
    </row>
    <row r="46" spans="1:23" x14ac:dyDescent="0.45">
      <c r="A46" s="33" t="s">
        <v>51</v>
      </c>
      <c r="B46" s="32">
        <f t="shared" si="10"/>
        <v>1590885</v>
      </c>
      <c r="C46" s="34">
        <f>SUM(一般接種!D45+一般接種!G45+一般接種!J45+一般接種!M45+医療従事者等!C43)</f>
        <v>566221</v>
      </c>
      <c r="D46" s="30">
        <f t="shared" si="0"/>
        <v>0.80754085688573474</v>
      </c>
      <c r="E46" s="34">
        <f>SUM(一般接種!E45+一般接種!H45+一般接種!K45+一般接種!N45+医療従事者等!D43)</f>
        <v>558994</v>
      </c>
      <c r="F46" s="31">
        <f t="shared" si="1"/>
        <v>0.79723375458343015</v>
      </c>
      <c r="G46" s="29">
        <f t="shared" si="8"/>
        <v>435875</v>
      </c>
      <c r="H46" s="31">
        <f t="shared" si="6"/>
        <v>0.62164220506669599</v>
      </c>
      <c r="I46" s="35">
        <v>10599</v>
      </c>
      <c r="J46" s="35">
        <v>33515</v>
      </c>
      <c r="K46" s="35">
        <v>141000</v>
      </c>
      <c r="L46" s="35">
        <v>125428</v>
      </c>
      <c r="M46" s="35">
        <v>73346</v>
      </c>
      <c r="N46" s="35">
        <v>36047</v>
      </c>
      <c r="O46" s="35">
        <v>13273</v>
      </c>
      <c r="P46" s="35">
        <v>2667</v>
      </c>
      <c r="Q46" s="35">
        <f t="shared" si="9"/>
        <v>29795</v>
      </c>
      <c r="R46" s="63">
        <f t="shared" si="7"/>
        <v>4.2493443074189174E-2</v>
      </c>
      <c r="S46" s="35">
        <v>167</v>
      </c>
      <c r="T46" s="35">
        <v>5504</v>
      </c>
      <c r="U46" s="35">
        <v>24124</v>
      </c>
      <c r="W46" s="1">
        <v>701167</v>
      </c>
    </row>
    <row r="47" spans="1:23" x14ac:dyDescent="0.45">
      <c r="A47" s="33" t="s">
        <v>52</v>
      </c>
      <c r="B47" s="32">
        <f t="shared" si="10"/>
        <v>11444721</v>
      </c>
      <c r="C47" s="34">
        <f>SUM(一般接種!D46+一般接種!G46+一般接種!J46+一般接種!M46+医療従事者等!C44)</f>
        <v>4136881</v>
      </c>
      <c r="D47" s="30">
        <f t="shared" si="0"/>
        <v>0.80732704028164559</v>
      </c>
      <c r="E47" s="34">
        <f>SUM(一般接種!E46+一般接種!H46+一般接種!K46+一般接種!N46+医療従事者等!D44)</f>
        <v>4056495</v>
      </c>
      <c r="F47" s="31">
        <f t="shared" si="1"/>
        <v>0.79163942648272789</v>
      </c>
      <c r="G47" s="29">
        <f t="shared" si="8"/>
        <v>3029589</v>
      </c>
      <c r="H47" s="31">
        <f t="shared" si="6"/>
        <v>0.59123506831350248</v>
      </c>
      <c r="I47" s="35">
        <v>43841</v>
      </c>
      <c r="J47" s="35">
        <v>229918</v>
      </c>
      <c r="K47" s="35">
        <v>929567</v>
      </c>
      <c r="L47" s="35">
        <v>1024290</v>
      </c>
      <c r="M47" s="35">
        <v>490681</v>
      </c>
      <c r="N47" s="35">
        <v>192547</v>
      </c>
      <c r="O47" s="35">
        <v>85110</v>
      </c>
      <c r="P47" s="35">
        <v>33635</v>
      </c>
      <c r="Q47" s="35">
        <f t="shared" si="9"/>
        <v>221756</v>
      </c>
      <c r="R47" s="63">
        <f t="shared" si="7"/>
        <v>4.3276472092065643E-2</v>
      </c>
      <c r="S47" s="35">
        <v>84</v>
      </c>
      <c r="T47" s="35">
        <v>37704</v>
      </c>
      <c r="U47" s="35">
        <v>183968</v>
      </c>
      <c r="W47" s="1">
        <v>5124170</v>
      </c>
    </row>
    <row r="48" spans="1:23" x14ac:dyDescent="0.45">
      <c r="A48" s="33" t="s">
        <v>53</v>
      </c>
      <c r="B48" s="32">
        <f t="shared" si="10"/>
        <v>1842773</v>
      </c>
      <c r="C48" s="34">
        <f>SUM(一般接種!D47+一般接種!G47+一般接種!J47+一般接種!M47+医療従事者等!C45)</f>
        <v>658634</v>
      </c>
      <c r="D48" s="30">
        <f t="shared" si="0"/>
        <v>0.80495757875002139</v>
      </c>
      <c r="E48" s="34">
        <f>SUM(一般接種!E47+一般接種!H47+一般接種!K47+一般接種!N47+医療従事者等!D45)</f>
        <v>650738</v>
      </c>
      <c r="F48" s="31">
        <f t="shared" si="1"/>
        <v>0.79530738601504236</v>
      </c>
      <c r="G48" s="29">
        <f t="shared" si="8"/>
        <v>494196</v>
      </c>
      <c r="H48" s="31">
        <f t="shared" si="6"/>
        <v>0.60398767082772153</v>
      </c>
      <c r="I48" s="35">
        <v>8408</v>
      </c>
      <c r="J48" s="35">
        <v>56579</v>
      </c>
      <c r="K48" s="35">
        <v>165970</v>
      </c>
      <c r="L48" s="35">
        <v>147232</v>
      </c>
      <c r="M48" s="35">
        <v>63275</v>
      </c>
      <c r="N48" s="35">
        <v>32316</v>
      </c>
      <c r="O48" s="35">
        <v>15323</v>
      </c>
      <c r="P48" s="35">
        <v>5093</v>
      </c>
      <c r="Q48" s="35">
        <f t="shared" si="9"/>
        <v>39205</v>
      </c>
      <c r="R48" s="63">
        <f t="shared" si="7"/>
        <v>4.7914869069763465E-2</v>
      </c>
      <c r="S48" s="35">
        <v>41</v>
      </c>
      <c r="T48" s="35">
        <v>6110</v>
      </c>
      <c r="U48" s="35">
        <v>33054</v>
      </c>
      <c r="W48" s="1">
        <v>818222</v>
      </c>
    </row>
    <row r="49" spans="1:23" x14ac:dyDescent="0.45">
      <c r="A49" s="33" t="s">
        <v>54</v>
      </c>
      <c r="B49" s="32">
        <f t="shared" si="10"/>
        <v>3115101</v>
      </c>
      <c r="C49" s="34">
        <f>SUM(一般接種!D48+一般接種!G48+一般接種!J48+一般接種!M48+医療従事者等!C46)</f>
        <v>1102132</v>
      </c>
      <c r="D49" s="30">
        <f t="shared" si="0"/>
        <v>0.82498738713922348</v>
      </c>
      <c r="E49" s="34">
        <f>SUM(一般接種!E48+一般接種!H48+一般接種!K48+一般接種!N48+医療従事者等!D46)</f>
        <v>1086177</v>
      </c>
      <c r="F49" s="31">
        <f t="shared" si="1"/>
        <v>0.81304446763247995</v>
      </c>
      <c r="G49" s="29">
        <f t="shared" si="8"/>
        <v>878308</v>
      </c>
      <c r="H49" s="31">
        <f t="shared" si="6"/>
        <v>0.65744667791469369</v>
      </c>
      <c r="I49" s="35">
        <v>14892</v>
      </c>
      <c r="J49" s="35">
        <v>65947</v>
      </c>
      <c r="K49" s="35">
        <v>277998</v>
      </c>
      <c r="L49" s="35">
        <v>302357</v>
      </c>
      <c r="M49" s="35">
        <v>132733</v>
      </c>
      <c r="N49" s="35">
        <v>51940</v>
      </c>
      <c r="O49" s="35">
        <v>24957</v>
      </c>
      <c r="P49" s="35">
        <v>7484</v>
      </c>
      <c r="Q49" s="35">
        <f t="shared" si="9"/>
        <v>48484</v>
      </c>
      <c r="R49" s="63">
        <f t="shared" si="7"/>
        <v>3.6292103376054874E-2</v>
      </c>
      <c r="S49" s="35">
        <v>84</v>
      </c>
      <c r="T49" s="35">
        <v>6483</v>
      </c>
      <c r="U49" s="35">
        <v>41917</v>
      </c>
      <c r="W49" s="1">
        <v>1335938</v>
      </c>
    </row>
    <row r="50" spans="1:23" x14ac:dyDescent="0.45">
      <c r="A50" s="33" t="s">
        <v>55</v>
      </c>
      <c r="B50" s="32">
        <f t="shared" si="10"/>
        <v>4122245</v>
      </c>
      <c r="C50" s="34">
        <f>SUM(一般接種!D49+一般接種!G49+一般接種!J49+一般接種!M49+医療従事者等!C47)</f>
        <v>1461908</v>
      </c>
      <c r="D50" s="30">
        <f t="shared" si="0"/>
        <v>0.83126952852906644</v>
      </c>
      <c r="E50" s="34">
        <f>SUM(一般接種!E49+一般接種!H49+一般接種!K49+一般接種!N49+医療従事者等!D47)</f>
        <v>1445605</v>
      </c>
      <c r="F50" s="31">
        <f t="shared" si="1"/>
        <v>0.8219993233426871</v>
      </c>
      <c r="G50" s="29">
        <f t="shared" si="8"/>
        <v>1144373</v>
      </c>
      <c r="H50" s="31">
        <f t="shared" si="6"/>
        <v>0.6507129068117784</v>
      </c>
      <c r="I50" s="35">
        <v>21263</v>
      </c>
      <c r="J50" s="35">
        <v>78086</v>
      </c>
      <c r="K50" s="35">
        <v>344301</v>
      </c>
      <c r="L50" s="35">
        <v>429553</v>
      </c>
      <c r="M50" s="35">
        <v>176626</v>
      </c>
      <c r="N50" s="35">
        <v>65900</v>
      </c>
      <c r="O50" s="35">
        <v>21997</v>
      </c>
      <c r="P50" s="35">
        <v>6647</v>
      </c>
      <c r="Q50" s="35">
        <f t="shared" si="9"/>
        <v>70359</v>
      </c>
      <c r="R50" s="63">
        <f t="shared" si="7"/>
        <v>4.0007505778596589E-2</v>
      </c>
      <c r="S50" s="35">
        <v>150</v>
      </c>
      <c r="T50" s="35">
        <v>10371</v>
      </c>
      <c r="U50" s="35">
        <v>59838</v>
      </c>
      <c r="W50" s="1">
        <v>1758645</v>
      </c>
    </row>
    <row r="51" spans="1:23" x14ac:dyDescent="0.45">
      <c r="A51" s="33" t="s">
        <v>56</v>
      </c>
      <c r="B51" s="32">
        <f t="shared" si="10"/>
        <v>2602516</v>
      </c>
      <c r="C51" s="34">
        <f>SUM(一般接種!D50+一般接種!G50+一般接種!J50+一般接種!M50+医療従事者等!C48)</f>
        <v>926608</v>
      </c>
      <c r="D51" s="30">
        <f t="shared" si="0"/>
        <v>0.81157460404767812</v>
      </c>
      <c r="E51" s="34">
        <f>SUM(一般接種!E50+一般接種!H50+一般接種!K50+一般接種!N50+医療従事者等!D48)</f>
        <v>911531</v>
      </c>
      <c r="F51" s="31">
        <f t="shared" si="1"/>
        <v>0.7983693324493033</v>
      </c>
      <c r="G51" s="29">
        <f t="shared" si="8"/>
        <v>719655</v>
      </c>
      <c r="H51" s="31">
        <f t="shared" si="6"/>
        <v>0.63031370512226503</v>
      </c>
      <c r="I51" s="35">
        <v>19484</v>
      </c>
      <c r="J51" s="35">
        <v>50889</v>
      </c>
      <c r="K51" s="35">
        <v>216584</v>
      </c>
      <c r="L51" s="35">
        <v>218858</v>
      </c>
      <c r="M51" s="35">
        <v>116356</v>
      </c>
      <c r="N51" s="35">
        <v>63371</v>
      </c>
      <c r="O51" s="35">
        <v>24901</v>
      </c>
      <c r="P51" s="35">
        <v>9212</v>
      </c>
      <c r="Q51" s="35">
        <f t="shared" si="9"/>
        <v>44722</v>
      </c>
      <c r="R51" s="63">
        <f t="shared" si="7"/>
        <v>3.9170004405552572E-2</v>
      </c>
      <c r="S51" s="35">
        <v>244</v>
      </c>
      <c r="T51" s="35">
        <v>8179</v>
      </c>
      <c r="U51" s="35">
        <v>36299</v>
      </c>
      <c r="W51" s="1">
        <v>1141741</v>
      </c>
    </row>
    <row r="52" spans="1:23" x14ac:dyDescent="0.45">
      <c r="A52" s="33" t="s">
        <v>57</v>
      </c>
      <c r="B52" s="32">
        <f t="shared" si="10"/>
        <v>2445148</v>
      </c>
      <c r="C52" s="34">
        <f>SUM(一般接種!D51+一般接種!G51+一般接種!J51+一般接種!M51+医療従事者等!C49)</f>
        <v>871575</v>
      </c>
      <c r="D52" s="30">
        <f t="shared" si="0"/>
        <v>0.80163919498988723</v>
      </c>
      <c r="E52" s="34">
        <f>SUM(一般接種!E51+一般接種!H51+一般接種!K51+一般接種!N51+医療従事者等!D49)</f>
        <v>860013</v>
      </c>
      <c r="F52" s="31">
        <f t="shared" si="1"/>
        <v>0.79100493818757756</v>
      </c>
      <c r="G52" s="29">
        <f t="shared" si="8"/>
        <v>669473</v>
      </c>
      <c r="H52" s="31">
        <f t="shared" si="6"/>
        <v>0.6157540048618475</v>
      </c>
      <c r="I52" s="35">
        <v>10940</v>
      </c>
      <c r="J52" s="35">
        <v>46229</v>
      </c>
      <c r="K52" s="35">
        <v>186592</v>
      </c>
      <c r="L52" s="35">
        <v>215438</v>
      </c>
      <c r="M52" s="35">
        <v>121984</v>
      </c>
      <c r="N52" s="35">
        <v>56884</v>
      </c>
      <c r="O52" s="35">
        <v>23987</v>
      </c>
      <c r="P52" s="35">
        <v>7419</v>
      </c>
      <c r="Q52" s="35">
        <f t="shared" si="9"/>
        <v>44087</v>
      </c>
      <c r="R52" s="63">
        <f t="shared" si="7"/>
        <v>4.0549427403859861E-2</v>
      </c>
      <c r="S52" s="35">
        <v>156</v>
      </c>
      <c r="T52" s="35">
        <v>5589</v>
      </c>
      <c r="U52" s="35">
        <v>38342</v>
      </c>
      <c r="W52" s="1">
        <v>1087241</v>
      </c>
    </row>
    <row r="53" spans="1:23" x14ac:dyDescent="0.45">
      <c r="A53" s="33" t="s">
        <v>58</v>
      </c>
      <c r="B53" s="32">
        <f t="shared" si="10"/>
        <v>3714585</v>
      </c>
      <c r="C53" s="34">
        <f>SUM(一般接種!D52+一般接種!G52+一般接種!J52+一般接種!M52+医療従事者等!C50)</f>
        <v>1322190</v>
      </c>
      <c r="D53" s="30">
        <f t="shared" si="0"/>
        <v>0.81741953871273065</v>
      </c>
      <c r="E53" s="34">
        <f>SUM(一般接種!E52+一般接種!H52+一般接種!K52+一般接種!N52+医療従事者等!D50)</f>
        <v>1299485</v>
      </c>
      <c r="F53" s="31">
        <f t="shared" si="1"/>
        <v>0.80338259196039363</v>
      </c>
      <c r="G53" s="29">
        <f t="shared" si="8"/>
        <v>1029796</v>
      </c>
      <c r="H53" s="31">
        <f t="shared" si="6"/>
        <v>0.63665235048534263</v>
      </c>
      <c r="I53" s="35">
        <v>17316</v>
      </c>
      <c r="J53" s="35">
        <v>70676</v>
      </c>
      <c r="K53" s="35">
        <v>342306</v>
      </c>
      <c r="L53" s="35">
        <v>302044</v>
      </c>
      <c r="M53" s="35">
        <v>172091</v>
      </c>
      <c r="N53" s="35">
        <v>82348</v>
      </c>
      <c r="O53" s="35">
        <v>33912</v>
      </c>
      <c r="P53" s="35">
        <v>9103</v>
      </c>
      <c r="Q53" s="35">
        <f t="shared" si="9"/>
        <v>63114</v>
      </c>
      <c r="R53" s="63">
        <f t="shared" si="7"/>
        <v>3.9019064405505476E-2</v>
      </c>
      <c r="S53" s="35">
        <v>101</v>
      </c>
      <c r="T53" s="35">
        <v>6410</v>
      </c>
      <c r="U53" s="35">
        <v>56603</v>
      </c>
      <c r="W53" s="1">
        <v>1617517</v>
      </c>
    </row>
    <row r="54" spans="1:23" x14ac:dyDescent="0.45">
      <c r="A54" s="33" t="s">
        <v>59</v>
      </c>
      <c r="B54" s="32">
        <f t="shared" si="10"/>
        <v>2834415</v>
      </c>
      <c r="C54" s="34">
        <f>SUM(一般接種!D53+一般接種!G53+一般接種!J53+一般接種!M53+医療従事者等!C51)</f>
        <v>1060035</v>
      </c>
      <c r="D54" s="37">
        <f t="shared" si="0"/>
        <v>0.71377156562643507</v>
      </c>
      <c r="E54" s="34">
        <f>SUM(一般接種!E53+一般接種!H53+一般接種!K53+一般接種!N53+医療従事者等!D51)</f>
        <v>1039080</v>
      </c>
      <c r="F54" s="31">
        <f t="shared" si="1"/>
        <v>0.69966157571317567</v>
      </c>
      <c r="G54" s="29">
        <f t="shared" si="8"/>
        <v>687644</v>
      </c>
      <c r="H54" s="31">
        <f t="shared" si="6"/>
        <v>0.46302314024878832</v>
      </c>
      <c r="I54" s="35">
        <v>17302</v>
      </c>
      <c r="J54" s="35">
        <v>58657</v>
      </c>
      <c r="K54" s="35">
        <v>211224</v>
      </c>
      <c r="L54" s="35">
        <v>191221</v>
      </c>
      <c r="M54" s="35">
        <v>118035</v>
      </c>
      <c r="N54" s="35">
        <v>58639</v>
      </c>
      <c r="O54" s="35">
        <v>25145</v>
      </c>
      <c r="P54" s="35">
        <v>7421</v>
      </c>
      <c r="Q54" s="35">
        <f t="shared" si="9"/>
        <v>47656</v>
      </c>
      <c r="R54" s="63">
        <f t="shared" si="7"/>
        <v>3.2089032655990973E-2</v>
      </c>
      <c r="S54" s="35">
        <v>14</v>
      </c>
      <c r="T54" s="35">
        <v>6783</v>
      </c>
      <c r="U54" s="35">
        <v>40859</v>
      </c>
      <c r="W54" s="1">
        <v>1485118</v>
      </c>
    </row>
    <row r="55" spans="1:23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3" x14ac:dyDescent="0.45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  <c r="O56" s="22"/>
    </row>
    <row r="57" spans="1:23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3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3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3" x14ac:dyDescent="0.45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3"/>
      <c r="M60" s="53"/>
      <c r="N60" s="53"/>
      <c r="O60" s="53"/>
    </row>
    <row r="61" spans="1:23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T2:U2"/>
    <mergeCell ref="A56:I56"/>
    <mergeCell ref="A60:K60"/>
    <mergeCell ref="A3:A6"/>
    <mergeCell ref="B4:B6"/>
    <mergeCell ref="C4:D5"/>
    <mergeCell ref="E4:F5"/>
    <mergeCell ref="G5:H5"/>
    <mergeCell ref="G4:P4"/>
    <mergeCell ref="I6:P6"/>
    <mergeCell ref="B3:U3"/>
    <mergeCell ref="Q4:U4"/>
  </mergeCells>
  <phoneticPr fontId="2"/>
  <pageMargins left="0.7" right="0.7" top="0.75" bottom="0.75" header="0.3" footer="0.3"/>
  <pageSetup paperSize="9"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W9" sqref="W9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20"/>
      <c r="U2" s="120"/>
      <c r="V2" s="135">
        <f>'進捗状況 (都道府県別)'!G3</f>
        <v>44762</v>
      </c>
      <c r="W2" s="135"/>
    </row>
    <row r="3" spans="1:23" ht="37.5" customHeight="1" x14ac:dyDescent="0.45">
      <c r="A3" s="121" t="s">
        <v>2</v>
      </c>
      <c r="B3" s="134" t="str">
        <f>_xlfn.CONCAT("接種回数
（",TEXT('進捗状況 (都道府県別)'!G3-1,"m月d日"),"まで）")</f>
        <v>接種回数
（7月19日まで）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P3" s="117" t="str">
        <f>_xlfn.CONCAT("接種回数
（",TEXT('進捗状況 (都道府県別)'!G3-1,"m月d日"),"まで）","※4")</f>
        <v>接種回数
（7月19日まで）※4</v>
      </c>
      <c r="Q3" s="118"/>
      <c r="R3" s="118"/>
      <c r="S3" s="118"/>
      <c r="T3" s="118"/>
      <c r="U3" s="118"/>
      <c r="V3" s="118"/>
      <c r="W3" s="119"/>
    </row>
    <row r="4" spans="1:23" ht="18.75" customHeight="1" x14ac:dyDescent="0.45">
      <c r="A4" s="122"/>
      <c r="B4" s="124" t="s">
        <v>12</v>
      </c>
      <c r="C4" s="125" t="s">
        <v>119</v>
      </c>
      <c r="D4" s="125"/>
      <c r="E4" s="125"/>
      <c r="F4" s="126" t="s">
        <v>120</v>
      </c>
      <c r="G4" s="127"/>
      <c r="H4" s="128"/>
      <c r="I4" s="126" t="s">
        <v>121</v>
      </c>
      <c r="J4" s="127"/>
      <c r="K4" s="128"/>
      <c r="L4" s="131" t="s">
        <v>122</v>
      </c>
      <c r="M4" s="132"/>
      <c r="N4" s="133"/>
      <c r="P4" s="98" t="s">
        <v>123</v>
      </c>
      <c r="Q4" s="98"/>
      <c r="R4" s="129" t="s">
        <v>124</v>
      </c>
      <c r="S4" s="129"/>
      <c r="T4" s="130" t="s">
        <v>121</v>
      </c>
      <c r="U4" s="130"/>
      <c r="V4" s="116" t="s">
        <v>125</v>
      </c>
      <c r="W4" s="116"/>
    </row>
    <row r="5" spans="1:23" ht="36" x14ac:dyDescent="0.45">
      <c r="A5" s="123"/>
      <c r="B5" s="124"/>
      <c r="C5" s="38" t="s">
        <v>126</v>
      </c>
      <c r="D5" s="38" t="s">
        <v>94</v>
      </c>
      <c r="E5" s="38" t="s">
        <v>95</v>
      </c>
      <c r="F5" s="38" t="s">
        <v>126</v>
      </c>
      <c r="G5" s="38" t="s">
        <v>94</v>
      </c>
      <c r="H5" s="38" t="s">
        <v>95</v>
      </c>
      <c r="I5" s="38" t="s">
        <v>126</v>
      </c>
      <c r="J5" s="38" t="s">
        <v>94</v>
      </c>
      <c r="K5" s="38" t="s">
        <v>95</v>
      </c>
      <c r="L5" s="66" t="s">
        <v>126</v>
      </c>
      <c r="M5" s="66" t="s">
        <v>94</v>
      </c>
      <c r="N5" s="66" t="s">
        <v>95</v>
      </c>
      <c r="P5" s="39" t="s">
        <v>127</v>
      </c>
      <c r="Q5" s="39" t="s">
        <v>128</v>
      </c>
      <c r="R5" s="39" t="s">
        <v>129</v>
      </c>
      <c r="S5" s="39" t="s">
        <v>130</v>
      </c>
      <c r="T5" s="39" t="s">
        <v>129</v>
      </c>
      <c r="U5" s="39" t="s">
        <v>128</v>
      </c>
      <c r="V5" s="39" t="s">
        <v>131</v>
      </c>
      <c r="W5" s="39" t="s">
        <v>128</v>
      </c>
    </row>
    <row r="6" spans="1:23" x14ac:dyDescent="0.45">
      <c r="A6" s="28" t="s">
        <v>132</v>
      </c>
      <c r="B6" s="40">
        <f>SUM(B7:B53)</f>
        <v>193937337</v>
      </c>
      <c r="C6" s="40">
        <f>SUM(C7:C53)</f>
        <v>161460630</v>
      </c>
      <c r="D6" s="40">
        <f>SUM(D7:D53)</f>
        <v>80993780</v>
      </c>
      <c r="E6" s="41">
        <f>SUM(E7:E53)</f>
        <v>80466850</v>
      </c>
      <c r="F6" s="41">
        <f t="shared" ref="F6:T6" si="0">SUM(F7:F53)</f>
        <v>32341571</v>
      </c>
      <c r="G6" s="41">
        <f>SUM(G7:G53)</f>
        <v>16220593</v>
      </c>
      <c r="H6" s="41">
        <f t="shared" ref="H6:N6" si="1">SUM(H7:H53)</f>
        <v>16120978</v>
      </c>
      <c r="I6" s="41">
        <f>SUM(I7:I53)</f>
        <v>117593</v>
      </c>
      <c r="J6" s="41">
        <f t="shared" si="1"/>
        <v>58713</v>
      </c>
      <c r="K6" s="41">
        <f t="shared" si="1"/>
        <v>58880</v>
      </c>
      <c r="L6" s="67">
        <f>SUM(L7:L53)</f>
        <v>17543</v>
      </c>
      <c r="M6" s="67">
        <f t="shared" si="1"/>
        <v>11571</v>
      </c>
      <c r="N6" s="67">
        <f t="shared" si="1"/>
        <v>5972</v>
      </c>
      <c r="O6" s="42"/>
      <c r="P6" s="41">
        <f>SUM(P7:P53)</f>
        <v>177126180</v>
      </c>
      <c r="Q6" s="43">
        <f>C6/P6</f>
        <v>0.91155711707890952</v>
      </c>
      <c r="R6" s="41">
        <f t="shared" si="0"/>
        <v>34262000</v>
      </c>
      <c r="S6" s="44">
        <f>F6/R6</f>
        <v>0.94394871869709884</v>
      </c>
      <c r="T6" s="41">
        <f t="shared" si="0"/>
        <v>202240</v>
      </c>
      <c r="U6" s="44">
        <f>I6/T6</f>
        <v>0.58145272943037973</v>
      </c>
      <c r="V6" s="41">
        <f t="shared" ref="V6" si="2">SUM(V7:V53)</f>
        <v>313100</v>
      </c>
      <c r="W6" s="44">
        <f>L6/V6</f>
        <v>5.6030022357074417E-2</v>
      </c>
    </row>
    <row r="7" spans="1:23" x14ac:dyDescent="0.45">
      <c r="A7" s="45" t="s">
        <v>13</v>
      </c>
      <c r="B7" s="40">
        <v>7960872</v>
      </c>
      <c r="C7" s="40">
        <v>6461753</v>
      </c>
      <c r="D7" s="40">
        <v>3242294</v>
      </c>
      <c r="E7" s="41">
        <v>3219459</v>
      </c>
      <c r="F7" s="46">
        <v>1497780</v>
      </c>
      <c r="G7" s="41">
        <v>750921</v>
      </c>
      <c r="H7" s="41">
        <v>746859</v>
      </c>
      <c r="I7" s="41">
        <v>873</v>
      </c>
      <c r="J7" s="41">
        <v>429</v>
      </c>
      <c r="K7" s="41">
        <v>444</v>
      </c>
      <c r="L7" s="67">
        <v>466</v>
      </c>
      <c r="M7" s="67">
        <v>283</v>
      </c>
      <c r="N7" s="67">
        <v>183</v>
      </c>
      <c r="O7" s="42"/>
      <c r="P7" s="41">
        <v>7433760</v>
      </c>
      <c r="Q7" s="43">
        <v>0.86924423172122856</v>
      </c>
      <c r="R7" s="47">
        <v>1518500</v>
      </c>
      <c r="S7" s="43">
        <v>0.98635495554823838</v>
      </c>
      <c r="T7" s="41">
        <v>900</v>
      </c>
      <c r="U7" s="44">
        <v>0.97</v>
      </c>
      <c r="V7" s="41">
        <v>8130</v>
      </c>
      <c r="W7" s="44">
        <v>5.7318573185731858E-2</v>
      </c>
    </row>
    <row r="8" spans="1:23" x14ac:dyDescent="0.45">
      <c r="A8" s="45" t="s">
        <v>14</v>
      </c>
      <c r="B8" s="40">
        <v>2048934</v>
      </c>
      <c r="C8" s="40">
        <v>1857925</v>
      </c>
      <c r="D8" s="40">
        <v>931635</v>
      </c>
      <c r="E8" s="41">
        <v>926290</v>
      </c>
      <c r="F8" s="46">
        <v>188483</v>
      </c>
      <c r="G8" s="41">
        <v>94680</v>
      </c>
      <c r="H8" s="41">
        <v>93803</v>
      </c>
      <c r="I8" s="41">
        <v>2418</v>
      </c>
      <c r="J8" s="41">
        <v>1214</v>
      </c>
      <c r="K8" s="41">
        <v>1204</v>
      </c>
      <c r="L8" s="67">
        <v>108</v>
      </c>
      <c r="M8" s="67">
        <v>87</v>
      </c>
      <c r="N8" s="67">
        <v>21</v>
      </c>
      <c r="O8" s="42"/>
      <c r="P8" s="41">
        <v>1921955</v>
      </c>
      <c r="Q8" s="43">
        <v>0.9666849640080023</v>
      </c>
      <c r="R8" s="47">
        <v>186500</v>
      </c>
      <c r="S8" s="43">
        <v>1.010632707774799</v>
      </c>
      <c r="T8" s="41">
        <v>3800</v>
      </c>
      <c r="U8" s="44">
        <v>0.63631578947368417</v>
      </c>
      <c r="V8" s="41">
        <v>800</v>
      </c>
      <c r="W8" s="44">
        <v>0.13500000000000001</v>
      </c>
    </row>
    <row r="9" spans="1:23" x14ac:dyDescent="0.45">
      <c r="A9" s="45" t="s">
        <v>15</v>
      </c>
      <c r="B9" s="40">
        <v>1969277</v>
      </c>
      <c r="C9" s="40">
        <v>1724578</v>
      </c>
      <c r="D9" s="40">
        <v>865286</v>
      </c>
      <c r="E9" s="41">
        <v>859292</v>
      </c>
      <c r="F9" s="46">
        <v>244591</v>
      </c>
      <c r="G9" s="41">
        <v>122763</v>
      </c>
      <c r="H9" s="41">
        <v>121828</v>
      </c>
      <c r="I9" s="41">
        <v>98</v>
      </c>
      <c r="J9" s="41">
        <v>50</v>
      </c>
      <c r="K9" s="41">
        <v>48</v>
      </c>
      <c r="L9" s="67">
        <v>10</v>
      </c>
      <c r="M9" s="67">
        <v>8</v>
      </c>
      <c r="N9" s="67">
        <v>2</v>
      </c>
      <c r="O9" s="42"/>
      <c r="P9" s="41">
        <v>1879585</v>
      </c>
      <c r="Q9" s="43">
        <v>0.91753126355019854</v>
      </c>
      <c r="R9" s="47">
        <v>227500</v>
      </c>
      <c r="S9" s="43">
        <v>1.0751252747252746</v>
      </c>
      <c r="T9" s="41">
        <v>260</v>
      </c>
      <c r="U9" s="44">
        <v>0.37692307692307692</v>
      </c>
      <c r="V9" s="41">
        <v>500</v>
      </c>
      <c r="W9" s="44">
        <v>0.02</v>
      </c>
    </row>
    <row r="10" spans="1:23" x14ac:dyDescent="0.45">
      <c r="A10" s="45" t="s">
        <v>16</v>
      </c>
      <c r="B10" s="40">
        <v>3559824</v>
      </c>
      <c r="C10" s="40">
        <v>2817622</v>
      </c>
      <c r="D10" s="40">
        <v>1413367</v>
      </c>
      <c r="E10" s="41">
        <v>1404255</v>
      </c>
      <c r="F10" s="46">
        <v>741831</v>
      </c>
      <c r="G10" s="41">
        <v>371802</v>
      </c>
      <c r="H10" s="41">
        <v>370029</v>
      </c>
      <c r="I10" s="41">
        <v>54</v>
      </c>
      <c r="J10" s="41">
        <v>21</v>
      </c>
      <c r="K10" s="41">
        <v>33</v>
      </c>
      <c r="L10" s="67">
        <v>317</v>
      </c>
      <c r="M10" s="67">
        <v>222</v>
      </c>
      <c r="N10" s="67">
        <v>95</v>
      </c>
      <c r="O10" s="42"/>
      <c r="P10" s="41">
        <v>3171035</v>
      </c>
      <c r="Q10" s="43">
        <v>0.88854963757889771</v>
      </c>
      <c r="R10" s="47">
        <v>854400</v>
      </c>
      <c r="S10" s="43">
        <v>0.86824789325842699</v>
      </c>
      <c r="T10" s="41">
        <v>240</v>
      </c>
      <c r="U10" s="44">
        <v>0.22500000000000001</v>
      </c>
      <c r="V10" s="41">
        <v>12140</v>
      </c>
      <c r="W10" s="44">
        <v>2.6112026359143326E-2</v>
      </c>
    </row>
    <row r="11" spans="1:23" x14ac:dyDescent="0.45">
      <c r="A11" s="45" t="s">
        <v>17</v>
      </c>
      <c r="B11" s="40">
        <v>1593030</v>
      </c>
      <c r="C11" s="40">
        <v>1496799</v>
      </c>
      <c r="D11" s="40">
        <v>750421</v>
      </c>
      <c r="E11" s="41">
        <v>746378</v>
      </c>
      <c r="F11" s="46">
        <v>96153</v>
      </c>
      <c r="G11" s="41">
        <v>48374</v>
      </c>
      <c r="H11" s="41">
        <v>47779</v>
      </c>
      <c r="I11" s="41">
        <v>67</v>
      </c>
      <c r="J11" s="41">
        <v>34</v>
      </c>
      <c r="K11" s="41">
        <v>33</v>
      </c>
      <c r="L11" s="67">
        <v>11</v>
      </c>
      <c r="M11" s="67">
        <v>10</v>
      </c>
      <c r="N11" s="67">
        <v>1</v>
      </c>
      <c r="O11" s="42"/>
      <c r="P11" s="41">
        <v>1523455</v>
      </c>
      <c r="Q11" s="43">
        <v>0.98250292919712101</v>
      </c>
      <c r="R11" s="47">
        <v>87900</v>
      </c>
      <c r="S11" s="43">
        <v>1.0938907849829351</v>
      </c>
      <c r="T11" s="41">
        <v>140</v>
      </c>
      <c r="U11" s="44">
        <v>0.47857142857142859</v>
      </c>
      <c r="V11" s="41">
        <v>200</v>
      </c>
      <c r="W11" s="44">
        <v>5.5E-2</v>
      </c>
    </row>
    <row r="12" spans="1:23" x14ac:dyDescent="0.45">
      <c r="A12" s="45" t="s">
        <v>18</v>
      </c>
      <c r="B12" s="40">
        <v>1744941</v>
      </c>
      <c r="C12" s="40">
        <v>1666639</v>
      </c>
      <c r="D12" s="40">
        <v>835598</v>
      </c>
      <c r="E12" s="41">
        <v>831041</v>
      </c>
      <c r="F12" s="46">
        <v>77962</v>
      </c>
      <c r="G12" s="41">
        <v>39034</v>
      </c>
      <c r="H12" s="41">
        <v>38928</v>
      </c>
      <c r="I12" s="41">
        <v>161</v>
      </c>
      <c r="J12" s="41">
        <v>80</v>
      </c>
      <c r="K12" s="41">
        <v>81</v>
      </c>
      <c r="L12" s="67">
        <v>179</v>
      </c>
      <c r="M12" s="67">
        <v>87</v>
      </c>
      <c r="N12" s="67">
        <v>92</v>
      </c>
      <c r="O12" s="42"/>
      <c r="P12" s="41">
        <v>1736595</v>
      </c>
      <c r="Q12" s="43">
        <v>0.95971657179710868</v>
      </c>
      <c r="R12" s="47">
        <v>61700</v>
      </c>
      <c r="S12" s="43">
        <v>1.2635656401944895</v>
      </c>
      <c r="T12" s="41">
        <v>340</v>
      </c>
      <c r="U12" s="44">
        <v>0.47352941176470587</v>
      </c>
      <c r="V12" s="41">
        <v>400</v>
      </c>
      <c r="W12" s="44">
        <v>0.44750000000000001</v>
      </c>
    </row>
    <row r="13" spans="1:23" x14ac:dyDescent="0.45">
      <c r="A13" s="45" t="s">
        <v>19</v>
      </c>
      <c r="B13" s="40">
        <v>2973969</v>
      </c>
      <c r="C13" s="40">
        <v>2765493</v>
      </c>
      <c r="D13" s="40">
        <v>1387979</v>
      </c>
      <c r="E13" s="41">
        <v>1377514</v>
      </c>
      <c r="F13" s="46">
        <v>208064</v>
      </c>
      <c r="G13" s="41">
        <v>104516</v>
      </c>
      <c r="H13" s="41">
        <v>103548</v>
      </c>
      <c r="I13" s="41">
        <v>253</v>
      </c>
      <c r="J13" s="41">
        <v>126</v>
      </c>
      <c r="K13" s="41">
        <v>127</v>
      </c>
      <c r="L13" s="67">
        <v>159</v>
      </c>
      <c r="M13" s="67">
        <v>117</v>
      </c>
      <c r="N13" s="67">
        <v>42</v>
      </c>
      <c r="O13" s="42"/>
      <c r="P13" s="41">
        <v>2910040</v>
      </c>
      <c r="Q13" s="43">
        <v>0.95032817418317272</v>
      </c>
      <c r="R13" s="47">
        <v>178600</v>
      </c>
      <c r="S13" s="43">
        <v>1.1649720044792833</v>
      </c>
      <c r="T13" s="41">
        <v>560</v>
      </c>
      <c r="U13" s="44">
        <v>0.45178571428571429</v>
      </c>
      <c r="V13" s="41">
        <v>11240</v>
      </c>
      <c r="W13" s="44">
        <v>1.4145907473309608E-2</v>
      </c>
    </row>
    <row r="14" spans="1:23" x14ac:dyDescent="0.45">
      <c r="A14" s="45" t="s">
        <v>20</v>
      </c>
      <c r="B14" s="40">
        <v>4648334</v>
      </c>
      <c r="C14" s="40">
        <v>3776254</v>
      </c>
      <c r="D14" s="40">
        <v>1894125</v>
      </c>
      <c r="E14" s="41">
        <v>1882129</v>
      </c>
      <c r="F14" s="46">
        <v>871072</v>
      </c>
      <c r="G14" s="41">
        <v>436919</v>
      </c>
      <c r="H14" s="41">
        <v>434153</v>
      </c>
      <c r="I14" s="41">
        <v>370</v>
      </c>
      <c r="J14" s="41">
        <v>176</v>
      </c>
      <c r="K14" s="41">
        <v>194</v>
      </c>
      <c r="L14" s="67">
        <v>638</v>
      </c>
      <c r="M14" s="67">
        <v>391</v>
      </c>
      <c r="N14" s="67">
        <v>247</v>
      </c>
      <c r="O14" s="42"/>
      <c r="P14" s="41">
        <v>4064675</v>
      </c>
      <c r="Q14" s="43">
        <v>0.92904205133251738</v>
      </c>
      <c r="R14" s="47">
        <v>892500</v>
      </c>
      <c r="S14" s="43">
        <v>0.97599103641456586</v>
      </c>
      <c r="T14" s="41">
        <v>860</v>
      </c>
      <c r="U14" s="44">
        <v>0.43023255813953487</v>
      </c>
      <c r="V14" s="41">
        <v>5800</v>
      </c>
      <c r="W14" s="44">
        <v>0.11</v>
      </c>
    </row>
    <row r="15" spans="1:23" x14ac:dyDescent="0.45">
      <c r="A15" s="48" t="s">
        <v>21</v>
      </c>
      <c r="B15" s="40">
        <v>3088133</v>
      </c>
      <c r="C15" s="40">
        <v>2704618</v>
      </c>
      <c r="D15" s="40">
        <v>1356331</v>
      </c>
      <c r="E15" s="41">
        <v>1348287</v>
      </c>
      <c r="F15" s="46">
        <v>382378</v>
      </c>
      <c r="G15" s="41">
        <v>192247</v>
      </c>
      <c r="H15" s="41">
        <v>190131</v>
      </c>
      <c r="I15" s="41">
        <v>829</v>
      </c>
      <c r="J15" s="41">
        <v>413</v>
      </c>
      <c r="K15" s="41">
        <v>416</v>
      </c>
      <c r="L15" s="67">
        <v>308</v>
      </c>
      <c r="M15" s="67">
        <v>188</v>
      </c>
      <c r="N15" s="67">
        <v>120</v>
      </c>
      <c r="O15" s="42"/>
      <c r="P15" s="41">
        <v>2869350</v>
      </c>
      <c r="Q15" s="43">
        <v>0.94258908812100306</v>
      </c>
      <c r="R15" s="47">
        <v>375900</v>
      </c>
      <c r="S15" s="43">
        <v>1.0172333067305135</v>
      </c>
      <c r="T15" s="41">
        <v>1220</v>
      </c>
      <c r="U15" s="44">
        <v>0.67950819672131146</v>
      </c>
      <c r="V15" s="41">
        <v>4210</v>
      </c>
      <c r="W15" s="44">
        <v>7.3159144893111636E-2</v>
      </c>
    </row>
    <row r="16" spans="1:23" x14ac:dyDescent="0.45">
      <c r="A16" s="45" t="s">
        <v>22</v>
      </c>
      <c r="B16" s="40">
        <v>3010266</v>
      </c>
      <c r="C16" s="40">
        <v>2158964</v>
      </c>
      <c r="D16" s="40">
        <v>1083207</v>
      </c>
      <c r="E16" s="41">
        <v>1075757</v>
      </c>
      <c r="F16" s="46">
        <v>850917</v>
      </c>
      <c r="G16" s="41">
        <v>426663</v>
      </c>
      <c r="H16" s="41">
        <v>424254</v>
      </c>
      <c r="I16" s="41">
        <v>224</v>
      </c>
      <c r="J16" s="41">
        <v>95</v>
      </c>
      <c r="K16" s="41">
        <v>129</v>
      </c>
      <c r="L16" s="67">
        <v>161</v>
      </c>
      <c r="M16" s="67">
        <v>111</v>
      </c>
      <c r="N16" s="67">
        <v>50</v>
      </c>
      <c r="O16" s="42"/>
      <c r="P16" s="41">
        <v>2506095</v>
      </c>
      <c r="Q16" s="43">
        <v>0.86148529884142455</v>
      </c>
      <c r="R16" s="47">
        <v>887500</v>
      </c>
      <c r="S16" s="43">
        <v>0.9587797183098592</v>
      </c>
      <c r="T16" s="41">
        <v>440</v>
      </c>
      <c r="U16" s="44">
        <v>0.50909090909090904</v>
      </c>
      <c r="V16" s="41">
        <v>1040</v>
      </c>
      <c r="W16" s="44">
        <v>0.15480769230769231</v>
      </c>
    </row>
    <row r="17" spans="1:23" x14ac:dyDescent="0.45">
      <c r="A17" s="45" t="s">
        <v>23</v>
      </c>
      <c r="B17" s="40">
        <v>11590566</v>
      </c>
      <c r="C17" s="40">
        <v>9891073</v>
      </c>
      <c r="D17" s="40">
        <v>4967558</v>
      </c>
      <c r="E17" s="41">
        <v>4923515</v>
      </c>
      <c r="F17" s="46">
        <v>1679971</v>
      </c>
      <c r="G17" s="41">
        <v>841276</v>
      </c>
      <c r="H17" s="41">
        <v>838695</v>
      </c>
      <c r="I17" s="41">
        <v>18095</v>
      </c>
      <c r="J17" s="41">
        <v>9064</v>
      </c>
      <c r="K17" s="41">
        <v>9031</v>
      </c>
      <c r="L17" s="67">
        <v>1427</v>
      </c>
      <c r="M17" s="67">
        <v>815</v>
      </c>
      <c r="N17" s="67">
        <v>612</v>
      </c>
      <c r="O17" s="42"/>
      <c r="P17" s="41">
        <v>10836010</v>
      </c>
      <c r="Q17" s="43">
        <v>0.91279659210355102</v>
      </c>
      <c r="R17" s="47">
        <v>659400</v>
      </c>
      <c r="S17" s="43">
        <v>2.5477267212617529</v>
      </c>
      <c r="T17" s="41">
        <v>37820</v>
      </c>
      <c r="U17" s="44">
        <v>0.47845055526176627</v>
      </c>
      <c r="V17" s="41">
        <v>15760</v>
      </c>
      <c r="W17" s="44">
        <v>9.0545685279187813E-2</v>
      </c>
    </row>
    <row r="18" spans="1:23" x14ac:dyDescent="0.45">
      <c r="A18" s="45" t="s">
        <v>24</v>
      </c>
      <c r="B18" s="40">
        <v>9905242</v>
      </c>
      <c r="C18" s="40">
        <v>8197393</v>
      </c>
      <c r="D18" s="40">
        <v>4113283</v>
      </c>
      <c r="E18" s="41">
        <v>4084110</v>
      </c>
      <c r="F18" s="46">
        <v>1706290</v>
      </c>
      <c r="G18" s="41">
        <v>854925</v>
      </c>
      <c r="H18" s="41">
        <v>851365</v>
      </c>
      <c r="I18" s="41">
        <v>821</v>
      </c>
      <c r="J18" s="41">
        <v>371</v>
      </c>
      <c r="K18" s="41">
        <v>450</v>
      </c>
      <c r="L18" s="67">
        <v>738</v>
      </c>
      <c r="M18" s="67">
        <v>552</v>
      </c>
      <c r="N18" s="67">
        <v>186</v>
      </c>
      <c r="O18" s="42"/>
      <c r="P18" s="41">
        <v>8816645</v>
      </c>
      <c r="Q18" s="43">
        <v>0.92976330565651677</v>
      </c>
      <c r="R18" s="47">
        <v>643300</v>
      </c>
      <c r="S18" s="43">
        <v>2.6524016788434635</v>
      </c>
      <c r="T18" s="41">
        <v>4560</v>
      </c>
      <c r="U18" s="44">
        <v>0.18004385964912281</v>
      </c>
      <c r="V18" s="41">
        <v>9740</v>
      </c>
      <c r="W18" s="44">
        <v>7.5770020533880905E-2</v>
      </c>
    </row>
    <row r="19" spans="1:23" x14ac:dyDescent="0.45">
      <c r="A19" s="45" t="s">
        <v>25</v>
      </c>
      <c r="B19" s="40">
        <v>21314831</v>
      </c>
      <c r="C19" s="40">
        <v>15931637</v>
      </c>
      <c r="D19" s="40">
        <v>7996677</v>
      </c>
      <c r="E19" s="41">
        <v>7934960</v>
      </c>
      <c r="F19" s="46">
        <v>5365765</v>
      </c>
      <c r="G19" s="41">
        <v>2691393</v>
      </c>
      <c r="H19" s="41">
        <v>2674372</v>
      </c>
      <c r="I19" s="41">
        <v>13665</v>
      </c>
      <c r="J19" s="41">
        <v>6784</v>
      </c>
      <c r="K19" s="41">
        <v>6881</v>
      </c>
      <c r="L19" s="67">
        <v>3764</v>
      </c>
      <c r="M19" s="67">
        <v>2323</v>
      </c>
      <c r="N19" s="67">
        <v>1441</v>
      </c>
      <c r="O19" s="42"/>
      <c r="P19" s="41">
        <v>17678890</v>
      </c>
      <c r="Q19" s="43">
        <v>0.90116726785448631</v>
      </c>
      <c r="R19" s="47">
        <v>10135750</v>
      </c>
      <c r="S19" s="43">
        <v>0.52939003033815946</v>
      </c>
      <c r="T19" s="41">
        <v>43740</v>
      </c>
      <c r="U19" s="44">
        <v>0.3124142661179698</v>
      </c>
      <c r="V19" s="41">
        <v>34010</v>
      </c>
      <c r="W19" s="44">
        <v>0.11067333137312556</v>
      </c>
    </row>
    <row r="20" spans="1:23" x14ac:dyDescent="0.45">
      <c r="A20" s="45" t="s">
        <v>26</v>
      </c>
      <c r="B20" s="40">
        <v>14397773</v>
      </c>
      <c r="C20" s="40">
        <v>11051809</v>
      </c>
      <c r="D20" s="40">
        <v>5543556</v>
      </c>
      <c r="E20" s="41">
        <v>5508253</v>
      </c>
      <c r="F20" s="46">
        <v>3337895</v>
      </c>
      <c r="G20" s="41">
        <v>1672172</v>
      </c>
      <c r="H20" s="41">
        <v>1665723</v>
      </c>
      <c r="I20" s="41">
        <v>6096</v>
      </c>
      <c r="J20" s="41">
        <v>3054</v>
      </c>
      <c r="K20" s="41">
        <v>3042</v>
      </c>
      <c r="L20" s="67">
        <v>1973</v>
      </c>
      <c r="M20" s="67">
        <v>1266</v>
      </c>
      <c r="N20" s="67">
        <v>707</v>
      </c>
      <c r="O20" s="42"/>
      <c r="P20" s="41">
        <v>11882835</v>
      </c>
      <c r="Q20" s="43">
        <v>0.93006500553108751</v>
      </c>
      <c r="R20" s="47">
        <v>1939900</v>
      </c>
      <c r="S20" s="43">
        <v>1.720653126449817</v>
      </c>
      <c r="T20" s="41">
        <v>11640</v>
      </c>
      <c r="U20" s="44">
        <v>0.52371134020618559</v>
      </c>
      <c r="V20" s="41">
        <v>20320</v>
      </c>
      <c r="W20" s="44">
        <v>9.7096456692913391E-2</v>
      </c>
    </row>
    <row r="21" spans="1:23" x14ac:dyDescent="0.45">
      <c r="A21" s="45" t="s">
        <v>27</v>
      </c>
      <c r="B21" s="40">
        <v>3558646</v>
      </c>
      <c r="C21" s="40">
        <v>2986560</v>
      </c>
      <c r="D21" s="40">
        <v>1497005</v>
      </c>
      <c r="E21" s="41">
        <v>1489555</v>
      </c>
      <c r="F21" s="46">
        <v>571595</v>
      </c>
      <c r="G21" s="41">
        <v>286690</v>
      </c>
      <c r="H21" s="41">
        <v>284905</v>
      </c>
      <c r="I21" s="41">
        <v>77</v>
      </c>
      <c r="J21" s="41">
        <v>35</v>
      </c>
      <c r="K21" s="41">
        <v>42</v>
      </c>
      <c r="L21" s="67">
        <v>414</v>
      </c>
      <c r="M21" s="67">
        <v>271</v>
      </c>
      <c r="N21" s="67">
        <v>143</v>
      </c>
      <c r="O21" s="42"/>
      <c r="P21" s="41">
        <v>3293905</v>
      </c>
      <c r="Q21" s="43">
        <v>0.9066928159737454</v>
      </c>
      <c r="R21" s="47">
        <v>584800</v>
      </c>
      <c r="S21" s="43">
        <v>0.9774196306429549</v>
      </c>
      <c r="T21" s="41">
        <v>340</v>
      </c>
      <c r="U21" s="44">
        <v>0.22647058823529412</v>
      </c>
      <c r="V21" s="41">
        <v>4180</v>
      </c>
      <c r="W21" s="44">
        <v>9.9043062200956933E-2</v>
      </c>
    </row>
    <row r="22" spans="1:23" x14ac:dyDescent="0.45">
      <c r="A22" s="45" t="s">
        <v>28</v>
      </c>
      <c r="B22" s="40">
        <v>1679384</v>
      </c>
      <c r="C22" s="40">
        <v>1492997</v>
      </c>
      <c r="D22" s="40">
        <v>748224</v>
      </c>
      <c r="E22" s="41">
        <v>744773</v>
      </c>
      <c r="F22" s="46">
        <v>186120</v>
      </c>
      <c r="G22" s="41">
        <v>93277</v>
      </c>
      <c r="H22" s="41">
        <v>92843</v>
      </c>
      <c r="I22" s="41">
        <v>216</v>
      </c>
      <c r="J22" s="41">
        <v>107</v>
      </c>
      <c r="K22" s="41">
        <v>109</v>
      </c>
      <c r="L22" s="67">
        <v>51</v>
      </c>
      <c r="M22" s="67">
        <v>39</v>
      </c>
      <c r="N22" s="67">
        <v>12</v>
      </c>
      <c r="O22" s="42"/>
      <c r="P22" s="41">
        <v>1611720</v>
      </c>
      <c r="Q22" s="43">
        <v>0.92633770133770132</v>
      </c>
      <c r="R22" s="47">
        <v>176600</v>
      </c>
      <c r="S22" s="43">
        <v>1.0539071347678368</v>
      </c>
      <c r="T22" s="41">
        <v>540</v>
      </c>
      <c r="U22" s="44">
        <v>0.4</v>
      </c>
      <c r="V22" s="41">
        <v>460</v>
      </c>
      <c r="W22" s="44">
        <v>0.1108695652173913</v>
      </c>
    </row>
    <row r="23" spans="1:23" x14ac:dyDescent="0.45">
      <c r="A23" s="45" t="s">
        <v>29</v>
      </c>
      <c r="B23" s="40">
        <v>1738613</v>
      </c>
      <c r="C23" s="40">
        <v>1531873</v>
      </c>
      <c r="D23" s="40">
        <v>767975</v>
      </c>
      <c r="E23" s="41">
        <v>763898</v>
      </c>
      <c r="F23" s="46">
        <v>205628</v>
      </c>
      <c r="G23" s="41">
        <v>103155</v>
      </c>
      <c r="H23" s="41">
        <v>102473</v>
      </c>
      <c r="I23" s="41">
        <v>1009</v>
      </c>
      <c r="J23" s="41">
        <v>503</v>
      </c>
      <c r="K23" s="41">
        <v>506</v>
      </c>
      <c r="L23" s="67">
        <v>103</v>
      </c>
      <c r="M23" s="67">
        <v>79</v>
      </c>
      <c r="N23" s="67">
        <v>24</v>
      </c>
      <c r="O23" s="42"/>
      <c r="P23" s="41">
        <v>1620330</v>
      </c>
      <c r="Q23" s="43">
        <v>0.94540803416587982</v>
      </c>
      <c r="R23" s="47">
        <v>220900</v>
      </c>
      <c r="S23" s="43">
        <v>0.93086464463558172</v>
      </c>
      <c r="T23" s="41">
        <v>1180</v>
      </c>
      <c r="U23" s="44">
        <v>0.85508474576271187</v>
      </c>
      <c r="V23" s="41">
        <v>3400</v>
      </c>
      <c r="W23" s="44">
        <v>3.0294117647058822E-2</v>
      </c>
    </row>
    <row r="24" spans="1:23" x14ac:dyDescent="0.45">
      <c r="A24" s="45" t="s">
        <v>30</v>
      </c>
      <c r="B24" s="40">
        <v>1196053</v>
      </c>
      <c r="C24" s="40">
        <v>1052924</v>
      </c>
      <c r="D24" s="40">
        <v>528066</v>
      </c>
      <c r="E24" s="41">
        <v>524858</v>
      </c>
      <c r="F24" s="46">
        <v>142823</v>
      </c>
      <c r="G24" s="41">
        <v>71640</v>
      </c>
      <c r="H24" s="41">
        <v>71183</v>
      </c>
      <c r="I24" s="41">
        <v>63</v>
      </c>
      <c r="J24" s="41">
        <v>21</v>
      </c>
      <c r="K24" s="41">
        <v>42</v>
      </c>
      <c r="L24" s="67">
        <v>243</v>
      </c>
      <c r="M24" s="67">
        <v>163</v>
      </c>
      <c r="N24" s="67">
        <v>80</v>
      </c>
      <c r="O24" s="42"/>
      <c r="P24" s="41">
        <v>1125370</v>
      </c>
      <c r="Q24" s="43">
        <v>0.93562472786727924</v>
      </c>
      <c r="R24" s="47">
        <v>145200</v>
      </c>
      <c r="S24" s="43">
        <v>0.983629476584022</v>
      </c>
      <c r="T24" s="41">
        <v>140</v>
      </c>
      <c r="U24" s="44">
        <v>0.45</v>
      </c>
      <c r="V24" s="41">
        <v>6410</v>
      </c>
      <c r="W24" s="44">
        <v>3.7909516380655227E-2</v>
      </c>
    </row>
    <row r="25" spans="1:23" x14ac:dyDescent="0.45">
      <c r="A25" s="45" t="s">
        <v>31</v>
      </c>
      <c r="B25" s="40">
        <v>1275997</v>
      </c>
      <c r="C25" s="40">
        <v>1125790</v>
      </c>
      <c r="D25" s="40">
        <v>564390</v>
      </c>
      <c r="E25" s="41">
        <v>561400</v>
      </c>
      <c r="F25" s="46">
        <v>150121</v>
      </c>
      <c r="G25" s="41">
        <v>75310</v>
      </c>
      <c r="H25" s="41">
        <v>74811</v>
      </c>
      <c r="I25" s="41">
        <v>32</v>
      </c>
      <c r="J25" s="41">
        <v>12</v>
      </c>
      <c r="K25" s="41">
        <v>20</v>
      </c>
      <c r="L25" s="67">
        <v>54</v>
      </c>
      <c r="M25" s="67">
        <v>49</v>
      </c>
      <c r="N25" s="67">
        <v>5</v>
      </c>
      <c r="O25" s="42"/>
      <c r="P25" s="41">
        <v>1271190</v>
      </c>
      <c r="Q25" s="43">
        <v>0.88561898693350327</v>
      </c>
      <c r="R25" s="47">
        <v>139400</v>
      </c>
      <c r="S25" s="43">
        <v>1.0769081779053085</v>
      </c>
      <c r="T25" s="41">
        <v>380</v>
      </c>
      <c r="U25" s="44">
        <v>8.4210526315789472E-2</v>
      </c>
      <c r="V25" s="41">
        <v>4280</v>
      </c>
      <c r="W25" s="44">
        <v>1.2616822429906542E-2</v>
      </c>
    </row>
    <row r="26" spans="1:23" x14ac:dyDescent="0.45">
      <c r="A26" s="45" t="s">
        <v>32</v>
      </c>
      <c r="B26" s="40">
        <v>3247144</v>
      </c>
      <c r="C26" s="40">
        <v>2956137</v>
      </c>
      <c r="D26" s="40">
        <v>1482143</v>
      </c>
      <c r="E26" s="41">
        <v>1473994</v>
      </c>
      <c r="F26" s="46">
        <v>290457</v>
      </c>
      <c r="G26" s="41">
        <v>145727</v>
      </c>
      <c r="H26" s="41">
        <v>144730</v>
      </c>
      <c r="I26" s="41">
        <v>122</v>
      </c>
      <c r="J26" s="41">
        <v>55</v>
      </c>
      <c r="K26" s="41">
        <v>67</v>
      </c>
      <c r="L26" s="67">
        <v>428</v>
      </c>
      <c r="M26" s="67">
        <v>323</v>
      </c>
      <c r="N26" s="67">
        <v>105</v>
      </c>
      <c r="O26" s="42"/>
      <c r="P26" s="41">
        <v>3174370</v>
      </c>
      <c r="Q26" s="43">
        <v>0.93125155542674609</v>
      </c>
      <c r="R26" s="47">
        <v>268100</v>
      </c>
      <c r="S26" s="43">
        <v>1.0833905259231631</v>
      </c>
      <c r="T26" s="41">
        <v>140</v>
      </c>
      <c r="U26" s="44">
        <v>0.87142857142857144</v>
      </c>
      <c r="V26" s="41">
        <v>13310</v>
      </c>
      <c r="W26" s="44">
        <v>3.215627347858753E-2</v>
      </c>
    </row>
    <row r="27" spans="1:23" x14ac:dyDescent="0.45">
      <c r="A27" s="45" t="s">
        <v>33</v>
      </c>
      <c r="B27" s="40">
        <v>3125052</v>
      </c>
      <c r="C27" s="40">
        <v>2783895</v>
      </c>
      <c r="D27" s="40">
        <v>1394497</v>
      </c>
      <c r="E27" s="41">
        <v>1389398</v>
      </c>
      <c r="F27" s="46">
        <v>338951</v>
      </c>
      <c r="G27" s="41">
        <v>170613</v>
      </c>
      <c r="H27" s="41">
        <v>168338</v>
      </c>
      <c r="I27" s="41">
        <v>2139</v>
      </c>
      <c r="J27" s="41">
        <v>1065</v>
      </c>
      <c r="K27" s="41">
        <v>1074</v>
      </c>
      <c r="L27" s="67">
        <v>67</v>
      </c>
      <c r="M27" s="67">
        <v>35</v>
      </c>
      <c r="N27" s="67">
        <v>32</v>
      </c>
      <c r="O27" s="42"/>
      <c r="P27" s="41">
        <v>3040725</v>
      </c>
      <c r="Q27" s="43">
        <v>0.91553659078015937</v>
      </c>
      <c r="R27" s="47">
        <v>279600</v>
      </c>
      <c r="S27" s="43">
        <v>1.2122711015736767</v>
      </c>
      <c r="T27" s="41">
        <v>2680</v>
      </c>
      <c r="U27" s="44">
        <v>0.79813432835820897</v>
      </c>
      <c r="V27" s="41">
        <v>710</v>
      </c>
      <c r="W27" s="44">
        <v>9.4366197183098591E-2</v>
      </c>
    </row>
    <row r="28" spans="1:23" x14ac:dyDescent="0.45">
      <c r="A28" s="45" t="s">
        <v>34</v>
      </c>
      <c r="B28" s="40">
        <v>5936372</v>
      </c>
      <c r="C28" s="40">
        <v>5152992</v>
      </c>
      <c r="D28" s="40">
        <v>2584295</v>
      </c>
      <c r="E28" s="41">
        <v>2568697</v>
      </c>
      <c r="F28" s="46">
        <v>782499</v>
      </c>
      <c r="G28" s="41">
        <v>392209</v>
      </c>
      <c r="H28" s="41">
        <v>390290</v>
      </c>
      <c r="I28" s="41">
        <v>202</v>
      </c>
      <c r="J28" s="41">
        <v>94</v>
      </c>
      <c r="K28" s="41">
        <v>108</v>
      </c>
      <c r="L28" s="67">
        <v>679</v>
      </c>
      <c r="M28" s="67">
        <v>532</v>
      </c>
      <c r="N28" s="67">
        <v>147</v>
      </c>
      <c r="O28" s="42"/>
      <c r="P28" s="41">
        <v>5396620</v>
      </c>
      <c r="Q28" s="43">
        <v>0.9548554465572896</v>
      </c>
      <c r="R28" s="47">
        <v>752600</v>
      </c>
      <c r="S28" s="43">
        <v>1.0397276109487112</v>
      </c>
      <c r="T28" s="41">
        <v>1160</v>
      </c>
      <c r="U28" s="44">
        <v>0.17413793103448275</v>
      </c>
      <c r="V28" s="41">
        <v>57760</v>
      </c>
      <c r="W28" s="44">
        <v>1.1755540166204986E-2</v>
      </c>
    </row>
    <row r="29" spans="1:23" x14ac:dyDescent="0.45">
      <c r="A29" s="45" t="s">
        <v>35</v>
      </c>
      <c r="B29" s="40">
        <v>11244970</v>
      </c>
      <c r="C29" s="40">
        <v>8809843</v>
      </c>
      <c r="D29" s="40">
        <v>4417200</v>
      </c>
      <c r="E29" s="41">
        <v>4392643</v>
      </c>
      <c r="F29" s="46">
        <v>2433963</v>
      </c>
      <c r="G29" s="41">
        <v>1220823</v>
      </c>
      <c r="H29" s="41">
        <v>1213140</v>
      </c>
      <c r="I29" s="41">
        <v>749</v>
      </c>
      <c r="J29" s="41">
        <v>331</v>
      </c>
      <c r="K29" s="41">
        <v>418</v>
      </c>
      <c r="L29" s="67">
        <v>415</v>
      </c>
      <c r="M29" s="67">
        <v>288</v>
      </c>
      <c r="N29" s="67">
        <v>127</v>
      </c>
      <c r="O29" s="42"/>
      <c r="P29" s="41">
        <v>10122810</v>
      </c>
      <c r="Q29" s="43">
        <v>0.87029619246039391</v>
      </c>
      <c r="R29" s="47">
        <v>2709900</v>
      </c>
      <c r="S29" s="43">
        <v>0.8981744713827079</v>
      </c>
      <c r="T29" s="41">
        <v>1540</v>
      </c>
      <c r="U29" s="44">
        <v>0.48636363636363639</v>
      </c>
      <c r="V29" s="41">
        <v>5840</v>
      </c>
      <c r="W29" s="44">
        <v>7.1061643835616445E-2</v>
      </c>
    </row>
    <row r="30" spans="1:23" x14ac:dyDescent="0.45">
      <c r="A30" s="45" t="s">
        <v>36</v>
      </c>
      <c r="B30" s="40">
        <v>2778110</v>
      </c>
      <c r="C30" s="40">
        <v>2505613</v>
      </c>
      <c r="D30" s="40">
        <v>1255877</v>
      </c>
      <c r="E30" s="41">
        <v>1249736</v>
      </c>
      <c r="F30" s="46">
        <v>271824</v>
      </c>
      <c r="G30" s="41">
        <v>136531</v>
      </c>
      <c r="H30" s="41">
        <v>135293</v>
      </c>
      <c r="I30" s="41">
        <v>521</v>
      </c>
      <c r="J30" s="41">
        <v>258</v>
      </c>
      <c r="K30" s="41">
        <v>263</v>
      </c>
      <c r="L30" s="67">
        <v>152</v>
      </c>
      <c r="M30" s="67">
        <v>123</v>
      </c>
      <c r="N30" s="67">
        <v>29</v>
      </c>
      <c r="O30" s="42"/>
      <c r="P30" s="41">
        <v>2668985</v>
      </c>
      <c r="Q30" s="43">
        <v>0.93878871556040966</v>
      </c>
      <c r="R30" s="47">
        <v>239550</v>
      </c>
      <c r="S30" s="43">
        <v>1.134727614276769</v>
      </c>
      <c r="T30" s="41">
        <v>880</v>
      </c>
      <c r="U30" s="44">
        <v>0.59204545454545454</v>
      </c>
      <c r="V30" s="41">
        <v>2940</v>
      </c>
      <c r="W30" s="44">
        <v>5.1700680272108841E-2</v>
      </c>
    </row>
    <row r="31" spans="1:23" x14ac:dyDescent="0.45">
      <c r="A31" s="45" t="s">
        <v>37</v>
      </c>
      <c r="B31" s="40">
        <v>2183936</v>
      </c>
      <c r="C31" s="40">
        <v>1814962</v>
      </c>
      <c r="D31" s="40">
        <v>910522</v>
      </c>
      <c r="E31" s="41">
        <v>904440</v>
      </c>
      <c r="F31" s="46">
        <v>368804</v>
      </c>
      <c r="G31" s="41">
        <v>184781</v>
      </c>
      <c r="H31" s="41">
        <v>184023</v>
      </c>
      <c r="I31" s="41">
        <v>94</v>
      </c>
      <c r="J31" s="41">
        <v>44</v>
      </c>
      <c r="K31" s="41">
        <v>50</v>
      </c>
      <c r="L31" s="67">
        <v>76</v>
      </c>
      <c r="M31" s="67">
        <v>55</v>
      </c>
      <c r="N31" s="67">
        <v>21</v>
      </c>
      <c r="O31" s="42"/>
      <c r="P31" s="41">
        <v>1916090</v>
      </c>
      <c r="Q31" s="43">
        <v>0.94722168582895372</v>
      </c>
      <c r="R31" s="47">
        <v>348300</v>
      </c>
      <c r="S31" s="43">
        <v>1.0588687912718922</v>
      </c>
      <c r="T31" s="41">
        <v>240</v>
      </c>
      <c r="U31" s="44">
        <v>0.39166666666666666</v>
      </c>
      <c r="V31" s="41">
        <v>1420</v>
      </c>
      <c r="W31" s="44">
        <v>5.3521126760563378E-2</v>
      </c>
    </row>
    <row r="32" spans="1:23" x14ac:dyDescent="0.45">
      <c r="A32" s="45" t="s">
        <v>38</v>
      </c>
      <c r="B32" s="40">
        <v>3768054</v>
      </c>
      <c r="C32" s="40">
        <v>3114637</v>
      </c>
      <c r="D32" s="40">
        <v>1561480</v>
      </c>
      <c r="E32" s="41">
        <v>1553157</v>
      </c>
      <c r="F32" s="46">
        <v>652647</v>
      </c>
      <c r="G32" s="41">
        <v>327532</v>
      </c>
      <c r="H32" s="41">
        <v>325115</v>
      </c>
      <c r="I32" s="41">
        <v>499</v>
      </c>
      <c r="J32" s="41">
        <v>251</v>
      </c>
      <c r="K32" s="41">
        <v>248</v>
      </c>
      <c r="L32" s="67">
        <v>271</v>
      </c>
      <c r="M32" s="67">
        <v>156</v>
      </c>
      <c r="N32" s="67">
        <v>115</v>
      </c>
      <c r="O32" s="42"/>
      <c r="P32" s="41">
        <v>3409695</v>
      </c>
      <c r="Q32" s="43">
        <v>0.91346498733757708</v>
      </c>
      <c r="R32" s="47">
        <v>704200</v>
      </c>
      <c r="S32" s="43">
        <v>0.92679210451576255</v>
      </c>
      <c r="T32" s="41">
        <v>1060</v>
      </c>
      <c r="U32" s="44">
        <v>0.47075471698113208</v>
      </c>
      <c r="V32" s="41">
        <v>2370</v>
      </c>
      <c r="W32" s="44">
        <v>0.11434599156118143</v>
      </c>
    </row>
    <row r="33" spans="1:23" x14ac:dyDescent="0.45">
      <c r="A33" s="45" t="s">
        <v>39</v>
      </c>
      <c r="B33" s="40">
        <v>12936721</v>
      </c>
      <c r="C33" s="40">
        <v>9995232</v>
      </c>
      <c r="D33" s="40">
        <v>5012389</v>
      </c>
      <c r="E33" s="41">
        <v>4982843</v>
      </c>
      <c r="F33" s="46">
        <v>2876303</v>
      </c>
      <c r="G33" s="41">
        <v>1441603</v>
      </c>
      <c r="H33" s="41">
        <v>1434700</v>
      </c>
      <c r="I33" s="41">
        <v>63941</v>
      </c>
      <c r="J33" s="41">
        <v>32163</v>
      </c>
      <c r="K33" s="41">
        <v>31778</v>
      </c>
      <c r="L33" s="67">
        <v>1245</v>
      </c>
      <c r="M33" s="67">
        <v>797</v>
      </c>
      <c r="N33" s="67">
        <v>448</v>
      </c>
      <c r="O33" s="42"/>
      <c r="P33" s="41">
        <v>11521165</v>
      </c>
      <c r="Q33" s="43">
        <v>0.86755393226292654</v>
      </c>
      <c r="R33" s="47">
        <v>3481600</v>
      </c>
      <c r="S33" s="43">
        <v>0.82614401424632355</v>
      </c>
      <c r="T33" s="41">
        <v>72720</v>
      </c>
      <c r="U33" s="44">
        <v>0.87927667766776674</v>
      </c>
      <c r="V33" s="41">
        <v>26240</v>
      </c>
      <c r="W33" s="44">
        <v>4.7446646341463415E-2</v>
      </c>
    </row>
    <row r="34" spans="1:23" x14ac:dyDescent="0.45">
      <c r="A34" s="45" t="s">
        <v>40</v>
      </c>
      <c r="B34" s="40">
        <v>8317347</v>
      </c>
      <c r="C34" s="40">
        <v>6926534</v>
      </c>
      <c r="D34" s="40">
        <v>3471971</v>
      </c>
      <c r="E34" s="41">
        <v>3454563</v>
      </c>
      <c r="F34" s="46">
        <v>1388995</v>
      </c>
      <c r="G34" s="41">
        <v>697385</v>
      </c>
      <c r="H34" s="41">
        <v>691610</v>
      </c>
      <c r="I34" s="41">
        <v>1126</v>
      </c>
      <c r="J34" s="41">
        <v>547</v>
      </c>
      <c r="K34" s="41">
        <v>579</v>
      </c>
      <c r="L34" s="67">
        <v>692</v>
      </c>
      <c r="M34" s="67">
        <v>440</v>
      </c>
      <c r="N34" s="67">
        <v>252</v>
      </c>
      <c r="O34" s="42"/>
      <c r="P34" s="41">
        <v>7609375</v>
      </c>
      <c r="Q34" s="43">
        <v>0.91026319507186859</v>
      </c>
      <c r="R34" s="47">
        <v>1135400</v>
      </c>
      <c r="S34" s="43">
        <v>1.2233530033468381</v>
      </c>
      <c r="T34" s="41">
        <v>2540</v>
      </c>
      <c r="U34" s="44">
        <v>0.44330708661417323</v>
      </c>
      <c r="V34" s="41">
        <v>4430</v>
      </c>
      <c r="W34" s="44">
        <v>0.1562076749435666</v>
      </c>
    </row>
    <row r="35" spans="1:23" x14ac:dyDescent="0.45">
      <c r="A35" s="45" t="s">
        <v>41</v>
      </c>
      <c r="B35" s="40">
        <v>2040327</v>
      </c>
      <c r="C35" s="40">
        <v>1817644</v>
      </c>
      <c r="D35" s="40">
        <v>911197</v>
      </c>
      <c r="E35" s="41">
        <v>906447</v>
      </c>
      <c r="F35" s="46">
        <v>222297</v>
      </c>
      <c r="G35" s="41">
        <v>111394</v>
      </c>
      <c r="H35" s="41">
        <v>110903</v>
      </c>
      <c r="I35" s="41">
        <v>212</v>
      </c>
      <c r="J35" s="41">
        <v>93</v>
      </c>
      <c r="K35" s="41">
        <v>119</v>
      </c>
      <c r="L35" s="67">
        <v>174</v>
      </c>
      <c r="M35" s="67">
        <v>131</v>
      </c>
      <c r="N35" s="67">
        <v>43</v>
      </c>
      <c r="O35" s="42"/>
      <c r="P35" s="41">
        <v>1964100</v>
      </c>
      <c r="Q35" s="43">
        <v>0.92543353189756128</v>
      </c>
      <c r="R35" s="47">
        <v>127300</v>
      </c>
      <c r="S35" s="43">
        <v>1.7462450903377849</v>
      </c>
      <c r="T35" s="41">
        <v>800</v>
      </c>
      <c r="U35" s="44">
        <v>0.26500000000000001</v>
      </c>
      <c r="V35" s="41">
        <v>3000</v>
      </c>
      <c r="W35" s="44">
        <v>5.8000000000000003E-2</v>
      </c>
    </row>
    <row r="36" spans="1:23" x14ac:dyDescent="0.45">
      <c r="A36" s="45" t="s">
        <v>42</v>
      </c>
      <c r="B36" s="40">
        <v>1389599</v>
      </c>
      <c r="C36" s="40">
        <v>1327070</v>
      </c>
      <c r="D36" s="40">
        <v>665160</v>
      </c>
      <c r="E36" s="41">
        <v>661910</v>
      </c>
      <c r="F36" s="46">
        <v>62353</v>
      </c>
      <c r="G36" s="41">
        <v>31240</v>
      </c>
      <c r="H36" s="41">
        <v>31113</v>
      </c>
      <c r="I36" s="41">
        <v>75</v>
      </c>
      <c r="J36" s="41">
        <v>39</v>
      </c>
      <c r="K36" s="41">
        <v>36</v>
      </c>
      <c r="L36" s="67">
        <v>101</v>
      </c>
      <c r="M36" s="67">
        <v>82</v>
      </c>
      <c r="N36" s="67">
        <v>19</v>
      </c>
      <c r="O36" s="42"/>
      <c r="P36" s="41">
        <v>1398645</v>
      </c>
      <c r="Q36" s="43">
        <v>0.94882547036596132</v>
      </c>
      <c r="R36" s="47">
        <v>48100</v>
      </c>
      <c r="S36" s="43">
        <v>1.2963201663201662</v>
      </c>
      <c r="T36" s="41">
        <v>160</v>
      </c>
      <c r="U36" s="44">
        <v>0.46875</v>
      </c>
      <c r="V36" s="41">
        <v>2200</v>
      </c>
      <c r="W36" s="44">
        <v>4.5909090909090906E-2</v>
      </c>
    </row>
    <row r="37" spans="1:23" x14ac:dyDescent="0.45">
      <c r="A37" s="45" t="s">
        <v>43</v>
      </c>
      <c r="B37" s="40">
        <v>818570</v>
      </c>
      <c r="C37" s="40">
        <v>718373</v>
      </c>
      <c r="D37" s="40">
        <v>360276</v>
      </c>
      <c r="E37" s="41">
        <v>358097</v>
      </c>
      <c r="F37" s="46">
        <v>100063</v>
      </c>
      <c r="G37" s="41">
        <v>50229</v>
      </c>
      <c r="H37" s="41">
        <v>49834</v>
      </c>
      <c r="I37" s="41">
        <v>63</v>
      </c>
      <c r="J37" s="41">
        <v>30</v>
      </c>
      <c r="K37" s="41">
        <v>33</v>
      </c>
      <c r="L37" s="67">
        <v>71</v>
      </c>
      <c r="M37" s="67">
        <v>42</v>
      </c>
      <c r="N37" s="67">
        <v>29</v>
      </c>
      <c r="O37" s="42"/>
      <c r="P37" s="41">
        <v>826860</v>
      </c>
      <c r="Q37" s="43">
        <v>0.86879641051689527</v>
      </c>
      <c r="R37" s="47">
        <v>110800</v>
      </c>
      <c r="S37" s="43">
        <v>0.90309566787003615</v>
      </c>
      <c r="T37" s="41">
        <v>440</v>
      </c>
      <c r="U37" s="44">
        <v>0.14318181818181819</v>
      </c>
      <c r="V37" s="41">
        <v>390</v>
      </c>
      <c r="W37" s="44">
        <v>0.18205128205128204</v>
      </c>
    </row>
    <row r="38" spans="1:23" x14ac:dyDescent="0.45">
      <c r="A38" s="45" t="s">
        <v>44</v>
      </c>
      <c r="B38" s="40">
        <v>1045621</v>
      </c>
      <c r="C38" s="40">
        <v>990019</v>
      </c>
      <c r="D38" s="40">
        <v>496358</v>
      </c>
      <c r="E38" s="41">
        <v>493661</v>
      </c>
      <c r="F38" s="46">
        <v>55423</v>
      </c>
      <c r="G38" s="41">
        <v>27795</v>
      </c>
      <c r="H38" s="41">
        <v>27628</v>
      </c>
      <c r="I38" s="41">
        <v>117</v>
      </c>
      <c r="J38" s="41">
        <v>54</v>
      </c>
      <c r="K38" s="41">
        <v>63</v>
      </c>
      <c r="L38" s="67">
        <v>62</v>
      </c>
      <c r="M38" s="67">
        <v>41</v>
      </c>
      <c r="N38" s="67">
        <v>21</v>
      </c>
      <c r="O38" s="42"/>
      <c r="P38" s="41">
        <v>1077500</v>
      </c>
      <c r="Q38" s="43">
        <v>0.91881113689095129</v>
      </c>
      <c r="R38" s="47">
        <v>47400</v>
      </c>
      <c r="S38" s="43">
        <v>1.1692616033755274</v>
      </c>
      <c r="T38" s="41">
        <v>780</v>
      </c>
      <c r="U38" s="44">
        <v>0.15</v>
      </c>
      <c r="V38" s="41">
        <v>400</v>
      </c>
      <c r="W38" s="44">
        <v>0.155</v>
      </c>
    </row>
    <row r="39" spans="1:23" x14ac:dyDescent="0.45">
      <c r="A39" s="45" t="s">
        <v>45</v>
      </c>
      <c r="B39" s="40">
        <v>2758262</v>
      </c>
      <c r="C39" s="40">
        <v>2424287</v>
      </c>
      <c r="D39" s="40">
        <v>1215856</v>
      </c>
      <c r="E39" s="41">
        <v>1208431</v>
      </c>
      <c r="F39" s="46">
        <v>333455</v>
      </c>
      <c r="G39" s="41">
        <v>167369</v>
      </c>
      <c r="H39" s="41">
        <v>166086</v>
      </c>
      <c r="I39" s="41">
        <v>314</v>
      </c>
      <c r="J39" s="41">
        <v>149</v>
      </c>
      <c r="K39" s="41">
        <v>165</v>
      </c>
      <c r="L39" s="67">
        <v>206</v>
      </c>
      <c r="M39" s="67">
        <v>142</v>
      </c>
      <c r="N39" s="67">
        <v>64</v>
      </c>
      <c r="O39" s="42"/>
      <c r="P39" s="41">
        <v>2837130</v>
      </c>
      <c r="Q39" s="43">
        <v>0.85448569505098459</v>
      </c>
      <c r="R39" s="47">
        <v>385900</v>
      </c>
      <c r="S39" s="43">
        <v>0.86409691629955943</v>
      </c>
      <c r="T39" s="41">
        <v>720</v>
      </c>
      <c r="U39" s="44">
        <v>0.43611111111111112</v>
      </c>
      <c r="V39" s="41">
        <v>3340</v>
      </c>
      <c r="W39" s="44">
        <v>6.1676646706586825E-2</v>
      </c>
    </row>
    <row r="40" spans="1:23" x14ac:dyDescent="0.45">
      <c r="A40" s="45" t="s">
        <v>46</v>
      </c>
      <c r="B40" s="40">
        <v>4147549</v>
      </c>
      <c r="C40" s="40">
        <v>3552087</v>
      </c>
      <c r="D40" s="40">
        <v>1780681</v>
      </c>
      <c r="E40" s="41">
        <v>1771406</v>
      </c>
      <c r="F40" s="46">
        <v>595184</v>
      </c>
      <c r="G40" s="41">
        <v>298619</v>
      </c>
      <c r="H40" s="41">
        <v>296565</v>
      </c>
      <c r="I40" s="41">
        <v>125</v>
      </c>
      <c r="J40" s="41">
        <v>57</v>
      </c>
      <c r="K40" s="41">
        <v>68</v>
      </c>
      <c r="L40" s="67">
        <v>153</v>
      </c>
      <c r="M40" s="67">
        <v>133</v>
      </c>
      <c r="N40" s="67">
        <v>20</v>
      </c>
      <c r="O40" s="42"/>
      <c r="P40" s="41">
        <v>3981430</v>
      </c>
      <c r="Q40" s="43">
        <v>0.89216361960401158</v>
      </c>
      <c r="R40" s="47">
        <v>616200</v>
      </c>
      <c r="S40" s="43">
        <v>0.96589419019798761</v>
      </c>
      <c r="T40" s="41">
        <v>1240</v>
      </c>
      <c r="U40" s="44">
        <v>0.10080645161290322</v>
      </c>
      <c r="V40" s="41">
        <v>5060</v>
      </c>
      <c r="W40" s="44">
        <v>3.0237154150197627E-2</v>
      </c>
    </row>
    <row r="41" spans="1:23" x14ac:dyDescent="0.45">
      <c r="A41" s="45" t="s">
        <v>47</v>
      </c>
      <c r="B41" s="40">
        <v>2036809</v>
      </c>
      <c r="C41" s="40">
        <v>1823662</v>
      </c>
      <c r="D41" s="40">
        <v>913997</v>
      </c>
      <c r="E41" s="41">
        <v>909665</v>
      </c>
      <c r="F41" s="46">
        <v>213011</v>
      </c>
      <c r="G41" s="41">
        <v>106962</v>
      </c>
      <c r="H41" s="41">
        <v>106049</v>
      </c>
      <c r="I41" s="41">
        <v>55</v>
      </c>
      <c r="J41" s="41">
        <v>29</v>
      </c>
      <c r="K41" s="41">
        <v>26</v>
      </c>
      <c r="L41" s="67">
        <v>81</v>
      </c>
      <c r="M41" s="67">
        <v>65</v>
      </c>
      <c r="N41" s="67">
        <v>16</v>
      </c>
      <c r="O41" s="42"/>
      <c r="P41" s="41">
        <v>2024075</v>
      </c>
      <c r="Q41" s="43">
        <v>0.90098538838728803</v>
      </c>
      <c r="R41" s="47">
        <v>210200</v>
      </c>
      <c r="S41" s="43">
        <v>1.0133729781160798</v>
      </c>
      <c r="T41" s="41">
        <v>420</v>
      </c>
      <c r="U41" s="44">
        <v>0.13095238095238096</v>
      </c>
      <c r="V41" s="41">
        <v>4380</v>
      </c>
      <c r="W41" s="44">
        <v>1.8493150684931507E-2</v>
      </c>
    </row>
    <row r="42" spans="1:23" x14ac:dyDescent="0.45">
      <c r="A42" s="45" t="s">
        <v>48</v>
      </c>
      <c r="B42" s="40">
        <v>1093978</v>
      </c>
      <c r="C42" s="40">
        <v>941628</v>
      </c>
      <c r="D42" s="40">
        <v>472058</v>
      </c>
      <c r="E42" s="41">
        <v>469570</v>
      </c>
      <c r="F42" s="46">
        <v>152110</v>
      </c>
      <c r="G42" s="41">
        <v>76265</v>
      </c>
      <c r="H42" s="41">
        <v>75845</v>
      </c>
      <c r="I42" s="41">
        <v>167</v>
      </c>
      <c r="J42" s="41">
        <v>79</v>
      </c>
      <c r="K42" s="41">
        <v>88</v>
      </c>
      <c r="L42" s="67">
        <v>73</v>
      </c>
      <c r="M42" s="67">
        <v>70</v>
      </c>
      <c r="N42" s="67">
        <v>3</v>
      </c>
      <c r="O42" s="42"/>
      <c r="P42" s="41">
        <v>1026575</v>
      </c>
      <c r="Q42" s="43">
        <v>0.91725202737257383</v>
      </c>
      <c r="R42" s="47">
        <v>152900</v>
      </c>
      <c r="S42" s="43">
        <v>0.99483322432962717</v>
      </c>
      <c r="T42" s="41">
        <v>860</v>
      </c>
      <c r="U42" s="44">
        <v>0.19418604651162791</v>
      </c>
      <c r="V42" s="41">
        <v>5000</v>
      </c>
      <c r="W42" s="44">
        <v>1.46E-2</v>
      </c>
    </row>
    <row r="43" spans="1:23" x14ac:dyDescent="0.45">
      <c r="A43" s="45" t="s">
        <v>49</v>
      </c>
      <c r="B43" s="40">
        <v>1447788</v>
      </c>
      <c r="C43" s="40">
        <v>1335383</v>
      </c>
      <c r="D43" s="40">
        <v>669430</v>
      </c>
      <c r="E43" s="41">
        <v>665953</v>
      </c>
      <c r="F43" s="46">
        <v>112181</v>
      </c>
      <c r="G43" s="41">
        <v>56178</v>
      </c>
      <c r="H43" s="41">
        <v>56003</v>
      </c>
      <c r="I43" s="41">
        <v>173</v>
      </c>
      <c r="J43" s="41">
        <v>85</v>
      </c>
      <c r="K43" s="41">
        <v>88</v>
      </c>
      <c r="L43" s="67">
        <v>51</v>
      </c>
      <c r="M43" s="67">
        <v>46</v>
      </c>
      <c r="N43" s="67">
        <v>5</v>
      </c>
      <c r="O43" s="42"/>
      <c r="P43" s="41">
        <v>1441310</v>
      </c>
      <c r="Q43" s="43">
        <v>0.92650644205618504</v>
      </c>
      <c r="R43" s="47">
        <v>102300</v>
      </c>
      <c r="S43" s="43">
        <v>1.0965884652981428</v>
      </c>
      <c r="T43" s="41">
        <v>200</v>
      </c>
      <c r="U43" s="44">
        <v>0.86499999999999999</v>
      </c>
      <c r="V43" s="41">
        <v>1190</v>
      </c>
      <c r="W43" s="44">
        <v>4.2857142857142858E-2</v>
      </c>
    </row>
    <row r="44" spans="1:23" x14ac:dyDescent="0.45">
      <c r="A44" s="45" t="s">
        <v>50</v>
      </c>
      <c r="B44" s="40">
        <v>2060028</v>
      </c>
      <c r="C44" s="40">
        <v>1926826</v>
      </c>
      <c r="D44" s="40">
        <v>966189</v>
      </c>
      <c r="E44" s="41">
        <v>960637</v>
      </c>
      <c r="F44" s="46">
        <v>132949</v>
      </c>
      <c r="G44" s="41">
        <v>66746</v>
      </c>
      <c r="H44" s="41">
        <v>66203</v>
      </c>
      <c r="I44" s="41">
        <v>56</v>
      </c>
      <c r="J44" s="41">
        <v>26</v>
      </c>
      <c r="K44" s="41">
        <v>30</v>
      </c>
      <c r="L44" s="67">
        <v>197</v>
      </c>
      <c r="M44" s="67">
        <v>138</v>
      </c>
      <c r="N44" s="67">
        <v>59</v>
      </c>
      <c r="O44" s="42"/>
      <c r="P44" s="41">
        <v>2095550</v>
      </c>
      <c r="Q44" s="43">
        <v>0.91948462217556248</v>
      </c>
      <c r="R44" s="47">
        <v>128400</v>
      </c>
      <c r="S44" s="43">
        <v>1.0354283489096574</v>
      </c>
      <c r="T44" s="41">
        <v>100</v>
      </c>
      <c r="U44" s="44">
        <v>0.56000000000000005</v>
      </c>
      <c r="V44" s="41">
        <v>9090</v>
      </c>
      <c r="W44" s="44">
        <v>2.1672167216721671E-2</v>
      </c>
    </row>
    <row r="45" spans="1:23" x14ac:dyDescent="0.45">
      <c r="A45" s="45" t="s">
        <v>51</v>
      </c>
      <c r="B45" s="40">
        <v>1039135</v>
      </c>
      <c r="C45" s="40">
        <v>979933</v>
      </c>
      <c r="D45" s="40">
        <v>492132</v>
      </c>
      <c r="E45" s="41">
        <v>487801</v>
      </c>
      <c r="F45" s="46">
        <v>58885</v>
      </c>
      <c r="G45" s="41">
        <v>29614</v>
      </c>
      <c r="H45" s="41">
        <v>29271</v>
      </c>
      <c r="I45" s="41">
        <v>74</v>
      </c>
      <c r="J45" s="41">
        <v>33</v>
      </c>
      <c r="K45" s="41">
        <v>41</v>
      </c>
      <c r="L45" s="67">
        <v>243</v>
      </c>
      <c r="M45" s="67">
        <v>149</v>
      </c>
      <c r="N45" s="67">
        <v>94</v>
      </c>
      <c r="O45" s="42"/>
      <c r="P45" s="41">
        <v>1048795</v>
      </c>
      <c r="Q45" s="43">
        <v>0.9343417922472933</v>
      </c>
      <c r="R45" s="47">
        <v>55600</v>
      </c>
      <c r="S45" s="43">
        <v>1.0590827338129496</v>
      </c>
      <c r="T45" s="41">
        <v>140</v>
      </c>
      <c r="U45" s="44">
        <v>0.52857142857142858</v>
      </c>
      <c r="V45" s="41">
        <v>6690</v>
      </c>
      <c r="W45" s="44">
        <v>3.6322869955156947E-2</v>
      </c>
    </row>
    <row r="46" spans="1:23" x14ac:dyDescent="0.45">
      <c r="A46" s="45" t="s">
        <v>52</v>
      </c>
      <c r="B46" s="40">
        <v>7668442</v>
      </c>
      <c r="C46" s="40">
        <v>6688288</v>
      </c>
      <c r="D46" s="40">
        <v>3358748</v>
      </c>
      <c r="E46" s="41">
        <v>3329540</v>
      </c>
      <c r="F46" s="46">
        <v>979726</v>
      </c>
      <c r="G46" s="41">
        <v>493494</v>
      </c>
      <c r="H46" s="41">
        <v>486232</v>
      </c>
      <c r="I46" s="41">
        <v>203</v>
      </c>
      <c r="J46" s="41">
        <v>92</v>
      </c>
      <c r="K46" s="41">
        <v>111</v>
      </c>
      <c r="L46" s="67">
        <v>225</v>
      </c>
      <c r="M46" s="67">
        <v>191</v>
      </c>
      <c r="N46" s="67">
        <v>34</v>
      </c>
      <c r="O46" s="42"/>
      <c r="P46" s="41">
        <v>7070230</v>
      </c>
      <c r="Q46" s="43">
        <v>0.94597884368683904</v>
      </c>
      <c r="R46" s="47">
        <v>1044500</v>
      </c>
      <c r="S46" s="43">
        <v>0.93798563906175203</v>
      </c>
      <c r="T46" s="41">
        <v>820</v>
      </c>
      <c r="U46" s="44">
        <v>0.2475609756097561</v>
      </c>
      <c r="V46" s="41">
        <v>2700</v>
      </c>
      <c r="W46" s="44">
        <v>8.3333333333333329E-2</v>
      </c>
    </row>
    <row r="47" spans="1:23" x14ac:dyDescent="0.45">
      <c r="A47" s="45" t="s">
        <v>53</v>
      </c>
      <c r="B47" s="40">
        <v>1193326</v>
      </c>
      <c r="C47" s="40">
        <v>1109581</v>
      </c>
      <c r="D47" s="40">
        <v>556362</v>
      </c>
      <c r="E47" s="41">
        <v>553219</v>
      </c>
      <c r="F47" s="46">
        <v>83601</v>
      </c>
      <c r="G47" s="41">
        <v>42114</v>
      </c>
      <c r="H47" s="41">
        <v>41487</v>
      </c>
      <c r="I47" s="41">
        <v>16</v>
      </c>
      <c r="J47" s="41">
        <v>5</v>
      </c>
      <c r="K47" s="41">
        <v>11</v>
      </c>
      <c r="L47" s="67">
        <v>128</v>
      </c>
      <c r="M47" s="67">
        <v>68</v>
      </c>
      <c r="N47" s="67">
        <v>60</v>
      </c>
      <c r="O47" s="42"/>
      <c r="P47" s="41">
        <v>1212205</v>
      </c>
      <c r="Q47" s="43">
        <v>0.915341052049777</v>
      </c>
      <c r="R47" s="47">
        <v>74400</v>
      </c>
      <c r="S47" s="43">
        <v>1.1236693548387098</v>
      </c>
      <c r="T47" s="41">
        <v>140</v>
      </c>
      <c r="U47" s="44">
        <v>0.11428571428571428</v>
      </c>
      <c r="V47" s="41">
        <v>710</v>
      </c>
      <c r="W47" s="44">
        <v>0.18028169014084508</v>
      </c>
    </row>
    <row r="48" spans="1:23" x14ac:dyDescent="0.45">
      <c r="A48" s="45" t="s">
        <v>54</v>
      </c>
      <c r="B48" s="40">
        <v>2037130</v>
      </c>
      <c r="C48" s="40">
        <v>1752222</v>
      </c>
      <c r="D48" s="40">
        <v>879373</v>
      </c>
      <c r="E48" s="41">
        <v>872849</v>
      </c>
      <c r="F48" s="46">
        <v>284847</v>
      </c>
      <c r="G48" s="41">
        <v>142716</v>
      </c>
      <c r="H48" s="41">
        <v>142131</v>
      </c>
      <c r="I48" s="41">
        <v>29</v>
      </c>
      <c r="J48" s="41">
        <v>12</v>
      </c>
      <c r="K48" s="41">
        <v>17</v>
      </c>
      <c r="L48" s="67">
        <v>32</v>
      </c>
      <c r="M48" s="67">
        <v>27</v>
      </c>
      <c r="N48" s="67">
        <v>5</v>
      </c>
      <c r="O48" s="42"/>
      <c r="P48" s="41">
        <v>1909420</v>
      </c>
      <c r="Q48" s="43">
        <v>0.91767238218935598</v>
      </c>
      <c r="R48" s="47">
        <v>288800</v>
      </c>
      <c r="S48" s="43">
        <v>0.98631232686980608</v>
      </c>
      <c r="T48" s="41">
        <v>300</v>
      </c>
      <c r="U48" s="44">
        <v>9.6666666666666665E-2</v>
      </c>
      <c r="V48" s="41">
        <v>1170</v>
      </c>
      <c r="W48" s="44">
        <v>2.735042735042735E-2</v>
      </c>
    </row>
    <row r="49" spans="1:23" x14ac:dyDescent="0.45">
      <c r="A49" s="45" t="s">
        <v>55</v>
      </c>
      <c r="B49" s="40">
        <v>2673316</v>
      </c>
      <c r="C49" s="40">
        <v>2304697</v>
      </c>
      <c r="D49" s="40">
        <v>1155890</v>
      </c>
      <c r="E49" s="41">
        <v>1148807</v>
      </c>
      <c r="F49" s="46">
        <v>368223</v>
      </c>
      <c r="G49" s="41">
        <v>184739</v>
      </c>
      <c r="H49" s="41">
        <v>183484</v>
      </c>
      <c r="I49" s="41">
        <v>252</v>
      </c>
      <c r="J49" s="41">
        <v>124</v>
      </c>
      <c r="K49" s="41">
        <v>128</v>
      </c>
      <c r="L49" s="67">
        <v>144</v>
      </c>
      <c r="M49" s="67">
        <v>123</v>
      </c>
      <c r="N49" s="67">
        <v>21</v>
      </c>
      <c r="O49" s="42"/>
      <c r="P49" s="41">
        <v>2537755</v>
      </c>
      <c r="Q49" s="43">
        <v>0.90816371162700893</v>
      </c>
      <c r="R49" s="47">
        <v>350000</v>
      </c>
      <c r="S49" s="43">
        <v>1.0520657142857144</v>
      </c>
      <c r="T49" s="41">
        <v>720</v>
      </c>
      <c r="U49" s="44">
        <v>0.35</v>
      </c>
      <c r="V49" s="41">
        <v>1220</v>
      </c>
      <c r="W49" s="44">
        <v>0.11803278688524591</v>
      </c>
    </row>
    <row r="50" spans="1:23" x14ac:dyDescent="0.45">
      <c r="A50" s="45" t="s">
        <v>56</v>
      </c>
      <c r="B50" s="40">
        <v>1699014</v>
      </c>
      <c r="C50" s="40">
        <v>1562933</v>
      </c>
      <c r="D50" s="40">
        <v>784429</v>
      </c>
      <c r="E50" s="41">
        <v>778504</v>
      </c>
      <c r="F50" s="46">
        <v>135747</v>
      </c>
      <c r="G50" s="41">
        <v>68084</v>
      </c>
      <c r="H50" s="41">
        <v>67663</v>
      </c>
      <c r="I50" s="41">
        <v>98</v>
      </c>
      <c r="J50" s="41">
        <v>42</v>
      </c>
      <c r="K50" s="41">
        <v>56</v>
      </c>
      <c r="L50" s="67">
        <v>236</v>
      </c>
      <c r="M50" s="67">
        <v>139</v>
      </c>
      <c r="N50" s="67">
        <v>97</v>
      </c>
      <c r="O50" s="42"/>
      <c r="P50" s="41">
        <v>1676195</v>
      </c>
      <c r="Q50" s="43">
        <v>0.93242910281918279</v>
      </c>
      <c r="R50" s="47">
        <v>125500</v>
      </c>
      <c r="S50" s="43">
        <v>1.0816494023904382</v>
      </c>
      <c r="T50" s="41">
        <v>440</v>
      </c>
      <c r="U50" s="44">
        <v>0.22272727272727272</v>
      </c>
      <c r="V50" s="41">
        <v>1000</v>
      </c>
      <c r="W50" s="44">
        <v>0.23599999999999999</v>
      </c>
    </row>
    <row r="51" spans="1:23" x14ac:dyDescent="0.45">
      <c r="A51" s="45" t="s">
        <v>57</v>
      </c>
      <c r="B51" s="40">
        <v>1613786</v>
      </c>
      <c r="C51" s="40">
        <v>1550581</v>
      </c>
      <c r="D51" s="40">
        <v>777964</v>
      </c>
      <c r="E51" s="41">
        <v>772617</v>
      </c>
      <c r="F51" s="46">
        <v>63085</v>
      </c>
      <c r="G51" s="41">
        <v>31638</v>
      </c>
      <c r="H51" s="41">
        <v>31447</v>
      </c>
      <c r="I51" s="41">
        <v>27</v>
      </c>
      <c r="J51" s="41">
        <v>10</v>
      </c>
      <c r="K51" s="41">
        <v>17</v>
      </c>
      <c r="L51" s="67">
        <v>93</v>
      </c>
      <c r="M51" s="67">
        <v>77</v>
      </c>
      <c r="N51" s="67">
        <v>16</v>
      </c>
      <c r="O51" s="42"/>
      <c r="P51" s="41">
        <v>1622295</v>
      </c>
      <c r="Q51" s="43">
        <v>0.95579472290797918</v>
      </c>
      <c r="R51" s="47">
        <v>55600</v>
      </c>
      <c r="S51" s="43">
        <v>1.1346223021582733</v>
      </c>
      <c r="T51" s="41">
        <v>300</v>
      </c>
      <c r="U51" s="44">
        <v>0.09</v>
      </c>
      <c r="V51" s="41">
        <v>2410</v>
      </c>
      <c r="W51" s="44">
        <v>3.8589211618257263E-2</v>
      </c>
    </row>
    <row r="52" spans="1:23" x14ac:dyDescent="0.45">
      <c r="A52" s="45" t="s">
        <v>58</v>
      </c>
      <c r="B52" s="40">
        <v>2416804</v>
      </c>
      <c r="C52" s="40">
        <v>2217152</v>
      </c>
      <c r="D52" s="40">
        <v>1112831</v>
      </c>
      <c r="E52" s="41">
        <v>1104321</v>
      </c>
      <c r="F52" s="46">
        <v>199406</v>
      </c>
      <c r="G52" s="41">
        <v>100100</v>
      </c>
      <c r="H52" s="41">
        <v>99306</v>
      </c>
      <c r="I52" s="41">
        <v>234</v>
      </c>
      <c r="J52" s="41">
        <v>115</v>
      </c>
      <c r="K52" s="41">
        <v>119</v>
      </c>
      <c r="L52" s="67">
        <v>12</v>
      </c>
      <c r="M52" s="67">
        <v>11</v>
      </c>
      <c r="N52" s="67">
        <v>1</v>
      </c>
      <c r="O52" s="42"/>
      <c r="P52" s="41">
        <v>2407410</v>
      </c>
      <c r="Q52" s="43">
        <v>0.92096983895555806</v>
      </c>
      <c r="R52" s="47">
        <v>197100</v>
      </c>
      <c r="S52" s="43">
        <v>1.0116996448503297</v>
      </c>
      <c r="T52" s="41">
        <v>340</v>
      </c>
      <c r="U52" s="44">
        <v>0.68823529411764706</v>
      </c>
      <c r="V52" s="41">
        <v>1250</v>
      </c>
      <c r="W52" s="44">
        <v>9.5999999999999992E-3</v>
      </c>
    </row>
    <row r="53" spans="1:23" x14ac:dyDescent="0.45">
      <c r="A53" s="45" t="s">
        <v>59</v>
      </c>
      <c r="B53" s="40">
        <v>1965462</v>
      </c>
      <c r="C53" s="40">
        <v>1685718</v>
      </c>
      <c r="D53" s="40">
        <v>847498</v>
      </c>
      <c r="E53" s="41">
        <v>838220</v>
      </c>
      <c r="F53" s="46">
        <v>279143</v>
      </c>
      <c r="G53" s="41">
        <v>140336</v>
      </c>
      <c r="H53" s="41">
        <v>138807</v>
      </c>
      <c r="I53" s="41">
        <v>489</v>
      </c>
      <c r="J53" s="41">
        <v>242</v>
      </c>
      <c r="K53" s="41">
        <v>247</v>
      </c>
      <c r="L53" s="67">
        <v>112</v>
      </c>
      <c r="M53" s="67">
        <v>86</v>
      </c>
      <c r="N53" s="67">
        <v>26</v>
      </c>
      <c r="O53" s="42"/>
      <c r="P53" s="41">
        <v>1955425</v>
      </c>
      <c r="Q53" s="43">
        <v>0.86207243949525036</v>
      </c>
      <c r="R53" s="47">
        <v>305500</v>
      </c>
      <c r="S53" s="43">
        <v>0.91372504091653028</v>
      </c>
      <c r="T53" s="41">
        <v>1260</v>
      </c>
      <c r="U53" s="44">
        <v>0.3880952380952381</v>
      </c>
      <c r="V53" s="41">
        <v>3860</v>
      </c>
      <c r="W53" s="44">
        <v>2.9015544041450778E-2</v>
      </c>
    </row>
    <row r="55" spans="1:23" x14ac:dyDescent="0.45">
      <c r="A55" s="114" t="s">
        <v>133</v>
      </c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</row>
    <row r="56" spans="1:23" x14ac:dyDescent="0.45">
      <c r="A56" s="115" t="s">
        <v>134</v>
      </c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 spans="1:23" x14ac:dyDescent="0.45">
      <c r="A57" s="115" t="s">
        <v>135</v>
      </c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</row>
    <row r="58" spans="1:23" x14ac:dyDescent="0.45">
      <c r="A58" s="115" t="s">
        <v>136</v>
      </c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</row>
    <row r="59" spans="1:23" ht="18" customHeight="1" x14ac:dyDescent="0.45">
      <c r="A59" s="114" t="s">
        <v>137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</row>
    <row r="60" spans="1:23" x14ac:dyDescent="0.45">
      <c r="A60" s="22" t="s">
        <v>138</v>
      </c>
    </row>
    <row r="61" spans="1:23" x14ac:dyDescent="0.45">
      <c r="A61" s="22" t="s">
        <v>139</v>
      </c>
    </row>
  </sheetData>
  <mergeCells count="19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140</v>
      </c>
    </row>
    <row r="2" spans="1:6" x14ac:dyDescent="0.45">
      <c r="D2" s="49" t="s">
        <v>141</v>
      </c>
    </row>
    <row r="3" spans="1:6" ht="36" x14ac:dyDescent="0.45">
      <c r="A3" s="45" t="s">
        <v>2</v>
      </c>
      <c r="B3" s="39" t="s">
        <v>142</v>
      </c>
      <c r="C3" s="50" t="s">
        <v>94</v>
      </c>
      <c r="D3" s="50" t="s">
        <v>95</v>
      </c>
      <c r="E3" s="24"/>
    </row>
    <row r="4" spans="1:6" x14ac:dyDescent="0.45">
      <c r="A4" s="28" t="s">
        <v>12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13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14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15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16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17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18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19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20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21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22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23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24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25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26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27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28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29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30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31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32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33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34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35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36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37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38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39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40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41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42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43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44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45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46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47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48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49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50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51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52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53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54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55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56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57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58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59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143</v>
      </c>
    </row>
    <row r="54" spans="1:4" x14ac:dyDescent="0.45">
      <c r="A54" t="s">
        <v>144</v>
      </c>
    </row>
    <row r="55" spans="1:4" x14ac:dyDescent="0.45">
      <c r="A55" t="s">
        <v>145</v>
      </c>
    </row>
    <row r="56" spans="1:4" x14ac:dyDescent="0.45">
      <c r="A56" t="s">
        <v>146</v>
      </c>
    </row>
    <row r="57" spans="1:4" x14ac:dyDescent="0.45">
      <c r="A57" s="22" t="s">
        <v>147</v>
      </c>
    </row>
    <row r="58" spans="1:4" x14ac:dyDescent="0.45">
      <c r="A58" t="s">
        <v>148</v>
      </c>
    </row>
    <row r="59" spans="1:4" x14ac:dyDescent="0.45">
      <c r="A59" t="s">
        <v>149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DIGI-808455956-3916553</_dlc_DocId>
    <_dlc_DocIdUrl xmlns="89559dea-130d-4237-8e78-1ce7f44b9a24">
      <Url>https://digitalgojp.sharepoint.com/sites/digi_portal/_layouts/15/DocIdRedir.aspx?ID=DIGI-808455956-3916553</Url>
      <Description>DIGI-808455956-3916553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2022-07-20T05:53:03Z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b1895a3f-471b-4121-bccc-8dc3e5b7d0e2</vt:lpwstr>
  </property>
  <property fmtid="{D5CDD505-2E9C-101B-9397-08002B2CF9AE}" pid="4" name="MediaServiceImageTags">
    <vt:lpwstr/>
  </property>
</Properties>
</file>