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848" yWindow="1848" windowWidth="43200" windowHeight="23448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総接種回数!$A$1:$W$61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1" l="1"/>
  <c r="P7" i="11"/>
  <c r="R8" i="11"/>
  <c r="V7" i="11"/>
  <c r="T7" i="11"/>
  <c r="P3" i="12" l="1"/>
  <c r="B3" i="12"/>
  <c r="B3" i="11"/>
  <c r="U7" i="11" l="1"/>
  <c r="I7" i="11"/>
  <c r="O7" i="11"/>
  <c r="C8" i="11" l="1"/>
  <c r="D8" i="11" s="1"/>
  <c r="E8" i="11"/>
  <c r="F8" i="11" s="1"/>
  <c r="H8" i="11"/>
  <c r="C9" i="11"/>
  <c r="D9" i="11" s="1"/>
  <c r="E9" i="11"/>
  <c r="F9" i="11" s="1"/>
  <c r="G9" i="11"/>
  <c r="H9" i="11" s="1"/>
  <c r="C10" i="11"/>
  <c r="D10" i="11" s="1"/>
  <c r="E10" i="11"/>
  <c r="F10" i="11" s="1"/>
  <c r="G10" i="11"/>
  <c r="H10" i="11" s="1"/>
  <c r="C11" i="11"/>
  <c r="D11" i="11" s="1"/>
  <c r="E11" i="11"/>
  <c r="F11" i="11" s="1"/>
  <c r="G11" i="11"/>
  <c r="H11" i="11" s="1"/>
  <c r="C12" i="11"/>
  <c r="D12" i="11" s="1"/>
  <c r="E12" i="11"/>
  <c r="F12" i="11" s="1"/>
  <c r="G12" i="11"/>
  <c r="H12" i="11" s="1"/>
  <c r="C13" i="11"/>
  <c r="D13" i="11" s="1"/>
  <c r="E13" i="11"/>
  <c r="F13" i="11" s="1"/>
  <c r="G13" i="11"/>
  <c r="H13" i="11" s="1"/>
  <c r="C14" i="11"/>
  <c r="D14" i="11" s="1"/>
  <c r="E14" i="11"/>
  <c r="F14" i="11" s="1"/>
  <c r="G14" i="11"/>
  <c r="H14" i="11" s="1"/>
  <c r="C15" i="11"/>
  <c r="D15" i="11" s="1"/>
  <c r="E15" i="11"/>
  <c r="F15" i="11" s="1"/>
  <c r="G15" i="11"/>
  <c r="H15" i="11" s="1"/>
  <c r="C16" i="11"/>
  <c r="D16" i="11" s="1"/>
  <c r="E16" i="11"/>
  <c r="F16" i="11" s="1"/>
  <c r="G16" i="11"/>
  <c r="H16" i="11" s="1"/>
  <c r="C17" i="11"/>
  <c r="D17" i="11" s="1"/>
  <c r="E17" i="11"/>
  <c r="F17" i="11" s="1"/>
  <c r="G17" i="11"/>
  <c r="H17" i="11" s="1"/>
  <c r="C18" i="11"/>
  <c r="D18" i="11" s="1"/>
  <c r="E18" i="11"/>
  <c r="F18" i="11" s="1"/>
  <c r="G18" i="11"/>
  <c r="H18" i="11" s="1"/>
  <c r="C19" i="11"/>
  <c r="D19" i="11" s="1"/>
  <c r="E19" i="11"/>
  <c r="F19" i="11" s="1"/>
  <c r="G19" i="11"/>
  <c r="H19" i="11" s="1"/>
  <c r="C20" i="11"/>
  <c r="D20" i="11" s="1"/>
  <c r="E20" i="11"/>
  <c r="F20" i="11" s="1"/>
  <c r="G20" i="11"/>
  <c r="H20" i="11" s="1"/>
  <c r="C21" i="11"/>
  <c r="D21" i="11" s="1"/>
  <c r="E21" i="11"/>
  <c r="F21" i="11" s="1"/>
  <c r="G21" i="11"/>
  <c r="H21" i="11" s="1"/>
  <c r="C22" i="11"/>
  <c r="D22" i="11" s="1"/>
  <c r="E22" i="11"/>
  <c r="F22" i="11" s="1"/>
  <c r="G22" i="11"/>
  <c r="H22" i="11" s="1"/>
  <c r="C23" i="11"/>
  <c r="D23" i="11" s="1"/>
  <c r="E23" i="11"/>
  <c r="F23" i="11" s="1"/>
  <c r="G23" i="11"/>
  <c r="H23" i="11" s="1"/>
  <c r="C24" i="11"/>
  <c r="D24" i="11" s="1"/>
  <c r="E24" i="11"/>
  <c r="F24" i="11" s="1"/>
  <c r="G24" i="11"/>
  <c r="H24" i="11" s="1"/>
  <c r="C25" i="11"/>
  <c r="D25" i="11" s="1"/>
  <c r="E25" i="11"/>
  <c r="F25" i="11" s="1"/>
  <c r="G25" i="11"/>
  <c r="H25" i="11" s="1"/>
  <c r="C26" i="11"/>
  <c r="D26" i="11" s="1"/>
  <c r="E26" i="11"/>
  <c r="F26" i="11" s="1"/>
  <c r="G26" i="11"/>
  <c r="H26" i="11" s="1"/>
  <c r="C27" i="11"/>
  <c r="D27" i="11" s="1"/>
  <c r="E27" i="11"/>
  <c r="F27" i="11" s="1"/>
  <c r="G27" i="11"/>
  <c r="H27" i="11" s="1"/>
  <c r="C28" i="11"/>
  <c r="D28" i="11" s="1"/>
  <c r="E28" i="11"/>
  <c r="F28" i="11" s="1"/>
  <c r="G28" i="11"/>
  <c r="H28" i="11" s="1"/>
  <c r="C29" i="11"/>
  <c r="D29" i="11" s="1"/>
  <c r="E29" i="11"/>
  <c r="F29" i="11" s="1"/>
  <c r="G29" i="11"/>
  <c r="H29" i="11" s="1"/>
  <c r="C30" i="11"/>
  <c r="D30" i="11" s="1"/>
  <c r="E30" i="11"/>
  <c r="F30" i="11" s="1"/>
  <c r="G30" i="11"/>
  <c r="H30" i="11" s="1"/>
  <c r="C31" i="11"/>
  <c r="D31" i="11" s="1"/>
  <c r="E31" i="11"/>
  <c r="F31" i="11" s="1"/>
  <c r="G31" i="11"/>
  <c r="H31" i="11" s="1"/>
  <c r="C32" i="11"/>
  <c r="D32" i="11" s="1"/>
  <c r="E32" i="11"/>
  <c r="F32" i="11" s="1"/>
  <c r="G32" i="11"/>
  <c r="H32" i="11" s="1"/>
  <c r="C33" i="11"/>
  <c r="D33" i="11" s="1"/>
  <c r="E33" i="11"/>
  <c r="F33" i="11" s="1"/>
  <c r="G33" i="11"/>
  <c r="H33" i="11" s="1"/>
  <c r="C34" i="11"/>
  <c r="D34" i="11" s="1"/>
  <c r="E34" i="11"/>
  <c r="F34" i="11" s="1"/>
  <c r="G34" i="11"/>
  <c r="H34" i="11" s="1"/>
  <c r="C35" i="11"/>
  <c r="D35" i="11" s="1"/>
  <c r="E35" i="11"/>
  <c r="F35" i="11" s="1"/>
  <c r="G35" i="11"/>
  <c r="H35" i="11" s="1"/>
  <c r="C36" i="11"/>
  <c r="D36" i="11" s="1"/>
  <c r="E36" i="11"/>
  <c r="F36" i="11" s="1"/>
  <c r="G36" i="11"/>
  <c r="H36" i="11" s="1"/>
  <c r="C37" i="11"/>
  <c r="D37" i="11" s="1"/>
  <c r="E37" i="11"/>
  <c r="F37" i="11" s="1"/>
  <c r="G37" i="11"/>
  <c r="H37" i="11" s="1"/>
  <c r="C38" i="11"/>
  <c r="D38" i="11" s="1"/>
  <c r="E38" i="11"/>
  <c r="F38" i="11" s="1"/>
  <c r="G38" i="11"/>
  <c r="H38" i="11" s="1"/>
  <c r="C39" i="11"/>
  <c r="D39" i="11" s="1"/>
  <c r="E39" i="11"/>
  <c r="F39" i="11" s="1"/>
  <c r="G39" i="11"/>
  <c r="H39" i="11" s="1"/>
  <c r="C40" i="11"/>
  <c r="D40" i="11" s="1"/>
  <c r="E40" i="11"/>
  <c r="F40" i="11" s="1"/>
  <c r="G40" i="11"/>
  <c r="H40" i="11" s="1"/>
  <c r="C41" i="11"/>
  <c r="D41" i="11" s="1"/>
  <c r="E41" i="11"/>
  <c r="F41" i="11" s="1"/>
  <c r="G41" i="11"/>
  <c r="H41" i="11" s="1"/>
  <c r="C42" i="11"/>
  <c r="D42" i="11" s="1"/>
  <c r="E42" i="11"/>
  <c r="F42" i="11" s="1"/>
  <c r="G42" i="11"/>
  <c r="H42" i="11" s="1"/>
  <c r="C43" i="11"/>
  <c r="D43" i="11" s="1"/>
  <c r="E43" i="11"/>
  <c r="F43" i="11" s="1"/>
  <c r="G43" i="11"/>
  <c r="H43" i="11" s="1"/>
  <c r="C44" i="11"/>
  <c r="D44" i="11" s="1"/>
  <c r="E44" i="11"/>
  <c r="F44" i="11" s="1"/>
  <c r="G44" i="11"/>
  <c r="H44" i="11" s="1"/>
  <c r="C45" i="11"/>
  <c r="D45" i="11" s="1"/>
  <c r="E45" i="11"/>
  <c r="F45" i="11" s="1"/>
  <c r="G45" i="11"/>
  <c r="H45" i="11" s="1"/>
  <c r="C46" i="11"/>
  <c r="D46" i="11" s="1"/>
  <c r="E46" i="11"/>
  <c r="F46" i="11" s="1"/>
  <c r="G46" i="11"/>
  <c r="H46" i="11" s="1"/>
  <c r="C47" i="11"/>
  <c r="D47" i="11" s="1"/>
  <c r="E47" i="11"/>
  <c r="F47" i="11" s="1"/>
  <c r="G47" i="11"/>
  <c r="H47" i="11" s="1"/>
  <c r="C48" i="11"/>
  <c r="D48" i="11" s="1"/>
  <c r="E48" i="11"/>
  <c r="F48" i="11" s="1"/>
  <c r="G48" i="11"/>
  <c r="H48" i="11" s="1"/>
  <c r="C49" i="11"/>
  <c r="D49" i="11" s="1"/>
  <c r="E49" i="11"/>
  <c r="F49" i="11" s="1"/>
  <c r="G49" i="11"/>
  <c r="H49" i="11" s="1"/>
  <c r="C50" i="11"/>
  <c r="D50" i="11" s="1"/>
  <c r="E50" i="11"/>
  <c r="F50" i="11" s="1"/>
  <c r="G50" i="11"/>
  <c r="H50" i="11" s="1"/>
  <c r="C51" i="11"/>
  <c r="D51" i="11" s="1"/>
  <c r="E51" i="11"/>
  <c r="F51" i="11" s="1"/>
  <c r="G51" i="11"/>
  <c r="H51" i="11" s="1"/>
  <c r="C52" i="11"/>
  <c r="D52" i="11" s="1"/>
  <c r="E52" i="11"/>
  <c r="F52" i="11" s="1"/>
  <c r="G52" i="11"/>
  <c r="H52" i="11" s="1"/>
  <c r="C53" i="11"/>
  <c r="D53" i="11" s="1"/>
  <c r="E53" i="11"/>
  <c r="F53" i="11" s="1"/>
  <c r="G53" i="11"/>
  <c r="H53" i="11" s="1"/>
  <c r="C54" i="11"/>
  <c r="D54" i="11" s="1"/>
  <c r="E54" i="11"/>
  <c r="F54" i="11" s="1"/>
  <c r="G54" i="11"/>
  <c r="H54" i="11" s="1"/>
  <c r="N7" i="11"/>
  <c r="V2" i="12"/>
  <c r="R54" i="11"/>
  <c r="R53" i="11"/>
  <c r="R52" i="11"/>
  <c r="R51" i="11"/>
  <c r="R50" i="11"/>
  <c r="R49" i="11"/>
  <c r="R48" i="11"/>
  <c r="R47" i="11"/>
  <c r="R46" i="11"/>
  <c r="R45" i="11"/>
  <c r="R44" i="11"/>
  <c r="R43" i="11"/>
  <c r="R42" i="11"/>
  <c r="R41" i="11"/>
  <c r="R40" i="11"/>
  <c r="R39" i="11"/>
  <c r="R38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R7" i="11" l="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B6" i="12"/>
  <c r="C7" i="11" l="1"/>
  <c r="S54" i="11"/>
  <c r="S53" i="11"/>
  <c r="S52" i="11"/>
  <c r="S51" i="11"/>
  <c r="S50" i="11"/>
  <c r="S49" i="11"/>
  <c r="S48" i="11"/>
  <c r="S47" i="11"/>
  <c r="S46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30" i="11"/>
  <c r="S29" i="11"/>
  <c r="S28" i="11"/>
  <c r="S27" i="11"/>
  <c r="S26" i="11"/>
  <c r="S25" i="11"/>
  <c r="S24" i="11"/>
  <c r="S23" i="11"/>
  <c r="S22" i="11"/>
  <c r="S21" i="11"/>
  <c r="S20" i="11"/>
  <c r="S19" i="11"/>
  <c r="S18" i="11"/>
  <c r="S17" i="11"/>
  <c r="S16" i="11"/>
  <c r="S15" i="11"/>
  <c r="S14" i="11"/>
  <c r="S13" i="11"/>
  <c r="S12" i="11"/>
  <c r="S11" i="11"/>
  <c r="S10" i="11"/>
  <c r="S9" i="11"/>
  <c r="N6" i="12"/>
  <c r="M6" i="12"/>
  <c r="L6" i="12"/>
  <c r="W6" i="12" s="1"/>
  <c r="I6" i="12"/>
  <c r="S8" i="11" l="1"/>
  <c r="S7" i="11"/>
  <c r="W7" i="11" l="1"/>
  <c r="U2" i="11"/>
  <c r="M7" i="11" l="1"/>
  <c r="L7" i="11"/>
  <c r="G5" i="10"/>
  <c r="G7" i="11" l="1"/>
  <c r="B7" i="11" s="1"/>
  <c r="Q7" i="11"/>
  <c r="H7" i="11" l="1"/>
  <c r="J7" i="11"/>
  <c r="K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G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<sst xmlns="http://schemas.openxmlformats.org/spreadsheetml/2006/main" count="353" uniqueCount="152">
  <si>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</si>
  <si>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</si>
  <si>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</si>
  <si>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</si>
  <si>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</si>
  <si>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</si>
  <si>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</si>
  <si>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</si>
  <si>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</si>
  <si>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</si>
  <si>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</si>
  <si>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</si>
  <si>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</si>
  <si>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</si>
  <si>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</si>
  <si>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</si>
  <si>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</si>
  <si>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</si>
  <si>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</si>
  <si>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</si>
  <si>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</si>
  <si>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</si>
  <si>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</si>
  <si>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</si>
  <si>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</si>
  <si>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</si>
  <si>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</si>
  <si>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</si>
  <si>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</si>
  <si>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</si>
  <si>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</si>
  <si>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</si>
  <si>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</si>
  <si>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</si>
  <si>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</si>
  <si>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</si>
  <si>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</si>
  <si>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</si>
  <si>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</si>
  <si>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</si>
  <si>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</si>
  <si>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</si>
  <si>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</si>
  <si>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</si>
  <si>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</si>
  <si>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</si>
  <si>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</si>
  <si>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</si>
  <si>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</si>
  <si>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</si>
  <si>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</si>
  <si>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</si>
  <si>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</si>
  <si>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</si>
  <si>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</si>
  <si>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</si>
  <si>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</si>
  <si>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</si>
  <si>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</si>
  <si>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</si>
  <si>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</si>
  <si>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</si>
  <si>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</si>
  <si>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</si>
  <si>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</si>
  <si>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</si>
  <si>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</si>
  <si>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</si>
  <si>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</si>
  <si>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</si>
  <si>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</si>
  <si>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</si>
  <si>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</si>
  <si>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</si>
  <si>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</si>
  <si>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</si>
  <si>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</si>
  <si>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</si>
  <si>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</si>
  <si>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</si>
  <si>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</si>
  <si>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</si>
  <si>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</si>
  <si>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</si>
  <si>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</si>
  <si>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</si>
  <si>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</si>
  <si>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</si>
  <si>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</si>
  <si>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</si>
  <si>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</si>
  <si>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</si>
  <si>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</si>
  <si>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</si>
  <si>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</si>
  <si>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</si>
  <si>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</si>
  <si>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</si>
  <si>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</si>
  <si>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</si>
  <si>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</si>
  <si>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</si>
  <si>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</si>
  <si>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</si>
  <si>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</si>
  <si>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</si>
  <si>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</si>
  <si>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</si>
  <si>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</si>
  <si>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</si>
  <si>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</si>
  <si>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</si>
  <si>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</si>
  <si>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</si>
  <si>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</si>
  <si>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</si>
  <si>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</si>
  <si>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</si>
  <si>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</si>
  <si>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</si>
  <si>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</si>
  <si>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</si>
  <si>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</si>
  <si>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</si>
  <si>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</si>
  <si>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</si>
  <si>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</si>
  <si>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</si>
  <si>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</si>
  <si>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</si>
  <si>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</si>
  <si>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</si>
  <si>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</si>
  <si>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</si>
  <si>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</si>
  <si>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</si>
  <si>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</si>
  <si>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</si>
  <si>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</si>
  <si>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</si>
  <si>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</si>
  <si>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</si>
  <si>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</si>
  <si>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</si>
  <si>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</si>
  <si>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</si>
  <si>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</si>
  <si>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モデルナ社</t>
    <rPh sb="4" eb="5">
      <t>シャ</t>
    </rPh>
    <phoneticPr fontId="2"/>
  </si>
  <si>
    <r>
      <t>モデルナ社</t>
    </r>
    <r>
      <rPr>
        <sz val="8"/>
        <color theme="1"/>
        <rFont val="游ゴシック"/>
        <family val="3"/>
        <charset val="128"/>
        <scheme val="minor"/>
      </rPr>
      <t>※1</t>
    </r>
    <rPh sb="4" eb="5">
      <t>シャ</t>
    </rPh>
    <phoneticPr fontId="2"/>
  </si>
  <si>
    <t>内８月分</t>
    <rPh sb="0" eb="1">
      <t>ウチ</t>
    </rPh>
    <rPh sb="2" eb="3">
      <t>ガツ</t>
    </rPh>
    <rPh sb="3" eb="4">
      <t>ブン</t>
    </rPh>
    <phoneticPr fontId="2"/>
  </si>
  <si>
    <t>内８月分</t>
    <phoneticPr fontId="2"/>
  </si>
  <si>
    <t>直近1週間</t>
    <rPh sb="3" eb="5">
      <t>シュウカン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</si>
</sst>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0" fillId="0" borderId="2" xfId="0" applyNumberFormat="1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sqref="A1:H1"/>
    </sheetView>
  </sheetViews>
  <sheetFormatPr defaultRowHeight="18" x14ac:dyDescent="0.45"/>
  <cols>
    <col min="1" max="1" width="13.59765625" customWidth="1"/>
    <col min="2" max="3" width="13.59765625" style="1" customWidth="1"/>
    <col min="4" max="7" width="13.59765625" customWidth="1"/>
    <col min="8" max="8" width="15.19921875" customWidth="1"/>
    <col min="9" max="9" width="7" customWidth="1"/>
    <col min="10" max="10" width="10.5" bestFit="1" customWidth="1"/>
  </cols>
  <sheetData>
    <row r="1" spans="1:8" x14ac:dyDescent="0.45">
      <c r="A1" s="74" t="s">
        <v>0</v>
      </c>
      <c r="B1" s="74"/>
      <c r="C1" s="74"/>
      <c r="D1" s="74"/>
      <c r="E1" s="74"/>
      <c r="F1" s="74"/>
      <c r="G1" s="74"/>
      <c r="H1" s="74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89">
        <v>44798</v>
      </c>
      <c r="H3" s="89"/>
    </row>
    <row r="4" spans="1:8" x14ac:dyDescent="0.45">
      <c r="A4" s="4"/>
      <c r="B4" s="5"/>
      <c r="C4" s="5"/>
      <c r="D4" s="4"/>
      <c r="E4" s="6"/>
      <c r="F4" s="6"/>
      <c r="G4" s="6"/>
      <c r="H4" s="7" t="s">
        <v>1</v>
      </c>
    </row>
    <row r="5" spans="1:8" ht="19.5" customHeight="1" x14ac:dyDescent="0.45">
      <c r="A5" s="70" t="s">
        <v>2</v>
      </c>
      <c r="B5" s="75" t="s">
        <v>3</v>
      </c>
      <c r="C5" s="71" t="s">
        <v>4</v>
      </c>
      <c r="D5" s="76"/>
      <c r="E5" s="79" t="s">
        <v>151</v>
      </c>
      <c r="F5" s="80"/>
      <c r="G5" s="81">
        <v>44797</v>
      </c>
      <c r="H5" s="82"/>
    </row>
    <row r="6" spans="1:8" ht="21.75" customHeight="1" x14ac:dyDescent="0.45">
      <c r="A6" s="70"/>
      <c r="B6" s="75"/>
      <c r="C6" s="77"/>
      <c r="D6" s="78"/>
      <c r="E6" s="83" t="s">
        <v>5</v>
      </c>
      <c r="F6" s="84"/>
      <c r="G6" s="85" t="s">
        <v>6</v>
      </c>
      <c r="H6" s="86"/>
    </row>
    <row r="7" spans="1:8" ht="18.75" customHeight="1" x14ac:dyDescent="0.45">
      <c r="A7" s="70"/>
      <c r="B7" s="75"/>
      <c r="C7" s="87" t="s">
        <v>7</v>
      </c>
      <c r="D7" s="8"/>
      <c r="E7" s="69" t="s">
        <v>8</v>
      </c>
      <c r="F7" s="8"/>
      <c r="G7" s="69" t="s">
        <v>8</v>
      </c>
      <c r="H7" s="9"/>
    </row>
    <row r="8" spans="1:8" ht="18.75" customHeight="1" x14ac:dyDescent="0.45">
      <c r="A8" s="70"/>
      <c r="B8" s="75"/>
      <c r="C8" s="88"/>
      <c r="D8" s="71" t="s">
        <v>9</v>
      </c>
      <c r="E8" s="70"/>
      <c r="F8" s="71" t="s">
        <v>10</v>
      </c>
      <c r="G8" s="70"/>
      <c r="H8" s="73" t="s">
        <v>10</v>
      </c>
    </row>
    <row r="9" spans="1:8" ht="35.1" customHeight="1" x14ac:dyDescent="0.45">
      <c r="A9" s="70"/>
      <c r="B9" s="75"/>
      <c r="C9" s="88"/>
      <c r="D9" s="72"/>
      <c r="E9" s="70"/>
      <c r="F9" s="72"/>
      <c r="G9" s="70"/>
      <c r="H9" s="72"/>
    </row>
    <row r="10" spans="1:8" x14ac:dyDescent="0.45">
      <c r="A10" s="10" t="s">
        <v>11</v>
      </c>
      <c r="B10" s="20">
        <v>126645025.00000003</v>
      </c>
      <c r="C10" s="21">
        <f>SUM(C11:C57)</f>
        <v>81190803</v>
      </c>
      <c r="D10" s="11">
        <f>C10/$B10</f>
        <v>0.64108955720921512</v>
      </c>
      <c r="E10" s="21">
        <f>SUM(E11:E57)</f>
        <v>366811</v>
      </c>
      <c r="F10" s="11">
        <f>E10/$B10</f>
        <v>2.8963711760489597E-3</v>
      </c>
      <c r="G10" s="21">
        <f>SUM(G11:G57)</f>
        <v>51305</v>
      </c>
      <c r="H10" s="11">
        <f>G10/$B10</f>
        <v>4.0510868863581487E-4</v>
      </c>
    </row>
    <row r="11" spans="1:8" x14ac:dyDescent="0.45">
      <c r="A11" s="12" t="s">
        <v>12</v>
      </c>
      <c r="B11" s="20">
        <v>5226603</v>
      </c>
      <c r="C11" s="21">
        <v>3463507</v>
      </c>
      <c r="D11" s="11">
        <f t="shared" ref="D11:D57" si="0">C11/$B11</f>
        <v>0.66266885011163079</v>
      </c>
      <c r="E11" s="21">
        <v>16435</v>
      </c>
      <c r="F11" s="11">
        <f t="shared" ref="F11:F57" si="1">E11/$B11</f>
        <v>3.1444898340279529E-3</v>
      </c>
      <c r="G11" s="21">
        <v>3122</v>
      </c>
      <c r="H11" s="11">
        <f t="shared" ref="H11:H57" si="2">G11/$B11</f>
        <v>5.9732870470552283E-4</v>
      </c>
    </row>
    <row r="12" spans="1:8" x14ac:dyDescent="0.45">
      <c r="A12" s="12" t="s">
        <v>13</v>
      </c>
      <c r="B12" s="20">
        <v>1259615</v>
      </c>
      <c r="C12" s="21">
        <v>889188</v>
      </c>
      <c r="D12" s="11">
        <f t="shared" si="0"/>
        <v>0.70592045982304119</v>
      </c>
      <c r="E12" s="21">
        <v>3105</v>
      </c>
      <c r="F12" s="11">
        <f t="shared" si="1"/>
        <v>2.4650389206225714E-3</v>
      </c>
      <c r="G12" s="21">
        <v>434</v>
      </c>
      <c r="H12" s="11">
        <f t="shared" si="2"/>
        <v>3.4454972352663312E-4</v>
      </c>
    </row>
    <row r="13" spans="1:8" x14ac:dyDescent="0.45">
      <c r="A13" s="12" t="s">
        <v>14</v>
      </c>
      <c r="B13" s="20">
        <v>1220823</v>
      </c>
      <c r="C13" s="21">
        <v>876672</v>
      </c>
      <c r="D13" s="11">
        <f t="shared" si="0"/>
        <v>0.71809918391118122</v>
      </c>
      <c r="E13" s="21">
        <v>2113</v>
      </c>
      <c r="F13" s="11">
        <f t="shared" si="1"/>
        <v>1.7307996327067888E-3</v>
      </c>
      <c r="G13" s="21">
        <v>221</v>
      </c>
      <c r="H13" s="11">
        <f t="shared" si="2"/>
        <v>1.8102542301381936E-4</v>
      </c>
    </row>
    <row r="14" spans="1:8" x14ac:dyDescent="0.45">
      <c r="A14" s="12" t="s">
        <v>15</v>
      </c>
      <c r="B14" s="20">
        <v>2281989</v>
      </c>
      <c r="C14" s="21">
        <v>1532746</v>
      </c>
      <c r="D14" s="11">
        <f t="shared" si="0"/>
        <v>0.67167107291051797</v>
      </c>
      <c r="E14" s="21">
        <v>6908</v>
      </c>
      <c r="F14" s="11">
        <f t="shared" si="1"/>
        <v>3.0271837419023491E-3</v>
      </c>
      <c r="G14" s="21">
        <v>1839</v>
      </c>
      <c r="H14" s="11">
        <f t="shared" si="2"/>
        <v>8.0587592665871748E-4</v>
      </c>
    </row>
    <row r="15" spans="1:8" x14ac:dyDescent="0.45">
      <c r="A15" s="12" t="s">
        <v>16</v>
      </c>
      <c r="B15" s="20">
        <v>971288</v>
      </c>
      <c r="C15" s="21">
        <v>725021</v>
      </c>
      <c r="D15" s="11">
        <f t="shared" si="0"/>
        <v>0.74645316322244282</v>
      </c>
      <c r="E15" s="21">
        <v>3359</v>
      </c>
      <c r="F15" s="11">
        <f t="shared" si="1"/>
        <v>3.4582945532118177E-3</v>
      </c>
      <c r="G15" s="21">
        <v>544</v>
      </c>
      <c r="H15" s="11">
        <f t="shared" si="2"/>
        <v>5.6008104702209849E-4</v>
      </c>
    </row>
    <row r="16" spans="1:8" x14ac:dyDescent="0.45">
      <c r="A16" s="12" t="s">
        <v>17</v>
      </c>
      <c r="B16" s="20">
        <v>1069562</v>
      </c>
      <c r="C16" s="21">
        <v>774562</v>
      </c>
      <c r="D16" s="11">
        <f t="shared" si="0"/>
        <v>0.72418616218601628</v>
      </c>
      <c r="E16" s="21">
        <v>2454</v>
      </c>
      <c r="F16" s="11">
        <f t="shared" si="1"/>
        <v>2.2943971457475114E-3</v>
      </c>
      <c r="G16" s="21">
        <v>339</v>
      </c>
      <c r="H16" s="11">
        <f t="shared" si="2"/>
        <v>3.1695217294556088E-4</v>
      </c>
    </row>
    <row r="17" spans="1:8" x14ac:dyDescent="0.45">
      <c r="A17" s="12" t="s">
        <v>18</v>
      </c>
      <c r="B17" s="20">
        <v>1862059.0000000002</v>
      </c>
      <c r="C17" s="21">
        <v>1315195</v>
      </c>
      <c r="D17" s="11">
        <f t="shared" si="0"/>
        <v>0.70631220600421352</v>
      </c>
      <c r="E17" s="21">
        <v>5384</v>
      </c>
      <c r="F17" s="11">
        <f t="shared" si="1"/>
        <v>2.8914228818743117E-3</v>
      </c>
      <c r="G17" s="21">
        <v>346</v>
      </c>
      <c r="H17" s="11">
        <f t="shared" si="2"/>
        <v>1.8581580927349775E-4</v>
      </c>
    </row>
    <row r="18" spans="1:8" x14ac:dyDescent="0.45">
      <c r="A18" s="12" t="s">
        <v>19</v>
      </c>
      <c r="B18" s="20">
        <v>2907675</v>
      </c>
      <c r="C18" s="21">
        <v>1983145</v>
      </c>
      <c r="D18" s="11">
        <f t="shared" si="0"/>
        <v>0.68203805445931887</v>
      </c>
      <c r="E18" s="21">
        <v>8374</v>
      </c>
      <c r="F18" s="11">
        <f t="shared" si="1"/>
        <v>2.8799642325913317E-3</v>
      </c>
      <c r="G18" s="21">
        <v>1163</v>
      </c>
      <c r="H18" s="11">
        <f t="shared" si="2"/>
        <v>3.99975925782627E-4</v>
      </c>
    </row>
    <row r="19" spans="1:8" x14ac:dyDescent="0.45">
      <c r="A19" s="12" t="s">
        <v>20</v>
      </c>
      <c r="B19" s="20">
        <v>1955401</v>
      </c>
      <c r="C19" s="21">
        <v>1321264</v>
      </c>
      <c r="D19" s="11">
        <f t="shared" si="0"/>
        <v>0.67569976695317224</v>
      </c>
      <c r="E19" s="21">
        <v>6720</v>
      </c>
      <c r="F19" s="11">
        <f t="shared" si="1"/>
        <v>3.4366352477062248E-3</v>
      </c>
      <c r="G19" s="21">
        <v>1214</v>
      </c>
      <c r="H19" s="11">
        <f t="shared" si="2"/>
        <v>6.2084452242788053E-4</v>
      </c>
    </row>
    <row r="20" spans="1:8" x14ac:dyDescent="0.45">
      <c r="A20" s="12" t="s">
        <v>21</v>
      </c>
      <c r="B20" s="20">
        <v>1958101</v>
      </c>
      <c r="C20" s="21">
        <v>1293455</v>
      </c>
      <c r="D20" s="11">
        <f t="shared" si="0"/>
        <v>0.66056602800366271</v>
      </c>
      <c r="E20" s="21">
        <v>4752</v>
      </c>
      <c r="F20" s="11">
        <f t="shared" si="1"/>
        <v>2.4268411077875965E-3</v>
      </c>
      <c r="G20" s="21">
        <v>585</v>
      </c>
      <c r="H20" s="11">
        <f t="shared" si="2"/>
        <v>2.9875884849657908E-4</v>
      </c>
    </row>
    <row r="21" spans="1:8" x14ac:dyDescent="0.45">
      <c r="A21" s="12" t="s">
        <v>22</v>
      </c>
      <c r="B21" s="20">
        <v>7393799</v>
      </c>
      <c r="C21" s="21">
        <v>4798427</v>
      </c>
      <c r="D21" s="11">
        <f t="shared" si="0"/>
        <v>0.648979908704578</v>
      </c>
      <c r="E21" s="21">
        <v>23706</v>
      </c>
      <c r="F21" s="11">
        <f t="shared" si="1"/>
        <v>3.2062002226460307E-3</v>
      </c>
      <c r="G21" s="21">
        <v>3821</v>
      </c>
      <c r="H21" s="11">
        <f t="shared" si="2"/>
        <v>5.1678440271367941E-4</v>
      </c>
    </row>
    <row r="22" spans="1:8" x14ac:dyDescent="0.45">
      <c r="A22" s="12" t="s">
        <v>23</v>
      </c>
      <c r="B22" s="20">
        <v>6322892.0000000009</v>
      </c>
      <c r="C22" s="21">
        <v>4179481</v>
      </c>
      <c r="D22" s="11">
        <f t="shared" si="0"/>
        <v>0.66100781098269579</v>
      </c>
      <c r="E22" s="21">
        <v>22004</v>
      </c>
      <c r="F22" s="11">
        <f t="shared" si="1"/>
        <v>3.4800531149353805E-3</v>
      </c>
      <c r="G22" s="21">
        <v>3275</v>
      </c>
      <c r="H22" s="11">
        <f t="shared" si="2"/>
        <v>5.1795918703023865E-4</v>
      </c>
    </row>
    <row r="23" spans="1:8" x14ac:dyDescent="0.45">
      <c r="A23" s="12" t="s">
        <v>24</v>
      </c>
      <c r="B23" s="20">
        <v>13843329.000000002</v>
      </c>
      <c r="C23" s="21">
        <v>8700707</v>
      </c>
      <c r="D23" s="11">
        <f t="shared" si="0"/>
        <v>0.62851262149443954</v>
      </c>
      <c r="E23" s="21">
        <v>37163</v>
      </c>
      <c r="F23" s="11">
        <f t="shared" si="1"/>
        <v>2.6845421357825127E-3</v>
      </c>
      <c r="G23" s="21">
        <v>4734</v>
      </c>
      <c r="H23" s="11">
        <f t="shared" si="2"/>
        <v>3.4196976753207264E-4</v>
      </c>
    </row>
    <row r="24" spans="1:8" x14ac:dyDescent="0.45">
      <c r="A24" s="12" t="s">
        <v>25</v>
      </c>
      <c r="B24" s="20">
        <v>9220206</v>
      </c>
      <c r="C24" s="21">
        <v>5920396</v>
      </c>
      <c r="D24" s="11">
        <f t="shared" si="0"/>
        <v>0.64211103309405448</v>
      </c>
      <c r="E24" s="21">
        <v>27821</v>
      </c>
      <c r="F24" s="11">
        <f t="shared" si="1"/>
        <v>3.0173946222025842E-3</v>
      </c>
      <c r="G24" s="21">
        <v>2901</v>
      </c>
      <c r="H24" s="11">
        <f t="shared" si="2"/>
        <v>3.1463505262246852E-4</v>
      </c>
    </row>
    <row r="25" spans="1:8" x14ac:dyDescent="0.45">
      <c r="A25" s="12" t="s">
        <v>26</v>
      </c>
      <c r="B25" s="20">
        <v>2213174</v>
      </c>
      <c r="C25" s="21">
        <v>1593431</v>
      </c>
      <c r="D25" s="11">
        <f t="shared" si="0"/>
        <v>0.71997547413804786</v>
      </c>
      <c r="E25" s="21">
        <v>4510</v>
      </c>
      <c r="F25" s="11">
        <f t="shared" si="1"/>
        <v>2.037797299263411E-3</v>
      </c>
      <c r="G25" s="21">
        <v>479</v>
      </c>
      <c r="H25" s="11">
        <f t="shared" si="2"/>
        <v>2.1643124309249972E-4</v>
      </c>
    </row>
    <row r="26" spans="1:8" x14ac:dyDescent="0.45">
      <c r="A26" s="12" t="s">
        <v>27</v>
      </c>
      <c r="B26" s="20">
        <v>1047674</v>
      </c>
      <c r="C26" s="21">
        <v>716079</v>
      </c>
      <c r="D26" s="11">
        <f t="shared" si="0"/>
        <v>0.68349410217300421</v>
      </c>
      <c r="E26" s="21">
        <v>2934</v>
      </c>
      <c r="F26" s="11">
        <f t="shared" si="1"/>
        <v>2.8004894652344146E-3</v>
      </c>
      <c r="G26" s="21">
        <v>430</v>
      </c>
      <c r="H26" s="11">
        <f t="shared" si="2"/>
        <v>4.1043301637723185E-4</v>
      </c>
    </row>
    <row r="27" spans="1:8" x14ac:dyDescent="0.45">
      <c r="A27" s="12" t="s">
        <v>28</v>
      </c>
      <c r="B27" s="20">
        <v>1132656</v>
      </c>
      <c r="C27" s="21">
        <v>736526</v>
      </c>
      <c r="D27" s="11">
        <f t="shared" si="0"/>
        <v>0.65026451102541283</v>
      </c>
      <c r="E27" s="21">
        <v>2971</v>
      </c>
      <c r="F27" s="11">
        <f t="shared" si="1"/>
        <v>2.6230382393242079E-3</v>
      </c>
      <c r="G27" s="21">
        <v>341</v>
      </c>
      <c r="H27" s="11">
        <f t="shared" si="2"/>
        <v>3.0106228192849373E-4</v>
      </c>
    </row>
    <row r="28" spans="1:8" x14ac:dyDescent="0.45">
      <c r="A28" s="12" t="s">
        <v>29</v>
      </c>
      <c r="B28" s="20">
        <v>774582.99999999988</v>
      </c>
      <c r="C28" s="21">
        <v>515484</v>
      </c>
      <c r="D28" s="11">
        <f t="shared" si="0"/>
        <v>0.66549872641150154</v>
      </c>
      <c r="E28" s="21">
        <v>2753</v>
      </c>
      <c r="F28" s="11">
        <f t="shared" si="1"/>
        <v>3.5541704375128299E-3</v>
      </c>
      <c r="G28" s="21">
        <v>860</v>
      </c>
      <c r="H28" s="11">
        <f t="shared" si="2"/>
        <v>1.1102748188380072E-3</v>
      </c>
    </row>
    <row r="29" spans="1:8" x14ac:dyDescent="0.45">
      <c r="A29" s="12" t="s">
        <v>30</v>
      </c>
      <c r="B29" s="20">
        <v>820997</v>
      </c>
      <c r="C29" s="21">
        <v>542487</v>
      </c>
      <c r="D29" s="11">
        <f t="shared" si="0"/>
        <v>0.66076611729397305</v>
      </c>
      <c r="E29" s="21">
        <v>2176</v>
      </c>
      <c r="F29" s="11">
        <f t="shared" si="1"/>
        <v>2.6504359942849972E-3</v>
      </c>
      <c r="G29" s="21">
        <v>89</v>
      </c>
      <c r="H29" s="11">
        <f t="shared" si="2"/>
        <v>1.0840478101625219E-4</v>
      </c>
    </row>
    <row r="30" spans="1:8" x14ac:dyDescent="0.45">
      <c r="A30" s="12" t="s">
        <v>31</v>
      </c>
      <c r="B30" s="20">
        <v>2071737</v>
      </c>
      <c r="C30" s="21">
        <v>1426870</v>
      </c>
      <c r="D30" s="11">
        <f t="shared" si="0"/>
        <v>0.68873124339624192</v>
      </c>
      <c r="E30" s="21">
        <v>5690</v>
      </c>
      <c r="F30" s="11">
        <f t="shared" si="1"/>
        <v>2.7464876091897765E-3</v>
      </c>
      <c r="G30" s="21">
        <v>933</v>
      </c>
      <c r="H30" s="11">
        <f t="shared" si="2"/>
        <v>4.5034673802707583E-4</v>
      </c>
    </row>
    <row r="31" spans="1:8" x14ac:dyDescent="0.45">
      <c r="A31" s="12" t="s">
        <v>32</v>
      </c>
      <c r="B31" s="20">
        <v>2016791</v>
      </c>
      <c r="C31" s="21">
        <v>1339077</v>
      </c>
      <c r="D31" s="11">
        <f t="shared" si="0"/>
        <v>0.66396418865415407</v>
      </c>
      <c r="E31" s="21">
        <v>5539</v>
      </c>
      <c r="F31" s="11">
        <f t="shared" si="1"/>
        <v>2.7464422441393281E-3</v>
      </c>
      <c r="G31" s="21">
        <v>556</v>
      </c>
      <c r="H31" s="11">
        <f t="shared" si="2"/>
        <v>2.7568548253140759E-4</v>
      </c>
    </row>
    <row r="32" spans="1:8" x14ac:dyDescent="0.45">
      <c r="A32" s="12" t="s">
        <v>33</v>
      </c>
      <c r="B32" s="20">
        <v>3686259.9999999995</v>
      </c>
      <c r="C32" s="21">
        <v>2443708</v>
      </c>
      <c r="D32" s="11">
        <f t="shared" si="0"/>
        <v>0.66292339661336974</v>
      </c>
      <c r="E32" s="21">
        <v>12132</v>
      </c>
      <c r="F32" s="11">
        <f t="shared" si="1"/>
        <v>3.2911406140641196E-3</v>
      </c>
      <c r="G32" s="21">
        <v>2423</v>
      </c>
      <c r="H32" s="11">
        <f t="shared" si="2"/>
        <v>6.5730577875678883E-4</v>
      </c>
    </row>
    <row r="33" spans="1:8" x14ac:dyDescent="0.45">
      <c r="A33" s="12" t="s">
        <v>34</v>
      </c>
      <c r="B33" s="20">
        <v>7558801.9999999991</v>
      </c>
      <c r="C33" s="21">
        <v>4602725</v>
      </c>
      <c r="D33" s="11">
        <f t="shared" si="0"/>
        <v>0.60892255148368757</v>
      </c>
      <c r="E33" s="21">
        <v>21460</v>
      </c>
      <c r="F33" s="11">
        <f t="shared" si="1"/>
        <v>2.8390742342503483E-3</v>
      </c>
      <c r="G33" s="21">
        <v>2040</v>
      </c>
      <c r="H33" s="11">
        <f t="shared" si="2"/>
        <v>2.6988403717943669E-4</v>
      </c>
    </row>
    <row r="34" spans="1:8" x14ac:dyDescent="0.45">
      <c r="A34" s="12" t="s">
        <v>35</v>
      </c>
      <c r="B34" s="20">
        <v>1800557</v>
      </c>
      <c r="C34" s="21">
        <v>1160143</v>
      </c>
      <c r="D34" s="11">
        <f t="shared" si="0"/>
        <v>0.64432450625001036</v>
      </c>
      <c r="E34" s="21">
        <v>5732</v>
      </c>
      <c r="F34" s="11">
        <f t="shared" si="1"/>
        <v>3.1834593406373695E-3</v>
      </c>
      <c r="G34" s="21">
        <v>805</v>
      </c>
      <c r="H34" s="11">
        <f t="shared" si="2"/>
        <v>4.4708387460102623E-4</v>
      </c>
    </row>
    <row r="35" spans="1:8" x14ac:dyDescent="0.45">
      <c r="A35" s="12" t="s">
        <v>36</v>
      </c>
      <c r="B35" s="20">
        <v>1418843</v>
      </c>
      <c r="C35" s="21">
        <v>892481</v>
      </c>
      <c r="D35" s="11">
        <f t="shared" si="0"/>
        <v>0.6290202651033272</v>
      </c>
      <c r="E35" s="21">
        <v>4283</v>
      </c>
      <c r="F35" s="11">
        <f t="shared" si="1"/>
        <v>3.0186567506059513E-3</v>
      </c>
      <c r="G35" s="21">
        <v>784</v>
      </c>
      <c r="H35" s="11">
        <f t="shared" si="2"/>
        <v>5.5256289807963251E-4</v>
      </c>
    </row>
    <row r="36" spans="1:8" x14ac:dyDescent="0.45">
      <c r="A36" s="12" t="s">
        <v>37</v>
      </c>
      <c r="B36" s="20">
        <v>2530542</v>
      </c>
      <c r="C36" s="21">
        <v>1541775</v>
      </c>
      <c r="D36" s="11">
        <f t="shared" si="0"/>
        <v>0.60926671045175307</v>
      </c>
      <c r="E36" s="21">
        <v>7450</v>
      </c>
      <c r="F36" s="11">
        <f t="shared" si="1"/>
        <v>2.9440333335704369E-3</v>
      </c>
      <c r="G36" s="21">
        <v>1008</v>
      </c>
      <c r="H36" s="11">
        <f t="shared" si="2"/>
        <v>3.9833363761597316E-4</v>
      </c>
    </row>
    <row r="37" spans="1:8" x14ac:dyDescent="0.45">
      <c r="A37" s="12" t="s">
        <v>38</v>
      </c>
      <c r="B37" s="20">
        <v>8839511</v>
      </c>
      <c r="C37" s="21">
        <v>5094878</v>
      </c>
      <c r="D37" s="11">
        <f t="shared" si="0"/>
        <v>0.57637554837592264</v>
      </c>
      <c r="E37" s="21">
        <v>26919</v>
      </c>
      <c r="F37" s="11">
        <f t="shared" si="1"/>
        <v>3.0453042029134868E-3</v>
      </c>
      <c r="G37" s="21">
        <v>4077</v>
      </c>
      <c r="H37" s="11">
        <f t="shared" si="2"/>
        <v>4.6122460846533252E-4</v>
      </c>
    </row>
    <row r="38" spans="1:8" x14ac:dyDescent="0.45">
      <c r="A38" s="12" t="s">
        <v>39</v>
      </c>
      <c r="B38" s="20">
        <v>5523625</v>
      </c>
      <c r="C38" s="21">
        <v>3383351</v>
      </c>
      <c r="D38" s="11">
        <f t="shared" si="0"/>
        <v>0.61252365973432299</v>
      </c>
      <c r="E38" s="21">
        <v>15970</v>
      </c>
      <c r="F38" s="11">
        <f t="shared" si="1"/>
        <v>2.8912172712666048E-3</v>
      </c>
      <c r="G38" s="21">
        <v>2973</v>
      </c>
      <c r="H38" s="11">
        <f t="shared" si="2"/>
        <v>5.3823349702414628E-4</v>
      </c>
    </row>
    <row r="39" spans="1:8" x14ac:dyDescent="0.45">
      <c r="A39" s="12" t="s">
        <v>40</v>
      </c>
      <c r="B39" s="20">
        <v>1344738.9999999998</v>
      </c>
      <c r="C39" s="21">
        <v>855251</v>
      </c>
      <c r="D39" s="11">
        <f t="shared" si="0"/>
        <v>0.63599776610925995</v>
      </c>
      <c r="E39" s="21">
        <v>4472</v>
      </c>
      <c r="F39" s="11">
        <f t="shared" si="1"/>
        <v>3.3255523934384297E-3</v>
      </c>
      <c r="G39" s="21">
        <v>497</v>
      </c>
      <c r="H39" s="11">
        <f t="shared" si="2"/>
        <v>3.6958844801853748E-4</v>
      </c>
    </row>
    <row r="40" spans="1:8" x14ac:dyDescent="0.45">
      <c r="A40" s="12" t="s">
        <v>41</v>
      </c>
      <c r="B40" s="20">
        <v>944432</v>
      </c>
      <c r="C40" s="21">
        <v>600437</v>
      </c>
      <c r="D40" s="11">
        <f t="shared" si="0"/>
        <v>0.63576520067087938</v>
      </c>
      <c r="E40" s="21">
        <v>1738</v>
      </c>
      <c r="F40" s="11">
        <f t="shared" si="1"/>
        <v>1.8402595422433801E-3</v>
      </c>
      <c r="G40" s="21">
        <v>258</v>
      </c>
      <c r="H40" s="11">
        <f t="shared" si="2"/>
        <v>2.7318007013739474E-4</v>
      </c>
    </row>
    <row r="41" spans="1:8" x14ac:dyDescent="0.45">
      <c r="A41" s="12" t="s">
        <v>42</v>
      </c>
      <c r="B41" s="20">
        <v>556788</v>
      </c>
      <c r="C41" s="21">
        <v>353702</v>
      </c>
      <c r="D41" s="11">
        <f t="shared" si="0"/>
        <v>0.63525435174608647</v>
      </c>
      <c r="E41" s="21">
        <v>1424</v>
      </c>
      <c r="F41" s="11">
        <f t="shared" si="1"/>
        <v>2.5575263834709083E-3</v>
      </c>
      <c r="G41" s="21">
        <v>109</v>
      </c>
      <c r="H41" s="11">
        <f t="shared" si="2"/>
        <v>1.9576571334152317E-4</v>
      </c>
    </row>
    <row r="42" spans="1:8" x14ac:dyDescent="0.45">
      <c r="A42" s="12" t="s">
        <v>43</v>
      </c>
      <c r="B42" s="20">
        <v>672814.99999999988</v>
      </c>
      <c r="C42" s="21">
        <v>455443</v>
      </c>
      <c r="D42" s="11">
        <f t="shared" si="0"/>
        <v>0.67692159063041113</v>
      </c>
      <c r="E42" s="21">
        <v>1792</v>
      </c>
      <c r="F42" s="11">
        <f t="shared" si="1"/>
        <v>2.663436457272802E-3</v>
      </c>
      <c r="G42" s="21">
        <v>147</v>
      </c>
      <c r="H42" s="11">
        <f t="shared" si="2"/>
        <v>2.1848502188565955E-4</v>
      </c>
    </row>
    <row r="43" spans="1:8" x14ac:dyDescent="0.45">
      <c r="A43" s="12" t="s">
        <v>44</v>
      </c>
      <c r="B43" s="20">
        <v>1893791</v>
      </c>
      <c r="C43" s="21">
        <v>1196746</v>
      </c>
      <c r="D43" s="11">
        <f t="shared" si="0"/>
        <v>0.63193140108913815</v>
      </c>
      <c r="E43" s="21">
        <v>7041</v>
      </c>
      <c r="F43" s="11">
        <f t="shared" si="1"/>
        <v>3.7179393079806587E-3</v>
      </c>
      <c r="G43" s="21">
        <v>1129</v>
      </c>
      <c r="H43" s="11">
        <f t="shared" si="2"/>
        <v>5.9615871022726378E-4</v>
      </c>
    </row>
    <row r="44" spans="1:8" x14ac:dyDescent="0.45">
      <c r="A44" s="12" t="s">
        <v>45</v>
      </c>
      <c r="B44" s="20">
        <v>2812432.9999999995</v>
      </c>
      <c r="C44" s="21">
        <v>1737851</v>
      </c>
      <c r="D44" s="11">
        <f t="shared" si="0"/>
        <v>0.61791729794096439</v>
      </c>
      <c r="E44" s="21">
        <v>7862</v>
      </c>
      <c r="F44" s="11">
        <f t="shared" si="1"/>
        <v>2.7954443714748056E-3</v>
      </c>
      <c r="G44" s="21">
        <v>869</v>
      </c>
      <c r="H44" s="11">
        <f t="shared" si="2"/>
        <v>3.0898513849041029E-4</v>
      </c>
    </row>
    <row r="45" spans="1:8" x14ac:dyDescent="0.45">
      <c r="A45" s="12" t="s">
        <v>46</v>
      </c>
      <c r="B45" s="20">
        <v>1356110</v>
      </c>
      <c r="C45" s="21">
        <v>913754</v>
      </c>
      <c r="D45" s="11">
        <f t="shared" si="0"/>
        <v>0.67380522229022721</v>
      </c>
      <c r="E45" s="21">
        <v>3534</v>
      </c>
      <c r="F45" s="11">
        <f t="shared" si="1"/>
        <v>2.6059832904410411E-3</v>
      </c>
      <c r="G45" s="21">
        <v>474</v>
      </c>
      <c r="H45" s="11">
        <f t="shared" si="2"/>
        <v>3.495291679878476E-4</v>
      </c>
    </row>
    <row r="46" spans="1:8" x14ac:dyDescent="0.45">
      <c r="A46" s="12" t="s">
        <v>47</v>
      </c>
      <c r="B46" s="20">
        <v>734949</v>
      </c>
      <c r="C46" s="21">
        <v>482103</v>
      </c>
      <c r="D46" s="11">
        <f t="shared" si="0"/>
        <v>0.65596796512411071</v>
      </c>
      <c r="E46" s="21">
        <v>1638</v>
      </c>
      <c r="F46" s="11">
        <f t="shared" si="1"/>
        <v>2.2287260748705012E-3</v>
      </c>
      <c r="G46" s="21">
        <v>406</v>
      </c>
      <c r="H46" s="11">
        <f t="shared" si="2"/>
        <v>5.5241928351491051E-4</v>
      </c>
    </row>
    <row r="47" spans="1:8" x14ac:dyDescent="0.45">
      <c r="A47" s="12" t="s">
        <v>48</v>
      </c>
      <c r="B47" s="20">
        <v>973896</v>
      </c>
      <c r="C47" s="21">
        <v>616947</v>
      </c>
      <c r="D47" s="11">
        <f t="shared" si="0"/>
        <v>0.63348345203183909</v>
      </c>
      <c r="E47" s="21">
        <v>2448</v>
      </c>
      <c r="F47" s="11">
        <f t="shared" si="1"/>
        <v>2.5136154168412233E-3</v>
      </c>
      <c r="G47" s="21">
        <v>201</v>
      </c>
      <c r="H47" s="11">
        <f t="shared" si="2"/>
        <v>2.0638754035338475E-4</v>
      </c>
    </row>
    <row r="48" spans="1:8" x14ac:dyDescent="0.45">
      <c r="A48" s="12" t="s">
        <v>49</v>
      </c>
      <c r="B48" s="20">
        <v>1356219</v>
      </c>
      <c r="C48" s="21">
        <v>892647</v>
      </c>
      <c r="D48" s="11">
        <f t="shared" si="0"/>
        <v>0.65818794752174981</v>
      </c>
      <c r="E48" s="21">
        <v>2779</v>
      </c>
      <c r="F48" s="11">
        <f t="shared" si="1"/>
        <v>2.0490790941580968E-3</v>
      </c>
      <c r="G48" s="21">
        <v>-80</v>
      </c>
      <c r="H48" s="11">
        <f t="shared" si="2"/>
        <v>-5.8987523401456551E-5</v>
      </c>
    </row>
    <row r="49" spans="1:8" x14ac:dyDescent="0.45">
      <c r="A49" s="12" t="s">
        <v>50</v>
      </c>
      <c r="B49" s="20">
        <v>701167</v>
      </c>
      <c r="C49" s="21">
        <v>444599</v>
      </c>
      <c r="D49" s="11">
        <f t="shared" si="0"/>
        <v>0.63408431942746879</v>
      </c>
      <c r="E49" s="21">
        <v>1450</v>
      </c>
      <c r="F49" s="11">
        <f t="shared" si="1"/>
        <v>2.0679809517561436E-3</v>
      </c>
      <c r="G49" s="21">
        <v>360</v>
      </c>
      <c r="H49" s="11">
        <f t="shared" si="2"/>
        <v>5.1342975353945634E-4</v>
      </c>
    </row>
    <row r="50" spans="1:8" x14ac:dyDescent="0.45">
      <c r="A50" s="12" t="s">
        <v>51</v>
      </c>
      <c r="B50" s="20">
        <v>5124170</v>
      </c>
      <c r="C50" s="21">
        <v>3121082</v>
      </c>
      <c r="D50" s="11">
        <f t="shared" si="0"/>
        <v>0.60909025266530969</v>
      </c>
      <c r="E50" s="21">
        <v>14282</v>
      </c>
      <c r="F50" s="11">
        <f t="shared" si="1"/>
        <v>2.7871830950183152E-3</v>
      </c>
      <c r="G50" s="21">
        <v>1320</v>
      </c>
      <c r="H50" s="11">
        <f t="shared" si="2"/>
        <v>2.5760269468030921E-4</v>
      </c>
    </row>
    <row r="51" spans="1:8" x14ac:dyDescent="0.45">
      <c r="A51" s="12" t="s">
        <v>52</v>
      </c>
      <c r="B51" s="20">
        <v>818222</v>
      </c>
      <c r="C51" s="21">
        <v>507461</v>
      </c>
      <c r="D51" s="11">
        <f t="shared" si="0"/>
        <v>0.6201996524170702</v>
      </c>
      <c r="E51" s="21">
        <v>2545</v>
      </c>
      <c r="F51" s="11">
        <f t="shared" si="1"/>
        <v>3.1104028002180337E-3</v>
      </c>
      <c r="G51" s="21">
        <v>280</v>
      </c>
      <c r="H51" s="11">
        <f t="shared" si="2"/>
        <v>3.4220541613400762E-4</v>
      </c>
    </row>
    <row r="52" spans="1:8" x14ac:dyDescent="0.45">
      <c r="A52" s="12" t="s">
        <v>53</v>
      </c>
      <c r="B52" s="20">
        <v>1335937.9999999998</v>
      </c>
      <c r="C52" s="21">
        <v>898533</v>
      </c>
      <c r="D52" s="11">
        <f t="shared" si="0"/>
        <v>0.67258585353511924</v>
      </c>
      <c r="E52" s="21">
        <v>4016</v>
      </c>
      <c r="F52" s="11">
        <f t="shared" si="1"/>
        <v>3.0061275298703988E-3</v>
      </c>
      <c r="G52" s="21">
        <v>417</v>
      </c>
      <c r="H52" s="11">
        <f t="shared" si="2"/>
        <v>3.1214023405277795E-4</v>
      </c>
    </row>
    <row r="53" spans="1:8" x14ac:dyDescent="0.45">
      <c r="A53" s="12" t="s">
        <v>54</v>
      </c>
      <c r="B53" s="20">
        <v>1758645</v>
      </c>
      <c r="C53" s="21">
        <v>1163478</v>
      </c>
      <c r="D53" s="11">
        <f t="shared" si="0"/>
        <v>0.66157638409116104</v>
      </c>
      <c r="E53" s="21">
        <v>4273</v>
      </c>
      <c r="F53" s="11">
        <f t="shared" si="1"/>
        <v>2.4297115108506831E-3</v>
      </c>
      <c r="G53" s="21">
        <v>643</v>
      </c>
      <c r="H53" s="11">
        <f t="shared" si="2"/>
        <v>3.6562239678843654E-4</v>
      </c>
    </row>
    <row r="54" spans="1:8" x14ac:dyDescent="0.45">
      <c r="A54" s="12" t="s">
        <v>55</v>
      </c>
      <c r="B54" s="20">
        <v>1141741</v>
      </c>
      <c r="C54" s="21">
        <v>738691</v>
      </c>
      <c r="D54" s="11">
        <f t="shared" si="0"/>
        <v>0.64698648817901783</v>
      </c>
      <c r="E54" s="21">
        <v>3063</v>
      </c>
      <c r="F54" s="11">
        <f t="shared" si="1"/>
        <v>2.682745035870657E-3</v>
      </c>
      <c r="G54" s="21">
        <v>534</v>
      </c>
      <c r="H54" s="11">
        <f t="shared" si="2"/>
        <v>4.6770677412828304E-4</v>
      </c>
    </row>
    <row r="55" spans="1:8" x14ac:dyDescent="0.45">
      <c r="A55" s="12" t="s">
        <v>56</v>
      </c>
      <c r="B55" s="20">
        <v>1087241</v>
      </c>
      <c r="C55" s="21">
        <v>686329</v>
      </c>
      <c r="D55" s="11">
        <f t="shared" si="0"/>
        <v>0.63125746729565935</v>
      </c>
      <c r="E55" s="21">
        <v>3609</v>
      </c>
      <c r="F55" s="11">
        <f t="shared" si="1"/>
        <v>3.3194112436893018E-3</v>
      </c>
      <c r="G55" s="21">
        <v>357</v>
      </c>
      <c r="H55" s="11">
        <f t="shared" si="2"/>
        <v>3.2835406317458594E-4</v>
      </c>
    </row>
    <row r="56" spans="1:8" x14ac:dyDescent="0.45">
      <c r="A56" s="12" t="s">
        <v>57</v>
      </c>
      <c r="B56" s="20">
        <v>1617517</v>
      </c>
      <c r="C56" s="21">
        <v>1053719</v>
      </c>
      <c r="D56" s="11">
        <f t="shared" si="0"/>
        <v>0.65144230323390728</v>
      </c>
      <c r="E56" s="21">
        <v>4131</v>
      </c>
      <c r="F56" s="11">
        <f t="shared" si="1"/>
        <v>2.5539144256289115E-3</v>
      </c>
      <c r="G56" s="21">
        <v>555</v>
      </c>
      <c r="H56" s="11">
        <f t="shared" si="2"/>
        <v>3.4311849581797284E-4</v>
      </c>
    </row>
    <row r="57" spans="1:8" x14ac:dyDescent="0.45">
      <c r="A57" s="12" t="s">
        <v>58</v>
      </c>
      <c r="B57" s="20">
        <v>1485118</v>
      </c>
      <c r="C57" s="21">
        <v>709249</v>
      </c>
      <c r="D57" s="11">
        <f t="shared" si="0"/>
        <v>0.47757080582149025</v>
      </c>
      <c r="E57" s="21">
        <v>3897</v>
      </c>
      <c r="F57" s="11">
        <f t="shared" si="1"/>
        <v>2.6240339151501766E-3</v>
      </c>
      <c r="G57" s="21">
        <v>493</v>
      </c>
      <c r="H57" s="11">
        <f t="shared" si="2"/>
        <v>3.3196015400796433E-4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59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60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61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62</v>
      </c>
    </row>
    <row r="63" spans="1:8" x14ac:dyDescent="0.45">
      <c r="A63" s="53" t="s">
        <v>63</v>
      </c>
      <c r="B63" s="55"/>
      <c r="C63" s="55"/>
      <c r="D63" s="24"/>
      <c r="E63" s="24"/>
      <c r="F63" s="24"/>
      <c r="G63" s="24"/>
      <c r="H63" s="24"/>
    </row>
  </sheetData>
  <mergeCells count="15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3:H3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G39" sqref="G39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5.69921875" customWidth="1"/>
    <col min="10" max="10" width="9.5" bestFit="1" customWidth="1"/>
  </cols>
  <sheetData>
    <row r="1" spans="1:8" x14ac:dyDescent="0.45">
      <c r="A1" s="74" t="s">
        <v>64</v>
      </c>
      <c r="B1" s="74"/>
      <c r="C1" s="74"/>
      <c r="D1" s="74"/>
      <c r="E1" s="74"/>
      <c r="F1" s="74"/>
      <c r="G1" s="74"/>
      <c r="H1" s="74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89">
        <f>'進捗状況 (都道府県別)'!G3</f>
        <v>44798</v>
      </c>
      <c r="H3" s="89"/>
    </row>
    <row r="4" spans="1:8" x14ac:dyDescent="0.45">
      <c r="A4" s="2" t="s">
        <v>65</v>
      </c>
      <c r="B4" s="5"/>
      <c r="C4" s="5"/>
      <c r="D4" s="4"/>
      <c r="E4" s="19"/>
      <c r="F4" s="6"/>
      <c r="G4" s="19"/>
      <c r="H4" s="7" t="s">
        <v>1</v>
      </c>
    </row>
    <row r="5" spans="1:8" ht="24" customHeight="1" x14ac:dyDescent="0.45">
      <c r="A5" s="90" t="s">
        <v>66</v>
      </c>
      <c r="B5" s="75" t="s">
        <v>3</v>
      </c>
      <c r="C5" s="71" t="s">
        <v>4</v>
      </c>
      <c r="D5" s="76"/>
      <c r="E5" s="91" t="str">
        <f>'進捗状況 (都道府県別)'!E5</f>
        <v>直近1週間</v>
      </c>
      <c r="F5" s="92"/>
      <c r="G5" s="93">
        <f>'進捗状況 (都道府県別)'!G5:H5</f>
        <v>44797</v>
      </c>
      <c r="H5" s="94"/>
    </row>
    <row r="6" spans="1:8" ht="23.25" customHeight="1" x14ac:dyDescent="0.45">
      <c r="A6" s="90"/>
      <c r="B6" s="75"/>
      <c r="C6" s="77"/>
      <c r="D6" s="78"/>
      <c r="E6" s="83" t="s">
        <v>5</v>
      </c>
      <c r="F6" s="84"/>
      <c r="G6" s="85" t="s">
        <v>6</v>
      </c>
      <c r="H6" s="86"/>
    </row>
    <row r="7" spans="1:8" ht="18.75" customHeight="1" x14ac:dyDescent="0.45">
      <c r="A7" s="70"/>
      <c r="B7" s="75"/>
      <c r="C7" s="87" t="s">
        <v>7</v>
      </c>
      <c r="D7" s="8"/>
      <c r="E7" s="87" t="s">
        <v>8</v>
      </c>
      <c r="F7" s="8"/>
      <c r="G7" s="87" t="s">
        <v>8</v>
      </c>
      <c r="H7" s="9"/>
    </row>
    <row r="8" spans="1:8" ht="18.75" customHeight="1" x14ac:dyDescent="0.45">
      <c r="A8" s="70"/>
      <c r="B8" s="75"/>
      <c r="C8" s="88"/>
      <c r="D8" s="73" t="s">
        <v>9</v>
      </c>
      <c r="E8" s="88"/>
      <c r="F8" s="71" t="s">
        <v>10</v>
      </c>
      <c r="G8" s="88"/>
      <c r="H8" s="73" t="s">
        <v>10</v>
      </c>
    </row>
    <row r="9" spans="1:8" ht="35.1" customHeight="1" x14ac:dyDescent="0.45">
      <c r="A9" s="70"/>
      <c r="B9" s="75"/>
      <c r="C9" s="88"/>
      <c r="D9" s="72"/>
      <c r="E9" s="88"/>
      <c r="F9" s="72"/>
      <c r="G9" s="88"/>
      <c r="H9" s="72"/>
    </row>
    <row r="10" spans="1:8" x14ac:dyDescent="0.45">
      <c r="A10" s="10" t="s">
        <v>67</v>
      </c>
      <c r="B10" s="20">
        <v>27549031.999999996</v>
      </c>
      <c r="C10" s="21">
        <f>SUM(C11:C30)</f>
        <v>16937444</v>
      </c>
      <c r="D10" s="11">
        <f>C10/$B10</f>
        <v>0.61481085796408386</v>
      </c>
      <c r="E10" s="21">
        <f>SUM(E11:E30)</f>
        <v>82760</v>
      </c>
      <c r="F10" s="11">
        <f>E10/$B10</f>
        <v>3.0040982928184194E-3</v>
      </c>
      <c r="G10" s="21">
        <f>SUM(G11:G30)</f>
        <v>10951</v>
      </c>
      <c r="H10" s="11">
        <f>G10/$B10</f>
        <v>3.9750942973241317E-4</v>
      </c>
    </row>
    <row r="11" spans="1:8" x14ac:dyDescent="0.45">
      <c r="A11" s="12" t="s">
        <v>68</v>
      </c>
      <c r="B11" s="20">
        <v>1961575</v>
      </c>
      <c r="C11" s="21">
        <v>1220515</v>
      </c>
      <c r="D11" s="11">
        <f t="shared" ref="D11:D30" si="0">C11/$B11</f>
        <v>0.62221174311458904</v>
      </c>
      <c r="E11" s="21">
        <v>8971</v>
      </c>
      <c r="F11" s="11">
        <f t="shared" ref="F11:F30" si="1">E11/$B11</f>
        <v>4.573365790245084E-3</v>
      </c>
      <c r="G11" s="21">
        <v>2227</v>
      </c>
      <c r="H11" s="11">
        <f t="shared" ref="H11:H30" si="2">G11/$B11</f>
        <v>1.1353121853612531E-3</v>
      </c>
    </row>
    <row r="12" spans="1:8" x14ac:dyDescent="0.45">
      <c r="A12" s="12" t="s">
        <v>69</v>
      </c>
      <c r="B12" s="20">
        <v>1065932</v>
      </c>
      <c r="C12" s="21">
        <v>681415</v>
      </c>
      <c r="D12" s="11">
        <f t="shared" si="0"/>
        <v>0.63926685754813628</v>
      </c>
      <c r="E12" s="21">
        <v>4122</v>
      </c>
      <c r="F12" s="11">
        <f t="shared" si="1"/>
        <v>3.8670384227136442E-3</v>
      </c>
      <c r="G12" s="21">
        <v>861</v>
      </c>
      <c r="H12" s="11">
        <f t="shared" si="2"/>
        <v>8.0774383356536819E-4</v>
      </c>
    </row>
    <row r="13" spans="1:8" x14ac:dyDescent="0.45">
      <c r="A13" s="12" t="s">
        <v>70</v>
      </c>
      <c r="B13" s="20">
        <v>1324589</v>
      </c>
      <c r="C13" s="21">
        <v>858424</v>
      </c>
      <c r="D13" s="11">
        <f t="shared" si="0"/>
        <v>0.64806819322823905</v>
      </c>
      <c r="E13" s="21">
        <v>4119</v>
      </c>
      <c r="F13" s="11">
        <f t="shared" si="1"/>
        <v>3.1096438215929621E-3</v>
      </c>
      <c r="G13" s="21">
        <v>546</v>
      </c>
      <c r="H13" s="11">
        <f t="shared" si="2"/>
        <v>4.1220333250540357E-4</v>
      </c>
    </row>
    <row r="14" spans="1:8" x14ac:dyDescent="0.45">
      <c r="A14" s="12" t="s">
        <v>71</v>
      </c>
      <c r="B14" s="20">
        <v>974726</v>
      </c>
      <c r="C14" s="21">
        <v>640988</v>
      </c>
      <c r="D14" s="11">
        <f t="shared" si="0"/>
        <v>0.65760839456421605</v>
      </c>
      <c r="E14" s="21">
        <v>3111</v>
      </c>
      <c r="F14" s="11">
        <f t="shared" si="1"/>
        <v>3.1916661708008198E-3</v>
      </c>
      <c r="G14" s="21">
        <v>229</v>
      </c>
      <c r="H14" s="11">
        <f t="shared" si="2"/>
        <v>2.3493781842281832E-4</v>
      </c>
    </row>
    <row r="15" spans="1:8" x14ac:dyDescent="0.45">
      <c r="A15" s="12" t="s">
        <v>72</v>
      </c>
      <c r="B15" s="20">
        <v>3759920</v>
      </c>
      <c r="C15" s="21">
        <v>2425506</v>
      </c>
      <c r="D15" s="11">
        <f t="shared" si="0"/>
        <v>0.64509510840656181</v>
      </c>
      <c r="E15" s="21">
        <v>10541</v>
      </c>
      <c r="F15" s="11">
        <f t="shared" si="1"/>
        <v>2.8035170961084278E-3</v>
      </c>
      <c r="G15" s="21">
        <v>1147</v>
      </c>
      <c r="H15" s="11">
        <f t="shared" si="2"/>
        <v>3.0505968212089617E-4</v>
      </c>
    </row>
    <row r="16" spans="1:8" x14ac:dyDescent="0.45">
      <c r="A16" s="12" t="s">
        <v>73</v>
      </c>
      <c r="B16" s="20">
        <v>1521562.0000000002</v>
      </c>
      <c r="C16" s="21">
        <v>939769</v>
      </c>
      <c r="D16" s="11">
        <f t="shared" si="0"/>
        <v>0.61763437835592627</v>
      </c>
      <c r="E16" s="21">
        <v>5362</v>
      </c>
      <c r="F16" s="11">
        <f t="shared" si="1"/>
        <v>3.5240101947866726E-3</v>
      </c>
      <c r="G16" s="21">
        <v>566</v>
      </c>
      <c r="H16" s="11">
        <f t="shared" si="2"/>
        <v>3.7198615633145406E-4</v>
      </c>
    </row>
    <row r="17" spans="1:8" x14ac:dyDescent="0.45">
      <c r="A17" s="12" t="s">
        <v>74</v>
      </c>
      <c r="B17" s="20">
        <v>718601</v>
      </c>
      <c r="C17" s="21">
        <v>467715</v>
      </c>
      <c r="D17" s="11">
        <f t="shared" si="0"/>
        <v>0.65086884098407882</v>
      </c>
      <c r="E17" s="21">
        <v>2304</v>
      </c>
      <c r="F17" s="11">
        <f t="shared" si="1"/>
        <v>3.206229882786136E-3</v>
      </c>
      <c r="G17" s="21">
        <v>98</v>
      </c>
      <c r="H17" s="11">
        <f t="shared" si="2"/>
        <v>1.363760974448964E-4</v>
      </c>
    </row>
    <row r="18" spans="1:8" x14ac:dyDescent="0.45">
      <c r="A18" s="12" t="s">
        <v>75</v>
      </c>
      <c r="B18" s="20">
        <v>784774</v>
      </c>
      <c r="C18" s="21">
        <v>542184</v>
      </c>
      <c r="D18" s="11">
        <f t="shared" si="0"/>
        <v>0.69087915756638218</v>
      </c>
      <c r="E18" s="21">
        <v>2060</v>
      </c>
      <c r="F18" s="11">
        <f t="shared" si="1"/>
        <v>2.6249595424924885E-3</v>
      </c>
      <c r="G18" s="21">
        <v>202</v>
      </c>
      <c r="H18" s="11">
        <f t="shared" si="2"/>
        <v>2.5739894542887504E-4</v>
      </c>
    </row>
    <row r="19" spans="1:8" x14ac:dyDescent="0.45">
      <c r="A19" s="12" t="s">
        <v>76</v>
      </c>
      <c r="B19" s="20">
        <v>694295.99999999988</v>
      </c>
      <c r="C19" s="21">
        <v>459625</v>
      </c>
      <c r="D19" s="11">
        <f t="shared" si="0"/>
        <v>0.66200150944265856</v>
      </c>
      <c r="E19" s="21">
        <v>2102</v>
      </c>
      <c r="F19" s="11">
        <f t="shared" si="1"/>
        <v>3.0275271642066213E-3</v>
      </c>
      <c r="G19" s="21">
        <v>356</v>
      </c>
      <c r="H19" s="11">
        <f t="shared" si="2"/>
        <v>5.1274960535564089E-4</v>
      </c>
    </row>
    <row r="20" spans="1:8" x14ac:dyDescent="0.45">
      <c r="A20" s="12" t="s">
        <v>77</v>
      </c>
      <c r="B20" s="20">
        <v>799966</v>
      </c>
      <c r="C20" s="21">
        <v>520911</v>
      </c>
      <c r="D20" s="11">
        <f t="shared" si="0"/>
        <v>0.6511664245730443</v>
      </c>
      <c r="E20" s="21">
        <v>2050</v>
      </c>
      <c r="F20" s="11">
        <f t="shared" si="1"/>
        <v>2.5626089108787124E-3</v>
      </c>
      <c r="G20" s="21">
        <v>161</v>
      </c>
      <c r="H20" s="11">
        <f t="shared" si="2"/>
        <v>2.0125855348852327E-4</v>
      </c>
    </row>
    <row r="21" spans="1:8" x14ac:dyDescent="0.45">
      <c r="A21" s="12" t="s">
        <v>78</v>
      </c>
      <c r="B21" s="20">
        <v>2300944</v>
      </c>
      <c r="C21" s="21">
        <v>1371682</v>
      </c>
      <c r="D21" s="11">
        <f t="shared" si="0"/>
        <v>0.59613880216119997</v>
      </c>
      <c r="E21" s="21">
        <v>5653</v>
      </c>
      <c r="F21" s="11">
        <f t="shared" si="1"/>
        <v>2.4568177235082646E-3</v>
      </c>
      <c r="G21" s="21">
        <v>623</v>
      </c>
      <c r="H21" s="11">
        <f t="shared" si="2"/>
        <v>2.7075843653735163E-4</v>
      </c>
    </row>
    <row r="22" spans="1:8" x14ac:dyDescent="0.45">
      <c r="A22" s="12" t="s">
        <v>79</v>
      </c>
      <c r="B22" s="20">
        <v>1400720</v>
      </c>
      <c r="C22" s="21">
        <v>828365</v>
      </c>
      <c r="D22" s="11">
        <f t="shared" si="0"/>
        <v>0.59138514478268323</v>
      </c>
      <c r="E22" s="21">
        <v>4313</v>
      </c>
      <c r="F22" s="11">
        <f t="shared" si="1"/>
        <v>3.0791307327660061E-3</v>
      </c>
      <c r="G22" s="21">
        <v>550</v>
      </c>
      <c r="H22" s="11">
        <f t="shared" si="2"/>
        <v>3.926552058941116E-4</v>
      </c>
    </row>
    <row r="23" spans="1:8" x14ac:dyDescent="0.45">
      <c r="A23" s="12" t="s">
        <v>80</v>
      </c>
      <c r="B23" s="20">
        <v>2739963</v>
      </c>
      <c r="C23" s="21">
        <v>1486528</v>
      </c>
      <c r="D23" s="11">
        <f t="shared" si="0"/>
        <v>0.54253579336655278</v>
      </c>
      <c r="E23" s="21">
        <v>7705</v>
      </c>
      <c r="F23" s="11">
        <f t="shared" si="1"/>
        <v>2.8120817689873913E-3</v>
      </c>
      <c r="G23" s="21">
        <v>1139</v>
      </c>
      <c r="H23" s="11">
        <f t="shared" si="2"/>
        <v>4.1569904411117961E-4</v>
      </c>
    </row>
    <row r="24" spans="1:8" x14ac:dyDescent="0.45">
      <c r="A24" s="12" t="s">
        <v>81</v>
      </c>
      <c r="B24" s="20">
        <v>831479.00000000012</v>
      </c>
      <c r="C24" s="21">
        <v>488248</v>
      </c>
      <c r="D24" s="11">
        <f t="shared" si="0"/>
        <v>0.58720424689017992</v>
      </c>
      <c r="E24" s="21">
        <v>1941</v>
      </c>
      <c r="F24" s="11">
        <f t="shared" si="1"/>
        <v>2.334394494629449E-3</v>
      </c>
      <c r="G24" s="21">
        <v>359</v>
      </c>
      <c r="H24" s="11">
        <f t="shared" si="2"/>
        <v>4.3176075402986719E-4</v>
      </c>
    </row>
    <row r="25" spans="1:8" x14ac:dyDescent="0.45">
      <c r="A25" s="12" t="s">
        <v>82</v>
      </c>
      <c r="B25" s="20">
        <v>1526835</v>
      </c>
      <c r="C25" s="21">
        <v>898944</v>
      </c>
      <c r="D25" s="11">
        <f t="shared" si="0"/>
        <v>0.58876302940396308</v>
      </c>
      <c r="E25" s="21">
        <v>4549</v>
      </c>
      <c r="F25" s="11">
        <f t="shared" si="1"/>
        <v>2.9793658122848898E-3</v>
      </c>
      <c r="G25" s="21">
        <v>466</v>
      </c>
      <c r="H25" s="11">
        <f t="shared" si="2"/>
        <v>3.0520652198829604E-4</v>
      </c>
    </row>
    <row r="26" spans="1:8" x14ac:dyDescent="0.45">
      <c r="A26" s="12" t="s">
        <v>83</v>
      </c>
      <c r="B26" s="20">
        <v>708155</v>
      </c>
      <c r="C26" s="21">
        <v>427894</v>
      </c>
      <c r="D26" s="11">
        <f t="shared" si="0"/>
        <v>0.6042377728039765</v>
      </c>
      <c r="E26" s="21">
        <v>2770</v>
      </c>
      <c r="F26" s="11">
        <f t="shared" si="1"/>
        <v>3.9115730313278871E-3</v>
      </c>
      <c r="G26" s="21">
        <v>302</v>
      </c>
      <c r="H26" s="11">
        <f t="shared" si="2"/>
        <v>4.2646030883069385E-4</v>
      </c>
    </row>
    <row r="27" spans="1:8" x14ac:dyDescent="0.45">
      <c r="A27" s="12" t="s">
        <v>84</v>
      </c>
      <c r="B27" s="20">
        <v>1194817</v>
      </c>
      <c r="C27" s="21">
        <v>707402</v>
      </c>
      <c r="D27" s="11">
        <f t="shared" si="0"/>
        <v>0.59205886759227566</v>
      </c>
      <c r="E27" s="21">
        <v>3508</v>
      </c>
      <c r="F27" s="11">
        <f t="shared" si="1"/>
        <v>2.9360144691613862E-3</v>
      </c>
      <c r="G27" s="21">
        <v>334</v>
      </c>
      <c r="H27" s="11">
        <f t="shared" si="2"/>
        <v>2.7954071627705329E-4</v>
      </c>
    </row>
    <row r="28" spans="1:8" x14ac:dyDescent="0.45">
      <c r="A28" s="12" t="s">
        <v>85</v>
      </c>
      <c r="B28" s="20">
        <v>944709</v>
      </c>
      <c r="C28" s="21">
        <v>598305</v>
      </c>
      <c r="D28" s="11">
        <f t="shared" si="0"/>
        <v>0.63332200709424802</v>
      </c>
      <c r="E28" s="21">
        <v>2509</v>
      </c>
      <c r="F28" s="11">
        <f t="shared" si="1"/>
        <v>2.6558442864416448E-3</v>
      </c>
      <c r="G28" s="21">
        <v>190</v>
      </c>
      <c r="H28" s="11">
        <f t="shared" si="2"/>
        <v>2.0112013328972203E-4</v>
      </c>
    </row>
    <row r="29" spans="1:8" x14ac:dyDescent="0.45">
      <c r="A29" s="12" t="s">
        <v>86</v>
      </c>
      <c r="B29" s="20">
        <v>1562767</v>
      </c>
      <c r="C29" s="21">
        <v>912320</v>
      </c>
      <c r="D29" s="11">
        <f t="shared" si="0"/>
        <v>0.58378504281188426</v>
      </c>
      <c r="E29" s="21">
        <v>3382</v>
      </c>
      <c r="F29" s="11">
        <f t="shared" si="1"/>
        <v>2.1641101968495622E-3</v>
      </c>
      <c r="G29" s="21">
        <v>345</v>
      </c>
      <c r="H29" s="11">
        <f t="shared" si="2"/>
        <v>2.2076227614225281E-4</v>
      </c>
    </row>
    <row r="30" spans="1:8" x14ac:dyDescent="0.45">
      <c r="A30" s="12" t="s">
        <v>87</v>
      </c>
      <c r="B30" s="20">
        <v>732702</v>
      </c>
      <c r="C30" s="21">
        <v>460704</v>
      </c>
      <c r="D30" s="11">
        <f t="shared" si="0"/>
        <v>0.62877404456381991</v>
      </c>
      <c r="E30" s="21">
        <v>1688</v>
      </c>
      <c r="F30" s="11">
        <f t="shared" si="1"/>
        <v>2.3038015455123639E-3</v>
      </c>
      <c r="G30" s="21">
        <v>250</v>
      </c>
      <c r="H30" s="11">
        <f t="shared" si="2"/>
        <v>3.4120283553204441E-4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88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90"/>
      <c r="B34" s="75" t="s">
        <v>3</v>
      </c>
      <c r="C34" s="71" t="s">
        <v>4</v>
      </c>
      <c r="D34" s="76"/>
      <c r="E34" s="91" t="str">
        <f>E5</f>
        <v>直近1週間</v>
      </c>
      <c r="F34" s="92"/>
      <c r="G34" s="91">
        <f>'進捗状況 (都道府県別)'!G5:H5</f>
        <v>44797</v>
      </c>
      <c r="H34" s="92"/>
    </row>
    <row r="35" spans="1:8" ht="24" customHeight="1" x14ac:dyDescent="0.45">
      <c r="A35" s="90"/>
      <c r="B35" s="75"/>
      <c r="C35" s="77"/>
      <c r="D35" s="78"/>
      <c r="E35" s="83" t="s">
        <v>5</v>
      </c>
      <c r="F35" s="84"/>
      <c r="G35" s="85" t="s">
        <v>6</v>
      </c>
      <c r="H35" s="86"/>
    </row>
    <row r="36" spans="1:8" ht="18.75" customHeight="1" x14ac:dyDescent="0.45">
      <c r="A36" s="70"/>
      <c r="B36" s="75"/>
      <c r="C36" s="87" t="s">
        <v>7</v>
      </c>
      <c r="D36" s="8"/>
      <c r="E36" s="87" t="s">
        <v>8</v>
      </c>
      <c r="F36" s="8"/>
      <c r="G36" s="87" t="s">
        <v>8</v>
      </c>
      <c r="H36" s="9"/>
    </row>
    <row r="37" spans="1:8" ht="18.75" customHeight="1" x14ac:dyDescent="0.45">
      <c r="A37" s="70"/>
      <c r="B37" s="75"/>
      <c r="C37" s="88"/>
      <c r="D37" s="73" t="s">
        <v>9</v>
      </c>
      <c r="E37" s="88"/>
      <c r="F37" s="71" t="s">
        <v>10</v>
      </c>
      <c r="G37" s="88"/>
      <c r="H37" s="73" t="s">
        <v>10</v>
      </c>
    </row>
    <row r="38" spans="1:8" ht="35.1" customHeight="1" x14ac:dyDescent="0.45">
      <c r="A38" s="70"/>
      <c r="B38" s="75"/>
      <c r="C38" s="88"/>
      <c r="D38" s="72"/>
      <c r="E38" s="88"/>
      <c r="F38" s="72"/>
      <c r="G38" s="88"/>
      <c r="H38" s="72"/>
    </row>
    <row r="39" spans="1:8" x14ac:dyDescent="0.45">
      <c r="A39" s="10" t="s">
        <v>67</v>
      </c>
      <c r="B39" s="20">
        <v>9572763</v>
      </c>
      <c r="C39" s="21">
        <v>5927400</v>
      </c>
      <c r="D39" s="11">
        <f>C39/$B39</f>
        <v>0.61919427024360674</v>
      </c>
      <c r="E39" s="21">
        <v>25663</v>
      </c>
      <c r="F39" s="11">
        <f>E39/$B39</f>
        <v>2.6808351987822115E-3</v>
      </c>
      <c r="G39" s="21">
        <v>3439</v>
      </c>
      <c r="H39" s="11">
        <f>G39/$B39</f>
        <v>3.5924842179838778E-4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89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90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61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91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3" t="s">
        <v>63</v>
      </c>
      <c r="B45" s="54"/>
      <c r="C45" s="54"/>
      <c r="E45" s="54"/>
      <c r="G45" s="54"/>
    </row>
  </sheetData>
  <mergeCells count="28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G3:H3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1"/>
  <sheetViews>
    <sheetView view="pageBreakPreview" zoomScaleNormal="100" zoomScaleSheetLayoutView="100" workbookViewId="0">
      <selection activeCell="T26" sqref="T26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23" width="13.09765625" customWidth="1"/>
    <col min="25" max="25" width="11.59765625" bestFit="1" customWidth="1"/>
  </cols>
  <sheetData>
    <row r="1" spans="1:25" x14ac:dyDescent="0.45">
      <c r="A1" s="22" t="s">
        <v>92</v>
      </c>
      <c r="B1" s="23"/>
      <c r="C1" s="24"/>
      <c r="D1" s="24"/>
      <c r="E1" s="24"/>
      <c r="F1" s="24"/>
      <c r="J1" s="25"/>
    </row>
    <row r="2" spans="1:25" x14ac:dyDescent="0.45">
      <c r="A2" s="22"/>
      <c r="B2" s="22"/>
      <c r="C2" s="22"/>
      <c r="D2" s="22"/>
      <c r="E2" s="22"/>
      <c r="F2" s="22"/>
      <c r="G2" s="22"/>
      <c r="H2" s="22"/>
      <c r="I2" s="22"/>
      <c r="P2" s="26"/>
      <c r="Q2" s="26"/>
      <c r="R2" s="26"/>
      <c r="S2" s="26"/>
      <c r="T2" s="26"/>
      <c r="U2" s="95">
        <f>'進捗状況 (都道府県別)'!G3</f>
        <v>44798</v>
      </c>
      <c r="V2" s="95"/>
      <c r="W2" s="95"/>
    </row>
    <row r="3" spans="1:25" x14ac:dyDescent="0.45">
      <c r="A3" s="97" t="s">
        <v>2</v>
      </c>
      <c r="B3" s="112" t="str">
        <f>_xlfn.CONCAT("接種回数（",TEXT('進捗状況 (都道府県別)'!G3-1,"m月d日"),"まで）")</f>
        <v>接種回数（8月24日まで）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4"/>
    </row>
    <row r="4" spans="1:25" x14ac:dyDescent="0.45">
      <c r="A4" s="98"/>
      <c r="B4" s="98"/>
      <c r="C4" s="100" t="s">
        <v>93</v>
      </c>
      <c r="D4" s="101"/>
      <c r="E4" s="100" t="s">
        <v>94</v>
      </c>
      <c r="F4" s="101"/>
      <c r="G4" s="106" t="s">
        <v>95</v>
      </c>
      <c r="H4" s="107"/>
      <c r="I4" s="107"/>
      <c r="J4" s="107"/>
      <c r="K4" s="107"/>
      <c r="L4" s="107"/>
      <c r="M4" s="107"/>
      <c r="N4" s="107"/>
      <c r="O4" s="107"/>
      <c r="P4" s="107"/>
      <c r="Q4" s="108"/>
      <c r="R4" s="106" t="s">
        <v>96</v>
      </c>
      <c r="S4" s="107"/>
      <c r="T4" s="107"/>
      <c r="U4" s="107"/>
      <c r="V4" s="107"/>
      <c r="W4" s="108"/>
    </row>
    <row r="5" spans="1:25" x14ac:dyDescent="0.45">
      <c r="A5" s="98"/>
      <c r="B5" s="98"/>
      <c r="C5" s="102"/>
      <c r="D5" s="103"/>
      <c r="E5" s="102"/>
      <c r="F5" s="103"/>
      <c r="G5" s="104"/>
      <c r="H5" s="105"/>
      <c r="I5" s="57" t="s">
        <v>97</v>
      </c>
      <c r="J5" s="57" t="s">
        <v>98</v>
      </c>
      <c r="K5" s="58" t="s">
        <v>99</v>
      </c>
      <c r="L5" s="59" t="s">
        <v>100</v>
      </c>
      <c r="M5" s="59" t="s">
        <v>101</v>
      </c>
      <c r="N5" s="59" t="s">
        <v>102</v>
      </c>
      <c r="O5" s="59" t="s">
        <v>103</v>
      </c>
      <c r="P5" s="59" t="s">
        <v>104</v>
      </c>
      <c r="Q5" s="59" t="s">
        <v>150</v>
      </c>
      <c r="R5" s="64"/>
      <c r="S5" s="65"/>
      <c r="T5" s="57" t="s">
        <v>105</v>
      </c>
      <c r="U5" s="57" t="s">
        <v>106</v>
      </c>
      <c r="V5" s="57" t="s">
        <v>107</v>
      </c>
      <c r="W5" s="57" t="s">
        <v>149</v>
      </c>
    </row>
    <row r="6" spans="1:25" x14ac:dyDescent="0.45">
      <c r="A6" s="99"/>
      <c r="B6" s="99"/>
      <c r="C6" s="56" t="s">
        <v>7</v>
      </c>
      <c r="D6" s="56" t="s">
        <v>108</v>
      </c>
      <c r="E6" s="56" t="s">
        <v>7</v>
      </c>
      <c r="F6" s="56" t="s">
        <v>108</v>
      </c>
      <c r="G6" s="56" t="s">
        <v>7</v>
      </c>
      <c r="H6" s="56" t="s">
        <v>108</v>
      </c>
      <c r="I6" s="109" t="s">
        <v>7</v>
      </c>
      <c r="J6" s="110"/>
      <c r="K6" s="110"/>
      <c r="L6" s="110"/>
      <c r="M6" s="110"/>
      <c r="N6" s="110"/>
      <c r="O6" s="110"/>
      <c r="P6" s="110"/>
      <c r="Q6" s="111"/>
      <c r="R6" s="56" t="s">
        <v>7</v>
      </c>
      <c r="S6" s="56" t="s">
        <v>108</v>
      </c>
      <c r="T6" s="60" t="s">
        <v>109</v>
      </c>
      <c r="U6" s="60" t="s">
        <v>109</v>
      </c>
      <c r="V6" s="68" t="s">
        <v>109</v>
      </c>
      <c r="W6" s="60" t="s">
        <v>109</v>
      </c>
      <c r="Y6" s="27" t="s">
        <v>110</v>
      </c>
    </row>
    <row r="7" spans="1:25" x14ac:dyDescent="0.45">
      <c r="A7" s="28" t="s">
        <v>11</v>
      </c>
      <c r="B7" s="32">
        <f>C7+E7+G7+R7</f>
        <v>311369078</v>
      </c>
      <c r="C7" s="32">
        <f>SUM(C8:C54)</f>
        <v>104063167</v>
      </c>
      <c r="D7" s="31">
        <f t="shared" ref="D7:D54" si="0">C7/Y7</f>
        <v>0.82169170877418996</v>
      </c>
      <c r="E7" s="32">
        <f>SUM(E8:E54)</f>
        <v>102613591</v>
      </c>
      <c r="F7" s="31">
        <f t="shared" ref="F7:F54" si="1">E7/Y7</f>
        <v>0.81024573211620432</v>
      </c>
      <c r="G7" s="32">
        <f>SUM(G8:G54)</f>
        <v>81190803</v>
      </c>
      <c r="H7" s="31">
        <f>G7/Y7</f>
        <v>0.64108955720921523</v>
      </c>
      <c r="I7" s="32">
        <f>SUM(I8:I54)</f>
        <v>1038373</v>
      </c>
      <c r="J7" s="32">
        <f t="shared" ref="J7" si="2">SUM(J8:J54)</f>
        <v>5302104</v>
      </c>
      <c r="K7" s="32">
        <f t="shared" ref="K7:Q7" si="3">SUM(K8:K54)</f>
        <v>23293933</v>
      </c>
      <c r="L7" s="32">
        <f t="shared" si="3"/>
        <v>25505726</v>
      </c>
      <c r="M7" s="32">
        <f t="shared" si="3"/>
        <v>13752443</v>
      </c>
      <c r="N7" s="32">
        <f t="shared" si="3"/>
        <v>6558873</v>
      </c>
      <c r="O7" s="32">
        <f t="shared" si="3"/>
        <v>2728298</v>
      </c>
      <c r="P7" s="32">
        <f t="shared" ref="P7" si="4">SUM(P8:P54)</f>
        <v>1858784</v>
      </c>
      <c r="Q7" s="32">
        <f t="shared" si="3"/>
        <v>1152269</v>
      </c>
      <c r="R7" s="61">
        <f>SUM(R8:R54)</f>
        <v>23501517</v>
      </c>
      <c r="S7" s="62">
        <f>R7/Y7</f>
        <v>0.18556999771605714</v>
      </c>
      <c r="T7" s="61">
        <f>SUM(T8:T54)</f>
        <v>6768</v>
      </c>
      <c r="U7" s="61">
        <f t="shared" ref="U7" si="5">SUM(U8:U54)</f>
        <v>751782</v>
      </c>
      <c r="V7" s="61">
        <f t="shared" ref="V7:W7" si="6">SUM(V8:V54)</f>
        <v>12606884</v>
      </c>
      <c r="W7" s="61">
        <f t="shared" si="6"/>
        <v>10136083</v>
      </c>
      <c r="Y7" s="1">
        <v>126645025</v>
      </c>
    </row>
    <row r="8" spans="1:25" x14ac:dyDescent="0.45">
      <c r="A8" s="33" t="s">
        <v>12</v>
      </c>
      <c r="B8" s="32">
        <f>C8+E8+G8+R8</f>
        <v>13086221</v>
      </c>
      <c r="C8" s="34">
        <f>SUM(一般接種!D7+一般接種!G7+一般接種!J7+一般接種!M7+医療従事者等!C5)</f>
        <v>4331546</v>
      </c>
      <c r="D8" s="30">
        <f t="shared" si="0"/>
        <v>0.82874976346969531</v>
      </c>
      <c r="E8" s="34">
        <f>SUM(一般接種!E7+一般接種!H7+一般接種!K7+一般接種!N7+医療従事者等!D5)</f>
        <v>4267517</v>
      </c>
      <c r="F8" s="31">
        <f t="shared" si="1"/>
        <v>0.81649916781511811</v>
      </c>
      <c r="G8" s="29">
        <f>SUM(I8:Q8)</f>
        <v>3463507</v>
      </c>
      <c r="H8" s="31">
        <f t="shared" ref="H8:H54" si="7">G8/Y8</f>
        <v>0.66266885011163079</v>
      </c>
      <c r="I8" s="35">
        <v>42108</v>
      </c>
      <c r="J8" s="35">
        <v>231629</v>
      </c>
      <c r="K8" s="35">
        <v>923753</v>
      </c>
      <c r="L8" s="35">
        <v>1075905</v>
      </c>
      <c r="M8" s="35">
        <v>656357</v>
      </c>
      <c r="N8" s="35">
        <v>306320</v>
      </c>
      <c r="O8" s="35">
        <v>120305</v>
      </c>
      <c r="P8" s="35">
        <v>68195</v>
      </c>
      <c r="Q8" s="35">
        <v>38935</v>
      </c>
      <c r="R8" s="35">
        <f>SUM(T8:W8)</f>
        <v>1023651</v>
      </c>
      <c r="S8" s="63">
        <f t="shared" ref="S8:S54" si="8">R8/Y8</f>
        <v>0.19585398010906893</v>
      </c>
      <c r="T8" s="35">
        <v>156</v>
      </c>
      <c r="U8" s="35">
        <v>26158</v>
      </c>
      <c r="V8" s="35">
        <v>523597</v>
      </c>
      <c r="W8" s="35">
        <v>473740</v>
      </c>
      <c r="Y8" s="1">
        <v>5226603</v>
      </c>
    </row>
    <row r="9" spans="1:25" x14ac:dyDescent="0.45">
      <c r="A9" s="33" t="s">
        <v>13</v>
      </c>
      <c r="B9" s="32">
        <f>C9+E9+G9+R9</f>
        <v>3303675</v>
      </c>
      <c r="C9" s="34">
        <f>SUM(一般接種!D8+一般接種!G8+一般接種!J8+一般接種!M8+医療従事者等!C6)</f>
        <v>1097747</v>
      </c>
      <c r="D9" s="30">
        <f t="shared" si="0"/>
        <v>0.87149406763177639</v>
      </c>
      <c r="E9" s="34">
        <f>SUM(一般接種!E8+一般接種!H8+一般接種!K8+一般接種!N8+医療従事者等!D6)</f>
        <v>1083949</v>
      </c>
      <c r="F9" s="31">
        <f t="shared" si="1"/>
        <v>0.86053992688242043</v>
      </c>
      <c r="G9" s="29">
        <f t="shared" ref="G9:G54" si="9">SUM(I9:Q9)</f>
        <v>889188</v>
      </c>
      <c r="H9" s="31">
        <f t="shared" si="7"/>
        <v>0.70592045982304119</v>
      </c>
      <c r="I9" s="35">
        <v>10713</v>
      </c>
      <c r="J9" s="35">
        <v>43958</v>
      </c>
      <c r="K9" s="35">
        <v>228396</v>
      </c>
      <c r="L9" s="35">
        <v>263806</v>
      </c>
      <c r="M9" s="35">
        <v>181617</v>
      </c>
      <c r="N9" s="35">
        <v>92271</v>
      </c>
      <c r="O9" s="35">
        <v>41261</v>
      </c>
      <c r="P9" s="35">
        <v>18859</v>
      </c>
      <c r="Q9" s="35">
        <v>8307</v>
      </c>
      <c r="R9" s="35">
        <f t="shared" ref="R9:R54" si="10">SUM(T9:W9)</f>
        <v>232791</v>
      </c>
      <c r="S9" s="63">
        <f t="shared" si="8"/>
        <v>0.18481123200342961</v>
      </c>
      <c r="T9" s="35">
        <v>69</v>
      </c>
      <c r="U9" s="35">
        <v>5692</v>
      </c>
      <c r="V9" s="35">
        <v>119533</v>
      </c>
      <c r="W9" s="35">
        <v>107497</v>
      </c>
      <c r="Y9" s="1">
        <v>1259615</v>
      </c>
    </row>
    <row r="10" spans="1:25" x14ac:dyDescent="0.45">
      <c r="A10" s="33" t="s">
        <v>14</v>
      </c>
      <c r="B10" s="32">
        <f t="shared" ref="B10:B54" si="11">C10+E10+G10+R10</f>
        <v>3233119</v>
      </c>
      <c r="C10" s="34">
        <f>SUM(一般接種!D9+一般接種!G9+一般接種!J9+一般接種!M9+医療従事者等!C7)</f>
        <v>1062815</v>
      </c>
      <c r="D10" s="30">
        <f t="shared" si="0"/>
        <v>0.87057255638204722</v>
      </c>
      <c r="E10" s="34">
        <f>SUM(一般接種!E9+一般接種!H9+一般接種!K9+一般接種!N9+医療従事者等!D7)</f>
        <v>1047665</v>
      </c>
      <c r="F10" s="31">
        <f t="shared" si="1"/>
        <v>0.85816289503064735</v>
      </c>
      <c r="G10" s="29">
        <f t="shared" si="9"/>
        <v>876672</v>
      </c>
      <c r="H10" s="31">
        <f t="shared" si="7"/>
        <v>0.71809918391118122</v>
      </c>
      <c r="I10" s="35">
        <v>10460</v>
      </c>
      <c r="J10" s="35">
        <v>47782</v>
      </c>
      <c r="K10" s="35">
        <v>221605</v>
      </c>
      <c r="L10" s="35">
        <v>256785</v>
      </c>
      <c r="M10" s="35">
        <v>168592</v>
      </c>
      <c r="N10" s="35">
        <v>106786</v>
      </c>
      <c r="O10" s="35">
        <v>40143</v>
      </c>
      <c r="P10" s="35">
        <v>17176</v>
      </c>
      <c r="Q10" s="35">
        <v>7343</v>
      </c>
      <c r="R10" s="35">
        <f t="shared" si="10"/>
        <v>245967</v>
      </c>
      <c r="S10" s="63">
        <f t="shared" si="8"/>
        <v>0.20147638109701407</v>
      </c>
      <c r="T10" s="35">
        <v>6</v>
      </c>
      <c r="U10" s="35">
        <v>5443</v>
      </c>
      <c r="V10" s="35">
        <v>131762</v>
      </c>
      <c r="W10" s="35">
        <v>108756</v>
      </c>
      <c r="Y10" s="1">
        <v>1220823</v>
      </c>
    </row>
    <row r="11" spans="1:25" x14ac:dyDescent="0.45">
      <c r="A11" s="33" t="s">
        <v>15</v>
      </c>
      <c r="B11" s="32">
        <f t="shared" si="11"/>
        <v>5842541</v>
      </c>
      <c r="C11" s="34">
        <f>SUM(一般接種!D10+一般接種!G10+一般接種!J10+一般接種!M10+医療従事者等!C8)</f>
        <v>1940871</v>
      </c>
      <c r="D11" s="30">
        <f t="shared" si="0"/>
        <v>0.8505172461392233</v>
      </c>
      <c r="E11" s="34">
        <f>SUM(一般接種!E10+一般接種!H10+一般接種!K10+一般接種!N10+医療従事者等!D8)</f>
        <v>1906454</v>
      </c>
      <c r="F11" s="31">
        <f t="shared" si="1"/>
        <v>0.83543522777717161</v>
      </c>
      <c r="G11" s="29">
        <f t="shared" si="9"/>
        <v>1532746</v>
      </c>
      <c r="H11" s="31">
        <f t="shared" si="7"/>
        <v>0.67167107291051797</v>
      </c>
      <c r="I11" s="35">
        <v>18946</v>
      </c>
      <c r="J11" s="35">
        <v>126005</v>
      </c>
      <c r="K11" s="35">
        <v>460627</v>
      </c>
      <c r="L11" s="35">
        <v>394040</v>
      </c>
      <c r="M11" s="35">
        <v>269870</v>
      </c>
      <c r="N11" s="35">
        <v>151248</v>
      </c>
      <c r="O11" s="35">
        <v>60429</v>
      </c>
      <c r="P11" s="35">
        <v>35306</v>
      </c>
      <c r="Q11" s="35">
        <v>16275</v>
      </c>
      <c r="R11" s="35">
        <f t="shared" si="10"/>
        <v>462470</v>
      </c>
      <c r="S11" s="63">
        <f t="shared" si="8"/>
        <v>0.20266092430769825</v>
      </c>
      <c r="T11" s="35">
        <v>26</v>
      </c>
      <c r="U11" s="35">
        <v>24565</v>
      </c>
      <c r="V11" s="35">
        <v>274152</v>
      </c>
      <c r="W11" s="35">
        <v>163727</v>
      </c>
      <c r="Y11" s="1">
        <v>2281989</v>
      </c>
    </row>
    <row r="12" spans="1:25" x14ac:dyDescent="0.45">
      <c r="A12" s="33" t="s">
        <v>16</v>
      </c>
      <c r="B12" s="32">
        <f t="shared" si="11"/>
        <v>2584939</v>
      </c>
      <c r="C12" s="34">
        <f>SUM(一般接種!D11+一般接種!G11+一般接種!J11+一般接種!M11+医療従事者等!C9)</f>
        <v>858383</v>
      </c>
      <c r="D12" s="30">
        <f t="shared" si="0"/>
        <v>0.8837574437242095</v>
      </c>
      <c r="E12" s="34">
        <f>SUM(一般接種!E11+一般接種!H11+一般接種!K11+一般接種!N11+医療従事者等!D9)</f>
        <v>848617</v>
      </c>
      <c r="F12" s="31">
        <f t="shared" si="1"/>
        <v>0.873702753457265</v>
      </c>
      <c r="G12" s="29">
        <f t="shared" si="9"/>
        <v>725021</v>
      </c>
      <c r="H12" s="31">
        <f t="shared" si="7"/>
        <v>0.74645316322244282</v>
      </c>
      <c r="I12" s="35">
        <v>4884</v>
      </c>
      <c r="J12" s="35">
        <v>29814</v>
      </c>
      <c r="K12" s="35">
        <v>127665</v>
      </c>
      <c r="L12" s="35">
        <v>229370</v>
      </c>
      <c r="M12" s="35">
        <v>189312</v>
      </c>
      <c r="N12" s="35">
        <v>89875</v>
      </c>
      <c r="O12" s="35">
        <v>30836</v>
      </c>
      <c r="P12" s="35">
        <v>14005</v>
      </c>
      <c r="Q12" s="35">
        <v>9260</v>
      </c>
      <c r="R12" s="35">
        <f t="shared" si="10"/>
        <v>152918</v>
      </c>
      <c r="S12" s="63">
        <f t="shared" si="8"/>
        <v>0.15743837049361262</v>
      </c>
      <c r="T12" s="35">
        <v>3</v>
      </c>
      <c r="U12" s="35">
        <v>1517</v>
      </c>
      <c r="V12" s="35">
        <v>58051</v>
      </c>
      <c r="W12" s="35">
        <v>93347</v>
      </c>
      <c r="Y12" s="1">
        <v>971288</v>
      </c>
    </row>
    <row r="13" spans="1:25" x14ac:dyDescent="0.45">
      <c r="A13" s="33" t="s">
        <v>17</v>
      </c>
      <c r="B13" s="32">
        <f t="shared" si="11"/>
        <v>2848509</v>
      </c>
      <c r="C13" s="34">
        <f>SUM(一般接種!D12+一般接種!G12+一般接種!J12+一般接種!M12+医療従事者等!C10)</f>
        <v>935969</v>
      </c>
      <c r="D13" s="30">
        <f t="shared" si="0"/>
        <v>0.87509559988107277</v>
      </c>
      <c r="E13" s="34">
        <f>SUM(一般接種!E12+一般接種!H12+一般接種!K12+一般接種!N12+医療従事者等!D10)</f>
        <v>926668</v>
      </c>
      <c r="F13" s="31">
        <f t="shared" si="1"/>
        <v>0.86639951681155458</v>
      </c>
      <c r="G13" s="29">
        <f t="shared" si="9"/>
        <v>774562</v>
      </c>
      <c r="H13" s="31">
        <f t="shared" si="7"/>
        <v>0.72418616218601628</v>
      </c>
      <c r="I13" s="35">
        <v>9652</v>
      </c>
      <c r="J13" s="35">
        <v>34737</v>
      </c>
      <c r="K13" s="35">
        <v>192874</v>
      </c>
      <c r="L13" s="35">
        <v>270875</v>
      </c>
      <c r="M13" s="35">
        <v>142502</v>
      </c>
      <c r="N13" s="35">
        <v>77141</v>
      </c>
      <c r="O13" s="35">
        <v>25816</v>
      </c>
      <c r="P13" s="35">
        <v>13466</v>
      </c>
      <c r="Q13" s="35">
        <v>7499</v>
      </c>
      <c r="R13" s="35">
        <f t="shared" si="10"/>
        <v>211310</v>
      </c>
      <c r="S13" s="63">
        <f t="shared" si="8"/>
        <v>0.19756685446939962</v>
      </c>
      <c r="T13" s="35">
        <v>2</v>
      </c>
      <c r="U13" s="35">
        <v>3616</v>
      </c>
      <c r="V13" s="35">
        <v>99199</v>
      </c>
      <c r="W13" s="35">
        <v>108493</v>
      </c>
      <c r="Y13" s="1">
        <v>1069562</v>
      </c>
    </row>
    <row r="14" spans="1:25" x14ac:dyDescent="0.45">
      <c r="A14" s="33" t="s">
        <v>18</v>
      </c>
      <c r="B14" s="32">
        <f t="shared" si="11"/>
        <v>4873300</v>
      </c>
      <c r="C14" s="34">
        <f>SUM(一般接種!D13+一般接種!G13+一般接種!J13+一般接種!M13+医療従事者等!C11)</f>
        <v>1601671</v>
      </c>
      <c r="D14" s="30">
        <f t="shared" si="0"/>
        <v>0.86016125160373547</v>
      </c>
      <c r="E14" s="34">
        <f>SUM(一般接種!E13+一般接種!H13+一般接種!K13+一般接種!N13+医療従事者等!D11)</f>
        <v>1582041</v>
      </c>
      <c r="F14" s="31">
        <f t="shared" si="1"/>
        <v>0.84961915814697597</v>
      </c>
      <c r="G14" s="29">
        <f t="shared" si="9"/>
        <v>1315195</v>
      </c>
      <c r="H14" s="31">
        <f t="shared" si="7"/>
        <v>0.70631220600421363</v>
      </c>
      <c r="I14" s="35">
        <v>19135</v>
      </c>
      <c r="J14" s="35">
        <v>75590</v>
      </c>
      <c r="K14" s="35">
        <v>346387</v>
      </c>
      <c r="L14" s="35">
        <v>419594</v>
      </c>
      <c r="M14" s="35">
        <v>237408</v>
      </c>
      <c r="N14" s="35">
        <v>129078</v>
      </c>
      <c r="O14" s="35">
        <v>49749</v>
      </c>
      <c r="P14" s="35">
        <v>23607</v>
      </c>
      <c r="Q14" s="35">
        <v>14647</v>
      </c>
      <c r="R14" s="35">
        <f t="shared" si="10"/>
        <v>374393</v>
      </c>
      <c r="S14" s="63">
        <f t="shared" si="8"/>
        <v>0.2010639834720597</v>
      </c>
      <c r="T14" s="35">
        <v>122</v>
      </c>
      <c r="U14" s="35">
        <v>13115</v>
      </c>
      <c r="V14" s="35">
        <v>198083</v>
      </c>
      <c r="W14" s="35">
        <v>163073</v>
      </c>
      <c r="Y14" s="1">
        <v>1862059</v>
      </c>
    </row>
    <row r="15" spans="1:25" x14ac:dyDescent="0.45">
      <c r="A15" s="33" t="s">
        <v>19</v>
      </c>
      <c r="B15" s="32">
        <f t="shared" si="11"/>
        <v>7545684</v>
      </c>
      <c r="C15" s="34">
        <f>SUM(一般接種!D14+一般接種!G14+一般接種!J14+一般接種!M14+医療従事者等!C12)</f>
        <v>2484015</v>
      </c>
      <c r="D15" s="30">
        <f t="shared" si="0"/>
        <v>0.85429595811086179</v>
      </c>
      <c r="E15" s="34">
        <f>SUM(一般接種!E14+一般接種!H14+一般接種!K14+一般接種!N14+医療従事者等!D12)</f>
        <v>2450246</v>
      </c>
      <c r="F15" s="31">
        <f t="shared" si="1"/>
        <v>0.84268221173274183</v>
      </c>
      <c r="G15" s="29">
        <f t="shared" si="9"/>
        <v>1983145</v>
      </c>
      <c r="H15" s="31">
        <f t="shared" si="7"/>
        <v>0.68203805445931887</v>
      </c>
      <c r="I15" s="35">
        <v>21287</v>
      </c>
      <c r="J15" s="35">
        <v>142144</v>
      </c>
      <c r="K15" s="35">
        <v>555684</v>
      </c>
      <c r="L15" s="35">
        <v>593199</v>
      </c>
      <c r="M15" s="35">
        <v>347159</v>
      </c>
      <c r="N15" s="35">
        <v>181492</v>
      </c>
      <c r="O15" s="35">
        <v>71344</v>
      </c>
      <c r="P15" s="35">
        <v>42110</v>
      </c>
      <c r="Q15" s="35">
        <v>28726</v>
      </c>
      <c r="R15" s="35">
        <f t="shared" si="10"/>
        <v>628278</v>
      </c>
      <c r="S15" s="63">
        <f t="shared" si="8"/>
        <v>0.2160757306095076</v>
      </c>
      <c r="T15" s="35">
        <v>90</v>
      </c>
      <c r="U15" s="35">
        <v>26656</v>
      </c>
      <c r="V15" s="35">
        <v>334177</v>
      </c>
      <c r="W15" s="35">
        <v>267355</v>
      </c>
      <c r="Y15" s="1">
        <v>2907675</v>
      </c>
    </row>
    <row r="16" spans="1:25" x14ac:dyDescent="0.45">
      <c r="A16" s="36" t="s">
        <v>20</v>
      </c>
      <c r="B16" s="32">
        <f t="shared" si="11"/>
        <v>4965663</v>
      </c>
      <c r="C16" s="34">
        <f>SUM(一般接種!D15+一般接種!G15+一般接種!J15+一般接種!M15+医療従事者等!C13)</f>
        <v>1640030</v>
      </c>
      <c r="D16" s="30">
        <f t="shared" si="0"/>
        <v>0.83871799185947027</v>
      </c>
      <c r="E16" s="34">
        <f>SUM(一般接種!E15+一般接種!H15+一般接種!K15+一般接種!N15+医療従事者等!D13)</f>
        <v>1618803</v>
      </c>
      <c r="F16" s="31">
        <f t="shared" si="1"/>
        <v>0.82786241798996729</v>
      </c>
      <c r="G16" s="29">
        <f t="shared" si="9"/>
        <v>1321264</v>
      </c>
      <c r="H16" s="31">
        <f t="shared" si="7"/>
        <v>0.67569976695317224</v>
      </c>
      <c r="I16" s="35">
        <v>14853</v>
      </c>
      <c r="J16" s="35">
        <v>72348</v>
      </c>
      <c r="K16" s="35">
        <v>367249</v>
      </c>
      <c r="L16" s="35">
        <v>348189</v>
      </c>
      <c r="M16" s="35">
        <v>253855</v>
      </c>
      <c r="N16" s="35">
        <v>148042</v>
      </c>
      <c r="O16" s="35">
        <v>63369</v>
      </c>
      <c r="P16" s="35">
        <v>33505</v>
      </c>
      <c r="Q16" s="35">
        <v>19854</v>
      </c>
      <c r="R16" s="35">
        <f t="shared" si="10"/>
        <v>385566</v>
      </c>
      <c r="S16" s="63">
        <f t="shared" si="8"/>
        <v>0.19718001576147295</v>
      </c>
      <c r="T16" s="35">
        <v>250</v>
      </c>
      <c r="U16" s="35">
        <v>9071</v>
      </c>
      <c r="V16" s="35">
        <v>218719</v>
      </c>
      <c r="W16" s="35">
        <v>157526</v>
      </c>
      <c r="Y16" s="1">
        <v>1955401</v>
      </c>
    </row>
    <row r="17" spans="1:25" x14ac:dyDescent="0.45">
      <c r="A17" s="33" t="s">
        <v>21</v>
      </c>
      <c r="B17" s="32">
        <f t="shared" si="11"/>
        <v>4870369</v>
      </c>
      <c r="C17" s="34">
        <f>SUM(一般接種!D16+一般接種!G16+一般接種!J16+一般接種!M16+医療従事者等!C14)</f>
        <v>1617802</v>
      </c>
      <c r="D17" s="30">
        <f t="shared" si="0"/>
        <v>0.8262096796845515</v>
      </c>
      <c r="E17" s="34">
        <f>SUM(一般接種!E16+一般接種!H16+一般接種!K16+一般接種!N16+医療従事者等!D14)</f>
        <v>1592390</v>
      </c>
      <c r="F17" s="31">
        <f t="shared" si="1"/>
        <v>0.81323179958541469</v>
      </c>
      <c r="G17" s="29">
        <f t="shared" si="9"/>
        <v>1293455</v>
      </c>
      <c r="H17" s="31">
        <f t="shared" si="7"/>
        <v>0.66056602800366271</v>
      </c>
      <c r="I17" s="35">
        <v>16384</v>
      </c>
      <c r="J17" s="35">
        <v>72337</v>
      </c>
      <c r="K17" s="35">
        <v>402700</v>
      </c>
      <c r="L17" s="35">
        <v>435715</v>
      </c>
      <c r="M17" s="35">
        <v>217773</v>
      </c>
      <c r="N17" s="35">
        <v>78412</v>
      </c>
      <c r="O17" s="35">
        <v>38070</v>
      </c>
      <c r="P17" s="35">
        <v>17277</v>
      </c>
      <c r="Q17" s="35">
        <v>14787</v>
      </c>
      <c r="R17" s="35">
        <f t="shared" si="10"/>
        <v>366722</v>
      </c>
      <c r="S17" s="63">
        <f t="shared" si="8"/>
        <v>0.18728451698865381</v>
      </c>
      <c r="T17" s="35">
        <v>52</v>
      </c>
      <c r="U17" s="35">
        <v>7086</v>
      </c>
      <c r="V17" s="35">
        <v>194530</v>
      </c>
      <c r="W17" s="35">
        <v>165054</v>
      </c>
      <c r="Y17" s="1">
        <v>1958101</v>
      </c>
    </row>
    <row r="18" spans="1:25" x14ac:dyDescent="0.45">
      <c r="A18" s="33" t="s">
        <v>22</v>
      </c>
      <c r="B18" s="32">
        <f t="shared" si="11"/>
        <v>18346331</v>
      </c>
      <c r="C18" s="34">
        <f>SUM(一般接種!D17+一般接種!G17+一般接種!J17+一般接種!M17+医療従事者等!C15)</f>
        <v>6153829</v>
      </c>
      <c r="D18" s="30">
        <f t="shared" si="0"/>
        <v>0.83229595502934284</v>
      </c>
      <c r="E18" s="34">
        <f>SUM(一般接種!E17+一般接種!H17+一般接種!K17+一般接種!N17+医療従事者等!D15)</f>
        <v>6064382</v>
      </c>
      <c r="F18" s="31">
        <f t="shared" si="1"/>
        <v>0.82019838516032151</v>
      </c>
      <c r="G18" s="29">
        <f t="shared" si="9"/>
        <v>4798427</v>
      </c>
      <c r="H18" s="31">
        <f t="shared" si="7"/>
        <v>0.648979908704578</v>
      </c>
      <c r="I18" s="35">
        <v>50531</v>
      </c>
      <c r="J18" s="35">
        <v>272562</v>
      </c>
      <c r="K18" s="35">
        <v>1319544</v>
      </c>
      <c r="L18" s="35">
        <v>1419608</v>
      </c>
      <c r="M18" s="35">
        <v>839046</v>
      </c>
      <c r="N18" s="35">
        <v>478829</v>
      </c>
      <c r="O18" s="35">
        <v>202727</v>
      </c>
      <c r="P18" s="35">
        <v>130159</v>
      </c>
      <c r="Q18" s="35">
        <v>85421</v>
      </c>
      <c r="R18" s="35">
        <f t="shared" si="10"/>
        <v>1329693</v>
      </c>
      <c r="S18" s="63">
        <f t="shared" si="8"/>
        <v>0.17983894341731496</v>
      </c>
      <c r="T18" s="35">
        <v>225</v>
      </c>
      <c r="U18" s="35">
        <v>44956</v>
      </c>
      <c r="V18" s="35">
        <v>702546</v>
      </c>
      <c r="W18" s="35">
        <v>581966</v>
      </c>
      <c r="Y18" s="1">
        <v>7393799</v>
      </c>
    </row>
    <row r="19" spans="1:25" x14ac:dyDescent="0.45">
      <c r="A19" s="33" t="s">
        <v>23</v>
      </c>
      <c r="B19" s="32">
        <f t="shared" si="11"/>
        <v>15812973</v>
      </c>
      <c r="C19" s="34">
        <f>SUM(一般接種!D18+一般接種!G18+一般接種!J18+一般接種!M18+医療従事者等!C16)</f>
        <v>5255681</v>
      </c>
      <c r="D19" s="30">
        <f t="shared" si="0"/>
        <v>0.83121473528252576</v>
      </c>
      <c r="E19" s="34">
        <f>SUM(一般接種!E18+一般接種!H18+一般接種!K18+一般接種!N18+医療従事者等!D16)</f>
        <v>5188338</v>
      </c>
      <c r="F19" s="31">
        <f t="shared" si="1"/>
        <v>0.82056407099789153</v>
      </c>
      <c r="G19" s="29">
        <f t="shared" si="9"/>
        <v>4179481</v>
      </c>
      <c r="H19" s="31">
        <f t="shared" si="7"/>
        <v>0.6610078109826959</v>
      </c>
      <c r="I19" s="35">
        <v>43538</v>
      </c>
      <c r="J19" s="35">
        <v>214860</v>
      </c>
      <c r="K19" s="35">
        <v>1090543</v>
      </c>
      <c r="L19" s="35">
        <v>1326734</v>
      </c>
      <c r="M19" s="35">
        <v>756565</v>
      </c>
      <c r="N19" s="35">
        <v>394710</v>
      </c>
      <c r="O19" s="35">
        <v>169759</v>
      </c>
      <c r="P19" s="35">
        <v>115057</v>
      </c>
      <c r="Q19" s="35">
        <v>67715</v>
      </c>
      <c r="R19" s="35">
        <f t="shared" si="10"/>
        <v>1189473</v>
      </c>
      <c r="S19" s="63">
        <f t="shared" si="8"/>
        <v>0.18812166964104401</v>
      </c>
      <c r="T19" s="35">
        <v>250</v>
      </c>
      <c r="U19" s="35">
        <v>35359</v>
      </c>
      <c r="V19" s="35">
        <v>638832</v>
      </c>
      <c r="W19" s="35">
        <v>515032</v>
      </c>
      <c r="Y19" s="1">
        <v>6322892</v>
      </c>
    </row>
    <row r="20" spans="1:25" x14ac:dyDescent="0.45">
      <c r="A20" s="33" t="s">
        <v>24</v>
      </c>
      <c r="B20" s="32">
        <f t="shared" si="11"/>
        <v>33757827</v>
      </c>
      <c r="C20" s="34">
        <f>SUM(一般接種!D19+一般接種!G19+一般接種!J19+一般接種!M19+医療従事者等!C17)</f>
        <v>11339093</v>
      </c>
      <c r="D20" s="30">
        <f t="shared" si="0"/>
        <v>0.8191016048235219</v>
      </c>
      <c r="E20" s="34">
        <f>SUM(一般接種!E19+一般接種!H19+一般接種!K19+一般接種!N19+医療従事者等!D17)</f>
        <v>11187421</v>
      </c>
      <c r="F20" s="31">
        <f t="shared" si="1"/>
        <v>0.80814528066189861</v>
      </c>
      <c r="G20" s="29">
        <f t="shared" si="9"/>
        <v>8700707</v>
      </c>
      <c r="H20" s="31">
        <f t="shared" si="7"/>
        <v>0.62851262149443965</v>
      </c>
      <c r="I20" s="35">
        <v>104731</v>
      </c>
      <c r="J20" s="35">
        <v>615095</v>
      </c>
      <c r="K20" s="35">
        <v>2643009</v>
      </c>
      <c r="L20" s="35">
        <v>2945033</v>
      </c>
      <c r="M20" s="35">
        <v>1270193</v>
      </c>
      <c r="N20" s="35">
        <v>518978</v>
      </c>
      <c r="O20" s="35">
        <v>236932</v>
      </c>
      <c r="P20" s="35">
        <v>230814</v>
      </c>
      <c r="Q20" s="35">
        <v>135922</v>
      </c>
      <c r="R20" s="35">
        <f t="shared" si="10"/>
        <v>2530606</v>
      </c>
      <c r="S20" s="63">
        <f t="shared" si="8"/>
        <v>0.18280328380550662</v>
      </c>
      <c r="T20" s="35">
        <v>1390</v>
      </c>
      <c r="U20" s="35">
        <v>144486</v>
      </c>
      <c r="V20" s="35">
        <v>1508610</v>
      </c>
      <c r="W20" s="35">
        <v>876120</v>
      </c>
      <c r="Y20" s="1">
        <v>13843329</v>
      </c>
    </row>
    <row r="21" spans="1:25" x14ac:dyDescent="0.45">
      <c r="A21" s="33" t="s">
        <v>25</v>
      </c>
      <c r="B21" s="32">
        <f t="shared" si="11"/>
        <v>22809209</v>
      </c>
      <c r="C21" s="34">
        <f>SUM(一般接種!D20+一般接種!G20+一般接種!J20+一般接種!M20+医療従事者等!C18)</f>
        <v>7638174</v>
      </c>
      <c r="D21" s="30">
        <f t="shared" si="0"/>
        <v>0.82841684882094824</v>
      </c>
      <c r="E21" s="34">
        <f>SUM(一般接種!E20+一般接種!H20+一般接種!K20+一般接種!N20+医療従事者等!D18)</f>
        <v>7543803</v>
      </c>
      <c r="F21" s="31">
        <f t="shared" si="1"/>
        <v>0.81818161112669285</v>
      </c>
      <c r="G21" s="29">
        <f t="shared" si="9"/>
        <v>5920396</v>
      </c>
      <c r="H21" s="31">
        <f t="shared" si="7"/>
        <v>0.64211103309405448</v>
      </c>
      <c r="I21" s="35">
        <v>51861</v>
      </c>
      <c r="J21" s="35">
        <v>308044</v>
      </c>
      <c r="K21" s="35">
        <v>1461223</v>
      </c>
      <c r="L21" s="35">
        <v>2065596</v>
      </c>
      <c r="M21" s="35">
        <v>1103120</v>
      </c>
      <c r="N21" s="35">
        <v>478351</v>
      </c>
      <c r="O21" s="35">
        <v>191560</v>
      </c>
      <c r="P21" s="35">
        <v>162212</v>
      </c>
      <c r="Q21" s="35">
        <v>98429</v>
      </c>
      <c r="R21" s="35">
        <f t="shared" si="10"/>
        <v>1706836</v>
      </c>
      <c r="S21" s="63">
        <f t="shared" si="8"/>
        <v>0.18511907434606126</v>
      </c>
      <c r="T21" s="35">
        <v>676</v>
      </c>
      <c r="U21" s="35">
        <v>47448</v>
      </c>
      <c r="V21" s="35">
        <v>889867</v>
      </c>
      <c r="W21" s="35">
        <v>768845</v>
      </c>
      <c r="Y21" s="1">
        <v>9220206</v>
      </c>
    </row>
    <row r="22" spans="1:25" x14ac:dyDescent="0.45">
      <c r="A22" s="33" t="s">
        <v>26</v>
      </c>
      <c r="B22" s="32">
        <f t="shared" si="11"/>
        <v>5803225</v>
      </c>
      <c r="C22" s="34">
        <f>SUM(一般接種!D21+一般接種!G21+一般接種!J21+一般接種!M21+医療従事者等!C19)</f>
        <v>1910226</v>
      </c>
      <c r="D22" s="30">
        <f t="shared" si="0"/>
        <v>0.8631160496192346</v>
      </c>
      <c r="E22" s="34">
        <f>SUM(一般接種!E21+一般接種!H21+一般接種!K21+一般接種!N21+医療従事者等!D19)</f>
        <v>1878695</v>
      </c>
      <c r="F22" s="31">
        <f t="shared" si="1"/>
        <v>0.84886909027487223</v>
      </c>
      <c r="G22" s="29">
        <f t="shared" si="9"/>
        <v>1593431</v>
      </c>
      <c r="H22" s="31">
        <f t="shared" si="7"/>
        <v>0.71997547413804786</v>
      </c>
      <c r="I22" s="35">
        <v>16828</v>
      </c>
      <c r="J22" s="35">
        <v>65132</v>
      </c>
      <c r="K22" s="35">
        <v>344176</v>
      </c>
      <c r="L22" s="35">
        <v>568135</v>
      </c>
      <c r="M22" s="35">
        <v>356777</v>
      </c>
      <c r="N22" s="35">
        <v>150124</v>
      </c>
      <c r="O22" s="35">
        <v>50188</v>
      </c>
      <c r="P22" s="35">
        <v>28387</v>
      </c>
      <c r="Q22" s="35">
        <v>13684</v>
      </c>
      <c r="R22" s="35">
        <f t="shared" si="10"/>
        <v>420873</v>
      </c>
      <c r="S22" s="63">
        <f t="shared" si="8"/>
        <v>0.1901671535993103</v>
      </c>
      <c r="T22" s="35">
        <v>9</v>
      </c>
      <c r="U22" s="35">
        <v>6117</v>
      </c>
      <c r="V22" s="35">
        <v>188935</v>
      </c>
      <c r="W22" s="35">
        <v>225812</v>
      </c>
      <c r="Y22" s="1">
        <v>2213174</v>
      </c>
    </row>
    <row r="23" spans="1:25" x14ac:dyDescent="0.45">
      <c r="A23" s="33" t="s">
        <v>27</v>
      </c>
      <c r="B23" s="32">
        <f t="shared" si="11"/>
        <v>2733653</v>
      </c>
      <c r="C23" s="34">
        <f>SUM(一般接種!D22+一般接種!G22+一般接種!J22+一般接種!M22+医療従事者等!C20)</f>
        <v>899473</v>
      </c>
      <c r="D23" s="30">
        <f t="shared" si="0"/>
        <v>0.85854282916250668</v>
      </c>
      <c r="E23" s="34">
        <f>SUM(一般接種!E22+一般接種!H22+一般接種!K22+一般接種!N22+医療従事者等!D20)</f>
        <v>891399</v>
      </c>
      <c r="F23" s="31">
        <f t="shared" si="1"/>
        <v>0.85083623340848391</v>
      </c>
      <c r="G23" s="29">
        <f t="shared" si="9"/>
        <v>716079</v>
      </c>
      <c r="H23" s="31">
        <f t="shared" si="7"/>
        <v>0.68349410217300421</v>
      </c>
      <c r="I23" s="35">
        <v>10209</v>
      </c>
      <c r="J23" s="35">
        <v>39324</v>
      </c>
      <c r="K23" s="35">
        <v>213095</v>
      </c>
      <c r="L23" s="35">
        <v>219727</v>
      </c>
      <c r="M23" s="35">
        <v>127818</v>
      </c>
      <c r="N23" s="35">
        <v>63099</v>
      </c>
      <c r="O23" s="35">
        <v>20064</v>
      </c>
      <c r="P23" s="35">
        <v>13726</v>
      </c>
      <c r="Q23" s="35">
        <v>9017</v>
      </c>
      <c r="R23" s="35">
        <f t="shared" si="10"/>
        <v>226702</v>
      </c>
      <c r="S23" s="63">
        <f t="shared" si="8"/>
        <v>0.21638601320639816</v>
      </c>
      <c r="T23" s="35">
        <v>103</v>
      </c>
      <c r="U23" s="35">
        <v>3768</v>
      </c>
      <c r="V23" s="35">
        <v>125351</v>
      </c>
      <c r="W23" s="35">
        <v>97480</v>
      </c>
      <c r="Y23" s="1">
        <v>1047674</v>
      </c>
    </row>
    <row r="24" spans="1:25" x14ac:dyDescent="0.45">
      <c r="A24" s="33" t="s">
        <v>28</v>
      </c>
      <c r="B24" s="32">
        <f t="shared" si="11"/>
        <v>2812237</v>
      </c>
      <c r="C24" s="34">
        <f>SUM(一般接種!D23+一般接種!G23+一般接種!J23+一般接種!M23+医療従事者等!C21)</f>
        <v>940614</v>
      </c>
      <c r="D24" s="30">
        <f t="shared" si="0"/>
        <v>0.8304498453193202</v>
      </c>
      <c r="E24" s="34">
        <f>SUM(一般接種!E23+一般接種!H23+一般接種!K23+一般接種!N23+医療従事者等!D21)</f>
        <v>929354</v>
      </c>
      <c r="F24" s="31">
        <f t="shared" si="1"/>
        <v>0.82050860985153484</v>
      </c>
      <c r="G24" s="29">
        <f t="shared" si="9"/>
        <v>736526</v>
      </c>
      <c r="H24" s="31">
        <f t="shared" si="7"/>
        <v>0.65026451102541283</v>
      </c>
      <c r="I24" s="35">
        <v>9355</v>
      </c>
      <c r="J24" s="35">
        <v>55479</v>
      </c>
      <c r="K24" s="35">
        <v>204814</v>
      </c>
      <c r="L24" s="35">
        <v>216959</v>
      </c>
      <c r="M24" s="35">
        <v>131535</v>
      </c>
      <c r="N24" s="35">
        <v>67780</v>
      </c>
      <c r="O24" s="35">
        <v>26875</v>
      </c>
      <c r="P24" s="35">
        <v>13876</v>
      </c>
      <c r="Q24" s="35">
        <v>9853</v>
      </c>
      <c r="R24" s="35">
        <f t="shared" si="10"/>
        <v>205743</v>
      </c>
      <c r="S24" s="63">
        <f t="shared" si="8"/>
        <v>0.18164650167394161</v>
      </c>
      <c r="T24" s="35">
        <v>38</v>
      </c>
      <c r="U24" s="35">
        <v>6863</v>
      </c>
      <c r="V24" s="35">
        <v>103448</v>
      </c>
      <c r="W24" s="35">
        <v>95394</v>
      </c>
      <c r="Y24" s="1">
        <v>1132656</v>
      </c>
    </row>
    <row r="25" spans="1:25" x14ac:dyDescent="0.45">
      <c r="A25" s="33" t="s">
        <v>29</v>
      </c>
      <c r="B25" s="32">
        <f t="shared" si="11"/>
        <v>1947357</v>
      </c>
      <c r="C25" s="34">
        <f>SUM(一般接種!D24+一般接種!G24+一般接種!J24+一般接種!M24+医療従事者等!C22)</f>
        <v>649965</v>
      </c>
      <c r="D25" s="30">
        <f t="shared" si="0"/>
        <v>0.83911601468144792</v>
      </c>
      <c r="E25" s="34">
        <f>SUM(一般接種!E24+一般接種!H24+一般接種!K24+一般接種!N24+医療従事者等!D22)</f>
        <v>643105</v>
      </c>
      <c r="F25" s="31">
        <f t="shared" si="1"/>
        <v>0.83025963647536805</v>
      </c>
      <c r="G25" s="29">
        <f t="shared" si="9"/>
        <v>515484</v>
      </c>
      <c r="H25" s="31">
        <f t="shared" si="7"/>
        <v>0.66549872641150143</v>
      </c>
      <c r="I25" s="35">
        <v>7673</v>
      </c>
      <c r="J25" s="35">
        <v>32413</v>
      </c>
      <c r="K25" s="35">
        <v>143803</v>
      </c>
      <c r="L25" s="35">
        <v>172168</v>
      </c>
      <c r="M25" s="35">
        <v>92079</v>
      </c>
      <c r="N25" s="35">
        <v>34597</v>
      </c>
      <c r="O25" s="35">
        <v>15964</v>
      </c>
      <c r="P25" s="35">
        <v>10569</v>
      </c>
      <c r="Q25" s="35">
        <v>6218</v>
      </c>
      <c r="R25" s="35">
        <f t="shared" si="10"/>
        <v>138803</v>
      </c>
      <c r="S25" s="63">
        <f t="shared" si="8"/>
        <v>0.17919706474322314</v>
      </c>
      <c r="T25" s="35">
        <v>145</v>
      </c>
      <c r="U25" s="35">
        <v>3802</v>
      </c>
      <c r="V25" s="35">
        <v>69014</v>
      </c>
      <c r="W25" s="35">
        <v>65842</v>
      </c>
      <c r="Y25" s="1">
        <v>774583</v>
      </c>
    </row>
    <row r="26" spans="1:25" x14ac:dyDescent="0.45">
      <c r="A26" s="33" t="s">
        <v>30</v>
      </c>
      <c r="B26" s="32">
        <f t="shared" si="11"/>
        <v>2069882</v>
      </c>
      <c r="C26" s="34">
        <f>SUM(一般接種!D25+一般接種!G25+一般接種!J25+一般接種!M25+医療従事者等!C23)</f>
        <v>684118</v>
      </c>
      <c r="D26" s="30">
        <f t="shared" si="0"/>
        <v>0.83327710089074625</v>
      </c>
      <c r="E26" s="34">
        <f>SUM(一般接種!E25+一般接種!H25+一般接種!K25+一般接種!N25+医療従事者等!D23)</f>
        <v>675658</v>
      </c>
      <c r="F26" s="31">
        <f t="shared" si="1"/>
        <v>0.82297255653796542</v>
      </c>
      <c r="G26" s="29">
        <f t="shared" si="9"/>
        <v>542487</v>
      </c>
      <c r="H26" s="31">
        <f t="shared" si="7"/>
        <v>0.66076611729397305</v>
      </c>
      <c r="I26" s="35">
        <v>6783</v>
      </c>
      <c r="J26" s="35">
        <v>38029</v>
      </c>
      <c r="K26" s="35">
        <v>169244</v>
      </c>
      <c r="L26" s="35">
        <v>165236</v>
      </c>
      <c r="M26" s="35">
        <v>96455</v>
      </c>
      <c r="N26" s="35">
        <v>34681</v>
      </c>
      <c r="O26" s="35">
        <v>12487</v>
      </c>
      <c r="P26" s="35">
        <v>12988</v>
      </c>
      <c r="Q26" s="35">
        <v>6584</v>
      </c>
      <c r="R26" s="35">
        <f t="shared" si="10"/>
        <v>167619</v>
      </c>
      <c r="S26" s="63">
        <f t="shared" si="8"/>
        <v>0.20416517965351882</v>
      </c>
      <c r="T26" s="35">
        <v>117</v>
      </c>
      <c r="U26" s="35">
        <v>6392</v>
      </c>
      <c r="V26" s="35">
        <v>89541</v>
      </c>
      <c r="W26" s="35">
        <v>71569</v>
      </c>
      <c r="Y26" s="1">
        <v>820997</v>
      </c>
    </row>
    <row r="27" spans="1:25" x14ac:dyDescent="0.45">
      <c r="A27" s="33" t="s">
        <v>31</v>
      </c>
      <c r="B27" s="32">
        <f t="shared" si="11"/>
        <v>5342934</v>
      </c>
      <c r="C27" s="34">
        <f>SUM(一般接種!D26+一般接種!G26+一般接種!J26+一般接種!M26+医療従事者等!C24)</f>
        <v>1737190</v>
      </c>
      <c r="D27" s="30">
        <f t="shared" si="0"/>
        <v>0.8385185957483986</v>
      </c>
      <c r="E27" s="34">
        <f>SUM(一般接種!E26+一般接種!H26+一般接種!K26+一般接種!N26+医療従事者等!D24)</f>
        <v>1714286</v>
      </c>
      <c r="F27" s="31">
        <f t="shared" si="1"/>
        <v>0.82746313841959673</v>
      </c>
      <c r="G27" s="29">
        <f t="shared" si="9"/>
        <v>1426870</v>
      </c>
      <c r="H27" s="31">
        <f t="shared" si="7"/>
        <v>0.68873124339624192</v>
      </c>
      <c r="I27" s="35">
        <v>14359</v>
      </c>
      <c r="J27" s="35">
        <v>69394</v>
      </c>
      <c r="K27" s="35">
        <v>457790</v>
      </c>
      <c r="L27" s="35">
        <v>433135</v>
      </c>
      <c r="M27" s="35">
        <v>235733</v>
      </c>
      <c r="N27" s="35">
        <v>123324</v>
      </c>
      <c r="O27" s="35">
        <v>48271</v>
      </c>
      <c r="P27" s="35">
        <v>27703</v>
      </c>
      <c r="Q27" s="35">
        <v>17161</v>
      </c>
      <c r="R27" s="35">
        <f t="shared" si="10"/>
        <v>464588</v>
      </c>
      <c r="S27" s="63">
        <f t="shared" si="8"/>
        <v>0.22425047194697009</v>
      </c>
      <c r="T27" s="35">
        <v>12</v>
      </c>
      <c r="U27" s="35">
        <v>6540</v>
      </c>
      <c r="V27" s="35">
        <v>256757</v>
      </c>
      <c r="W27" s="35">
        <v>201279</v>
      </c>
      <c r="Y27" s="1">
        <v>2071737</v>
      </c>
    </row>
    <row r="28" spans="1:25" x14ac:dyDescent="0.45">
      <c r="A28" s="33" t="s">
        <v>32</v>
      </c>
      <c r="B28" s="32">
        <f t="shared" si="11"/>
        <v>5142127</v>
      </c>
      <c r="C28" s="34">
        <f>SUM(一般接種!D27+一般接種!G27+一般接種!J27+一般接種!M27+医療従事者等!C25)</f>
        <v>1672903</v>
      </c>
      <c r="D28" s="30">
        <f t="shared" si="0"/>
        <v>0.82948753737992686</v>
      </c>
      <c r="E28" s="34">
        <f>SUM(一般接種!E27+一般接種!H27+一般接種!K27+一般接種!N27+医療従事者等!D25)</f>
        <v>1658795</v>
      </c>
      <c r="F28" s="31">
        <f t="shared" si="1"/>
        <v>0.82249226617929172</v>
      </c>
      <c r="G28" s="29">
        <f t="shared" si="9"/>
        <v>1339077</v>
      </c>
      <c r="H28" s="31">
        <f t="shared" si="7"/>
        <v>0.66396418865415407</v>
      </c>
      <c r="I28" s="35">
        <v>15505</v>
      </c>
      <c r="J28" s="35">
        <v>85355</v>
      </c>
      <c r="K28" s="35">
        <v>466892</v>
      </c>
      <c r="L28" s="35">
        <v>403674</v>
      </c>
      <c r="M28" s="35">
        <v>192462</v>
      </c>
      <c r="N28" s="35">
        <v>97880</v>
      </c>
      <c r="O28" s="35">
        <v>38011</v>
      </c>
      <c r="P28" s="35">
        <v>22370</v>
      </c>
      <c r="Q28" s="35">
        <v>16928</v>
      </c>
      <c r="R28" s="35">
        <f t="shared" si="10"/>
        <v>471352</v>
      </c>
      <c r="S28" s="63">
        <f t="shared" si="8"/>
        <v>0.23371385532759717</v>
      </c>
      <c r="T28" s="35">
        <v>42</v>
      </c>
      <c r="U28" s="35">
        <v>9415</v>
      </c>
      <c r="V28" s="35">
        <v>256745</v>
      </c>
      <c r="W28" s="35">
        <v>205150</v>
      </c>
      <c r="Y28" s="1">
        <v>2016791</v>
      </c>
    </row>
    <row r="29" spans="1:25" x14ac:dyDescent="0.45">
      <c r="A29" s="33" t="s">
        <v>33</v>
      </c>
      <c r="B29" s="32">
        <f t="shared" si="11"/>
        <v>9391276</v>
      </c>
      <c r="C29" s="34">
        <f>SUM(一般接種!D28+一般接種!G28+一般接種!J28+一般接種!M28+医療従事者等!C26)</f>
        <v>3148700</v>
      </c>
      <c r="D29" s="30">
        <f t="shared" si="0"/>
        <v>0.8541719791875777</v>
      </c>
      <c r="E29" s="34">
        <f>SUM(一般接種!E28+一般接種!H28+一般接種!K28+一般接種!N28+医療従事者等!D26)</f>
        <v>3113091</v>
      </c>
      <c r="F29" s="31">
        <f t="shared" si="1"/>
        <v>0.84451205286659103</v>
      </c>
      <c r="G29" s="29">
        <f t="shared" si="9"/>
        <v>2443708</v>
      </c>
      <c r="H29" s="31">
        <f t="shared" si="7"/>
        <v>0.66292339661336963</v>
      </c>
      <c r="I29" s="35">
        <v>23594</v>
      </c>
      <c r="J29" s="35">
        <v>115996</v>
      </c>
      <c r="K29" s="35">
        <v>657799</v>
      </c>
      <c r="L29" s="35">
        <v>757309</v>
      </c>
      <c r="M29" s="35">
        <v>453981</v>
      </c>
      <c r="N29" s="35">
        <v>251997</v>
      </c>
      <c r="O29" s="35">
        <v>88100</v>
      </c>
      <c r="P29" s="35">
        <v>53018</v>
      </c>
      <c r="Q29" s="35">
        <v>41914</v>
      </c>
      <c r="R29" s="35">
        <f t="shared" si="10"/>
        <v>685777</v>
      </c>
      <c r="S29" s="63">
        <f t="shared" si="8"/>
        <v>0.18603598226929191</v>
      </c>
      <c r="T29" s="35">
        <v>26</v>
      </c>
      <c r="U29" s="35">
        <v>12167</v>
      </c>
      <c r="V29" s="35">
        <v>352400</v>
      </c>
      <c r="W29" s="35">
        <v>321184</v>
      </c>
      <c r="Y29" s="1">
        <v>3686260</v>
      </c>
    </row>
    <row r="30" spans="1:25" x14ac:dyDescent="0.45">
      <c r="A30" s="33" t="s">
        <v>34</v>
      </c>
      <c r="B30" s="32">
        <f t="shared" si="11"/>
        <v>17838708</v>
      </c>
      <c r="C30" s="34">
        <f>SUM(一般接種!D29+一般接種!G29+一般接種!J29+一般接種!M29+医療従事者等!C27)</f>
        <v>6030244</v>
      </c>
      <c r="D30" s="30">
        <f t="shared" si="0"/>
        <v>0.79777774308680127</v>
      </c>
      <c r="E30" s="34">
        <f>SUM(一般接種!E29+一般接種!H29+一般接種!K29+一般接種!N29+医療従事者等!D27)</f>
        <v>5922597</v>
      </c>
      <c r="F30" s="31">
        <f t="shared" si="1"/>
        <v>0.78353646517000974</v>
      </c>
      <c r="G30" s="29">
        <f t="shared" si="9"/>
        <v>4602725</v>
      </c>
      <c r="H30" s="31">
        <f t="shared" si="7"/>
        <v>0.60892255148368746</v>
      </c>
      <c r="I30" s="35">
        <v>43224</v>
      </c>
      <c r="J30" s="35">
        <v>375598</v>
      </c>
      <c r="K30" s="35">
        <v>1356341</v>
      </c>
      <c r="L30" s="35">
        <v>1362324</v>
      </c>
      <c r="M30" s="35">
        <v>761378</v>
      </c>
      <c r="N30" s="35">
        <v>370560</v>
      </c>
      <c r="O30" s="35">
        <v>150495</v>
      </c>
      <c r="P30" s="35">
        <v>108890</v>
      </c>
      <c r="Q30" s="35">
        <v>73915</v>
      </c>
      <c r="R30" s="35">
        <f t="shared" si="10"/>
        <v>1283142</v>
      </c>
      <c r="S30" s="63">
        <f t="shared" si="8"/>
        <v>0.16975467805612582</v>
      </c>
      <c r="T30" s="35">
        <v>68</v>
      </c>
      <c r="U30" s="35">
        <v>45199</v>
      </c>
      <c r="V30" s="35">
        <v>688545</v>
      </c>
      <c r="W30" s="35">
        <v>549330</v>
      </c>
      <c r="Y30" s="1">
        <v>7558802</v>
      </c>
    </row>
    <row r="31" spans="1:25" x14ac:dyDescent="0.45">
      <c r="A31" s="33" t="s">
        <v>35</v>
      </c>
      <c r="B31" s="32">
        <f t="shared" si="11"/>
        <v>4408540</v>
      </c>
      <c r="C31" s="34">
        <f>SUM(一般接種!D30+一般接種!G30+一般接種!J30+一般接種!M30+医療従事者等!C28)</f>
        <v>1483793</v>
      </c>
      <c r="D31" s="30">
        <f t="shared" si="0"/>
        <v>0.82407443918742918</v>
      </c>
      <c r="E31" s="34">
        <f>SUM(一般接種!E30+一般接種!H30+一般接種!K30+一般接種!N30+医療従事者等!D28)</f>
        <v>1467637</v>
      </c>
      <c r="F31" s="31">
        <f t="shared" si="1"/>
        <v>0.81510166020847996</v>
      </c>
      <c r="G31" s="29">
        <f t="shared" si="9"/>
        <v>1160143</v>
      </c>
      <c r="H31" s="31">
        <f t="shared" si="7"/>
        <v>0.64432450625001036</v>
      </c>
      <c r="I31" s="35">
        <v>16831</v>
      </c>
      <c r="J31" s="35">
        <v>67551</v>
      </c>
      <c r="K31" s="35">
        <v>347258</v>
      </c>
      <c r="L31" s="35">
        <v>354021</v>
      </c>
      <c r="M31" s="35">
        <v>197045</v>
      </c>
      <c r="N31" s="35">
        <v>98802</v>
      </c>
      <c r="O31" s="35">
        <v>40817</v>
      </c>
      <c r="P31" s="35">
        <v>24540</v>
      </c>
      <c r="Q31" s="35">
        <v>13278</v>
      </c>
      <c r="R31" s="35">
        <f t="shared" si="10"/>
        <v>296967</v>
      </c>
      <c r="S31" s="63">
        <f t="shared" si="8"/>
        <v>0.16493062979955647</v>
      </c>
      <c r="T31" s="35">
        <v>82</v>
      </c>
      <c r="U31" s="35">
        <v>5531</v>
      </c>
      <c r="V31" s="35">
        <v>161794</v>
      </c>
      <c r="W31" s="35">
        <v>129560</v>
      </c>
      <c r="Y31" s="1">
        <v>1800557</v>
      </c>
    </row>
    <row r="32" spans="1:25" x14ac:dyDescent="0.45">
      <c r="A32" s="33" t="s">
        <v>36</v>
      </c>
      <c r="B32" s="32">
        <f t="shared" si="11"/>
        <v>3449430</v>
      </c>
      <c r="C32" s="34">
        <f>SUM(一般接種!D31+一般接種!G31+一般接種!J31+一般接種!M31+医療従事者等!C29)</f>
        <v>1160623</v>
      </c>
      <c r="D32" s="30">
        <f t="shared" si="0"/>
        <v>0.81800664344117002</v>
      </c>
      <c r="E32" s="34">
        <f>SUM(一般接種!E31+一般接種!H31+一般接種!K31+一般接種!N31+医療従事者等!D29)</f>
        <v>1148300</v>
      </c>
      <c r="F32" s="31">
        <f t="shared" si="1"/>
        <v>0.80932139778678824</v>
      </c>
      <c r="G32" s="29">
        <f t="shared" si="9"/>
        <v>892481</v>
      </c>
      <c r="H32" s="31">
        <f t="shared" si="7"/>
        <v>0.6290202651033272</v>
      </c>
      <c r="I32" s="35">
        <v>8760</v>
      </c>
      <c r="J32" s="35">
        <v>53138</v>
      </c>
      <c r="K32" s="35">
        <v>238931</v>
      </c>
      <c r="L32" s="35">
        <v>286151</v>
      </c>
      <c r="M32" s="35">
        <v>161313</v>
      </c>
      <c r="N32" s="35">
        <v>83270</v>
      </c>
      <c r="O32" s="35">
        <v>25253</v>
      </c>
      <c r="P32" s="35">
        <v>21587</v>
      </c>
      <c r="Q32" s="35">
        <v>14078</v>
      </c>
      <c r="R32" s="35">
        <f t="shared" si="10"/>
        <v>248026</v>
      </c>
      <c r="S32" s="63">
        <f t="shared" si="8"/>
        <v>0.17480862928456495</v>
      </c>
      <c r="T32" s="35">
        <v>9</v>
      </c>
      <c r="U32" s="35">
        <v>7068</v>
      </c>
      <c r="V32" s="35">
        <v>133716</v>
      </c>
      <c r="W32" s="35">
        <v>107233</v>
      </c>
      <c r="Y32" s="1">
        <v>1418843</v>
      </c>
    </row>
    <row r="33" spans="1:25" x14ac:dyDescent="0.45">
      <c r="A33" s="33" t="s">
        <v>37</v>
      </c>
      <c r="B33" s="32">
        <f t="shared" si="11"/>
        <v>6025538</v>
      </c>
      <c r="C33" s="34">
        <f>SUM(一般接種!D32+一般接種!G32+一般接種!J32+一般接種!M32+医療従事者等!C30)</f>
        <v>2035075</v>
      </c>
      <c r="D33" s="30">
        <f t="shared" si="0"/>
        <v>0.80420518608266534</v>
      </c>
      <c r="E33" s="34">
        <f>SUM(一般接種!E32+一般接種!H32+一般接種!K32+一般接種!N32+医療従事者等!D30)</f>
        <v>2003376</v>
      </c>
      <c r="F33" s="31">
        <f t="shared" si="1"/>
        <v>0.7916786206275177</v>
      </c>
      <c r="G33" s="29">
        <f t="shared" si="9"/>
        <v>1541775</v>
      </c>
      <c r="H33" s="31">
        <f t="shared" si="7"/>
        <v>0.60926671045175307</v>
      </c>
      <c r="I33" s="35">
        <v>26202</v>
      </c>
      <c r="J33" s="35">
        <v>97601</v>
      </c>
      <c r="K33" s="35">
        <v>451774</v>
      </c>
      <c r="L33" s="35">
        <v>475859</v>
      </c>
      <c r="M33" s="35">
        <v>252857</v>
      </c>
      <c r="N33" s="35">
        <v>125993</v>
      </c>
      <c r="O33" s="35">
        <v>51117</v>
      </c>
      <c r="P33" s="35">
        <v>36945</v>
      </c>
      <c r="Q33" s="35">
        <v>23427</v>
      </c>
      <c r="R33" s="35">
        <f t="shared" si="10"/>
        <v>445312</v>
      </c>
      <c r="S33" s="63">
        <f t="shared" si="8"/>
        <v>0.17597494924012327</v>
      </c>
      <c r="T33" s="35">
        <v>15</v>
      </c>
      <c r="U33" s="35">
        <v>8098</v>
      </c>
      <c r="V33" s="35">
        <v>241365</v>
      </c>
      <c r="W33" s="35">
        <v>195834</v>
      </c>
      <c r="Y33" s="1">
        <v>2530542</v>
      </c>
    </row>
    <row r="34" spans="1:25" x14ac:dyDescent="0.45">
      <c r="A34" s="33" t="s">
        <v>38</v>
      </c>
      <c r="B34" s="32">
        <f t="shared" si="11"/>
        <v>20251021</v>
      </c>
      <c r="C34" s="34">
        <f>SUM(一般接種!D33+一般接種!G33+一般接種!J33+一般接種!M33+医療従事者等!C31)</f>
        <v>6917768</v>
      </c>
      <c r="D34" s="30">
        <f t="shared" si="0"/>
        <v>0.78259623185038174</v>
      </c>
      <c r="E34" s="34">
        <f>SUM(一般接種!E33+一般接種!H33+一般接種!K33+一般接種!N33+医療従事者等!D31)</f>
        <v>6827040</v>
      </c>
      <c r="F34" s="31">
        <f t="shared" si="1"/>
        <v>0.77233231566768801</v>
      </c>
      <c r="G34" s="29">
        <f t="shared" si="9"/>
        <v>5094878</v>
      </c>
      <c r="H34" s="31">
        <f t="shared" si="7"/>
        <v>0.57637554837592264</v>
      </c>
      <c r="I34" s="35">
        <v>65667</v>
      </c>
      <c r="J34" s="35">
        <v>375965</v>
      </c>
      <c r="K34" s="35">
        <v>1530558</v>
      </c>
      <c r="L34" s="35">
        <v>1562235</v>
      </c>
      <c r="M34" s="35">
        <v>774939</v>
      </c>
      <c r="N34" s="35">
        <v>370455</v>
      </c>
      <c r="O34" s="35">
        <v>198156</v>
      </c>
      <c r="P34" s="35">
        <v>137637</v>
      </c>
      <c r="Q34" s="35">
        <v>79266</v>
      </c>
      <c r="R34" s="35">
        <f t="shared" si="10"/>
        <v>1411335</v>
      </c>
      <c r="S34" s="63">
        <f t="shared" si="8"/>
        <v>0.15966211253088547</v>
      </c>
      <c r="T34" s="35">
        <v>443</v>
      </c>
      <c r="U34" s="35">
        <v>49081</v>
      </c>
      <c r="V34" s="35">
        <v>787804</v>
      </c>
      <c r="W34" s="35">
        <v>574007</v>
      </c>
      <c r="Y34" s="1">
        <v>8839511</v>
      </c>
    </row>
    <row r="35" spans="1:25" x14ac:dyDescent="0.45">
      <c r="A35" s="33" t="s">
        <v>39</v>
      </c>
      <c r="B35" s="32">
        <f t="shared" si="11"/>
        <v>13195744</v>
      </c>
      <c r="C35" s="34">
        <f>SUM(一般接種!D34+一般接種!G34+一般接種!J34+一般接種!M34+医療従事者等!C32)</f>
        <v>4443385</v>
      </c>
      <c r="D35" s="30">
        <f t="shared" si="0"/>
        <v>0.80443277738803776</v>
      </c>
      <c r="E35" s="34">
        <f>SUM(一般接種!E34+一般接種!H34+一般接種!K34+一般接種!N34+医療従事者等!D32)</f>
        <v>4390246</v>
      </c>
      <c r="F35" s="31">
        <f t="shared" si="1"/>
        <v>0.79481246464052135</v>
      </c>
      <c r="G35" s="29">
        <f t="shared" si="9"/>
        <v>3383351</v>
      </c>
      <c r="H35" s="31">
        <f t="shared" si="7"/>
        <v>0.61252365973432299</v>
      </c>
      <c r="I35" s="35">
        <v>45793</v>
      </c>
      <c r="J35" s="35">
        <v>244181</v>
      </c>
      <c r="K35" s="35">
        <v>1010824</v>
      </c>
      <c r="L35" s="35">
        <v>1038242</v>
      </c>
      <c r="M35" s="35">
        <v>545103</v>
      </c>
      <c r="N35" s="35">
        <v>253545</v>
      </c>
      <c r="O35" s="35">
        <v>115813</v>
      </c>
      <c r="P35" s="35">
        <v>80812</v>
      </c>
      <c r="Q35" s="35">
        <v>49038</v>
      </c>
      <c r="R35" s="35">
        <f t="shared" si="10"/>
        <v>978762</v>
      </c>
      <c r="S35" s="63">
        <f t="shared" si="8"/>
        <v>0.17719559166308357</v>
      </c>
      <c r="T35" s="35">
        <v>102</v>
      </c>
      <c r="U35" s="35">
        <v>26600</v>
      </c>
      <c r="V35" s="35">
        <v>533655</v>
      </c>
      <c r="W35" s="35">
        <v>418405</v>
      </c>
      <c r="Y35" s="1">
        <v>5523625</v>
      </c>
    </row>
    <row r="36" spans="1:25" x14ac:dyDescent="0.45">
      <c r="A36" s="33" t="s">
        <v>40</v>
      </c>
      <c r="B36" s="32">
        <f t="shared" si="11"/>
        <v>3307607</v>
      </c>
      <c r="C36" s="34">
        <f>SUM(一般接種!D35+一般接種!G35+一般接種!J35+一般接種!M35+医療従事者等!C33)</f>
        <v>1096428</v>
      </c>
      <c r="D36" s="30">
        <f t="shared" si="0"/>
        <v>0.81534632371040028</v>
      </c>
      <c r="E36" s="34">
        <f>SUM(一般接種!E35+一般接種!H35+一般接種!K35+一般接種!N35+医療従事者等!D33)</f>
        <v>1084867</v>
      </c>
      <c r="F36" s="31">
        <f t="shared" si="1"/>
        <v>0.80674911637128099</v>
      </c>
      <c r="G36" s="29">
        <f t="shared" si="9"/>
        <v>855251</v>
      </c>
      <c r="H36" s="31">
        <f t="shared" si="7"/>
        <v>0.63599776610925984</v>
      </c>
      <c r="I36" s="35">
        <v>7602</v>
      </c>
      <c r="J36" s="35">
        <v>54581</v>
      </c>
      <c r="K36" s="35">
        <v>307962</v>
      </c>
      <c r="L36" s="35">
        <v>254492</v>
      </c>
      <c r="M36" s="35">
        <v>131802</v>
      </c>
      <c r="N36" s="35">
        <v>53865</v>
      </c>
      <c r="O36" s="35">
        <v>20339</v>
      </c>
      <c r="P36" s="35">
        <v>14649</v>
      </c>
      <c r="Q36" s="35">
        <v>9959</v>
      </c>
      <c r="R36" s="35">
        <f t="shared" si="10"/>
        <v>271061</v>
      </c>
      <c r="S36" s="63">
        <f t="shared" si="8"/>
        <v>0.20157145736087076</v>
      </c>
      <c r="T36" s="35">
        <v>71</v>
      </c>
      <c r="U36" s="35">
        <v>5748</v>
      </c>
      <c r="V36" s="35">
        <v>158758</v>
      </c>
      <c r="W36" s="35">
        <v>106484</v>
      </c>
      <c r="Y36" s="1">
        <v>1344739</v>
      </c>
    </row>
    <row r="37" spans="1:25" x14ac:dyDescent="0.45">
      <c r="A37" s="33" t="s">
        <v>41</v>
      </c>
      <c r="B37" s="32">
        <f t="shared" si="11"/>
        <v>2272382</v>
      </c>
      <c r="C37" s="34">
        <f>SUM(一般接種!D36+一般接種!G36+一般接種!J36+一般接種!M36+医療従事者等!C34)</f>
        <v>751260</v>
      </c>
      <c r="D37" s="30">
        <f t="shared" si="0"/>
        <v>0.79546224609077198</v>
      </c>
      <c r="E37" s="34">
        <f>SUM(一般接種!E36+一般接種!H36+一般接種!K36+一般接種!N36+医療従事者等!D34)</f>
        <v>742039</v>
      </c>
      <c r="F37" s="31">
        <f t="shared" si="1"/>
        <v>0.78569870567706301</v>
      </c>
      <c r="G37" s="29">
        <f t="shared" si="9"/>
        <v>600437</v>
      </c>
      <c r="H37" s="31">
        <f t="shared" si="7"/>
        <v>0.63576520067087938</v>
      </c>
      <c r="I37" s="35">
        <v>7692</v>
      </c>
      <c r="J37" s="35">
        <v>44853</v>
      </c>
      <c r="K37" s="35">
        <v>212618</v>
      </c>
      <c r="L37" s="35">
        <v>197561</v>
      </c>
      <c r="M37" s="35">
        <v>83796</v>
      </c>
      <c r="N37" s="35">
        <v>29920</v>
      </c>
      <c r="O37" s="35">
        <v>10779</v>
      </c>
      <c r="P37" s="35">
        <v>8338</v>
      </c>
      <c r="Q37" s="35">
        <v>4880</v>
      </c>
      <c r="R37" s="35">
        <f t="shared" si="10"/>
        <v>178646</v>
      </c>
      <c r="S37" s="63">
        <f t="shared" si="8"/>
        <v>0.18915708065800396</v>
      </c>
      <c r="T37" s="35">
        <v>2</v>
      </c>
      <c r="U37" s="35">
        <v>3025</v>
      </c>
      <c r="V37" s="35">
        <v>90909</v>
      </c>
      <c r="W37" s="35">
        <v>84710</v>
      </c>
      <c r="Y37" s="1">
        <v>944432</v>
      </c>
    </row>
    <row r="38" spans="1:25" x14ac:dyDescent="0.45">
      <c r="A38" s="33" t="s">
        <v>42</v>
      </c>
      <c r="B38" s="32">
        <f t="shared" si="11"/>
        <v>1351997</v>
      </c>
      <c r="C38" s="34">
        <f>SUM(一般接種!D37+一般接種!G37+一般接種!J37+一般接種!M37+医療従事者等!C35)</f>
        <v>445536</v>
      </c>
      <c r="D38" s="30">
        <f t="shared" si="0"/>
        <v>0.80018965925989782</v>
      </c>
      <c r="E38" s="34">
        <f>SUM(一般接種!E37+一般接種!H37+一般接種!K37+一般接種!N37+医療従事者等!D35)</f>
        <v>440003</v>
      </c>
      <c r="F38" s="31">
        <f t="shared" si="1"/>
        <v>0.79025230428816717</v>
      </c>
      <c r="G38" s="29">
        <f t="shared" si="9"/>
        <v>353702</v>
      </c>
      <c r="H38" s="31">
        <f t="shared" si="7"/>
        <v>0.63525435174608647</v>
      </c>
      <c r="I38" s="35">
        <v>4920</v>
      </c>
      <c r="J38" s="35">
        <v>23223</v>
      </c>
      <c r="K38" s="35">
        <v>108413</v>
      </c>
      <c r="L38" s="35">
        <v>110743</v>
      </c>
      <c r="M38" s="35">
        <v>59686</v>
      </c>
      <c r="N38" s="35">
        <v>25055</v>
      </c>
      <c r="O38" s="35">
        <v>9450</v>
      </c>
      <c r="P38" s="35">
        <v>7478</v>
      </c>
      <c r="Q38" s="35">
        <v>4734</v>
      </c>
      <c r="R38" s="35">
        <f t="shared" si="10"/>
        <v>112756</v>
      </c>
      <c r="S38" s="63">
        <f t="shared" si="8"/>
        <v>0.20251154838107144</v>
      </c>
      <c r="T38" s="35">
        <v>17</v>
      </c>
      <c r="U38" s="35">
        <v>2690</v>
      </c>
      <c r="V38" s="35">
        <v>57645</v>
      </c>
      <c r="W38" s="35">
        <v>52404</v>
      </c>
      <c r="Y38" s="1">
        <v>556788</v>
      </c>
    </row>
    <row r="39" spans="1:25" x14ac:dyDescent="0.45">
      <c r="A39" s="33" t="s">
        <v>43</v>
      </c>
      <c r="B39" s="32">
        <f t="shared" si="11"/>
        <v>1695445</v>
      </c>
      <c r="C39" s="34">
        <f>SUM(一般接種!D38+一般接種!G38+一般接種!J38+一般接種!M38+医療従事者等!C36)</f>
        <v>566684</v>
      </c>
      <c r="D39" s="30">
        <f t="shared" si="0"/>
        <v>0.84225827307655154</v>
      </c>
      <c r="E39" s="34">
        <f>SUM(一般接種!E38+一般接種!H38+一般接種!K38+一般接種!N38+医療従事者等!D36)</f>
        <v>557703</v>
      </c>
      <c r="F39" s="31">
        <f t="shared" si="1"/>
        <v>0.82890987864420385</v>
      </c>
      <c r="G39" s="29">
        <f t="shared" si="9"/>
        <v>455443</v>
      </c>
      <c r="H39" s="31">
        <f t="shared" si="7"/>
        <v>0.67692159063041102</v>
      </c>
      <c r="I39" s="35">
        <v>4904</v>
      </c>
      <c r="J39" s="35">
        <v>30276</v>
      </c>
      <c r="K39" s="35">
        <v>111471</v>
      </c>
      <c r="L39" s="35">
        <v>142712</v>
      </c>
      <c r="M39" s="35">
        <v>82679</v>
      </c>
      <c r="N39" s="35">
        <v>45578</v>
      </c>
      <c r="O39" s="35">
        <v>20785</v>
      </c>
      <c r="P39" s="35">
        <v>11280</v>
      </c>
      <c r="Q39" s="35">
        <v>5758</v>
      </c>
      <c r="R39" s="35">
        <f t="shared" si="10"/>
        <v>115615</v>
      </c>
      <c r="S39" s="63">
        <f t="shared" si="8"/>
        <v>0.17183772656673826</v>
      </c>
      <c r="T39" s="35">
        <v>25</v>
      </c>
      <c r="U39" s="35">
        <v>2148</v>
      </c>
      <c r="V39" s="35">
        <v>47617</v>
      </c>
      <c r="W39" s="35">
        <v>65825</v>
      </c>
      <c r="Y39" s="1">
        <v>672815</v>
      </c>
    </row>
    <row r="40" spans="1:25" x14ac:dyDescent="0.45">
      <c r="A40" s="33" t="s">
        <v>44</v>
      </c>
      <c r="B40" s="32">
        <f t="shared" si="11"/>
        <v>4539905</v>
      </c>
      <c r="C40" s="34">
        <f>SUM(一般接種!D39+一般接種!G39+一般接種!J39+一般接種!M39+医療従事者等!C37)</f>
        <v>1520561</v>
      </c>
      <c r="D40" s="30">
        <f t="shared" si="0"/>
        <v>0.80291911831875851</v>
      </c>
      <c r="E40" s="34">
        <f>SUM(一般接種!E39+一般接種!H39+一般接種!K39+一般接種!N39+医療従事者等!D37)</f>
        <v>1490042</v>
      </c>
      <c r="F40" s="31">
        <f t="shared" si="1"/>
        <v>0.7868038236531909</v>
      </c>
      <c r="G40" s="29">
        <f t="shared" si="9"/>
        <v>1196746</v>
      </c>
      <c r="H40" s="31">
        <f t="shared" si="7"/>
        <v>0.63193140108913815</v>
      </c>
      <c r="I40" s="35">
        <v>21861</v>
      </c>
      <c r="J40" s="35">
        <v>138154</v>
      </c>
      <c r="K40" s="35">
        <v>363080</v>
      </c>
      <c r="L40" s="35">
        <v>318449</v>
      </c>
      <c r="M40" s="35">
        <v>163978</v>
      </c>
      <c r="N40" s="35">
        <v>92103</v>
      </c>
      <c r="O40" s="35">
        <v>51167</v>
      </c>
      <c r="P40" s="35">
        <v>29666</v>
      </c>
      <c r="Q40" s="35">
        <v>18288</v>
      </c>
      <c r="R40" s="35">
        <f t="shared" si="10"/>
        <v>332556</v>
      </c>
      <c r="S40" s="63">
        <f t="shared" si="8"/>
        <v>0.17560332687186705</v>
      </c>
      <c r="T40" s="35">
        <v>251</v>
      </c>
      <c r="U40" s="35">
        <v>7527</v>
      </c>
      <c r="V40" s="35">
        <v>162332</v>
      </c>
      <c r="W40" s="35">
        <v>162446</v>
      </c>
      <c r="Y40" s="1">
        <v>1893791</v>
      </c>
    </row>
    <row r="41" spans="1:25" x14ac:dyDescent="0.45">
      <c r="A41" s="33" t="s">
        <v>45</v>
      </c>
      <c r="B41" s="32">
        <f t="shared" si="11"/>
        <v>6724805</v>
      </c>
      <c r="C41" s="34">
        <f>SUM(一般接種!D40+一般接種!G40+一般接種!J40+一般接種!M40+医療従事者等!C38)</f>
        <v>2250921</v>
      </c>
      <c r="D41" s="30">
        <f t="shared" si="0"/>
        <v>0.80034653269962341</v>
      </c>
      <c r="E41" s="34">
        <f>SUM(一般接種!E40+一般接種!H40+一般接種!K40+一般接種!N40+医療従事者等!D38)</f>
        <v>2222658</v>
      </c>
      <c r="F41" s="31">
        <f t="shared" si="1"/>
        <v>0.79029722663615454</v>
      </c>
      <c r="G41" s="29">
        <f t="shared" si="9"/>
        <v>1737851</v>
      </c>
      <c r="H41" s="31">
        <f t="shared" si="7"/>
        <v>0.61791729794096428</v>
      </c>
      <c r="I41" s="35">
        <v>22436</v>
      </c>
      <c r="J41" s="35">
        <v>122042</v>
      </c>
      <c r="K41" s="35">
        <v>546366</v>
      </c>
      <c r="L41" s="35">
        <v>533000</v>
      </c>
      <c r="M41" s="35">
        <v>293209</v>
      </c>
      <c r="N41" s="35">
        <v>116789</v>
      </c>
      <c r="O41" s="35">
        <v>46054</v>
      </c>
      <c r="P41" s="35">
        <v>32875</v>
      </c>
      <c r="Q41" s="35">
        <v>25080</v>
      </c>
      <c r="R41" s="35">
        <f t="shared" si="10"/>
        <v>513375</v>
      </c>
      <c r="S41" s="63">
        <f t="shared" si="8"/>
        <v>0.18253768178655277</v>
      </c>
      <c r="T41" s="35">
        <v>56</v>
      </c>
      <c r="U41" s="35">
        <v>15687</v>
      </c>
      <c r="V41" s="35">
        <v>272505</v>
      </c>
      <c r="W41" s="35">
        <v>225127</v>
      </c>
      <c r="Y41" s="1">
        <v>2812433</v>
      </c>
    </row>
    <row r="42" spans="1:25" x14ac:dyDescent="0.45">
      <c r="A42" s="33" t="s">
        <v>46</v>
      </c>
      <c r="B42" s="32">
        <f t="shared" si="11"/>
        <v>3453355</v>
      </c>
      <c r="C42" s="34">
        <f>SUM(一般接種!D41+一般接種!G41+一般接種!J41+一般接種!M41+医療従事者等!C39)</f>
        <v>1125647</v>
      </c>
      <c r="D42" s="30">
        <f t="shared" si="0"/>
        <v>0.8300558214304149</v>
      </c>
      <c r="E42" s="34">
        <f>SUM(一般接種!E41+一般接種!H41+一般接種!K41+一般接種!N41+医療従事者等!D39)</f>
        <v>1102185</v>
      </c>
      <c r="F42" s="31">
        <f t="shared" si="1"/>
        <v>0.8127548650183245</v>
      </c>
      <c r="G42" s="29">
        <f t="shared" si="9"/>
        <v>913754</v>
      </c>
      <c r="H42" s="31">
        <f t="shared" si="7"/>
        <v>0.67380522229022721</v>
      </c>
      <c r="I42" s="35">
        <v>44801</v>
      </c>
      <c r="J42" s="35">
        <v>46974</v>
      </c>
      <c r="K42" s="35">
        <v>287540</v>
      </c>
      <c r="L42" s="35">
        <v>310270</v>
      </c>
      <c r="M42" s="35">
        <v>133864</v>
      </c>
      <c r="N42" s="35">
        <v>42115</v>
      </c>
      <c r="O42" s="35">
        <v>18927</v>
      </c>
      <c r="P42" s="35">
        <v>17355</v>
      </c>
      <c r="Q42" s="35">
        <v>11908</v>
      </c>
      <c r="R42" s="35">
        <f t="shared" si="10"/>
        <v>311769</v>
      </c>
      <c r="S42" s="63">
        <f t="shared" si="8"/>
        <v>0.22989949192912079</v>
      </c>
      <c r="T42" s="35">
        <v>399</v>
      </c>
      <c r="U42" s="35">
        <v>9150</v>
      </c>
      <c r="V42" s="35">
        <v>142857</v>
      </c>
      <c r="W42" s="35">
        <v>159363</v>
      </c>
      <c r="Y42" s="1">
        <v>1356110</v>
      </c>
    </row>
    <row r="43" spans="1:25" x14ac:dyDescent="0.45">
      <c r="A43" s="33" t="s">
        <v>47</v>
      </c>
      <c r="B43" s="32">
        <f t="shared" si="11"/>
        <v>1814631</v>
      </c>
      <c r="C43" s="34">
        <f>SUM(一般接種!D42+一般接種!G42+一般接種!J42+一般接種!M42+医療従事者等!C40)</f>
        <v>600821</v>
      </c>
      <c r="D43" s="30">
        <f t="shared" si="0"/>
        <v>0.81750026192293612</v>
      </c>
      <c r="E43" s="34">
        <f>SUM(一般接種!E42+一般接種!H42+一般接種!K42+一般接種!N42+医療従事者等!D40)</f>
        <v>593235</v>
      </c>
      <c r="F43" s="31">
        <f t="shared" si="1"/>
        <v>0.80717845728070925</v>
      </c>
      <c r="G43" s="29">
        <f t="shared" si="9"/>
        <v>482103</v>
      </c>
      <c r="H43" s="31">
        <f t="shared" si="7"/>
        <v>0.65596796512411071</v>
      </c>
      <c r="I43" s="35">
        <v>7952</v>
      </c>
      <c r="J43" s="35">
        <v>39900</v>
      </c>
      <c r="K43" s="35">
        <v>153316</v>
      </c>
      <c r="L43" s="35">
        <v>160729</v>
      </c>
      <c r="M43" s="35">
        <v>67396</v>
      </c>
      <c r="N43" s="35">
        <v>29083</v>
      </c>
      <c r="O43" s="35">
        <v>11861</v>
      </c>
      <c r="P43" s="35">
        <v>7769</v>
      </c>
      <c r="Q43" s="35">
        <v>4097</v>
      </c>
      <c r="R43" s="35">
        <f t="shared" si="10"/>
        <v>138472</v>
      </c>
      <c r="S43" s="63">
        <f t="shared" si="8"/>
        <v>0.18841035228294753</v>
      </c>
      <c r="T43" s="35">
        <v>10</v>
      </c>
      <c r="U43" s="35">
        <v>3470</v>
      </c>
      <c r="V43" s="35">
        <v>74172</v>
      </c>
      <c r="W43" s="35">
        <v>60820</v>
      </c>
      <c r="Y43" s="1">
        <v>734949</v>
      </c>
    </row>
    <row r="44" spans="1:25" x14ac:dyDescent="0.45">
      <c r="A44" s="33" t="s">
        <v>48</v>
      </c>
      <c r="B44" s="32">
        <f t="shared" si="11"/>
        <v>2342666</v>
      </c>
      <c r="C44" s="34">
        <f>SUM(一般接種!D43+一般接種!G43+一般接種!J43+一般接種!M43+医療従事者等!C41)</f>
        <v>782039</v>
      </c>
      <c r="D44" s="30">
        <f t="shared" si="0"/>
        <v>0.8030005257234859</v>
      </c>
      <c r="E44" s="34">
        <f>SUM(一般接種!E43+一般接種!H43+一般接種!K43+一般接種!N43+医療従事者等!D41)</f>
        <v>773364</v>
      </c>
      <c r="F44" s="31">
        <f t="shared" si="1"/>
        <v>0.79409300377042313</v>
      </c>
      <c r="G44" s="29">
        <f t="shared" si="9"/>
        <v>616947</v>
      </c>
      <c r="H44" s="31">
        <f t="shared" si="7"/>
        <v>0.63348345203183909</v>
      </c>
      <c r="I44" s="35">
        <v>9414</v>
      </c>
      <c r="J44" s="35">
        <v>48521</v>
      </c>
      <c r="K44" s="35">
        <v>170765</v>
      </c>
      <c r="L44" s="35">
        <v>187192</v>
      </c>
      <c r="M44" s="35">
        <v>114053</v>
      </c>
      <c r="N44" s="35">
        <v>52805</v>
      </c>
      <c r="O44" s="35">
        <v>16688</v>
      </c>
      <c r="P44" s="35">
        <v>10439</v>
      </c>
      <c r="Q44" s="35">
        <v>7070</v>
      </c>
      <c r="R44" s="35">
        <f t="shared" si="10"/>
        <v>170316</v>
      </c>
      <c r="S44" s="63">
        <f t="shared" si="8"/>
        <v>0.17488109613346806</v>
      </c>
      <c r="T44" s="35">
        <v>149</v>
      </c>
      <c r="U44" s="35">
        <v>7876</v>
      </c>
      <c r="V44" s="35">
        <v>97850</v>
      </c>
      <c r="W44" s="35">
        <v>64441</v>
      </c>
      <c r="Y44" s="1">
        <v>973896</v>
      </c>
    </row>
    <row r="45" spans="1:25" x14ac:dyDescent="0.45">
      <c r="A45" s="33" t="s">
        <v>49</v>
      </c>
      <c r="B45" s="32">
        <f t="shared" si="11"/>
        <v>3415458</v>
      </c>
      <c r="C45" s="34">
        <f>SUM(一般接種!D44+一般接種!G44+一般接種!J44+一般接種!M44+医療従事者等!C42)</f>
        <v>1117529</v>
      </c>
      <c r="D45" s="30">
        <f t="shared" si="0"/>
        <v>0.82400335049132922</v>
      </c>
      <c r="E45" s="34">
        <f>SUM(一般接種!E44+一般接種!H44+一般接種!K44+一般接種!N44+医療従事者等!D42)</f>
        <v>1105775</v>
      </c>
      <c r="F45" s="31">
        <f t="shared" si="1"/>
        <v>0.81533660861557022</v>
      </c>
      <c r="G45" s="29">
        <f t="shared" si="9"/>
        <v>892647</v>
      </c>
      <c r="H45" s="31">
        <f t="shared" si="7"/>
        <v>0.65818794752174981</v>
      </c>
      <c r="I45" s="35">
        <v>12490</v>
      </c>
      <c r="J45" s="35">
        <v>59362</v>
      </c>
      <c r="K45" s="35">
        <v>280311</v>
      </c>
      <c r="L45" s="35">
        <v>272718</v>
      </c>
      <c r="M45" s="35">
        <v>142450</v>
      </c>
      <c r="N45" s="35">
        <v>71805</v>
      </c>
      <c r="O45" s="35">
        <v>28030</v>
      </c>
      <c r="P45" s="35">
        <v>15635</v>
      </c>
      <c r="Q45" s="35">
        <v>9846</v>
      </c>
      <c r="R45" s="35">
        <f t="shared" si="10"/>
        <v>299507</v>
      </c>
      <c r="S45" s="63">
        <f t="shared" si="8"/>
        <v>0.22083970214250059</v>
      </c>
      <c r="T45" s="35">
        <v>212</v>
      </c>
      <c r="U45" s="35">
        <v>5975</v>
      </c>
      <c r="V45" s="35">
        <v>166284</v>
      </c>
      <c r="W45" s="35">
        <v>127036</v>
      </c>
      <c r="Y45" s="1">
        <v>1356219</v>
      </c>
    </row>
    <row r="46" spans="1:25" x14ac:dyDescent="0.45">
      <c r="A46" s="33" t="s">
        <v>50</v>
      </c>
      <c r="B46" s="32">
        <f t="shared" si="11"/>
        <v>1716435</v>
      </c>
      <c r="C46" s="34">
        <f>SUM(一般接種!D45+一般接種!G45+一般接種!J45+一般接種!M45+医療従事者等!C43)</f>
        <v>567344</v>
      </c>
      <c r="D46" s="30">
        <f t="shared" si="0"/>
        <v>0.80914247247802595</v>
      </c>
      <c r="E46" s="34">
        <f>SUM(一般接種!E45+一般接種!H45+一般接種!K45+一般接種!N45+医療従事者等!D43)</f>
        <v>559807</v>
      </c>
      <c r="F46" s="31">
        <f t="shared" si="1"/>
        <v>0.79839325011017348</v>
      </c>
      <c r="G46" s="29">
        <f t="shared" si="9"/>
        <v>444599</v>
      </c>
      <c r="H46" s="31">
        <f t="shared" si="7"/>
        <v>0.63408431942746879</v>
      </c>
      <c r="I46" s="35">
        <v>10602</v>
      </c>
      <c r="J46" s="35">
        <v>33565</v>
      </c>
      <c r="K46" s="35">
        <v>141037</v>
      </c>
      <c r="L46" s="35">
        <v>125467</v>
      </c>
      <c r="M46" s="35">
        <v>73397</v>
      </c>
      <c r="N46" s="35">
        <v>36097</v>
      </c>
      <c r="O46" s="35">
        <v>13288</v>
      </c>
      <c r="P46" s="35">
        <v>6302</v>
      </c>
      <c r="Q46" s="35">
        <v>4844</v>
      </c>
      <c r="R46" s="35">
        <f t="shared" si="10"/>
        <v>144685</v>
      </c>
      <c r="S46" s="63">
        <f t="shared" si="8"/>
        <v>0.20634884414126733</v>
      </c>
      <c r="T46" s="35">
        <v>167</v>
      </c>
      <c r="U46" s="35">
        <v>5510</v>
      </c>
      <c r="V46" s="35">
        <v>73773</v>
      </c>
      <c r="W46" s="35">
        <v>65235</v>
      </c>
      <c r="Y46" s="1">
        <v>701167</v>
      </c>
    </row>
    <row r="47" spans="1:25" x14ac:dyDescent="0.45">
      <c r="A47" s="33" t="s">
        <v>51</v>
      </c>
      <c r="B47" s="32">
        <f t="shared" si="11"/>
        <v>12256078</v>
      </c>
      <c r="C47" s="34">
        <f>SUM(一般接種!D46+一般接種!G46+一般接種!J46+一般接種!M46+医療従事者等!C44)</f>
        <v>4146249</v>
      </c>
      <c r="D47" s="30">
        <f t="shared" si="0"/>
        <v>0.80915523879964946</v>
      </c>
      <c r="E47" s="34">
        <f>SUM(一般接種!E46+一般接種!H46+一般接種!K46+一般接種!N46+医療従事者等!D44)</f>
        <v>4063862</v>
      </c>
      <c r="F47" s="31">
        <f t="shared" si="1"/>
        <v>0.79307712273402331</v>
      </c>
      <c r="G47" s="29">
        <f t="shared" si="9"/>
        <v>3121082</v>
      </c>
      <c r="H47" s="31">
        <f t="shared" si="7"/>
        <v>0.60909025266530969</v>
      </c>
      <c r="I47" s="35">
        <v>44078</v>
      </c>
      <c r="J47" s="35">
        <v>230921</v>
      </c>
      <c r="K47" s="35">
        <v>930758</v>
      </c>
      <c r="L47" s="35">
        <v>1025185</v>
      </c>
      <c r="M47" s="35">
        <v>491546</v>
      </c>
      <c r="N47" s="35">
        <v>193727</v>
      </c>
      <c r="O47" s="35">
        <v>85715</v>
      </c>
      <c r="P47" s="35">
        <v>72768</v>
      </c>
      <c r="Q47" s="35">
        <v>46384</v>
      </c>
      <c r="R47" s="35">
        <f t="shared" si="10"/>
        <v>924885</v>
      </c>
      <c r="S47" s="63">
        <f t="shared" si="8"/>
        <v>0.18049459717378619</v>
      </c>
      <c r="T47" s="35">
        <v>89</v>
      </c>
      <c r="U47" s="35">
        <v>39772</v>
      </c>
      <c r="V47" s="35">
        <v>493780</v>
      </c>
      <c r="W47" s="35">
        <v>391244</v>
      </c>
      <c r="Y47" s="1">
        <v>5124170</v>
      </c>
    </row>
    <row r="48" spans="1:25" x14ac:dyDescent="0.45">
      <c r="A48" s="33" t="s">
        <v>52</v>
      </c>
      <c r="B48" s="32">
        <f t="shared" si="11"/>
        <v>1988625</v>
      </c>
      <c r="C48" s="34">
        <f>SUM(一般接種!D47+一般接種!G47+一般接種!J47+一般接種!M47+医療従事者等!C45)</f>
        <v>660014</v>
      </c>
      <c r="D48" s="30">
        <f t="shared" si="0"/>
        <v>0.80664416258668181</v>
      </c>
      <c r="E48" s="34">
        <f>SUM(一般接種!E47+一般接種!H47+一般接種!K47+一般接種!N47+医療従事者等!D45)</f>
        <v>651954</v>
      </c>
      <c r="F48" s="31">
        <f t="shared" si="1"/>
        <v>0.7967935352508243</v>
      </c>
      <c r="G48" s="29">
        <f t="shared" si="9"/>
        <v>507461</v>
      </c>
      <c r="H48" s="31">
        <f t="shared" si="7"/>
        <v>0.6201996524170702</v>
      </c>
      <c r="I48" s="35">
        <v>8415</v>
      </c>
      <c r="J48" s="35">
        <v>56667</v>
      </c>
      <c r="K48" s="35">
        <v>165954</v>
      </c>
      <c r="L48" s="35">
        <v>147281</v>
      </c>
      <c r="M48" s="35">
        <v>63373</v>
      </c>
      <c r="N48" s="35">
        <v>32401</v>
      </c>
      <c r="O48" s="35">
        <v>15359</v>
      </c>
      <c r="P48" s="35">
        <v>10207</v>
      </c>
      <c r="Q48" s="35">
        <v>7804</v>
      </c>
      <c r="R48" s="35">
        <f t="shared" si="10"/>
        <v>169196</v>
      </c>
      <c r="S48" s="63">
        <f t="shared" si="8"/>
        <v>0.206784955672177</v>
      </c>
      <c r="T48" s="35">
        <v>42</v>
      </c>
      <c r="U48" s="35">
        <v>6128</v>
      </c>
      <c r="V48" s="35">
        <v>83619</v>
      </c>
      <c r="W48" s="35">
        <v>79407</v>
      </c>
      <c r="Y48" s="1">
        <v>818222</v>
      </c>
    </row>
    <row r="49" spans="1:25" x14ac:dyDescent="0.45">
      <c r="A49" s="33" t="s">
        <v>53</v>
      </c>
      <c r="B49" s="32">
        <f t="shared" si="11"/>
        <v>3357694</v>
      </c>
      <c r="C49" s="34">
        <f>SUM(一般接種!D48+一般接種!G48+一般接種!J48+一般接種!M48+医療従事者等!C46)</f>
        <v>1104665</v>
      </c>
      <c r="D49" s="30">
        <f t="shared" si="0"/>
        <v>0.826883433213218</v>
      </c>
      <c r="E49" s="34">
        <f>SUM(一般接種!E48+一般接種!H48+一般接種!K48+一般接種!N48+医療従事者等!D46)</f>
        <v>1088401</v>
      </c>
      <c r="F49" s="31">
        <f t="shared" si="1"/>
        <v>0.81470921554742814</v>
      </c>
      <c r="G49" s="29">
        <f t="shared" si="9"/>
        <v>898533</v>
      </c>
      <c r="H49" s="31">
        <f t="shared" si="7"/>
        <v>0.67258585353511913</v>
      </c>
      <c r="I49" s="35">
        <v>14903</v>
      </c>
      <c r="J49" s="35">
        <v>66005</v>
      </c>
      <c r="K49" s="35">
        <v>278197</v>
      </c>
      <c r="L49" s="35">
        <v>302545</v>
      </c>
      <c r="M49" s="35">
        <v>132815</v>
      </c>
      <c r="N49" s="35">
        <v>52031</v>
      </c>
      <c r="O49" s="35">
        <v>25072</v>
      </c>
      <c r="P49" s="35">
        <v>16879</v>
      </c>
      <c r="Q49" s="35">
        <v>10086</v>
      </c>
      <c r="R49" s="35">
        <f t="shared" si="10"/>
        <v>266095</v>
      </c>
      <c r="S49" s="63">
        <f t="shared" si="8"/>
        <v>0.19918214767451783</v>
      </c>
      <c r="T49" s="35">
        <v>84</v>
      </c>
      <c r="U49" s="35">
        <v>6802</v>
      </c>
      <c r="V49" s="35">
        <v>145202</v>
      </c>
      <c r="W49" s="35">
        <v>114007</v>
      </c>
      <c r="Y49" s="1">
        <v>1335938</v>
      </c>
    </row>
    <row r="50" spans="1:25" x14ac:dyDescent="0.45">
      <c r="A50" s="33" t="s">
        <v>54</v>
      </c>
      <c r="B50" s="32">
        <f t="shared" si="11"/>
        <v>4420061</v>
      </c>
      <c r="C50" s="34">
        <f>SUM(一般接種!D49+一般接種!G49+一般接種!J49+一般接種!M49+医療従事者等!C47)</f>
        <v>1465024</v>
      </c>
      <c r="D50" s="30">
        <f t="shared" si="0"/>
        <v>0.83304134717353417</v>
      </c>
      <c r="E50" s="34">
        <f>SUM(一般接種!E49+一般接種!H49+一般接種!K49+一般接種!N49+医療従事者等!D47)</f>
        <v>1447840</v>
      </c>
      <c r="F50" s="31">
        <f t="shared" si="1"/>
        <v>0.82327018812779151</v>
      </c>
      <c r="G50" s="29">
        <f t="shared" si="9"/>
        <v>1163478</v>
      </c>
      <c r="H50" s="31">
        <f t="shared" si="7"/>
        <v>0.66157638409116104</v>
      </c>
      <c r="I50" s="35">
        <v>21309</v>
      </c>
      <c r="J50" s="35">
        <v>78176</v>
      </c>
      <c r="K50" s="35">
        <v>344487</v>
      </c>
      <c r="L50" s="35">
        <v>429649</v>
      </c>
      <c r="M50" s="35">
        <v>176733</v>
      </c>
      <c r="N50" s="35">
        <v>66091</v>
      </c>
      <c r="O50" s="35">
        <v>22357</v>
      </c>
      <c r="P50" s="35">
        <v>15249</v>
      </c>
      <c r="Q50" s="35">
        <v>9427</v>
      </c>
      <c r="R50" s="35">
        <f t="shared" si="10"/>
        <v>343719</v>
      </c>
      <c r="S50" s="63">
        <f t="shared" si="8"/>
        <v>0.19544535707888744</v>
      </c>
      <c r="T50" s="35">
        <v>151</v>
      </c>
      <c r="U50" s="35">
        <v>10965</v>
      </c>
      <c r="V50" s="35">
        <v>183887</v>
      </c>
      <c r="W50" s="35">
        <v>148716</v>
      </c>
      <c r="Y50" s="1">
        <v>1758645</v>
      </c>
    </row>
    <row r="51" spans="1:25" x14ac:dyDescent="0.45">
      <c r="A51" s="33" t="s">
        <v>55</v>
      </c>
      <c r="B51" s="32">
        <f t="shared" si="11"/>
        <v>2809028</v>
      </c>
      <c r="C51" s="34">
        <f>SUM(一般接種!D50+一般接種!G50+一般接種!J50+一般接種!M50+医療従事者等!C48)</f>
        <v>928793</v>
      </c>
      <c r="D51" s="30">
        <f t="shared" si="0"/>
        <v>0.81348834805792203</v>
      </c>
      <c r="E51" s="34">
        <f>SUM(一般接種!E50+一般接種!H50+一般接種!K50+一般接種!N50+医療従事者等!D48)</f>
        <v>913187</v>
      </c>
      <c r="F51" s="31">
        <f t="shared" si="1"/>
        <v>0.79981974896233032</v>
      </c>
      <c r="G51" s="29">
        <f t="shared" si="9"/>
        <v>738691</v>
      </c>
      <c r="H51" s="31">
        <f t="shared" si="7"/>
        <v>0.64698648817901783</v>
      </c>
      <c r="I51" s="35">
        <v>19515</v>
      </c>
      <c r="J51" s="35">
        <v>50907</v>
      </c>
      <c r="K51" s="35">
        <v>216605</v>
      </c>
      <c r="L51" s="35">
        <v>219013</v>
      </c>
      <c r="M51" s="35">
        <v>116388</v>
      </c>
      <c r="N51" s="35">
        <v>63444</v>
      </c>
      <c r="O51" s="35">
        <v>24949</v>
      </c>
      <c r="P51" s="35">
        <v>17664</v>
      </c>
      <c r="Q51" s="35">
        <v>10206</v>
      </c>
      <c r="R51" s="35">
        <f t="shared" si="10"/>
        <v>228357</v>
      </c>
      <c r="S51" s="63">
        <f t="shared" si="8"/>
        <v>0.20000770752736391</v>
      </c>
      <c r="T51" s="35">
        <v>244</v>
      </c>
      <c r="U51" s="35">
        <v>8473</v>
      </c>
      <c r="V51" s="35">
        <v>112866</v>
      </c>
      <c r="W51" s="35">
        <v>106774</v>
      </c>
      <c r="Y51" s="1">
        <v>1141741</v>
      </c>
    </row>
    <row r="52" spans="1:25" x14ac:dyDescent="0.45">
      <c r="A52" s="33" t="s">
        <v>56</v>
      </c>
      <c r="B52" s="32">
        <f t="shared" si="11"/>
        <v>2621359</v>
      </c>
      <c r="C52" s="34">
        <f>SUM(一般接種!D51+一般接種!G51+一般接種!J51+一般接種!M51+医療従事者等!C49)</f>
        <v>874266</v>
      </c>
      <c r="D52" s="30">
        <f t="shared" si="0"/>
        <v>0.80411426721398471</v>
      </c>
      <c r="E52" s="34">
        <f>SUM(一般接種!E51+一般接種!H51+一般接種!K51+一般接種!N51+医療従事者等!D49)</f>
        <v>861903</v>
      </c>
      <c r="F52" s="31">
        <f t="shared" si="1"/>
        <v>0.79274328322791354</v>
      </c>
      <c r="G52" s="29">
        <f t="shared" si="9"/>
        <v>686329</v>
      </c>
      <c r="H52" s="31">
        <f t="shared" si="7"/>
        <v>0.63125746729565935</v>
      </c>
      <c r="I52" s="35">
        <v>10945</v>
      </c>
      <c r="J52" s="35">
        <v>46251</v>
      </c>
      <c r="K52" s="35">
        <v>186610</v>
      </c>
      <c r="L52" s="35">
        <v>215481</v>
      </c>
      <c r="M52" s="35">
        <v>122032</v>
      </c>
      <c r="N52" s="35">
        <v>56998</v>
      </c>
      <c r="O52" s="35">
        <v>24057</v>
      </c>
      <c r="P52" s="35">
        <v>13737</v>
      </c>
      <c r="Q52" s="35">
        <v>10218</v>
      </c>
      <c r="R52" s="35">
        <f t="shared" si="10"/>
        <v>198861</v>
      </c>
      <c r="S52" s="63">
        <f t="shared" si="8"/>
        <v>0.18290425029961158</v>
      </c>
      <c r="T52" s="35">
        <v>156</v>
      </c>
      <c r="U52" s="35">
        <v>5704</v>
      </c>
      <c r="V52" s="35">
        <v>92609</v>
      </c>
      <c r="W52" s="35">
        <v>100392</v>
      </c>
      <c r="Y52" s="1">
        <v>1087241</v>
      </c>
    </row>
    <row r="53" spans="1:25" x14ac:dyDescent="0.45">
      <c r="A53" s="33" t="s">
        <v>57</v>
      </c>
      <c r="B53" s="32">
        <f t="shared" si="11"/>
        <v>3999101</v>
      </c>
      <c r="C53" s="34">
        <f>SUM(一般接種!D52+一般接種!G52+一般接種!J52+一般接種!M52+医療従事者等!C50)</f>
        <v>1325745</v>
      </c>
      <c r="D53" s="30">
        <f t="shared" si="0"/>
        <v>0.81961735178053774</v>
      </c>
      <c r="E53" s="34">
        <f>SUM(一般接種!E52+一般接種!H52+一般接種!K52+一般接種!N52+医療従事者等!D50)</f>
        <v>1302087</v>
      </c>
      <c r="F53" s="31">
        <f t="shared" si="1"/>
        <v>0.80499123038583209</v>
      </c>
      <c r="G53" s="29">
        <f t="shared" si="9"/>
        <v>1053719</v>
      </c>
      <c r="H53" s="31">
        <f t="shared" si="7"/>
        <v>0.65144230323390728</v>
      </c>
      <c r="I53" s="35">
        <v>17324</v>
      </c>
      <c r="J53" s="35">
        <v>70743</v>
      </c>
      <c r="K53" s="35">
        <v>342481</v>
      </c>
      <c r="L53" s="35">
        <v>302148</v>
      </c>
      <c r="M53" s="35">
        <v>172183</v>
      </c>
      <c r="N53" s="35">
        <v>82512</v>
      </c>
      <c r="O53" s="35">
        <v>34303</v>
      </c>
      <c r="P53" s="35">
        <v>19362</v>
      </c>
      <c r="Q53" s="35">
        <v>12663</v>
      </c>
      <c r="R53" s="35">
        <f t="shared" si="10"/>
        <v>317550</v>
      </c>
      <c r="S53" s="63">
        <f t="shared" si="8"/>
        <v>0.19631942044504014</v>
      </c>
      <c r="T53" s="35">
        <v>101</v>
      </c>
      <c r="U53" s="35">
        <v>6484</v>
      </c>
      <c r="V53" s="35">
        <v>169415</v>
      </c>
      <c r="W53" s="35">
        <v>141550</v>
      </c>
      <c r="Y53" s="1">
        <v>1617517</v>
      </c>
    </row>
    <row r="54" spans="1:25" x14ac:dyDescent="0.45">
      <c r="A54" s="33" t="s">
        <v>58</v>
      </c>
      <c r="B54" s="32">
        <f t="shared" si="11"/>
        <v>2990414</v>
      </c>
      <c r="C54" s="34">
        <f>SUM(一般接種!D53+一般接種!G53+一般接種!J53+一般接種!M53+医療従事者等!C51)</f>
        <v>1061938</v>
      </c>
      <c r="D54" s="37">
        <f t="shared" si="0"/>
        <v>0.71505294528784913</v>
      </c>
      <c r="E54" s="34">
        <f>SUM(一般接種!E53+一般接種!H53+一般接種!K53+一般接種!N53+医療従事者等!D51)</f>
        <v>1040806</v>
      </c>
      <c r="F54" s="31">
        <f t="shared" si="1"/>
        <v>0.70082377292578768</v>
      </c>
      <c r="G54" s="29">
        <f t="shared" si="9"/>
        <v>709249</v>
      </c>
      <c r="H54" s="31">
        <f t="shared" si="7"/>
        <v>0.47757080582149025</v>
      </c>
      <c r="I54" s="35">
        <v>17344</v>
      </c>
      <c r="J54" s="35">
        <v>58922</v>
      </c>
      <c r="K54" s="35">
        <v>211404</v>
      </c>
      <c r="L54" s="35">
        <v>191467</v>
      </c>
      <c r="M54" s="35">
        <v>118219</v>
      </c>
      <c r="N54" s="35">
        <v>58814</v>
      </c>
      <c r="O54" s="35">
        <v>25207</v>
      </c>
      <c r="P54" s="35">
        <v>16336</v>
      </c>
      <c r="Q54" s="35">
        <v>11536</v>
      </c>
      <c r="R54" s="35">
        <f t="shared" si="10"/>
        <v>178421</v>
      </c>
      <c r="S54" s="63">
        <f t="shared" si="8"/>
        <v>0.1201392751283063</v>
      </c>
      <c r="T54" s="35">
        <v>14</v>
      </c>
      <c r="U54" s="35">
        <v>6839</v>
      </c>
      <c r="V54" s="35">
        <v>100076</v>
      </c>
      <c r="W54" s="35">
        <v>71492</v>
      </c>
      <c r="Y54" s="1">
        <v>1485118</v>
      </c>
    </row>
    <row r="55" spans="1:25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25" x14ac:dyDescent="0.45">
      <c r="A56" s="96" t="s">
        <v>111</v>
      </c>
      <c r="B56" s="96"/>
      <c r="C56" s="96"/>
      <c r="D56" s="96"/>
      <c r="E56" s="96"/>
      <c r="F56" s="96"/>
      <c r="G56" s="96"/>
      <c r="H56" s="96"/>
      <c r="I56" s="96"/>
      <c r="J56" s="22"/>
      <c r="K56" s="22"/>
      <c r="L56" s="22"/>
      <c r="M56" s="22"/>
      <c r="N56" s="22"/>
      <c r="O56" s="22"/>
    </row>
    <row r="57" spans="1:25" x14ac:dyDescent="0.45">
      <c r="A57" s="22" t="s">
        <v>112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25" x14ac:dyDescent="0.45">
      <c r="A58" s="22" t="s">
        <v>113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25" x14ac:dyDescent="0.45">
      <c r="A59" s="24" t="s">
        <v>114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25" x14ac:dyDescent="0.45">
      <c r="A60" s="96" t="s">
        <v>115</v>
      </c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53"/>
      <c r="M60" s="53"/>
      <c r="N60" s="53"/>
      <c r="O60" s="53"/>
    </row>
    <row r="61" spans="1:25" x14ac:dyDescent="0.45">
      <c r="A61" s="24" t="s">
        <v>116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  <c r="O61" s="22"/>
    </row>
  </sheetData>
  <mergeCells count="12">
    <mergeCell ref="U2:W2"/>
    <mergeCell ref="A56:I56"/>
    <mergeCell ref="A60:K60"/>
    <mergeCell ref="A3:A6"/>
    <mergeCell ref="B4:B6"/>
    <mergeCell ref="C4:D5"/>
    <mergeCell ref="E4:F5"/>
    <mergeCell ref="G5:H5"/>
    <mergeCell ref="G4:Q4"/>
    <mergeCell ref="I6:Q6"/>
    <mergeCell ref="B3:W3"/>
    <mergeCell ref="R4:W4"/>
  </mergeCells>
  <phoneticPr fontId="2"/>
  <pageMargins left="0.7" right="0.7" top="0.75" bottom="0.75" header="0.3" footer="0.3"/>
  <pageSetup paperSize="9" scale="2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zoomScaleNormal="100" workbookViewId="0">
      <selection activeCell="J32" sqref="J32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3" width="9" customWidth="1"/>
    <col min="14" max="14" width="8.59765625" bestFit="1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117</v>
      </c>
      <c r="B1" s="23"/>
      <c r="C1" s="24"/>
      <c r="D1" s="24"/>
    </row>
    <row r="2" spans="1:23" x14ac:dyDescent="0.45">
      <c r="B2"/>
      <c r="T2" s="121"/>
      <c r="U2" s="121"/>
      <c r="V2" s="136">
        <f>'進捗状況 (都道府県別)'!G3</f>
        <v>44798</v>
      </c>
      <c r="W2" s="136"/>
    </row>
    <row r="3" spans="1:23" ht="37.5" customHeight="1" x14ac:dyDescent="0.45">
      <c r="A3" s="122" t="s">
        <v>2</v>
      </c>
      <c r="B3" s="135" t="str">
        <f>_xlfn.CONCAT("接種回数
（",TEXT('進捗状況 (都道府県別)'!G3-1,"m月d日"),"まで）")</f>
        <v>接種回数
（8月24日まで）</v>
      </c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P3" s="118" t="str">
        <f>_xlfn.CONCAT("接種回数
（",TEXT('進捗状況 (都道府県別)'!G3-1,"m月d日"),"まで）","※4")</f>
        <v>接種回数
（8月24日まで）※4</v>
      </c>
      <c r="Q3" s="119"/>
      <c r="R3" s="119"/>
      <c r="S3" s="119"/>
      <c r="T3" s="119"/>
      <c r="U3" s="119"/>
      <c r="V3" s="119"/>
      <c r="W3" s="120"/>
    </row>
    <row r="4" spans="1:23" ht="18.75" customHeight="1" x14ac:dyDescent="0.45">
      <c r="A4" s="123"/>
      <c r="B4" s="125" t="s">
        <v>11</v>
      </c>
      <c r="C4" s="126" t="s">
        <v>118</v>
      </c>
      <c r="D4" s="126"/>
      <c r="E4" s="126"/>
      <c r="F4" s="127" t="s">
        <v>147</v>
      </c>
      <c r="G4" s="128"/>
      <c r="H4" s="129"/>
      <c r="I4" s="127" t="s">
        <v>119</v>
      </c>
      <c r="J4" s="128"/>
      <c r="K4" s="129"/>
      <c r="L4" s="132" t="s">
        <v>120</v>
      </c>
      <c r="M4" s="133"/>
      <c r="N4" s="134"/>
      <c r="P4" s="99" t="s">
        <v>121</v>
      </c>
      <c r="Q4" s="99"/>
      <c r="R4" s="130" t="s">
        <v>148</v>
      </c>
      <c r="S4" s="130"/>
      <c r="T4" s="131" t="s">
        <v>119</v>
      </c>
      <c r="U4" s="131"/>
      <c r="V4" s="117" t="s">
        <v>122</v>
      </c>
      <c r="W4" s="117"/>
    </row>
    <row r="5" spans="1:23" ht="36" x14ac:dyDescent="0.45">
      <c r="A5" s="124"/>
      <c r="B5" s="125"/>
      <c r="C5" s="38" t="s">
        <v>123</v>
      </c>
      <c r="D5" s="38" t="s">
        <v>93</v>
      </c>
      <c r="E5" s="38" t="s">
        <v>94</v>
      </c>
      <c r="F5" s="38" t="s">
        <v>123</v>
      </c>
      <c r="G5" s="38" t="s">
        <v>93</v>
      </c>
      <c r="H5" s="38" t="s">
        <v>94</v>
      </c>
      <c r="I5" s="38" t="s">
        <v>123</v>
      </c>
      <c r="J5" s="38" t="s">
        <v>93</v>
      </c>
      <c r="K5" s="38" t="s">
        <v>94</v>
      </c>
      <c r="L5" s="66" t="s">
        <v>123</v>
      </c>
      <c r="M5" s="66" t="s">
        <v>93</v>
      </c>
      <c r="N5" s="66" t="s">
        <v>94</v>
      </c>
      <c r="P5" s="39" t="s">
        <v>124</v>
      </c>
      <c r="Q5" s="39" t="s">
        <v>125</v>
      </c>
      <c r="R5" s="39" t="s">
        <v>126</v>
      </c>
      <c r="S5" s="39" t="s">
        <v>127</v>
      </c>
      <c r="T5" s="39" t="s">
        <v>126</v>
      </c>
      <c r="U5" s="39" t="s">
        <v>125</v>
      </c>
      <c r="V5" s="39" t="s">
        <v>128</v>
      </c>
      <c r="W5" s="39" t="s">
        <v>125</v>
      </c>
    </row>
    <row r="6" spans="1:23" x14ac:dyDescent="0.45">
      <c r="A6" s="28" t="s">
        <v>129</v>
      </c>
      <c r="B6" s="40">
        <f>SUM(B7:B53)</f>
        <v>194382643</v>
      </c>
      <c r="C6" s="40">
        <f>SUM(C7:C53)</f>
        <v>161863359</v>
      </c>
      <c r="D6" s="40">
        <f>SUM(D7:D53)</f>
        <v>81216438</v>
      </c>
      <c r="E6" s="41">
        <f>SUM(E7:E53)</f>
        <v>80646921</v>
      </c>
      <c r="F6" s="41">
        <f t="shared" ref="F6:T6" si="0">SUM(F7:F53)</f>
        <v>32362056</v>
      </c>
      <c r="G6" s="41">
        <f>SUM(G7:G53)</f>
        <v>16231689</v>
      </c>
      <c r="H6" s="41">
        <f t="shared" ref="H6:N6" si="1">SUM(H7:H53)</f>
        <v>16130367</v>
      </c>
      <c r="I6" s="41">
        <f>SUM(I7:I53)</f>
        <v>117705</v>
      </c>
      <c r="J6" s="41">
        <f t="shared" si="1"/>
        <v>58693</v>
      </c>
      <c r="K6" s="41">
        <f t="shared" si="1"/>
        <v>59012</v>
      </c>
      <c r="L6" s="67">
        <f>SUM(L7:L53)</f>
        <v>39523</v>
      </c>
      <c r="M6" s="67">
        <f t="shared" si="1"/>
        <v>24183</v>
      </c>
      <c r="N6" s="67">
        <f t="shared" si="1"/>
        <v>15340</v>
      </c>
      <c r="O6" s="42"/>
      <c r="P6" s="41">
        <f>SUM(P7:P53)</f>
        <v>177126180</v>
      </c>
      <c r="Q6" s="43">
        <f>C6/P6</f>
        <v>0.91383080129656724</v>
      </c>
      <c r="R6" s="41">
        <f t="shared" si="0"/>
        <v>34262000</v>
      </c>
      <c r="S6" s="44">
        <f>F6/R6</f>
        <v>0.94454661140622265</v>
      </c>
      <c r="T6" s="41">
        <f t="shared" si="0"/>
        <v>205240</v>
      </c>
      <c r="U6" s="44">
        <f>I6/T6</f>
        <v>0.57349931787175989</v>
      </c>
      <c r="V6" s="41">
        <f t="shared" ref="V6" si="2">SUM(V7:V53)</f>
        <v>438080</v>
      </c>
      <c r="W6" s="44">
        <f>L6/V6</f>
        <v>9.0218681519357191E-2</v>
      </c>
    </row>
    <row r="7" spans="1:23" x14ac:dyDescent="0.45">
      <c r="A7" s="45" t="s">
        <v>12</v>
      </c>
      <c r="B7" s="40">
        <v>7977053</v>
      </c>
      <c r="C7" s="40">
        <v>6476081</v>
      </c>
      <c r="D7" s="40">
        <v>3249628</v>
      </c>
      <c r="E7" s="41">
        <v>3226453</v>
      </c>
      <c r="F7" s="46">
        <v>1498550</v>
      </c>
      <c r="G7" s="41">
        <v>751296</v>
      </c>
      <c r="H7" s="41">
        <v>747254</v>
      </c>
      <c r="I7" s="41">
        <v>873</v>
      </c>
      <c r="J7" s="41">
        <v>429</v>
      </c>
      <c r="K7" s="41">
        <v>444</v>
      </c>
      <c r="L7" s="67">
        <v>1549</v>
      </c>
      <c r="M7" s="67">
        <v>1072</v>
      </c>
      <c r="N7" s="67">
        <v>477</v>
      </c>
      <c r="O7" s="42"/>
      <c r="P7" s="41">
        <v>7433760</v>
      </c>
      <c r="Q7" s="43">
        <v>0.87117165472116398</v>
      </c>
      <c r="R7" s="47">
        <v>1518500</v>
      </c>
      <c r="S7" s="43">
        <v>0.98686203490286462</v>
      </c>
      <c r="T7" s="41">
        <v>900</v>
      </c>
      <c r="U7" s="44">
        <v>0.97</v>
      </c>
      <c r="V7" s="41">
        <v>14700</v>
      </c>
      <c r="W7" s="44">
        <v>0.10537414965986394</v>
      </c>
    </row>
    <row r="8" spans="1:23" x14ac:dyDescent="0.45">
      <c r="A8" s="45" t="s">
        <v>13</v>
      </c>
      <c r="B8" s="40">
        <v>2054061</v>
      </c>
      <c r="C8" s="40">
        <v>1862693</v>
      </c>
      <c r="D8" s="40">
        <v>933896</v>
      </c>
      <c r="E8" s="41">
        <v>928797</v>
      </c>
      <c r="F8" s="46">
        <v>188611</v>
      </c>
      <c r="G8" s="41">
        <v>94760</v>
      </c>
      <c r="H8" s="41">
        <v>93851</v>
      </c>
      <c r="I8" s="41">
        <v>2422</v>
      </c>
      <c r="J8" s="41">
        <v>1216</v>
      </c>
      <c r="K8" s="41">
        <v>1206</v>
      </c>
      <c r="L8" s="67">
        <v>335</v>
      </c>
      <c r="M8" s="67">
        <v>203</v>
      </c>
      <c r="N8" s="67">
        <v>132</v>
      </c>
      <c r="O8" s="42"/>
      <c r="P8" s="41">
        <v>1921955</v>
      </c>
      <c r="Q8" s="43">
        <v>0.9691657713109828</v>
      </c>
      <c r="R8" s="47">
        <v>186500</v>
      </c>
      <c r="S8" s="43">
        <v>1.0113190348525469</v>
      </c>
      <c r="T8" s="41">
        <v>3900</v>
      </c>
      <c r="U8" s="44">
        <v>0.62102564102564106</v>
      </c>
      <c r="V8" s="41">
        <v>1450</v>
      </c>
      <c r="W8" s="44">
        <v>0.23103448275862068</v>
      </c>
    </row>
    <row r="9" spans="1:23" x14ac:dyDescent="0.45">
      <c r="A9" s="45" t="s">
        <v>14</v>
      </c>
      <c r="B9" s="40">
        <v>1974140</v>
      </c>
      <c r="C9" s="40">
        <v>1729102</v>
      </c>
      <c r="D9" s="40">
        <v>867373</v>
      </c>
      <c r="E9" s="41">
        <v>861729</v>
      </c>
      <c r="F9" s="46">
        <v>244845</v>
      </c>
      <c r="G9" s="41">
        <v>122887</v>
      </c>
      <c r="H9" s="41">
        <v>121958</v>
      </c>
      <c r="I9" s="41">
        <v>99</v>
      </c>
      <c r="J9" s="41">
        <v>50</v>
      </c>
      <c r="K9" s="41">
        <v>49</v>
      </c>
      <c r="L9" s="67">
        <v>94</v>
      </c>
      <c r="M9" s="67">
        <v>67</v>
      </c>
      <c r="N9" s="67">
        <v>27</v>
      </c>
      <c r="O9" s="42"/>
      <c r="P9" s="41">
        <v>1879585</v>
      </c>
      <c r="Q9" s="43">
        <v>0.91993817784244925</v>
      </c>
      <c r="R9" s="47">
        <v>227500</v>
      </c>
      <c r="S9" s="43">
        <v>1.0762417582417583</v>
      </c>
      <c r="T9" s="41">
        <v>360</v>
      </c>
      <c r="U9" s="44">
        <v>0.27500000000000002</v>
      </c>
      <c r="V9" s="41">
        <v>1040</v>
      </c>
      <c r="W9" s="44">
        <v>9.0384615384615383E-2</v>
      </c>
    </row>
    <row r="10" spans="1:23" x14ac:dyDescent="0.45">
      <c r="A10" s="45" t="s">
        <v>15</v>
      </c>
      <c r="B10" s="40">
        <v>3568067</v>
      </c>
      <c r="C10" s="40">
        <v>2825575</v>
      </c>
      <c r="D10" s="40">
        <v>1417673</v>
      </c>
      <c r="E10" s="41">
        <v>1407902</v>
      </c>
      <c r="F10" s="46">
        <v>741791</v>
      </c>
      <c r="G10" s="41">
        <v>371792</v>
      </c>
      <c r="H10" s="41">
        <v>369999</v>
      </c>
      <c r="I10" s="41">
        <v>56</v>
      </c>
      <c r="J10" s="41">
        <v>20</v>
      </c>
      <c r="K10" s="41">
        <v>36</v>
      </c>
      <c r="L10" s="67">
        <v>645</v>
      </c>
      <c r="M10" s="67">
        <v>374</v>
      </c>
      <c r="N10" s="67">
        <v>271</v>
      </c>
      <c r="O10" s="42"/>
      <c r="P10" s="41">
        <v>3171035</v>
      </c>
      <c r="Q10" s="43">
        <v>0.89105765152387151</v>
      </c>
      <c r="R10" s="47">
        <v>854400</v>
      </c>
      <c r="S10" s="43">
        <v>0.86820107677902625</v>
      </c>
      <c r="T10" s="41">
        <v>340</v>
      </c>
      <c r="U10" s="44">
        <v>0.16470588235294117</v>
      </c>
      <c r="V10" s="41">
        <v>12240</v>
      </c>
      <c r="W10" s="44">
        <v>5.2696078431372549E-2</v>
      </c>
    </row>
    <row r="11" spans="1:23" x14ac:dyDescent="0.45">
      <c r="A11" s="45" t="s">
        <v>16</v>
      </c>
      <c r="B11" s="40">
        <v>1597032</v>
      </c>
      <c r="C11" s="40">
        <v>1500499</v>
      </c>
      <c r="D11" s="40">
        <v>752004</v>
      </c>
      <c r="E11" s="41">
        <v>748495</v>
      </c>
      <c r="F11" s="46">
        <v>96238</v>
      </c>
      <c r="G11" s="41">
        <v>48423</v>
      </c>
      <c r="H11" s="41">
        <v>47815</v>
      </c>
      <c r="I11" s="41">
        <v>67</v>
      </c>
      <c r="J11" s="41">
        <v>34</v>
      </c>
      <c r="K11" s="41">
        <v>33</v>
      </c>
      <c r="L11" s="67">
        <v>228</v>
      </c>
      <c r="M11" s="67">
        <v>139</v>
      </c>
      <c r="N11" s="67">
        <v>89</v>
      </c>
      <c r="O11" s="42"/>
      <c r="P11" s="41">
        <v>1523455</v>
      </c>
      <c r="Q11" s="43">
        <v>0.98493161924704042</v>
      </c>
      <c r="R11" s="47">
        <v>87900</v>
      </c>
      <c r="S11" s="43">
        <v>1.0948577929465302</v>
      </c>
      <c r="T11" s="41">
        <v>140</v>
      </c>
      <c r="U11" s="44">
        <v>0.47857142857142859</v>
      </c>
      <c r="V11" s="41">
        <v>1280</v>
      </c>
      <c r="W11" s="44">
        <v>0.17812500000000001</v>
      </c>
    </row>
    <row r="12" spans="1:23" x14ac:dyDescent="0.45">
      <c r="A12" s="45" t="s">
        <v>17</v>
      </c>
      <c r="B12" s="40">
        <v>1748079</v>
      </c>
      <c r="C12" s="40">
        <v>1669684</v>
      </c>
      <c r="D12" s="40">
        <v>837210</v>
      </c>
      <c r="E12" s="41">
        <v>832474</v>
      </c>
      <c r="F12" s="46">
        <v>78035</v>
      </c>
      <c r="G12" s="41">
        <v>39069</v>
      </c>
      <c r="H12" s="41">
        <v>38966</v>
      </c>
      <c r="I12" s="41">
        <v>161</v>
      </c>
      <c r="J12" s="41">
        <v>80</v>
      </c>
      <c r="K12" s="41">
        <v>81</v>
      </c>
      <c r="L12" s="67">
        <v>199</v>
      </c>
      <c r="M12" s="67">
        <v>99</v>
      </c>
      <c r="N12" s="67">
        <v>100</v>
      </c>
      <c r="O12" s="42"/>
      <c r="P12" s="41">
        <v>1736595</v>
      </c>
      <c r="Q12" s="43">
        <v>0.96147000308074138</v>
      </c>
      <c r="R12" s="47">
        <v>61700</v>
      </c>
      <c r="S12" s="43">
        <v>1.2647487844408427</v>
      </c>
      <c r="T12" s="41">
        <v>340</v>
      </c>
      <c r="U12" s="44">
        <v>0.47352941176470587</v>
      </c>
      <c r="V12" s="41">
        <v>570</v>
      </c>
      <c r="W12" s="44">
        <v>0.34912280701754383</v>
      </c>
    </row>
    <row r="13" spans="1:23" x14ac:dyDescent="0.45">
      <c r="A13" s="45" t="s">
        <v>18</v>
      </c>
      <c r="B13" s="40">
        <v>2981589</v>
      </c>
      <c r="C13" s="40">
        <v>2772612</v>
      </c>
      <c r="D13" s="40">
        <v>1391406</v>
      </c>
      <c r="E13" s="41">
        <v>1381206</v>
      </c>
      <c r="F13" s="46">
        <v>208213</v>
      </c>
      <c r="G13" s="41">
        <v>104593</v>
      </c>
      <c r="H13" s="41">
        <v>103620</v>
      </c>
      <c r="I13" s="41">
        <v>253</v>
      </c>
      <c r="J13" s="41">
        <v>126</v>
      </c>
      <c r="K13" s="41">
        <v>127</v>
      </c>
      <c r="L13" s="67">
        <v>511</v>
      </c>
      <c r="M13" s="67">
        <v>332</v>
      </c>
      <c r="N13" s="67">
        <v>179</v>
      </c>
      <c r="O13" s="42"/>
      <c r="P13" s="41">
        <v>2910040</v>
      </c>
      <c r="Q13" s="43">
        <v>0.95277453230883424</v>
      </c>
      <c r="R13" s="47">
        <v>178600</v>
      </c>
      <c r="S13" s="43">
        <v>1.1658062709966406</v>
      </c>
      <c r="T13" s="41">
        <v>660</v>
      </c>
      <c r="U13" s="44">
        <v>0.38333333333333336</v>
      </c>
      <c r="V13" s="41">
        <v>11240</v>
      </c>
      <c r="W13" s="44">
        <v>4.5462633451957293E-2</v>
      </c>
    </row>
    <row r="14" spans="1:23" x14ac:dyDescent="0.45">
      <c r="A14" s="45" t="s">
        <v>19</v>
      </c>
      <c r="B14" s="40">
        <v>4661888</v>
      </c>
      <c r="C14" s="40">
        <v>3789270</v>
      </c>
      <c r="D14" s="40">
        <v>1901112</v>
      </c>
      <c r="E14" s="41">
        <v>1888158</v>
      </c>
      <c r="F14" s="46">
        <v>871352</v>
      </c>
      <c r="G14" s="41">
        <v>437066</v>
      </c>
      <c r="H14" s="41">
        <v>434286</v>
      </c>
      <c r="I14" s="41">
        <v>370</v>
      </c>
      <c r="J14" s="41">
        <v>176</v>
      </c>
      <c r="K14" s="41">
        <v>194</v>
      </c>
      <c r="L14" s="67">
        <v>896</v>
      </c>
      <c r="M14" s="67">
        <v>471</v>
      </c>
      <c r="N14" s="67">
        <v>425</v>
      </c>
      <c r="O14" s="42"/>
      <c r="P14" s="41">
        <v>4064675</v>
      </c>
      <c r="Q14" s="43">
        <v>0.93224427537256971</v>
      </c>
      <c r="R14" s="47">
        <v>892500</v>
      </c>
      <c r="S14" s="43">
        <v>0.9763047619047619</v>
      </c>
      <c r="T14" s="41">
        <v>960</v>
      </c>
      <c r="U14" s="44">
        <v>0.38541666666666669</v>
      </c>
      <c r="V14" s="41">
        <v>6290</v>
      </c>
      <c r="W14" s="44">
        <v>0.14244833068362481</v>
      </c>
    </row>
    <row r="15" spans="1:23" x14ac:dyDescent="0.45">
      <c r="A15" s="48" t="s">
        <v>20</v>
      </c>
      <c r="B15" s="40">
        <v>3098097</v>
      </c>
      <c r="C15" s="40">
        <v>2713915</v>
      </c>
      <c r="D15" s="40">
        <v>1361593</v>
      </c>
      <c r="E15" s="41">
        <v>1352322</v>
      </c>
      <c r="F15" s="46">
        <v>382643</v>
      </c>
      <c r="G15" s="41">
        <v>192400</v>
      </c>
      <c r="H15" s="41">
        <v>190243</v>
      </c>
      <c r="I15" s="41">
        <v>831</v>
      </c>
      <c r="J15" s="41">
        <v>413</v>
      </c>
      <c r="K15" s="41">
        <v>418</v>
      </c>
      <c r="L15" s="67">
        <v>708</v>
      </c>
      <c r="M15" s="67">
        <v>454</v>
      </c>
      <c r="N15" s="67">
        <v>254</v>
      </c>
      <c r="O15" s="42"/>
      <c r="P15" s="41">
        <v>2869350</v>
      </c>
      <c r="Q15" s="43">
        <v>0.94582919476536498</v>
      </c>
      <c r="R15" s="47">
        <v>375900</v>
      </c>
      <c r="S15" s="43">
        <v>1.0179382814578346</v>
      </c>
      <c r="T15" s="41">
        <v>1320</v>
      </c>
      <c r="U15" s="44">
        <v>0.62954545454545452</v>
      </c>
      <c r="V15" s="41">
        <v>4610</v>
      </c>
      <c r="W15" s="44">
        <v>0.15357917570498916</v>
      </c>
    </row>
    <row r="16" spans="1:23" x14ac:dyDescent="0.45">
      <c r="A16" s="45" t="s">
        <v>21</v>
      </c>
      <c r="B16" s="40">
        <v>3016589</v>
      </c>
      <c r="C16" s="40">
        <v>2164834</v>
      </c>
      <c r="D16" s="40">
        <v>1086581</v>
      </c>
      <c r="E16" s="41">
        <v>1078253</v>
      </c>
      <c r="F16" s="46">
        <v>851213</v>
      </c>
      <c r="G16" s="41">
        <v>426839</v>
      </c>
      <c r="H16" s="41">
        <v>424374</v>
      </c>
      <c r="I16" s="41">
        <v>228</v>
      </c>
      <c r="J16" s="41">
        <v>95</v>
      </c>
      <c r="K16" s="41">
        <v>133</v>
      </c>
      <c r="L16" s="67">
        <v>314</v>
      </c>
      <c r="M16" s="67">
        <v>182</v>
      </c>
      <c r="N16" s="67">
        <v>132</v>
      </c>
      <c r="O16" s="42"/>
      <c r="P16" s="41">
        <v>2506095</v>
      </c>
      <c r="Q16" s="43">
        <v>0.86382758833962803</v>
      </c>
      <c r="R16" s="47">
        <v>887500</v>
      </c>
      <c r="S16" s="43">
        <v>0.95911323943661975</v>
      </c>
      <c r="T16" s="41">
        <v>440</v>
      </c>
      <c r="U16" s="44">
        <v>0.51818181818181819</v>
      </c>
      <c r="V16" s="41">
        <v>1390</v>
      </c>
      <c r="W16" s="44">
        <v>0.22589928057553957</v>
      </c>
    </row>
    <row r="17" spans="1:23" x14ac:dyDescent="0.45">
      <c r="A17" s="45" t="s">
        <v>22</v>
      </c>
      <c r="B17" s="40">
        <v>11624026</v>
      </c>
      <c r="C17" s="40">
        <v>9922859</v>
      </c>
      <c r="D17" s="40">
        <v>4985175</v>
      </c>
      <c r="E17" s="41">
        <v>4937684</v>
      </c>
      <c r="F17" s="46">
        <v>1680948</v>
      </c>
      <c r="G17" s="41">
        <v>841766</v>
      </c>
      <c r="H17" s="41">
        <v>839182</v>
      </c>
      <c r="I17" s="41">
        <v>18103</v>
      </c>
      <c r="J17" s="41">
        <v>9064</v>
      </c>
      <c r="K17" s="41">
        <v>9039</v>
      </c>
      <c r="L17" s="67">
        <v>2116</v>
      </c>
      <c r="M17" s="67">
        <v>1195</v>
      </c>
      <c r="N17" s="67">
        <v>921</v>
      </c>
      <c r="O17" s="42"/>
      <c r="P17" s="41">
        <v>10836010</v>
      </c>
      <c r="Q17" s="43">
        <v>0.9157299596438172</v>
      </c>
      <c r="R17" s="47">
        <v>659400</v>
      </c>
      <c r="S17" s="43">
        <v>2.5492083712465878</v>
      </c>
      <c r="T17" s="41">
        <v>37920</v>
      </c>
      <c r="U17" s="44">
        <v>0.47739978902953589</v>
      </c>
      <c r="V17" s="41">
        <v>20740</v>
      </c>
      <c r="W17" s="44">
        <v>0.10202507232401158</v>
      </c>
    </row>
    <row r="18" spans="1:23" x14ac:dyDescent="0.45">
      <c r="A18" s="45" t="s">
        <v>23</v>
      </c>
      <c r="B18" s="40">
        <v>9933639</v>
      </c>
      <c r="C18" s="40">
        <v>8223535</v>
      </c>
      <c r="D18" s="40">
        <v>4127875</v>
      </c>
      <c r="E18" s="41">
        <v>4095660</v>
      </c>
      <c r="F18" s="46">
        <v>1707536</v>
      </c>
      <c r="G18" s="41">
        <v>855584</v>
      </c>
      <c r="H18" s="41">
        <v>851952</v>
      </c>
      <c r="I18" s="41">
        <v>826</v>
      </c>
      <c r="J18" s="41">
        <v>372</v>
      </c>
      <c r="K18" s="41">
        <v>454</v>
      </c>
      <c r="L18" s="67">
        <v>1742</v>
      </c>
      <c r="M18" s="67">
        <v>1089</v>
      </c>
      <c r="N18" s="67">
        <v>653</v>
      </c>
      <c r="O18" s="42"/>
      <c r="P18" s="41">
        <v>8816645</v>
      </c>
      <c r="Q18" s="43">
        <v>0.93272837910565753</v>
      </c>
      <c r="R18" s="47">
        <v>643300</v>
      </c>
      <c r="S18" s="43">
        <v>2.6543385667651171</v>
      </c>
      <c r="T18" s="41">
        <v>4860</v>
      </c>
      <c r="U18" s="44">
        <v>0.16995884773662551</v>
      </c>
      <c r="V18" s="41">
        <v>14650</v>
      </c>
      <c r="W18" s="44">
        <v>0.11890784982935154</v>
      </c>
    </row>
    <row r="19" spans="1:23" x14ac:dyDescent="0.45">
      <c r="A19" s="45" t="s">
        <v>24</v>
      </c>
      <c r="B19" s="40">
        <v>21370085</v>
      </c>
      <c r="C19" s="40">
        <v>15980776</v>
      </c>
      <c r="D19" s="40">
        <v>8024695</v>
      </c>
      <c r="E19" s="41">
        <v>7956081</v>
      </c>
      <c r="F19" s="46">
        <v>5369124</v>
      </c>
      <c r="G19" s="41">
        <v>2693220</v>
      </c>
      <c r="H19" s="41">
        <v>2675904</v>
      </c>
      <c r="I19" s="41">
        <v>13672</v>
      </c>
      <c r="J19" s="41">
        <v>6788</v>
      </c>
      <c r="K19" s="41">
        <v>6884</v>
      </c>
      <c r="L19" s="67">
        <v>6513</v>
      </c>
      <c r="M19" s="67">
        <v>3906</v>
      </c>
      <c r="N19" s="67">
        <v>2607</v>
      </c>
      <c r="O19" s="42"/>
      <c r="P19" s="41">
        <v>17678890</v>
      </c>
      <c r="Q19" s="43">
        <v>0.90394679756477925</v>
      </c>
      <c r="R19" s="47">
        <v>10135750</v>
      </c>
      <c r="S19" s="43">
        <v>0.52972143156648499</v>
      </c>
      <c r="T19" s="41">
        <v>43840</v>
      </c>
      <c r="U19" s="44">
        <v>0.31186131386861315</v>
      </c>
      <c r="V19" s="41">
        <v>51270</v>
      </c>
      <c r="W19" s="44">
        <v>0.12703335283791692</v>
      </c>
    </row>
    <row r="20" spans="1:23" x14ac:dyDescent="0.45">
      <c r="A20" s="45" t="s">
        <v>25</v>
      </c>
      <c r="B20" s="40">
        <v>14437516</v>
      </c>
      <c r="C20" s="40">
        <v>11087262</v>
      </c>
      <c r="D20" s="40">
        <v>5563136</v>
      </c>
      <c r="E20" s="41">
        <v>5524126</v>
      </c>
      <c r="F20" s="46">
        <v>3340602</v>
      </c>
      <c r="G20" s="41">
        <v>1673565</v>
      </c>
      <c r="H20" s="41">
        <v>1667037</v>
      </c>
      <c r="I20" s="41">
        <v>6122</v>
      </c>
      <c r="J20" s="41">
        <v>3057</v>
      </c>
      <c r="K20" s="41">
        <v>3065</v>
      </c>
      <c r="L20" s="67">
        <v>3530</v>
      </c>
      <c r="M20" s="67">
        <v>2010</v>
      </c>
      <c r="N20" s="67">
        <v>1520</v>
      </c>
      <c r="O20" s="42"/>
      <c r="P20" s="41">
        <v>11882835</v>
      </c>
      <c r="Q20" s="43">
        <v>0.93304855280747401</v>
      </c>
      <c r="R20" s="47">
        <v>1939900</v>
      </c>
      <c r="S20" s="43">
        <v>1.7220485592040826</v>
      </c>
      <c r="T20" s="41">
        <v>11740</v>
      </c>
      <c r="U20" s="44">
        <v>0.52146507666098807</v>
      </c>
      <c r="V20" s="41">
        <v>25060</v>
      </c>
      <c r="W20" s="44">
        <v>0.14086193136472466</v>
      </c>
    </row>
    <row r="21" spans="1:23" x14ac:dyDescent="0.45">
      <c r="A21" s="45" t="s">
        <v>26</v>
      </c>
      <c r="B21" s="40">
        <v>3569544</v>
      </c>
      <c r="C21" s="40">
        <v>2996884</v>
      </c>
      <c r="D21" s="40">
        <v>1502246</v>
      </c>
      <c r="E21" s="41">
        <v>1494638</v>
      </c>
      <c r="F21" s="46">
        <v>571751</v>
      </c>
      <c r="G21" s="41">
        <v>286787</v>
      </c>
      <c r="H21" s="41">
        <v>284964</v>
      </c>
      <c r="I21" s="41">
        <v>77</v>
      </c>
      <c r="J21" s="41">
        <v>35</v>
      </c>
      <c r="K21" s="41">
        <v>42</v>
      </c>
      <c r="L21" s="67">
        <v>832</v>
      </c>
      <c r="M21" s="67">
        <v>493</v>
      </c>
      <c r="N21" s="67">
        <v>339</v>
      </c>
      <c r="O21" s="42"/>
      <c r="P21" s="41">
        <v>3293905</v>
      </c>
      <c r="Q21" s="43">
        <v>0.90982708973088178</v>
      </c>
      <c r="R21" s="47">
        <v>584800</v>
      </c>
      <c r="S21" s="43">
        <v>0.97768638850889189</v>
      </c>
      <c r="T21" s="41">
        <v>440</v>
      </c>
      <c r="U21" s="44">
        <v>0.17499999999999999</v>
      </c>
      <c r="V21" s="41">
        <v>4280</v>
      </c>
      <c r="W21" s="44">
        <v>0.19439252336448598</v>
      </c>
    </row>
    <row r="22" spans="1:23" x14ac:dyDescent="0.45">
      <c r="A22" s="45" t="s">
        <v>27</v>
      </c>
      <c r="B22" s="40">
        <v>1682505</v>
      </c>
      <c r="C22" s="40">
        <v>1495877</v>
      </c>
      <c r="D22" s="40">
        <v>749843</v>
      </c>
      <c r="E22" s="41">
        <v>746034</v>
      </c>
      <c r="F22" s="46">
        <v>186272</v>
      </c>
      <c r="G22" s="41">
        <v>93378</v>
      </c>
      <c r="H22" s="41">
        <v>92894</v>
      </c>
      <c r="I22" s="41">
        <v>217</v>
      </c>
      <c r="J22" s="41">
        <v>107</v>
      </c>
      <c r="K22" s="41">
        <v>110</v>
      </c>
      <c r="L22" s="67">
        <v>139</v>
      </c>
      <c r="M22" s="67">
        <v>92</v>
      </c>
      <c r="N22" s="67">
        <v>47</v>
      </c>
      <c r="O22" s="42"/>
      <c r="P22" s="41">
        <v>1611720</v>
      </c>
      <c r="Q22" s="43">
        <v>0.92812461221552134</v>
      </c>
      <c r="R22" s="47">
        <v>176600</v>
      </c>
      <c r="S22" s="43">
        <v>1.0547678369195923</v>
      </c>
      <c r="T22" s="41">
        <v>540</v>
      </c>
      <c r="U22" s="44">
        <v>0.40185185185185185</v>
      </c>
      <c r="V22" s="41">
        <v>820</v>
      </c>
      <c r="W22" s="44">
        <v>0.16951219512195123</v>
      </c>
    </row>
    <row r="23" spans="1:23" x14ac:dyDescent="0.45">
      <c r="A23" s="45" t="s">
        <v>28</v>
      </c>
      <c r="B23" s="40">
        <v>1742125</v>
      </c>
      <c r="C23" s="40">
        <v>1534875</v>
      </c>
      <c r="D23" s="40">
        <v>769554</v>
      </c>
      <c r="E23" s="41">
        <v>765321</v>
      </c>
      <c r="F23" s="46">
        <v>205824</v>
      </c>
      <c r="G23" s="41">
        <v>103280</v>
      </c>
      <c r="H23" s="41">
        <v>102544</v>
      </c>
      <c r="I23" s="41">
        <v>1011</v>
      </c>
      <c r="J23" s="41">
        <v>504</v>
      </c>
      <c r="K23" s="41">
        <v>507</v>
      </c>
      <c r="L23" s="67">
        <v>415</v>
      </c>
      <c r="M23" s="67">
        <v>280</v>
      </c>
      <c r="N23" s="67">
        <v>135</v>
      </c>
      <c r="O23" s="42"/>
      <c r="P23" s="41">
        <v>1620330</v>
      </c>
      <c r="Q23" s="43">
        <v>0.94726074318194442</v>
      </c>
      <c r="R23" s="47">
        <v>220900</v>
      </c>
      <c r="S23" s="43">
        <v>0.93175192394748751</v>
      </c>
      <c r="T23" s="41">
        <v>1280</v>
      </c>
      <c r="U23" s="44">
        <v>0.78984374999999996</v>
      </c>
      <c r="V23" s="41">
        <v>7860</v>
      </c>
      <c r="W23" s="44">
        <v>5.2798982188295165E-2</v>
      </c>
    </row>
    <row r="24" spans="1:23" x14ac:dyDescent="0.45">
      <c r="A24" s="45" t="s">
        <v>29</v>
      </c>
      <c r="B24" s="40">
        <v>1198674</v>
      </c>
      <c r="C24" s="40">
        <v>1055111</v>
      </c>
      <c r="D24" s="40">
        <v>529337</v>
      </c>
      <c r="E24" s="41">
        <v>525774</v>
      </c>
      <c r="F24" s="46">
        <v>142966</v>
      </c>
      <c r="G24" s="41">
        <v>71717</v>
      </c>
      <c r="H24" s="41">
        <v>71249</v>
      </c>
      <c r="I24" s="41">
        <v>67</v>
      </c>
      <c r="J24" s="41">
        <v>22</v>
      </c>
      <c r="K24" s="41">
        <v>45</v>
      </c>
      <c r="L24" s="67">
        <v>530</v>
      </c>
      <c r="M24" s="67">
        <v>324</v>
      </c>
      <c r="N24" s="67">
        <v>206</v>
      </c>
      <c r="O24" s="42"/>
      <c r="P24" s="41">
        <v>1125370</v>
      </c>
      <c r="Q24" s="43">
        <v>0.93756808871748842</v>
      </c>
      <c r="R24" s="47">
        <v>145200</v>
      </c>
      <c r="S24" s="43">
        <v>0.98461432506887048</v>
      </c>
      <c r="T24" s="41">
        <v>240</v>
      </c>
      <c r="U24" s="44">
        <v>0.27916666666666667</v>
      </c>
      <c r="V24" s="41">
        <v>8330</v>
      </c>
      <c r="W24" s="44">
        <v>6.3625450180072027E-2</v>
      </c>
    </row>
    <row r="25" spans="1:23" x14ac:dyDescent="0.45">
      <c r="A25" s="45" t="s">
        <v>30</v>
      </c>
      <c r="B25" s="40">
        <v>1279106</v>
      </c>
      <c r="C25" s="40">
        <v>1128323</v>
      </c>
      <c r="D25" s="40">
        <v>565815</v>
      </c>
      <c r="E25" s="41">
        <v>562508</v>
      </c>
      <c r="F25" s="46">
        <v>150366</v>
      </c>
      <c r="G25" s="41">
        <v>75460</v>
      </c>
      <c r="H25" s="41">
        <v>74906</v>
      </c>
      <c r="I25" s="41">
        <v>32</v>
      </c>
      <c r="J25" s="41">
        <v>12</v>
      </c>
      <c r="K25" s="41">
        <v>20</v>
      </c>
      <c r="L25" s="67">
        <v>385</v>
      </c>
      <c r="M25" s="67">
        <v>242</v>
      </c>
      <c r="N25" s="67">
        <v>143</v>
      </c>
      <c r="O25" s="42"/>
      <c r="P25" s="41">
        <v>1271190</v>
      </c>
      <c r="Q25" s="43">
        <v>0.88761160802083083</v>
      </c>
      <c r="R25" s="47">
        <v>139400</v>
      </c>
      <c r="S25" s="43">
        <v>1.0786657101865136</v>
      </c>
      <c r="T25" s="41">
        <v>480</v>
      </c>
      <c r="U25" s="44">
        <v>6.6666666666666666E-2</v>
      </c>
      <c r="V25" s="41">
        <v>4680</v>
      </c>
      <c r="W25" s="44">
        <v>8.2264957264957264E-2</v>
      </c>
    </row>
    <row r="26" spans="1:23" x14ac:dyDescent="0.45">
      <c r="A26" s="45" t="s">
        <v>31</v>
      </c>
      <c r="B26" s="40">
        <v>3255067</v>
      </c>
      <c r="C26" s="40">
        <v>2963086</v>
      </c>
      <c r="D26" s="40">
        <v>1485788</v>
      </c>
      <c r="E26" s="41">
        <v>1477298</v>
      </c>
      <c r="F26" s="46">
        <v>290664</v>
      </c>
      <c r="G26" s="41">
        <v>145849</v>
      </c>
      <c r="H26" s="41">
        <v>144815</v>
      </c>
      <c r="I26" s="41">
        <v>122</v>
      </c>
      <c r="J26" s="41">
        <v>55</v>
      </c>
      <c r="K26" s="41">
        <v>67</v>
      </c>
      <c r="L26" s="67">
        <v>1195</v>
      </c>
      <c r="M26" s="67">
        <v>695</v>
      </c>
      <c r="N26" s="67">
        <v>500</v>
      </c>
      <c r="O26" s="42"/>
      <c r="P26" s="41">
        <v>3174370</v>
      </c>
      <c r="Q26" s="43">
        <v>0.93344065121583175</v>
      </c>
      <c r="R26" s="47">
        <v>268100</v>
      </c>
      <c r="S26" s="43">
        <v>1.0841626258858634</v>
      </c>
      <c r="T26" s="41">
        <v>140</v>
      </c>
      <c r="U26" s="44">
        <v>0.87142857142857144</v>
      </c>
      <c r="V26" s="41">
        <v>16310</v>
      </c>
      <c r="W26" s="44">
        <v>7.3267933782955236E-2</v>
      </c>
    </row>
    <row r="27" spans="1:23" x14ac:dyDescent="0.45">
      <c r="A27" s="45" t="s">
        <v>32</v>
      </c>
      <c r="B27" s="40">
        <v>3129571</v>
      </c>
      <c r="C27" s="40">
        <v>2788034</v>
      </c>
      <c r="D27" s="40">
        <v>1396879</v>
      </c>
      <c r="E27" s="41">
        <v>1391155</v>
      </c>
      <c r="F27" s="46">
        <v>339122</v>
      </c>
      <c r="G27" s="41">
        <v>170703</v>
      </c>
      <c r="H27" s="41">
        <v>168419</v>
      </c>
      <c r="I27" s="41">
        <v>2139</v>
      </c>
      <c r="J27" s="41">
        <v>1065</v>
      </c>
      <c r="K27" s="41">
        <v>1074</v>
      </c>
      <c r="L27" s="67">
        <v>276</v>
      </c>
      <c r="M27" s="67">
        <v>180</v>
      </c>
      <c r="N27" s="67">
        <v>96</v>
      </c>
      <c r="O27" s="42"/>
      <c r="P27" s="41">
        <v>3040725</v>
      </c>
      <c r="Q27" s="43">
        <v>0.91689777931249949</v>
      </c>
      <c r="R27" s="47">
        <v>279600</v>
      </c>
      <c r="S27" s="43">
        <v>1.2128826895565092</v>
      </c>
      <c r="T27" s="41">
        <v>2780</v>
      </c>
      <c r="U27" s="44">
        <v>0.76942446043165469</v>
      </c>
      <c r="V27" s="41">
        <v>3010</v>
      </c>
      <c r="W27" s="44">
        <v>9.1694352159468445E-2</v>
      </c>
    </row>
    <row r="28" spans="1:23" x14ac:dyDescent="0.45">
      <c r="A28" s="45" t="s">
        <v>33</v>
      </c>
      <c r="B28" s="40">
        <v>5950763</v>
      </c>
      <c r="C28" s="40">
        <v>5165453</v>
      </c>
      <c r="D28" s="40">
        <v>2591210</v>
      </c>
      <c r="E28" s="41">
        <v>2574243</v>
      </c>
      <c r="F28" s="46">
        <v>783093</v>
      </c>
      <c r="G28" s="41">
        <v>392485</v>
      </c>
      <c r="H28" s="41">
        <v>390608</v>
      </c>
      <c r="I28" s="41">
        <v>205</v>
      </c>
      <c r="J28" s="41">
        <v>91</v>
      </c>
      <c r="K28" s="41">
        <v>114</v>
      </c>
      <c r="L28" s="67">
        <v>2012</v>
      </c>
      <c r="M28" s="67">
        <v>1230</v>
      </c>
      <c r="N28" s="67">
        <v>782</v>
      </c>
      <c r="O28" s="42"/>
      <c r="P28" s="41">
        <v>5396620</v>
      </c>
      <c r="Q28" s="43">
        <v>0.95716448443655477</v>
      </c>
      <c r="R28" s="47">
        <v>752600</v>
      </c>
      <c r="S28" s="43">
        <v>1.0405168748339091</v>
      </c>
      <c r="T28" s="41">
        <v>1260</v>
      </c>
      <c r="U28" s="44">
        <v>0.1626984126984127</v>
      </c>
      <c r="V28" s="41">
        <v>58230</v>
      </c>
      <c r="W28" s="44">
        <v>3.455263609823115E-2</v>
      </c>
    </row>
    <row r="29" spans="1:23" x14ac:dyDescent="0.45">
      <c r="A29" s="45" t="s">
        <v>34</v>
      </c>
      <c r="B29" s="40">
        <v>11269239</v>
      </c>
      <c r="C29" s="40">
        <v>8831543</v>
      </c>
      <c r="D29" s="40">
        <v>4429617</v>
      </c>
      <c r="E29" s="41">
        <v>4401926</v>
      </c>
      <c r="F29" s="46">
        <v>2435560</v>
      </c>
      <c r="G29" s="41">
        <v>1221665</v>
      </c>
      <c r="H29" s="41">
        <v>1213895</v>
      </c>
      <c r="I29" s="41">
        <v>751</v>
      </c>
      <c r="J29" s="41">
        <v>331</v>
      </c>
      <c r="K29" s="41">
        <v>420</v>
      </c>
      <c r="L29" s="67">
        <v>1385</v>
      </c>
      <c r="M29" s="67">
        <v>896</v>
      </c>
      <c r="N29" s="67">
        <v>489</v>
      </c>
      <c r="O29" s="42"/>
      <c r="P29" s="41">
        <v>10122810</v>
      </c>
      <c r="Q29" s="43">
        <v>0.87243986600558543</v>
      </c>
      <c r="R29" s="47">
        <v>2709900</v>
      </c>
      <c r="S29" s="43">
        <v>0.89876379202184586</v>
      </c>
      <c r="T29" s="41">
        <v>1740</v>
      </c>
      <c r="U29" s="44">
        <v>0.43160919540229886</v>
      </c>
      <c r="V29" s="41">
        <v>10230</v>
      </c>
      <c r="W29" s="44">
        <v>0.13538611925708699</v>
      </c>
    </row>
    <row r="30" spans="1:23" x14ac:dyDescent="0.45">
      <c r="A30" s="45" t="s">
        <v>35</v>
      </c>
      <c r="B30" s="40">
        <v>2780702</v>
      </c>
      <c r="C30" s="40">
        <v>2508629</v>
      </c>
      <c r="D30" s="40">
        <v>1257715</v>
      </c>
      <c r="E30" s="41">
        <v>1250914</v>
      </c>
      <c r="F30" s="46">
        <v>271218</v>
      </c>
      <c r="G30" s="41">
        <v>136231</v>
      </c>
      <c r="H30" s="41">
        <v>134987</v>
      </c>
      <c r="I30" s="41">
        <v>469</v>
      </c>
      <c r="J30" s="41">
        <v>233</v>
      </c>
      <c r="K30" s="41">
        <v>236</v>
      </c>
      <c r="L30" s="67">
        <v>386</v>
      </c>
      <c r="M30" s="67">
        <v>231</v>
      </c>
      <c r="N30" s="67">
        <v>155</v>
      </c>
      <c r="O30" s="42"/>
      <c r="P30" s="41">
        <v>2668985</v>
      </c>
      <c r="Q30" s="43">
        <v>0.93991873315136654</v>
      </c>
      <c r="R30" s="47">
        <v>239550</v>
      </c>
      <c r="S30" s="43">
        <v>1.1321978710081402</v>
      </c>
      <c r="T30" s="41">
        <v>980</v>
      </c>
      <c r="U30" s="44">
        <v>0.47857142857142859</v>
      </c>
      <c r="V30" s="41">
        <v>4320</v>
      </c>
      <c r="W30" s="44">
        <v>8.9351851851851849E-2</v>
      </c>
    </row>
    <row r="31" spans="1:23" x14ac:dyDescent="0.45">
      <c r="A31" s="45" t="s">
        <v>36</v>
      </c>
      <c r="B31" s="40">
        <v>2187769</v>
      </c>
      <c r="C31" s="40">
        <v>1818510</v>
      </c>
      <c r="D31" s="40">
        <v>912500</v>
      </c>
      <c r="E31" s="41">
        <v>906010</v>
      </c>
      <c r="F31" s="46">
        <v>368938</v>
      </c>
      <c r="G31" s="41">
        <v>184843</v>
      </c>
      <c r="H31" s="41">
        <v>184095</v>
      </c>
      <c r="I31" s="41">
        <v>94</v>
      </c>
      <c r="J31" s="41">
        <v>41</v>
      </c>
      <c r="K31" s="41">
        <v>53</v>
      </c>
      <c r="L31" s="67">
        <v>227</v>
      </c>
      <c r="M31" s="67">
        <v>113</v>
      </c>
      <c r="N31" s="67">
        <v>114</v>
      </c>
      <c r="O31" s="42"/>
      <c r="P31" s="41">
        <v>1916090</v>
      </c>
      <c r="Q31" s="43">
        <v>0.94907337338016484</v>
      </c>
      <c r="R31" s="47">
        <v>348300</v>
      </c>
      <c r="S31" s="43">
        <v>1.0592535170829744</v>
      </c>
      <c r="T31" s="41">
        <v>240</v>
      </c>
      <c r="U31" s="44">
        <v>0.39166666666666666</v>
      </c>
      <c r="V31" s="41">
        <v>2020</v>
      </c>
      <c r="W31" s="44">
        <v>0.11237623762376238</v>
      </c>
    </row>
    <row r="32" spans="1:23" x14ac:dyDescent="0.45">
      <c r="A32" s="45" t="s">
        <v>37</v>
      </c>
      <c r="B32" s="40">
        <v>3775637</v>
      </c>
      <c r="C32" s="40">
        <v>3121353</v>
      </c>
      <c r="D32" s="40">
        <v>1564999</v>
      </c>
      <c r="E32" s="41">
        <v>1556354</v>
      </c>
      <c r="F32" s="46">
        <v>653062</v>
      </c>
      <c r="G32" s="41">
        <v>327713</v>
      </c>
      <c r="H32" s="41">
        <v>325349</v>
      </c>
      <c r="I32" s="41">
        <v>499</v>
      </c>
      <c r="J32" s="41">
        <v>250</v>
      </c>
      <c r="K32" s="41">
        <v>249</v>
      </c>
      <c r="L32" s="67">
        <v>723</v>
      </c>
      <c r="M32" s="67">
        <v>450</v>
      </c>
      <c r="N32" s="67">
        <v>273</v>
      </c>
      <c r="O32" s="42"/>
      <c r="P32" s="41">
        <v>3409695</v>
      </c>
      <c r="Q32" s="43">
        <v>0.91543466497736603</v>
      </c>
      <c r="R32" s="47">
        <v>704200</v>
      </c>
      <c r="S32" s="43">
        <v>0.92738142573132631</v>
      </c>
      <c r="T32" s="41">
        <v>1060</v>
      </c>
      <c r="U32" s="44">
        <v>0.47075471698113208</v>
      </c>
      <c r="V32" s="41">
        <v>6840</v>
      </c>
      <c r="W32" s="44">
        <v>0.10570175438596491</v>
      </c>
    </row>
    <row r="33" spans="1:23" x14ac:dyDescent="0.45">
      <c r="A33" s="45" t="s">
        <v>38</v>
      </c>
      <c r="B33" s="40">
        <v>12955959</v>
      </c>
      <c r="C33" s="40">
        <v>10011995</v>
      </c>
      <c r="D33" s="40">
        <v>5021945</v>
      </c>
      <c r="E33" s="41">
        <v>4990050</v>
      </c>
      <c r="F33" s="46">
        <v>2877460</v>
      </c>
      <c r="G33" s="41">
        <v>1442193</v>
      </c>
      <c r="H33" s="41">
        <v>1435267</v>
      </c>
      <c r="I33" s="41">
        <v>64022</v>
      </c>
      <c r="J33" s="41">
        <v>32164</v>
      </c>
      <c r="K33" s="41">
        <v>31858</v>
      </c>
      <c r="L33" s="67">
        <v>2482</v>
      </c>
      <c r="M33" s="67">
        <v>1488</v>
      </c>
      <c r="N33" s="67">
        <v>994</v>
      </c>
      <c r="O33" s="42"/>
      <c r="P33" s="41">
        <v>11521165</v>
      </c>
      <c r="Q33" s="43">
        <v>0.86900890665136732</v>
      </c>
      <c r="R33" s="47">
        <v>3481600</v>
      </c>
      <c r="S33" s="43">
        <v>0.82647633272058818</v>
      </c>
      <c r="T33" s="41">
        <v>72920</v>
      </c>
      <c r="U33" s="44">
        <v>0.87797586396050464</v>
      </c>
      <c r="V33" s="41">
        <v>38640</v>
      </c>
      <c r="W33" s="44">
        <v>6.4233954451345762E-2</v>
      </c>
    </row>
    <row r="34" spans="1:23" x14ac:dyDescent="0.45">
      <c r="A34" s="45" t="s">
        <v>39</v>
      </c>
      <c r="B34" s="40">
        <v>8329806</v>
      </c>
      <c r="C34" s="40">
        <v>6937086</v>
      </c>
      <c r="D34" s="40">
        <v>3478162</v>
      </c>
      <c r="E34" s="41">
        <v>3458924</v>
      </c>
      <c r="F34" s="46">
        <v>1390292</v>
      </c>
      <c r="G34" s="41">
        <v>698209</v>
      </c>
      <c r="H34" s="41">
        <v>692083</v>
      </c>
      <c r="I34" s="41">
        <v>1127</v>
      </c>
      <c r="J34" s="41">
        <v>548</v>
      </c>
      <c r="K34" s="41">
        <v>579</v>
      </c>
      <c r="L34" s="67">
        <v>1301</v>
      </c>
      <c r="M34" s="67">
        <v>753</v>
      </c>
      <c r="N34" s="67">
        <v>548</v>
      </c>
      <c r="O34" s="42"/>
      <c r="P34" s="41">
        <v>7609375</v>
      </c>
      <c r="Q34" s="43">
        <v>0.91164990554414782</v>
      </c>
      <c r="R34" s="47">
        <v>1135400</v>
      </c>
      <c r="S34" s="43">
        <v>1.2244953320415712</v>
      </c>
      <c r="T34" s="41">
        <v>2640</v>
      </c>
      <c r="U34" s="44">
        <v>0.42689393939393938</v>
      </c>
      <c r="V34" s="41">
        <v>5900</v>
      </c>
      <c r="W34" s="44">
        <v>0.22050847457627118</v>
      </c>
    </row>
    <row r="35" spans="1:23" x14ac:dyDescent="0.45">
      <c r="A35" s="45" t="s">
        <v>40</v>
      </c>
      <c r="B35" s="40">
        <v>2043168</v>
      </c>
      <c r="C35" s="40">
        <v>1820121</v>
      </c>
      <c r="D35" s="40">
        <v>912670</v>
      </c>
      <c r="E35" s="41">
        <v>907451</v>
      </c>
      <c r="F35" s="46">
        <v>222415</v>
      </c>
      <c r="G35" s="41">
        <v>111467</v>
      </c>
      <c r="H35" s="41">
        <v>110948</v>
      </c>
      <c r="I35" s="41">
        <v>213</v>
      </c>
      <c r="J35" s="41">
        <v>93</v>
      </c>
      <c r="K35" s="41">
        <v>120</v>
      </c>
      <c r="L35" s="67">
        <v>419</v>
      </c>
      <c r="M35" s="67">
        <v>259</v>
      </c>
      <c r="N35" s="67">
        <v>160</v>
      </c>
      <c r="O35" s="42"/>
      <c r="P35" s="41">
        <v>1964100</v>
      </c>
      <c r="Q35" s="43">
        <v>0.92669466931418976</v>
      </c>
      <c r="R35" s="47">
        <v>127300</v>
      </c>
      <c r="S35" s="43">
        <v>1.747172034564022</v>
      </c>
      <c r="T35" s="41">
        <v>900</v>
      </c>
      <c r="U35" s="44">
        <v>0.23666666666666666</v>
      </c>
      <c r="V35" s="41">
        <v>3880</v>
      </c>
      <c r="W35" s="44">
        <v>0.10798969072164949</v>
      </c>
    </row>
    <row r="36" spans="1:23" x14ac:dyDescent="0.45">
      <c r="A36" s="45" t="s">
        <v>41</v>
      </c>
      <c r="B36" s="40">
        <v>1391310</v>
      </c>
      <c r="C36" s="40">
        <v>1328495</v>
      </c>
      <c r="D36" s="40">
        <v>665993</v>
      </c>
      <c r="E36" s="41">
        <v>662502</v>
      </c>
      <c r="F36" s="46">
        <v>62507</v>
      </c>
      <c r="G36" s="41">
        <v>31330</v>
      </c>
      <c r="H36" s="41">
        <v>31177</v>
      </c>
      <c r="I36" s="41">
        <v>75</v>
      </c>
      <c r="J36" s="41">
        <v>39</v>
      </c>
      <c r="K36" s="41">
        <v>36</v>
      </c>
      <c r="L36" s="67">
        <v>233</v>
      </c>
      <c r="M36" s="67">
        <v>134</v>
      </c>
      <c r="N36" s="67">
        <v>99</v>
      </c>
      <c r="O36" s="42"/>
      <c r="P36" s="41">
        <v>1398645</v>
      </c>
      <c r="Q36" s="43">
        <v>0.94984431360352339</v>
      </c>
      <c r="R36" s="47">
        <v>48100</v>
      </c>
      <c r="S36" s="43">
        <v>1.2995218295218296</v>
      </c>
      <c r="T36" s="41">
        <v>160</v>
      </c>
      <c r="U36" s="44">
        <v>0.46875</v>
      </c>
      <c r="V36" s="41">
        <v>3580</v>
      </c>
      <c r="W36" s="44">
        <v>6.5083798882681565E-2</v>
      </c>
    </row>
    <row r="37" spans="1:23" x14ac:dyDescent="0.45">
      <c r="A37" s="45" t="s">
        <v>42</v>
      </c>
      <c r="B37" s="40">
        <v>820732</v>
      </c>
      <c r="C37" s="40">
        <v>720383</v>
      </c>
      <c r="D37" s="40">
        <v>361405</v>
      </c>
      <c r="E37" s="41">
        <v>358978</v>
      </c>
      <c r="F37" s="46">
        <v>100171</v>
      </c>
      <c r="G37" s="41">
        <v>50300</v>
      </c>
      <c r="H37" s="41">
        <v>49871</v>
      </c>
      <c r="I37" s="41">
        <v>63</v>
      </c>
      <c r="J37" s="41">
        <v>30</v>
      </c>
      <c r="K37" s="41">
        <v>33</v>
      </c>
      <c r="L37" s="67">
        <v>115</v>
      </c>
      <c r="M37" s="67">
        <v>67</v>
      </c>
      <c r="N37" s="67">
        <v>48</v>
      </c>
      <c r="O37" s="42"/>
      <c r="P37" s="41">
        <v>826860</v>
      </c>
      <c r="Q37" s="43">
        <v>0.87122729361681539</v>
      </c>
      <c r="R37" s="47">
        <v>110800</v>
      </c>
      <c r="S37" s="43">
        <v>0.90407039711191339</v>
      </c>
      <c r="T37" s="41">
        <v>540</v>
      </c>
      <c r="U37" s="44">
        <v>0.11666666666666667</v>
      </c>
      <c r="V37" s="41">
        <v>880</v>
      </c>
      <c r="W37" s="44">
        <v>0.13068181818181818</v>
      </c>
    </row>
    <row r="38" spans="1:23" x14ac:dyDescent="0.45">
      <c r="A38" s="45" t="s">
        <v>43</v>
      </c>
      <c r="B38" s="40">
        <v>1048420</v>
      </c>
      <c r="C38" s="40">
        <v>992702</v>
      </c>
      <c r="D38" s="40">
        <v>497826</v>
      </c>
      <c r="E38" s="41">
        <v>494876</v>
      </c>
      <c r="F38" s="46">
        <v>55475</v>
      </c>
      <c r="G38" s="41">
        <v>27820</v>
      </c>
      <c r="H38" s="41">
        <v>27655</v>
      </c>
      <c r="I38" s="41">
        <v>117</v>
      </c>
      <c r="J38" s="41">
        <v>54</v>
      </c>
      <c r="K38" s="41">
        <v>63</v>
      </c>
      <c r="L38" s="67">
        <v>126</v>
      </c>
      <c r="M38" s="67">
        <v>68</v>
      </c>
      <c r="N38" s="67">
        <v>58</v>
      </c>
      <c r="O38" s="42"/>
      <c r="P38" s="41">
        <v>1077500</v>
      </c>
      <c r="Q38" s="43">
        <v>0.92130116009280738</v>
      </c>
      <c r="R38" s="47">
        <v>47400</v>
      </c>
      <c r="S38" s="43">
        <v>1.1703586497890295</v>
      </c>
      <c r="T38" s="41">
        <v>880</v>
      </c>
      <c r="U38" s="44">
        <v>0.13295454545454546</v>
      </c>
      <c r="V38" s="41">
        <v>700</v>
      </c>
      <c r="W38" s="44">
        <v>0.18</v>
      </c>
    </row>
    <row r="39" spans="1:23" x14ac:dyDescent="0.45">
      <c r="A39" s="45" t="s">
        <v>44</v>
      </c>
      <c r="B39" s="40">
        <v>2765144</v>
      </c>
      <c r="C39" s="40">
        <v>2430448</v>
      </c>
      <c r="D39" s="40">
        <v>1219528</v>
      </c>
      <c r="E39" s="41">
        <v>1210920</v>
      </c>
      <c r="F39" s="46">
        <v>333772</v>
      </c>
      <c r="G39" s="41">
        <v>167571</v>
      </c>
      <c r="H39" s="41">
        <v>166201</v>
      </c>
      <c r="I39" s="41">
        <v>310</v>
      </c>
      <c r="J39" s="41">
        <v>147</v>
      </c>
      <c r="K39" s="41">
        <v>163</v>
      </c>
      <c r="L39" s="67">
        <v>614</v>
      </c>
      <c r="M39" s="67">
        <v>401</v>
      </c>
      <c r="N39" s="67">
        <v>213</v>
      </c>
      <c r="O39" s="42"/>
      <c r="P39" s="41">
        <v>2837130</v>
      </c>
      <c r="Q39" s="43">
        <v>0.85665725574788609</v>
      </c>
      <c r="R39" s="47">
        <v>385900</v>
      </c>
      <c r="S39" s="43">
        <v>0.86491837263539773</v>
      </c>
      <c r="T39" s="41">
        <v>720</v>
      </c>
      <c r="U39" s="44">
        <v>0.43055555555555558</v>
      </c>
      <c r="V39" s="41">
        <v>6480</v>
      </c>
      <c r="W39" s="44">
        <v>9.475308641975308E-2</v>
      </c>
    </row>
    <row r="40" spans="1:23" x14ac:dyDescent="0.45">
      <c r="A40" s="45" t="s">
        <v>45</v>
      </c>
      <c r="B40" s="40">
        <v>4156464</v>
      </c>
      <c r="C40" s="40">
        <v>3559865</v>
      </c>
      <c r="D40" s="40">
        <v>1785149</v>
      </c>
      <c r="E40" s="41">
        <v>1774716</v>
      </c>
      <c r="F40" s="46">
        <v>595605</v>
      </c>
      <c r="G40" s="41">
        <v>298872</v>
      </c>
      <c r="H40" s="41">
        <v>296733</v>
      </c>
      <c r="I40" s="41">
        <v>126</v>
      </c>
      <c r="J40" s="41">
        <v>58</v>
      </c>
      <c r="K40" s="41">
        <v>68</v>
      </c>
      <c r="L40" s="67">
        <v>868</v>
      </c>
      <c r="M40" s="67">
        <v>623</v>
      </c>
      <c r="N40" s="67">
        <v>245</v>
      </c>
      <c r="O40" s="42"/>
      <c r="P40" s="41">
        <v>3981430</v>
      </c>
      <c r="Q40" s="43">
        <v>0.89411718905016535</v>
      </c>
      <c r="R40" s="47">
        <v>616200</v>
      </c>
      <c r="S40" s="43">
        <v>0.96657740993184027</v>
      </c>
      <c r="T40" s="41">
        <v>1240</v>
      </c>
      <c r="U40" s="44">
        <v>0.10161290322580645</v>
      </c>
      <c r="V40" s="41">
        <v>9420</v>
      </c>
      <c r="W40" s="44">
        <v>9.2144373673036087E-2</v>
      </c>
    </row>
    <row r="41" spans="1:23" x14ac:dyDescent="0.45">
      <c r="A41" s="45" t="s">
        <v>46</v>
      </c>
      <c r="B41" s="40">
        <v>2042201</v>
      </c>
      <c r="C41" s="40">
        <v>1828481</v>
      </c>
      <c r="D41" s="40">
        <v>916563</v>
      </c>
      <c r="E41" s="41">
        <v>911918</v>
      </c>
      <c r="F41" s="46">
        <v>213217</v>
      </c>
      <c r="G41" s="41">
        <v>107075</v>
      </c>
      <c r="H41" s="41">
        <v>106142</v>
      </c>
      <c r="I41" s="41">
        <v>55</v>
      </c>
      <c r="J41" s="41">
        <v>29</v>
      </c>
      <c r="K41" s="41">
        <v>26</v>
      </c>
      <c r="L41" s="67">
        <v>448</v>
      </c>
      <c r="M41" s="67">
        <v>295</v>
      </c>
      <c r="N41" s="67">
        <v>153</v>
      </c>
      <c r="O41" s="42"/>
      <c r="P41" s="41">
        <v>2024075</v>
      </c>
      <c r="Q41" s="43">
        <v>0.90336622901819352</v>
      </c>
      <c r="R41" s="47">
        <v>210200</v>
      </c>
      <c r="S41" s="43">
        <v>1.0143529971455756</v>
      </c>
      <c r="T41" s="41">
        <v>420</v>
      </c>
      <c r="U41" s="44">
        <v>0.13095238095238096</v>
      </c>
      <c r="V41" s="41">
        <v>6530</v>
      </c>
      <c r="W41" s="44">
        <v>6.8606431852986219E-2</v>
      </c>
    </row>
    <row r="42" spans="1:23" x14ac:dyDescent="0.45">
      <c r="A42" s="45" t="s">
        <v>47</v>
      </c>
      <c r="B42" s="40">
        <v>1095813</v>
      </c>
      <c r="C42" s="40">
        <v>942984</v>
      </c>
      <c r="D42" s="40">
        <v>472845</v>
      </c>
      <c r="E42" s="41">
        <v>470139</v>
      </c>
      <c r="F42" s="46">
        <v>152249</v>
      </c>
      <c r="G42" s="41">
        <v>76350</v>
      </c>
      <c r="H42" s="41">
        <v>75899</v>
      </c>
      <c r="I42" s="41">
        <v>167</v>
      </c>
      <c r="J42" s="41">
        <v>79</v>
      </c>
      <c r="K42" s="41">
        <v>88</v>
      </c>
      <c r="L42" s="67">
        <v>413</v>
      </c>
      <c r="M42" s="67">
        <v>230</v>
      </c>
      <c r="N42" s="67">
        <v>183</v>
      </c>
      <c r="O42" s="42"/>
      <c r="P42" s="41">
        <v>1026575</v>
      </c>
      <c r="Q42" s="43">
        <v>0.91857292453059936</v>
      </c>
      <c r="R42" s="47">
        <v>152900</v>
      </c>
      <c r="S42" s="43">
        <v>0.99574231523871815</v>
      </c>
      <c r="T42" s="41">
        <v>860</v>
      </c>
      <c r="U42" s="44">
        <v>0.19418604651162791</v>
      </c>
      <c r="V42" s="41">
        <v>8000</v>
      </c>
      <c r="W42" s="44">
        <v>5.1624999999999997E-2</v>
      </c>
    </row>
    <row r="43" spans="1:23" x14ac:dyDescent="0.45">
      <c r="A43" s="45" t="s">
        <v>48</v>
      </c>
      <c r="B43" s="40">
        <v>1450566</v>
      </c>
      <c r="C43" s="40">
        <v>1337919</v>
      </c>
      <c r="D43" s="40">
        <v>670883</v>
      </c>
      <c r="E43" s="41">
        <v>667036</v>
      </c>
      <c r="F43" s="46">
        <v>112267</v>
      </c>
      <c r="G43" s="41">
        <v>56240</v>
      </c>
      <c r="H43" s="41">
        <v>56027</v>
      </c>
      <c r="I43" s="41">
        <v>174</v>
      </c>
      <c r="J43" s="41">
        <v>85</v>
      </c>
      <c r="K43" s="41">
        <v>89</v>
      </c>
      <c r="L43" s="67">
        <v>206</v>
      </c>
      <c r="M43" s="67">
        <v>136</v>
      </c>
      <c r="N43" s="67">
        <v>70</v>
      </c>
      <c r="O43" s="42"/>
      <c r="P43" s="41">
        <v>1441310</v>
      </c>
      <c r="Q43" s="43">
        <v>0.92826595250154376</v>
      </c>
      <c r="R43" s="47">
        <v>102300</v>
      </c>
      <c r="S43" s="43">
        <v>1.0974291300097752</v>
      </c>
      <c r="T43" s="41">
        <v>200</v>
      </c>
      <c r="U43" s="44">
        <v>0.87</v>
      </c>
      <c r="V43" s="41">
        <v>2250</v>
      </c>
      <c r="W43" s="44">
        <v>9.1555555555555557E-2</v>
      </c>
    </row>
    <row r="44" spans="1:23" x14ac:dyDescent="0.45">
      <c r="A44" s="45" t="s">
        <v>49</v>
      </c>
      <c r="B44" s="40">
        <v>2064499</v>
      </c>
      <c r="C44" s="40">
        <v>1930675</v>
      </c>
      <c r="D44" s="40">
        <v>968333</v>
      </c>
      <c r="E44" s="41">
        <v>962342</v>
      </c>
      <c r="F44" s="46">
        <v>133024</v>
      </c>
      <c r="G44" s="41">
        <v>66782</v>
      </c>
      <c r="H44" s="41">
        <v>66242</v>
      </c>
      <c r="I44" s="41">
        <v>56</v>
      </c>
      <c r="J44" s="41">
        <v>26</v>
      </c>
      <c r="K44" s="41">
        <v>30</v>
      </c>
      <c r="L44" s="67">
        <v>744</v>
      </c>
      <c r="M44" s="67">
        <v>508</v>
      </c>
      <c r="N44" s="67">
        <v>236</v>
      </c>
      <c r="O44" s="42"/>
      <c r="P44" s="41">
        <v>2095550</v>
      </c>
      <c r="Q44" s="43">
        <v>0.92132137147765503</v>
      </c>
      <c r="R44" s="47">
        <v>128400</v>
      </c>
      <c r="S44" s="43">
        <v>1.0360124610591901</v>
      </c>
      <c r="T44" s="41">
        <v>100</v>
      </c>
      <c r="U44" s="44">
        <v>0.56000000000000005</v>
      </c>
      <c r="V44" s="41">
        <v>18560</v>
      </c>
      <c r="W44" s="44">
        <v>4.0086206896551721E-2</v>
      </c>
    </row>
    <row r="45" spans="1:23" x14ac:dyDescent="0.45">
      <c r="A45" s="45" t="s">
        <v>50</v>
      </c>
      <c r="B45" s="40">
        <v>1041071</v>
      </c>
      <c r="C45" s="40">
        <v>981423</v>
      </c>
      <c r="D45" s="40">
        <v>492970</v>
      </c>
      <c r="E45" s="41">
        <v>488453</v>
      </c>
      <c r="F45" s="46">
        <v>59055</v>
      </c>
      <c r="G45" s="41">
        <v>29725</v>
      </c>
      <c r="H45" s="41">
        <v>29330</v>
      </c>
      <c r="I45" s="41">
        <v>73</v>
      </c>
      <c r="J45" s="41">
        <v>32</v>
      </c>
      <c r="K45" s="41">
        <v>41</v>
      </c>
      <c r="L45" s="67">
        <v>520</v>
      </c>
      <c r="M45" s="67">
        <v>324</v>
      </c>
      <c r="N45" s="67">
        <v>196</v>
      </c>
      <c r="O45" s="42"/>
      <c r="P45" s="41">
        <v>1048795</v>
      </c>
      <c r="Q45" s="43">
        <v>0.93576247026349291</v>
      </c>
      <c r="R45" s="47">
        <v>55600</v>
      </c>
      <c r="S45" s="43">
        <v>1.0621402877697841</v>
      </c>
      <c r="T45" s="41">
        <v>140</v>
      </c>
      <c r="U45" s="44">
        <v>0.52142857142857146</v>
      </c>
      <c r="V45" s="41">
        <v>11480</v>
      </c>
      <c r="W45" s="44">
        <v>4.5296167247386762E-2</v>
      </c>
    </row>
    <row r="46" spans="1:23" x14ac:dyDescent="0.45">
      <c r="A46" s="45" t="s">
        <v>51</v>
      </c>
      <c r="B46" s="40">
        <v>7685177</v>
      </c>
      <c r="C46" s="40">
        <v>6703441</v>
      </c>
      <c r="D46" s="40">
        <v>3367274</v>
      </c>
      <c r="E46" s="41">
        <v>3336167</v>
      </c>
      <c r="F46" s="46">
        <v>980866</v>
      </c>
      <c r="G46" s="41">
        <v>494028</v>
      </c>
      <c r="H46" s="41">
        <v>486838</v>
      </c>
      <c r="I46" s="41">
        <v>211</v>
      </c>
      <c r="J46" s="41">
        <v>92</v>
      </c>
      <c r="K46" s="41">
        <v>119</v>
      </c>
      <c r="L46" s="67">
        <v>659</v>
      </c>
      <c r="M46" s="67">
        <v>499</v>
      </c>
      <c r="N46" s="67">
        <v>160</v>
      </c>
      <c r="O46" s="42"/>
      <c r="P46" s="41">
        <v>7070230</v>
      </c>
      <c r="Q46" s="43">
        <v>0.94812205543525463</v>
      </c>
      <c r="R46" s="47">
        <v>1044500</v>
      </c>
      <c r="S46" s="43">
        <v>0.93907707036859744</v>
      </c>
      <c r="T46" s="41">
        <v>920</v>
      </c>
      <c r="U46" s="44">
        <v>0.22934782608695653</v>
      </c>
      <c r="V46" s="41">
        <v>4410</v>
      </c>
      <c r="W46" s="44">
        <v>0.14943310657596373</v>
      </c>
    </row>
    <row r="47" spans="1:23" x14ac:dyDescent="0.45">
      <c r="A47" s="45" t="s">
        <v>52</v>
      </c>
      <c r="B47" s="40">
        <v>1195922</v>
      </c>
      <c r="C47" s="40">
        <v>1111990</v>
      </c>
      <c r="D47" s="40">
        <v>557638</v>
      </c>
      <c r="E47" s="41">
        <v>554352</v>
      </c>
      <c r="F47" s="46">
        <v>83695</v>
      </c>
      <c r="G47" s="41">
        <v>42172</v>
      </c>
      <c r="H47" s="41">
        <v>41523</v>
      </c>
      <c r="I47" s="41">
        <v>16</v>
      </c>
      <c r="J47" s="41">
        <v>5</v>
      </c>
      <c r="K47" s="41">
        <v>11</v>
      </c>
      <c r="L47" s="67">
        <v>221</v>
      </c>
      <c r="M47" s="67">
        <v>114</v>
      </c>
      <c r="N47" s="67">
        <v>107</v>
      </c>
      <c r="O47" s="42"/>
      <c r="P47" s="41">
        <v>1212205</v>
      </c>
      <c r="Q47" s="43">
        <v>0.91732833967851968</v>
      </c>
      <c r="R47" s="47">
        <v>74400</v>
      </c>
      <c r="S47" s="43">
        <v>1.1249327956989248</v>
      </c>
      <c r="T47" s="41">
        <v>140</v>
      </c>
      <c r="U47" s="44">
        <v>0.11428571428571428</v>
      </c>
      <c r="V47" s="41">
        <v>1120</v>
      </c>
      <c r="W47" s="44">
        <v>0.19732142857142856</v>
      </c>
    </row>
    <row r="48" spans="1:23" x14ac:dyDescent="0.45">
      <c r="A48" s="45" t="s">
        <v>53</v>
      </c>
      <c r="B48" s="40">
        <v>2041887</v>
      </c>
      <c r="C48" s="40">
        <v>1756591</v>
      </c>
      <c r="D48" s="40">
        <v>881692</v>
      </c>
      <c r="E48" s="41">
        <v>874899</v>
      </c>
      <c r="F48" s="46">
        <v>285013</v>
      </c>
      <c r="G48" s="41">
        <v>142809</v>
      </c>
      <c r="H48" s="41">
        <v>142204</v>
      </c>
      <c r="I48" s="41">
        <v>32</v>
      </c>
      <c r="J48" s="41">
        <v>13</v>
      </c>
      <c r="K48" s="41">
        <v>19</v>
      </c>
      <c r="L48" s="67">
        <v>251</v>
      </c>
      <c r="M48" s="67">
        <v>147</v>
      </c>
      <c r="N48" s="67">
        <v>104</v>
      </c>
      <c r="O48" s="42"/>
      <c r="P48" s="41">
        <v>1909420</v>
      </c>
      <c r="Q48" s="43">
        <v>0.91996051156895808</v>
      </c>
      <c r="R48" s="47">
        <v>288800</v>
      </c>
      <c r="S48" s="43">
        <v>0.98688711911357341</v>
      </c>
      <c r="T48" s="41">
        <v>300</v>
      </c>
      <c r="U48" s="44">
        <v>0.10666666666666667</v>
      </c>
      <c r="V48" s="41">
        <v>3320</v>
      </c>
      <c r="W48" s="44">
        <v>7.5602409638554219E-2</v>
      </c>
    </row>
    <row r="49" spans="1:23" x14ac:dyDescent="0.45">
      <c r="A49" s="45" t="s">
        <v>54</v>
      </c>
      <c r="B49" s="40">
        <v>2678667</v>
      </c>
      <c r="C49" s="40">
        <v>2309645</v>
      </c>
      <c r="D49" s="40">
        <v>1158796</v>
      </c>
      <c r="E49" s="41">
        <v>1150849</v>
      </c>
      <c r="F49" s="46">
        <v>368367</v>
      </c>
      <c r="G49" s="41">
        <v>184819</v>
      </c>
      <c r="H49" s="41">
        <v>183548</v>
      </c>
      <c r="I49" s="41">
        <v>252</v>
      </c>
      <c r="J49" s="41">
        <v>124</v>
      </c>
      <c r="K49" s="41">
        <v>128</v>
      </c>
      <c r="L49" s="67">
        <v>403</v>
      </c>
      <c r="M49" s="67">
        <v>253</v>
      </c>
      <c r="N49" s="67">
        <v>150</v>
      </c>
      <c r="O49" s="42"/>
      <c r="P49" s="41">
        <v>2537755</v>
      </c>
      <c r="Q49" s="43">
        <v>0.91011346642997448</v>
      </c>
      <c r="R49" s="47">
        <v>350000</v>
      </c>
      <c r="S49" s="43">
        <v>1.0524771428571429</v>
      </c>
      <c r="T49" s="41">
        <v>720</v>
      </c>
      <c r="U49" s="44">
        <v>0.35</v>
      </c>
      <c r="V49" s="41">
        <v>3020</v>
      </c>
      <c r="W49" s="44">
        <v>0.13344370860927152</v>
      </c>
    </row>
    <row r="50" spans="1:23" x14ac:dyDescent="0.45">
      <c r="A50" s="45" t="s">
        <v>55</v>
      </c>
      <c r="B50" s="40">
        <v>1702855</v>
      </c>
      <c r="C50" s="40">
        <v>1566513</v>
      </c>
      <c r="D50" s="40">
        <v>786442</v>
      </c>
      <c r="E50" s="41">
        <v>780071</v>
      </c>
      <c r="F50" s="46">
        <v>135875</v>
      </c>
      <c r="G50" s="41">
        <v>68164</v>
      </c>
      <c r="H50" s="41">
        <v>67711</v>
      </c>
      <c r="I50" s="41">
        <v>100</v>
      </c>
      <c r="J50" s="41">
        <v>42</v>
      </c>
      <c r="K50" s="41">
        <v>58</v>
      </c>
      <c r="L50" s="67">
        <v>367</v>
      </c>
      <c r="M50" s="67">
        <v>231</v>
      </c>
      <c r="N50" s="67">
        <v>136</v>
      </c>
      <c r="O50" s="42"/>
      <c r="P50" s="41">
        <v>1676195</v>
      </c>
      <c r="Q50" s="43">
        <v>0.93456489250952302</v>
      </c>
      <c r="R50" s="47">
        <v>125500</v>
      </c>
      <c r="S50" s="43">
        <v>1.0826693227091633</v>
      </c>
      <c r="T50" s="41">
        <v>540</v>
      </c>
      <c r="U50" s="44">
        <v>0.18518518518518517</v>
      </c>
      <c r="V50" s="41">
        <v>1650</v>
      </c>
      <c r="W50" s="44">
        <v>0.22242424242424241</v>
      </c>
    </row>
    <row r="51" spans="1:23" x14ac:dyDescent="0.45">
      <c r="A51" s="45" t="s">
        <v>56</v>
      </c>
      <c r="B51" s="40">
        <v>1618367</v>
      </c>
      <c r="C51" s="40">
        <v>1554625</v>
      </c>
      <c r="D51" s="40">
        <v>780335</v>
      </c>
      <c r="E51" s="41">
        <v>774290</v>
      </c>
      <c r="F51" s="46">
        <v>63166</v>
      </c>
      <c r="G51" s="41">
        <v>31686</v>
      </c>
      <c r="H51" s="41">
        <v>31480</v>
      </c>
      <c r="I51" s="41">
        <v>27</v>
      </c>
      <c r="J51" s="41">
        <v>10</v>
      </c>
      <c r="K51" s="41">
        <v>17</v>
      </c>
      <c r="L51" s="67">
        <v>549</v>
      </c>
      <c r="M51" s="67">
        <v>349</v>
      </c>
      <c r="N51" s="67">
        <v>200</v>
      </c>
      <c r="O51" s="42"/>
      <c r="P51" s="41">
        <v>1622295</v>
      </c>
      <c r="Q51" s="43">
        <v>0.95828748778736295</v>
      </c>
      <c r="R51" s="47">
        <v>55600</v>
      </c>
      <c r="S51" s="43">
        <v>1.1360791366906475</v>
      </c>
      <c r="T51" s="41">
        <v>300</v>
      </c>
      <c r="U51" s="44">
        <v>0.09</v>
      </c>
      <c r="V51" s="41">
        <v>4130</v>
      </c>
      <c r="W51" s="44">
        <v>0.13292978208232445</v>
      </c>
    </row>
    <row r="52" spans="1:23" x14ac:dyDescent="0.45">
      <c r="A52" s="45" t="s">
        <v>57</v>
      </c>
      <c r="B52" s="40">
        <v>2422961</v>
      </c>
      <c r="C52" s="40">
        <v>2222698</v>
      </c>
      <c r="D52" s="40">
        <v>1115983</v>
      </c>
      <c r="E52" s="41">
        <v>1106715</v>
      </c>
      <c r="F52" s="46">
        <v>199751</v>
      </c>
      <c r="G52" s="41">
        <v>100310</v>
      </c>
      <c r="H52" s="41">
        <v>99441</v>
      </c>
      <c r="I52" s="41">
        <v>233</v>
      </c>
      <c r="J52" s="41">
        <v>115</v>
      </c>
      <c r="K52" s="41">
        <v>118</v>
      </c>
      <c r="L52" s="67">
        <v>279</v>
      </c>
      <c r="M52" s="67">
        <v>204</v>
      </c>
      <c r="N52" s="67">
        <v>75</v>
      </c>
      <c r="O52" s="42"/>
      <c r="P52" s="41">
        <v>2407410</v>
      </c>
      <c r="Q52" s="43">
        <v>0.92327355955155122</v>
      </c>
      <c r="R52" s="47">
        <v>197100</v>
      </c>
      <c r="S52" s="43">
        <v>1.0134500253678336</v>
      </c>
      <c r="T52" s="41">
        <v>340</v>
      </c>
      <c r="U52" s="44">
        <v>0.68529411764705883</v>
      </c>
      <c r="V52" s="41">
        <v>4830</v>
      </c>
      <c r="W52" s="44">
        <v>5.77639751552795E-2</v>
      </c>
    </row>
    <row r="53" spans="1:23" x14ac:dyDescent="0.45">
      <c r="A53" s="45" t="s">
        <v>58</v>
      </c>
      <c r="B53" s="40">
        <v>1969091</v>
      </c>
      <c r="C53" s="40">
        <v>1688904</v>
      </c>
      <c r="D53" s="40">
        <v>849146</v>
      </c>
      <c r="E53" s="41">
        <v>839758</v>
      </c>
      <c r="F53" s="46">
        <v>279277</v>
      </c>
      <c r="G53" s="41">
        <v>140396</v>
      </c>
      <c r="H53" s="41">
        <v>138881</v>
      </c>
      <c r="I53" s="41">
        <v>490</v>
      </c>
      <c r="J53" s="41">
        <v>242</v>
      </c>
      <c r="K53" s="41">
        <v>248</v>
      </c>
      <c r="L53" s="67">
        <v>420</v>
      </c>
      <c r="M53" s="67">
        <v>281</v>
      </c>
      <c r="N53" s="67">
        <v>139</v>
      </c>
      <c r="O53" s="42"/>
      <c r="P53" s="41">
        <v>1955425</v>
      </c>
      <c r="Q53" s="43">
        <v>0.86370175281588402</v>
      </c>
      <c r="R53" s="47">
        <v>305500</v>
      </c>
      <c r="S53" s="43">
        <v>0.91416366612111288</v>
      </c>
      <c r="T53" s="41">
        <v>1360</v>
      </c>
      <c r="U53" s="44">
        <v>0.36029411764705882</v>
      </c>
      <c r="V53" s="41">
        <v>5840</v>
      </c>
      <c r="W53" s="44">
        <v>7.1917808219178078E-2</v>
      </c>
    </row>
    <row r="55" spans="1:23" x14ac:dyDescent="0.45">
      <c r="A55" s="115" t="s">
        <v>130</v>
      </c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</row>
    <row r="56" spans="1:23" x14ac:dyDescent="0.45">
      <c r="A56" s="116" t="s">
        <v>131</v>
      </c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</row>
    <row r="57" spans="1:23" x14ac:dyDescent="0.45">
      <c r="A57" s="116" t="s">
        <v>132</v>
      </c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</row>
    <row r="58" spans="1:23" x14ac:dyDescent="0.45">
      <c r="A58" s="116" t="s">
        <v>133</v>
      </c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</row>
    <row r="59" spans="1:23" ht="18" customHeight="1" x14ac:dyDescent="0.45">
      <c r="A59" s="115" t="s">
        <v>134</v>
      </c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</row>
    <row r="60" spans="1:23" x14ac:dyDescent="0.45">
      <c r="A60" s="22" t="s">
        <v>135</v>
      </c>
    </row>
    <row r="61" spans="1:23" x14ac:dyDescent="0.45">
      <c r="A61" s="22" t="s">
        <v>136</v>
      </c>
    </row>
  </sheetData>
  <mergeCells count="19"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  <mergeCell ref="A59:S59"/>
    <mergeCell ref="A55:S55"/>
    <mergeCell ref="A56:S56"/>
    <mergeCell ref="A57:S57"/>
    <mergeCell ref="A58:S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2" sqref="D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137</v>
      </c>
    </row>
    <row r="2" spans="1:6" x14ac:dyDescent="0.45">
      <c r="D2" s="49" t="s">
        <v>138</v>
      </c>
    </row>
    <row r="3" spans="1:6" ht="36" x14ac:dyDescent="0.45">
      <c r="A3" s="45" t="s">
        <v>2</v>
      </c>
      <c r="B3" s="39" t="s">
        <v>139</v>
      </c>
      <c r="C3" s="50" t="s">
        <v>93</v>
      </c>
      <c r="D3" s="50" t="s">
        <v>94</v>
      </c>
      <c r="E3" s="24"/>
    </row>
    <row r="4" spans="1:6" x14ac:dyDescent="0.45">
      <c r="A4" s="28" t="s">
        <v>11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12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13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14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15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16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17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18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19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20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21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22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23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24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25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26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27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28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29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30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31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32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33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34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35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36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37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38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39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40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41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42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43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44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45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46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47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48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49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50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51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52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53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54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55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56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57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58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140</v>
      </c>
    </row>
    <row r="54" spans="1:4" x14ac:dyDescent="0.45">
      <c r="A54" t="s">
        <v>141</v>
      </c>
    </row>
    <row r="55" spans="1:4" x14ac:dyDescent="0.45">
      <c r="A55" t="s">
        <v>142</v>
      </c>
    </row>
    <row r="56" spans="1:4" x14ac:dyDescent="0.45">
      <c r="A56" t="s">
        <v>143</v>
      </c>
    </row>
    <row r="57" spans="1:4" x14ac:dyDescent="0.45">
      <c r="A57" s="22" t="s">
        <v>144</v>
      </c>
    </row>
    <row r="58" spans="1:4" x14ac:dyDescent="0.45">
      <c r="A58" t="s">
        <v>145</v>
      </c>
    </row>
    <row r="59" spans="1:4" x14ac:dyDescent="0.45">
      <c r="A59" t="s">
        <v>146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DIGI-808455956-3976241</_dlc_DocId>
    <_dlc_DocIdUrl xmlns="89559dea-130d-4237-8e78-1ce7f44b9a24">
      <Url>https://digitalgojp.sharepoint.com/sites/digi_portal/_layouts/15/DocIdRedir.aspx?ID=DIGI-808455956-3976241</Url>
      <Description>DIGI-808455956-3976241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Props1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2022-08-25T05:43:54Z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466d4dfd-5563-44df-a4ee-b43e56f223ab</vt:lpwstr>
  </property>
  <property fmtid="{D5CDD505-2E9C-101B-9397-08002B2CF9AE}" pid="4" name="MediaServiceImageTags">
    <vt:lpwstr/>
  </property>
</Properties>
</file>