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5588" yWindow="32280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総接種回数!$A$1:$L$61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L7" i="11"/>
  <c r="J7" i="11" l="1"/>
  <c r="K7" i="11"/>
  <c r="I7" i="11"/>
  <c r="Q2" i="12"/>
  <c r="L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G5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<sst xmlns="http://schemas.openxmlformats.org/spreadsheetml/2006/main" count="333" uniqueCount="141">
  <si>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</si>
  <si>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</si>
  <si>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</si>
  <si>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</si>
  <si>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</si>
  <si>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</si>
  <si>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</si>
  <si>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</si>
  <si>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</si>
  <si>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</si>
  <si>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</si>
  <si>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</si>
  <si>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</si>
  <si>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</si>
  <si>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</si>
  <si>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</si>
  <si>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</si>
  <si>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</si>
  <si>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</si>
  <si>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</si>
  <si>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</si>
  <si>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</si>
  <si>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</si>
  <si>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</si>
  <si>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</si>
  <si>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</si>
  <si>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</si>
  <si>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</si>
  <si>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</si>
  <si>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</si>
  <si>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</si>
  <si>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</si>
  <si>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</si>
  <si>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</si>
  <si>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</si>
  <si>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</si>
  <si>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</si>
  <si>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</si>
  <si>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</si>
  <si>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</si>
  <si>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</si>
  <si>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</si>
  <si>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</si>
  <si>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</si>
  <si>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</si>
  <si>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</si>
  <si>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</si>
  <si>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</si>
  <si>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</si>
  <si>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</si>
  <si>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</si>
  <si>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</si>
  <si>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</si>
  <si>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</si>
  <si>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</si>
  <si>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</si>
  <si>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</si>
  <si>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</si>
  <si>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</si>
  <si>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</si>
  <si>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</si>
  <si>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</si>
  <si>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</si>
  <si>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</si>
  <si>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</si>
  <si>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</si>
  <si>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</si>
  <si>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</si>
  <si>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</si>
  <si>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</si>
  <si>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</si>
  <si>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</si>
  <si>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</si>
  <si>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</si>
  <si>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</si>
  <si>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</si>
  <si>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</si>
  <si>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</si>
  <si>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</si>
  <si>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</si>
  <si>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</si>
  <si>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</si>
  <si>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</si>
  <si>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</si>
  <si>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</si>
  <si>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</si>
  <si>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</si>
  <si>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</si>
  <si>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</si>
  <si>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</si>
  <si>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</si>
  <si>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</si>
  <si>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</si>
  <si>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</si>
  <si>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</si>
  <si>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</si>
  <si>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</si>
  <si>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</si>
  <si>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</si>
  <si>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</si>
  <si>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</si>
  <si>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</si>
  <si>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</si>
  <si>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</si>
  <si>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</si>
  <si>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</si>
  <si>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</si>
  <si>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</si>
  <si>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</si>
  <si>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</si>
  <si>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</si>
  <si>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</si>
  <si>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</si>
  <si>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</si>
  <si>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</si>
  <si>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</si>
  <si>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</si>
  <si>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</si>
  <si>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</si>
  <si>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</si>
  <si>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</si>
  <si>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</si>
  <si>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</si>
  <si>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</si>
  <si>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</si>
  <si>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</si>
  <si>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</si>
  <si>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</si>
  <si>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</si>
  <si>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</si>
  <si>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</si>
  <si>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</si>
  <si>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</si>
  <si>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</si>
  <si>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接種回数（3月1日まで）</t>
    <phoneticPr fontId="2"/>
  </si>
  <si>
    <t>（3月2日公表時点）</t>
    <phoneticPr fontId="2"/>
  </si>
  <si>
    <t>接種回数
（3月1日まで）</t>
    <rPh sb="7" eb="8">
      <t>ガツ</t>
    </rPh>
    <phoneticPr fontId="2"/>
  </si>
  <si>
    <t>ワクチン供給量
（3月1日まで）※4</t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</si>
  <si>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rPh sb="5" eb="6">
      <t>シャ</t>
    </rPh>
    <phoneticPr fontId="2"/>
  </si>
  <si>
    <t>ワクチン
累積供給量</t>
    <phoneticPr fontId="2"/>
  </si>
  <si>
    <t>直近8日間</t>
    <rPh sb="3" eb="5">
      <t>ニチカン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</si>
</sst>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38" fontId="11" fillId="0" borderId="0" xfId="1" applyFont="1" applyFill="1">
      <alignment vertical="center"/>
    </xf>
    <xf numFmtId="38" fontId="0" fillId="0" borderId="0" xfId="1" applyFont="1" applyFill="1">
      <alignment vertical="center"/>
    </xf>
    <xf numFmtId="0" fontId="0" fillId="0" borderId="0" xfId="0" applyFill="1">
      <alignment vertical="center"/>
    </xf>
    <xf numFmtId="38" fontId="3" fillId="0" borderId="0" xfId="1" applyFont="1" applyFill="1">
      <alignment vertical="center"/>
    </xf>
    <xf numFmtId="0" fontId="3" fillId="0" borderId="0" xfId="0" applyFont="1" applyFill="1">
      <alignment vertical="center"/>
    </xf>
    <xf numFmtId="0" fontId="0" fillId="0" borderId="1" xfId="0" applyFill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0" fontId="0" fillId="0" borderId="1" xfId="0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Fill="1" applyBorder="1" applyAlignment="1">
      <alignment horizontal="center" vertical="center" wrapText="1"/>
    </xf>
    <xf numFmtId="56" fontId="3" fillId="0" borderId="8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Fill="1" applyBorder="1" applyAlignment="1">
      <alignment horizontal="center" vertical="center" wrapText="1"/>
    </xf>
    <xf numFmtId="5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C5" sqref="C5:D6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71" t="s">
        <v>0</v>
      </c>
      <c r="B1" s="71"/>
      <c r="C1" s="71"/>
      <c r="D1" s="71"/>
      <c r="E1" s="71"/>
      <c r="F1" s="71"/>
      <c r="G1" s="71"/>
      <c r="H1" s="71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135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67" t="s">
        <v>2</v>
      </c>
      <c r="B5" s="72" t="s">
        <v>3</v>
      </c>
      <c r="C5" s="68" t="s">
        <v>4</v>
      </c>
      <c r="D5" s="73"/>
      <c r="E5" s="76" t="s">
        <v>140</v>
      </c>
      <c r="F5" s="77"/>
      <c r="G5" s="78">
        <v>44621</v>
      </c>
      <c r="H5" s="79"/>
    </row>
    <row r="6" spans="1:8" ht="21.75" customHeight="1" x14ac:dyDescent="0.45">
      <c r="A6" s="67"/>
      <c r="B6" s="72"/>
      <c r="C6" s="74"/>
      <c r="D6" s="75"/>
      <c r="E6" s="80" t="s">
        <v>5</v>
      </c>
      <c r="F6" s="81"/>
      <c r="G6" s="82" t="s">
        <v>6</v>
      </c>
      <c r="H6" s="83"/>
    </row>
    <row r="7" spans="1:8" ht="18.75" customHeight="1" x14ac:dyDescent="0.45">
      <c r="A7" s="67"/>
      <c r="B7" s="72"/>
      <c r="C7" s="84" t="s">
        <v>7</v>
      </c>
      <c r="D7" s="8"/>
      <c r="E7" s="66" t="s">
        <v>8</v>
      </c>
      <c r="F7" s="8"/>
      <c r="G7" s="66" t="s">
        <v>8</v>
      </c>
      <c r="H7" s="9"/>
    </row>
    <row r="8" spans="1:8" ht="18.75" customHeight="1" x14ac:dyDescent="0.45">
      <c r="A8" s="67"/>
      <c r="B8" s="72"/>
      <c r="C8" s="85"/>
      <c r="D8" s="68" t="s">
        <v>9</v>
      </c>
      <c r="E8" s="67"/>
      <c r="F8" s="68" t="s">
        <v>10</v>
      </c>
      <c r="G8" s="67"/>
      <c r="H8" s="70" t="s">
        <v>10</v>
      </c>
    </row>
    <row r="9" spans="1:8" ht="35.1" customHeight="1" x14ac:dyDescent="0.45">
      <c r="A9" s="67"/>
      <c r="B9" s="72"/>
      <c r="C9" s="85"/>
      <c r="D9" s="69"/>
      <c r="E9" s="67"/>
      <c r="F9" s="69"/>
      <c r="G9" s="67"/>
      <c r="H9" s="69"/>
    </row>
    <row r="10" spans="1:8" x14ac:dyDescent="0.45">
      <c r="A10" s="10" t="s">
        <v>11</v>
      </c>
      <c r="B10" s="20">
        <v>126645025.00000003</v>
      </c>
      <c r="C10" s="21">
        <f>SUM(C11:C57)</f>
        <v>26956952</v>
      </c>
      <c r="D10" s="11">
        <f>C10/$B10</f>
        <v>0.21285440940139569</v>
      </c>
      <c r="E10" s="21">
        <f>SUM(E11:E57)</f>
        <v>7574053</v>
      </c>
      <c r="F10" s="11">
        <f>E10/$B10</f>
        <v>5.9805373325955744E-2</v>
      </c>
      <c r="G10" s="21">
        <f>SUM(G11:G57)</f>
        <v>1158217</v>
      </c>
      <c r="H10" s="11">
        <f>G10/$B10</f>
        <v>9.1453809575228057E-3</v>
      </c>
    </row>
    <row r="11" spans="1:8" x14ac:dyDescent="0.45">
      <c r="A11" s="12" t="s">
        <v>12</v>
      </c>
      <c r="B11" s="20">
        <v>5226603</v>
      </c>
      <c r="C11" s="21">
        <v>1002342</v>
      </c>
      <c r="D11" s="11">
        <f t="shared" ref="D11:D57" si="0">C11/$B11</f>
        <v>0.19177695340549111</v>
      </c>
      <c r="E11" s="21">
        <v>307102</v>
      </c>
      <c r="F11" s="11">
        <f t="shared" ref="F11:F57" si="1">E11/$B11</f>
        <v>5.8757475936090806E-2</v>
      </c>
      <c r="G11" s="21">
        <v>64959</v>
      </c>
      <c r="H11" s="11">
        <f t="shared" ref="H11:H57" si="2">G11/$B11</f>
        <v>1.2428531495504824E-2</v>
      </c>
    </row>
    <row r="12" spans="1:8" x14ac:dyDescent="0.45">
      <c r="A12" s="12" t="s">
        <v>13</v>
      </c>
      <c r="B12" s="20">
        <v>1259615</v>
      </c>
      <c r="C12" s="21">
        <v>243000</v>
      </c>
      <c r="D12" s="11">
        <f t="shared" si="0"/>
        <v>0.19291608944002731</v>
      </c>
      <c r="E12" s="21">
        <v>75736</v>
      </c>
      <c r="F12" s="11">
        <f t="shared" si="1"/>
        <v>6.0126308435514024E-2</v>
      </c>
      <c r="G12" s="21">
        <v>12587</v>
      </c>
      <c r="H12" s="11">
        <f t="shared" si="2"/>
        <v>9.9927358756445421E-3</v>
      </c>
    </row>
    <row r="13" spans="1:8" x14ac:dyDescent="0.45">
      <c r="A13" s="12" t="s">
        <v>14</v>
      </c>
      <c r="B13" s="20">
        <v>1220823</v>
      </c>
      <c r="C13" s="21">
        <v>248603</v>
      </c>
      <c r="D13" s="11">
        <f t="shared" si="0"/>
        <v>0.20363558026020151</v>
      </c>
      <c r="E13" s="21">
        <v>72148</v>
      </c>
      <c r="F13" s="11">
        <f t="shared" si="1"/>
        <v>5.9097838097742258E-2</v>
      </c>
      <c r="G13" s="21">
        <v>11224</v>
      </c>
      <c r="H13" s="11">
        <f t="shared" si="2"/>
        <v>9.1937979543308072E-3</v>
      </c>
    </row>
    <row r="14" spans="1:8" x14ac:dyDescent="0.45">
      <c r="A14" s="12" t="s">
        <v>15</v>
      </c>
      <c r="B14" s="20">
        <v>2281989</v>
      </c>
      <c r="C14" s="21">
        <v>531308</v>
      </c>
      <c r="D14" s="11">
        <f t="shared" si="0"/>
        <v>0.23282671388862961</v>
      </c>
      <c r="E14" s="21">
        <v>149740</v>
      </c>
      <c r="F14" s="11">
        <f t="shared" si="1"/>
        <v>6.5618195355017048E-2</v>
      </c>
      <c r="G14" s="21">
        <v>28060</v>
      </c>
      <c r="H14" s="11">
        <f t="shared" si="2"/>
        <v>1.2296290648202073E-2</v>
      </c>
    </row>
    <row r="15" spans="1:8" x14ac:dyDescent="0.45">
      <c r="A15" s="12" t="s">
        <v>16</v>
      </c>
      <c r="B15" s="20">
        <v>971288</v>
      </c>
      <c r="C15" s="21">
        <v>154374</v>
      </c>
      <c r="D15" s="11">
        <f t="shared" si="0"/>
        <v>0.15893741094299529</v>
      </c>
      <c r="E15" s="21">
        <v>54400</v>
      </c>
      <c r="F15" s="11">
        <f t="shared" si="1"/>
        <v>5.6008104702209849E-2</v>
      </c>
      <c r="G15" s="21">
        <v>10516</v>
      </c>
      <c r="H15" s="11">
        <f t="shared" si="2"/>
        <v>1.0826860828096301E-2</v>
      </c>
    </row>
    <row r="16" spans="1:8" x14ac:dyDescent="0.45">
      <c r="A16" s="12" t="s">
        <v>17</v>
      </c>
      <c r="B16" s="20">
        <v>1069562</v>
      </c>
      <c r="C16" s="21">
        <v>224332</v>
      </c>
      <c r="D16" s="11">
        <f t="shared" si="0"/>
        <v>0.20974193174402231</v>
      </c>
      <c r="E16" s="21">
        <v>72468</v>
      </c>
      <c r="F16" s="11">
        <f t="shared" si="1"/>
        <v>6.7754837961707684E-2</v>
      </c>
      <c r="G16" s="21">
        <v>17309</v>
      </c>
      <c r="H16" s="11">
        <f t="shared" si="2"/>
        <v>1.6183260063465231E-2</v>
      </c>
    </row>
    <row r="17" spans="1:8" x14ac:dyDescent="0.45">
      <c r="A17" s="12" t="s">
        <v>18</v>
      </c>
      <c r="B17" s="20">
        <v>1862059.0000000002</v>
      </c>
      <c r="C17" s="21">
        <v>414585</v>
      </c>
      <c r="D17" s="11">
        <f t="shared" si="0"/>
        <v>0.22264869158281234</v>
      </c>
      <c r="E17" s="21">
        <v>112513</v>
      </c>
      <c r="F17" s="11">
        <f t="shared" si="1"/>
        <v>6.0423971528292063E-2</v>
      </c>
      <c r="G17" s="21">
        <v>20015</v>
      </c>
      <c r="H17" s="11">
        <f t="shared" si="2"/>
        <v>1.0748853822569531E-2</v>
      </c>
    </row>
    <row r="18" spans="1:8" x14ac:dyDescent="0.45">
      <c r="A18" s="12" t="s">
        <v>19</v>
      </c>
      <c r="B18" s="20">
        <v>2907675</v>
      </c>
      <c r="C18" s="21">
        <v>697565</v>
      </c>
      <c r="D18" s="11">
        <f t="shared" si="0"/>
        <v>0.23990473488268119</v>
      </c>
      <c r="E18" s="21">
        <v>186465</v>
      </c>
      <c r="F18" s="11">
        <f t="shared" si="1"/>
        <v>6.4128556320771746E-2</v>
      </c>
      <c r="G18" s="21">
        <v>28045</v>
      </c>
      <c r="H18" s="11">
        <f t="shared" si="2"/>
        <v>9.645163231791723E-3</v>
      </c>
    </row>
    <row r="19" spans="1:8" x14ac:dyDescent="0.45">
      <c r="A19" s="12" t="s">
        <v>20</v>
      </c>
      <c r="B19" s="20">
        <v>1955401</v>
      </c>
      <c r="C19" s="21">
        <v>430535</v>
      </c>
      <c r="D19" s="11">
        <f t="shared" si="0"/>
        <v>0.22017734469809516</v>
      </c>
      <c r="E19" s="21">
        <v>118181</v>
      </c>
      <c r="F19" s="11">
        <f t="shared" si="1"/>
        <v>6.0438242590650205E-2</v>
      </c>
      <c r="G19" s="21">
        <v>15830</v>
      </c>
      <c r="H19" s="11">
        <f t="shared" si="2"/>
        <v>8.0955261861889206E-3</v>
      </c>
    </row>
    <row r="20" spans="1:8" x14ac:dyDescent="0.45">
      <c r="A20" s="12" t="s">
        <v>21</v>
      </c>
      <c r="B20" s="20">
        <v>1958101</v>
      </c>
      <c r="C20" s="21">
        <v>486307</v>
      </c>
      <c r="D20" s="11">
        <f t="shared" si="0"/>
        <v>0.24835644330910409</v>
      </c>
      <c r="E20" s="21">
        <v>130435</v>
      </c>
      <c r="F20" s="11">
        <f t="shared" si="1"/>
        <v>6.6613009237010759E-2</v>
      </c>
      <c r="G20" s="21">
        <v>19508</v>
      </c>
      <c r="H20" s="11">
        <f t="shared" si="2"/>
        <v>9.9627138743098535E-3</v>
      </c>
    </row>
    <row r="21" spans="1:8" x14ac:dyDescent="0.45">
      <c r="A21" s="12" t="s">
        <v>22</v>
      </c>
      <c r="B21" s="20">
        <v>7393799</v>
      </c>
      <c r="C21" s="21">
        <v>1509018</v>
      </c>
      <c r="D21" s="11">
        <f t="shared" si="0"/>
        <v>0.20409237524579718</v>
      </c>
      <c r="E21" s="21">
        <v>422611</v>
      </c>
      <c r="F21" s="11">
        <f t="shared" si="1"/>
        <v>5.71574910272784E-2</v>
      </c>
      <c r="G21" s="21">
        <v>66320</v>
      </c>
      <c r="H21" s="11">
        <f t="shared" si="2"/>
        <v>8.9696785103300751E-3</v>
      </c>
    </row>
    <row r="22" spans="1:8" x14ac:dyDescent="0.45">
      <c r="A22" s="12" t="s">
        <v>23</v>
      </c>
      <c r="B22" s="20">
        <v>6322892.0000000009</v>
      </c>
      <c r="C22" s="21">
        <v>1266272</v>
      </c>
      <c r="D22" s="11">
        <f t="shared" si="0"/>
        <v>0.2002678521157723</v>
      </c>
      <c r="E22" s="21">
        <v>361143</v>
      </c>
      <c r="F22" s="11">
        <f t="shared" si="1"/>
        <v>5.7116743414247773E-2</v>
      </c>
      <c r="G22" s="21">
        <v>52211</v>
      </c>
      <c r="H22" s="11">
        <f t="shared" si="2"/>
        <v>8.2574556073391724E-3</v>
      </c>
    </row>
    <row r="23" spans="1:8" x14ac:dyDescent="0.45">
      <c r="A23" s="12" t="s">
        <v>24</v>
      </c>
      <c r="B23" s="20">
        <v>13843329.000000002</v>
      </c>
      <c r="C23" s="21">
        <v>3016842</v>
      </c>
      <c r="D23" s="11">
        <f t="shared" si="0"/>
        <v>0.21792749417426976</v>
      </c>
      <c r="E23" s="21">
        <v>855171</v>
      </c>
      <c r="F23" s="11">
        <f t="shared" si="1"/>
        <v>6.177495312001903E-2</v>
      </c>
      <c r="G23" s="21">
        <v>124037</v>
      </c>
      <c r="H23" s="11">
        <f t="shared" si="2"/>
        <v>8.9600557784908514E-3</v>
      </c>
    </row>
    <row r="24" spans="1:8" x14ac:dyDescent="0.45">
      <c r="A24" s="12" t="s">
        <v>25</v>
      </c>
      <c r="B24" s="20">
        <v>9220206</v>
      </c>
      <c r="C24" s="21">
        <v>1646611</v>
      </c>
      <c r="D24" s="11">
        <f t="shared" si="0"/>
        <v>0.17858722462383161</v>
      </c>
      <c r="E24" s="21">
        <v>506895</v>
      </c>
      <c r="F24" s="11">
        <f t="shared" si="1"/>
        <v>5.497653740057435E-2</v>
      </c>
      <c r="G24" s="21">
        <v>74104</v>
      </c>
      <c r="H24" s="11">
        <f t="shared" si="2"/>
        <v>8.0371306237626353E-3</v>
      </c>
    </row>
    <row r="25" spans="1:8" x14ac:dyDescent="0.45">
      <c r="A25" s="12" t="s">
        <v>26</v>
      </c>
      <c r="B25" s="20">
        <v>2213174</v>
      </c>
      <c r="C25" s="21">
        <v>396051</v>
      </c>
      <c r="D25" s="11">
        <f t="shared" si="0"/>
        <v>0.17895158717751067</v>
      </c>
      <c r="E25" s="21">
        <v>125477</v>
      </c>
      <c r="F25" s="11">
        <f t="shared" si="1"/>
        <v>5.6695497055360311E-2</v>
      </c>
      <c r="G25" s="21">
        <v>20575</v>
      </c>
      <c r="H25" s="11">
        <f t="shared" si="2"/>
        <v>9.2966029783469357E-3</v>
      </c>
    </row>
    <row r="26" spans="1:8" x14ac:dyDescent="0.45">
      <c r="A26" s="12" t="s">
        <v>27</v>
      </c>
      <c r="B26" s="20">
        <v>1047674</v>
      </c>
      <c r="C26" s="21">
        <v>243121</v>
      </c>
      <c r="D26" s="11">
        <f t="shared" si="0"/>
        <v>0.23205787296429997</v>
      </c>
      <c r="E26" s="21">
        <v>67545</v>
      </c>
      <c r="F26" s="11">
        <f t="shared" si="1"/>
        <v>6.4471390909767737E-2</v>
      </c>
      <c r="G26" s="21">
        <v>12391</v>
      </c>
      <c r="H26" s="11">
        <f t="shared" si="2"/>
        <v>1.1827152339372744E-2</v>
      </c>
    </row>
    <row r="27" spans="1:8" x14ac:dyDescent="0.45">
      <c r="A27" s="12" t="s">
        <v>28</v>
      </c>
      <c r="B27" s="20">
        <v>1132656</v>
      </c>
      <c r="C27" s="21">
        <v>256555</v>
      </c>
      <c r="D27" s="11">
        <f t="shared" si="0"/>
        <v>0.22650743032306367</v>
      </c>
      <c r="E27" s="21">
        <v>67210</v>
      </c>
      <c r="F27" s="11">
        <f t="shared" si="1"/>
        <v>5.9338404599454733E-2</v>
      </c>
      <c r="G27" s="21">
        <v>8916</v>
      </c>
      <c r="H27" s="11">
        <f t="shared" si="2"/>
        <v>7.8717633597491215E-3</v>
      </c>
    </row>
    <row r="28" spans="1:8" x14ac:dyDescent="0.45">
      <c r="A28" s="12" t="s">
        <v>29</v>
      </c>
      <c r="B28" s="20">
        <v>774582.99999999988</v>
      </c>
      <c r="C28" s="21">
        <v>169565</v>
      </c>
      <c r="D28" s="11">
        <f t="shared" si="0"/>
        <v>0.21891133680961244</v>
      </c>
      <c r="E28" s="21">
        <v>54372</v>
      </c>
      <c r="F28" s="11">
        <f t="shared" si="1"/>
        <v>7.0195188895186195E-2</v>
      </c>
      <c r="G28" s="21">
        <v>5489</v>
      </c>
      <c r="H28" s="11">
        <f t="shared" si="2"/>
        <v>7.086393582095141E-3</v>
      </c>
    </row>
    <row r="29" spans="1:8" x14ac:dyDescent="0.45">
      <c r="A29" s="12" t="s">
        <v>30</v>
      </c>
      <c r="B29" s="20">
        <v>820997</v>
      </c>
      <c r="C29" s="21">
        <v>197475</v>
      </c>
      <c r="D29" s="11">
        <f t="shared" si="0"/>
        <v>0.24053072057510563</v>
      </c>
      <c r="E29" s="21">
        <v>52004</v>
      </c>
      <c r="F29" s="11">
        <f t="shared" si="1"/>
        <v>6.3342496988417735E-2</v>
      </c>
      <c r="G29" s="21">
        <v>6805</v>
      </c>
      <c r="H29" s="11">
        <f t="shared" si="2"/>
        <v>8.2887026383774848E-3</v>
      </c>
    </row>
    <row r="30" spans="1:8" x14ac:dyDescent="0.45">
      <c r="A30" s="12" t="s">
        <v>31</v>
      </c>
      <c r="B30" s="20">
        <v>2071737</v>
      </c>
      <c r="C30" s="21">
        <v>481993</v>
      </c>
      <c r="D30" s="11">
        <f t="shared" si="0"/>
        <v>0.23265163483588891</v>
      </c>
      <c r="E30" s="21">
        <v>160113</v>
      </c>
      <c r="F30" s="11">
        <f t="shared" si="1"/>
        <v>7.7284423650299236E-2</v>
      </c>
      <c r="G30" s="21">
        <v>29146</v>
      </c>
      <c r="H30" s="11">
        <f t="shared" si="2"/>
        <v>1.4068388024155576E-2</v>
      </c>
    </row>
    <row r="31" spans="1:8" x14ac:dyDescent="0.45">
      <c r="A31" s="12" t="s">
        <v>32</v>
      </c>
      <c r="B31" s="20">
        <v>2016791</v>
      </c>
      <c r="C31" s="21">
        <v>557149</v>
      </c>
      <c r="D31" s="11">
        <f t="shared" si="0"/>
        <v>0.2762551994728259</v>
      </c>
      <c r="E31" s="21">
        <v>143247</v>
      </c>
      <c r="F31" s="11">
        <f t="shared" si="1"/>
        <v>7.1027191216144855E-2</v>
      </c>
      <c r="G31" s="21">
        <v>14323</v>
      </c>
      <c r="H31" s="11">
        <f t="shared" si="2"/>
        <v>7.1018761983765296E-3</v>
      </c>
    </row>
    <row r="32" spans="1:8" x14ac:dyDescent="0.45">
      <c r="A32" s="12" t="s">
        <v>33</v>
      </c>
      <c r="B32" s="20">
        <v>3686259.9999999995</v>
      </c>
      <c r="C32" s="21">
        <v>741164</v>
      </c>
      <c r="D32" s="11">
        <f t="shared" si="0"/>
        <v>0.20106123821976749</v>
      </c>
      <c r="E32" s="21">
        <v>207971</v>
      </c>
      <c r="F32" s="11">
        <f t="shared" si="1"/>
        <v>5.641788696402316E-2</v>
      </c>
      <c r="G32" s="21">
        <v>32335</v>
      </c>
      <c r="H32" s="11">
        <f t="shared" si="2"/>
        <v>8.7717632505574759E-3</v>
      </c>
    </row>
    <row r="33" spans="1:8" x14ac:dyDescent="0.45">
      <c r="A33" s="12" t="s">
        <v>34</v>
      </c>
      <c r="B33" s="20">
        <v>7558801.9999999991</v>
      </c>
      <c r="C33" s="21">
        <v>1698723</v>
      </c>
      <c r="D33" s="11">
        <f t="shared" si="0"/>
        <v>0.22473442220076675</v>
      </c>
      <c r="E33" s="21">
        <v>408872</v>
      </c>
      <c r="F33" s="11">
        <f t="shared" si="1"/>
        <v>5.409216963217188E-2</v>
      </c>
      <c r="G33" s="21">
        <v>59554</v>
      </c>
      <c r="H33" s="11">
        <f t="shared" si="2"/>
        <v>7.878761740286358E-3</v>
      </c>
    </row>
    <row r="34" spans="1:8" x14ac:dyDescent="0.45">
      <c r="A34" s="12" t="s">
        <v>35</v>
      </c>
      <c r="B34" s="20">
        <v>1800557</v>
      </c>
      <c r="C34" s="21">
        <v>370828</v>
      </c>
      <c r="D34" s="11">
        <f t="shared" si="0"/>
        <v>0.20595182490751474</v>
      </c>
      <c r="E34" s="21">
        <v>115527</v>
      </c>
      <c r="F34" s="11">
        <f t="shared" si="1"/>
        <v>6.4161812150351258E-2</v>
      </c>
      <c r="G34" s="21">
        <v>24782</v>
      </c>
      <c r="H34" s="11">
        <f t="shared" si="2"/>
        <v>1.376351873336973E-2</v>
      </c>
    </row>
    <row r="35" spans="1:8" x14ac:dyDescent="0.45">
      <c r="A35" s="12" t="s">
        <v>36</v>
      </c>
      <c r="B35" s="20">
        <v>1418843</v>
      </c>
      <c r="C35" s="21">
        <v>277212</v>
      </c>
      <c r="D35" s="11">
        <f t="shared" si="0"/>
        <v>0.19537891084496312</v>
      </c>
      <c r="E35" s="21">
        <v>77791</v>
      </c>
      <c r="F35" s="11">
        <f t="shared" si="1"/>
        <v>5.4827066842490675E-2</v>
      </c>
      <c r="G35" s="21">
        <v>12971</v>
      </c>
      <c r="H35" s="11">
        <f t="shared" si="2"/>
        <v>9.1419558048353479E-3</v>
      </c>
    </row>
    <row r="36" spans="1:8" x14ac:dyDescent="0.45">
      <c r="A36" s="12" t="s">
        <v>37</v>
      </c>
      <c r="B36" s="20">
        <v>2530542</v>
      </c>
      <c r="C36" s="21">
        <v>488878</v>
      </c>
      <c r="D36" s="11">
        <f t="shared" si="0"/>
        <v>0.1931910238992279</v>
      </c>
      <c r="E36" s="21">
        <v>142723</v>
      </c>
      <c r="F36" s="11">
        <f t="shared" si="1"/>
        <v>5.6400170398278313E-2</v>
      </c>
      <c r="G36" s="21">
        <v>21718</v>
      </c>
      <c r="H36" s="11">
        <f t="shared" si="2"/>
        <v>8.5823511326822473E-3</v>
      </c>
    </row>
    <row r="37" spans="1:8" x14ac:dyDescent="0.45">
      <c r="A37" s="12" t="s">
        <v>38</v>
      </c>
      <c r="B37" s="20">
        <v>8839511</v>
      </c>
      <c r="C37" s="21">
        <v>1626245</v>
      </c>
      <c r="D37" s="11">
        <f t="shared" si="0"/>
        <v>0.18397454338820327</v>
      </c>
      <c r="E37" s="21">
        <v>445441</v>
      </c>
      <c r="F37" s="11">
        <f t="shared" si="1"/>
        <v>5.0392040917195534E-2</v>
      </c>
      <c r="G37" s="21">
        <v>76617</v>
      </c>
      <c r="H37" s="11">
        <f t="shared" si="2"/>
        <v>8.6675609091950902E-3</v>
      </c>
    </row>
    <row r="38" spans="1:8" x14ac:dyDescent="0.45">
      <c r="A38" s="12" t="s">
        <v>39</v>
      </c>
      <c r="B38" s="20">
        <v>5523625</v>
      </c>
      <c r="C38" s="21">
        <v>1146660</v>
      </c>
      <c r="D38" s="11">
        <f t="shared" si="0"/>
        <v>0.20759193464436851</v>
      </c>
      <c r="E38" s="21">
        <v>329737</v>
      </c>
      <c r="F38" s="11">
        <f t="shared" si="1"/>
        <v>5.9695761388580869E-2</v>
      </c>
      <c r="G38" s="21">
        <v>40307</v>
      </c>
      <c r="H38" s="11">
        <f t="shared" si="2"/>
        <v>7.2972006607979365E-3</v>
      </c>
    </row>
    <row r="39" spans="1:8" x14ac:dyDescent="0.45">
      <c r="A39" s="12" t="s">
        <v>40</v>
      </c>
      <c r="B39" s="20">
        <v>1344738.9999999998</v>
      </c>
      <c r="C39" s="21">
        <v>322737</v>
      </c>
      <c r="D39" s="11">
        <f t="shared" si="0"/>
        <v>0.2399997322900578</v>
      </c>
      <c r="E39" s="21">
        <v>94219</v>
      </c>
      <c r="F39" s="11">
        <f t="shared" si="1"/>
        <v>7.0064897351828137E-2</v>
      </c>
      <c r="G39" s="21">
        <v>11493</v>
      </c>
      <c r="H39" s="11">
        <f t="shared" si="2"/>
        <v>8.5466399055876292E-3</v>
      </c>
    </row>
    <row r="40" spans="1:8" x14ac:dyDescent="0.45">
      <c r="A40" s="12" t="s">
        <v>41</v>
      </c>
      <c r="B40" s="20">
        <v>944432</v>
      </c>
      <c r="C40" s="21">
        <v>246217</v>
      </c>
      <c r="D40" s="11">
        <f t="shared" si="0"/>
        <v>0.26070378809697259</v>
      </c>
      <c r="E40" s="21">
        <v>67734</v>
      </c>
      <c r="F40" s="11">
        <f t="shared" si="1"/>
        <v>7.1719297948396502E-2</v>
      </c>
      <c r="G40" s="21">
        <v>12034</v>
      </c>
      <c r="H40" s="11">
        <f t="shared" si="2"/>
        <v>1.2742050248191505E-2</v>
      </c>
    </row>
    <row r="41" spans="1:8" x14ac:dyDescent="0.45">
      <c r="A41" s="12" t="s">
        <v>42</v>
      </c>
      <c r="B41" s="20">
        <v>556788</v>
      </c>
      <c r="C41" s="21">
        <v>135070</v>
      </c>
      <c r="D41" s="11">
        <f t="shared" si="0"/>
        <v>0.24258784312880308</v>
      </c>
      <c r="E41" s="21">
        <v>33354</v>
      </c>
      <c r="F41" s="11">
        <f t="shared" si="1"/>
        <v>5.9904308282506091E-2</v>
      </c>
      <c r="G41" s="21">
        <v>4229</v>
      </c>
      <c r="H41" s="11">
        <f t="shared" si="2"/>
        <v>7.5953504745073525E-3</v>
      </c>
    </row>
    <row r="42" spans="1:8" x14ac:dyDescent="0.45">
      <c r="A42" s="12" t="s">
        <v>43</v>
      </c>
      <c r="B42" s="20">
        <v>672814.99999999988</v>
      </c>
      <c r="C42" s="21">
        <v>142368</v>
      </c>
      <c r="D42" s="11">
        <f t="shared" si="0"/>
        <v>0.21160051425726242</v>
      </c>
      <c r="E42" s="21">
        <v>36788</v>
      </c>
      <c r="F42" s="11">
        <f t="shared" si="1"/>
        <v>5.4677734592718664E-2</v>
      </c>
      <c r="G42" s="21">
        <v>7170</v>
      </c>
      <c r="H42" s="11">
        <f t="shared" si="2"/>
        <v>1.0656718414422986E-2</v>
      </c>
    </row>
    <row r="43" spans="1:8" x14ac:dyDescent="0.45">
      <c r="A43" s="12" t="s">
        <v>44</v>
      </c>
      <c r="B43" s="20">
        <v>1893791</v>
      </c>
      <c r="C43" s="21">
        <v>487051</v>
      </c>
      <c r="D43" s="11">
        <f t="shared" si="0"/>
        <v>0.25718307880859081</v>
      </c>
      <c r="E43" s="21">
        <v>106718</v>
      </c>
      <c r="F43" s="11">
        <f t="shared" si="1"/>
        <v>5.6351519254236607E-2</v>
      </c>
      <c r="G43" s="21">
        <v>16592</v>
      </c>
      <c r="H43" s="11">
        <f t="shared" si="2"/>
        <v>8.761262462436456E-3</v>
      </c>
    </row>
    <row r="44" spans="1:8" x14ac:dyDescent="0.45">
      <c r="A44" s="12" t="s">
        <v>45</v>
      </c>
      <c r="B44" s="20">
        <v>2812432.9999999995</v>
      </c>
      <c r="C44" s="21">
        <v>670662</v>
      </c>
      <c r="D44" s="11">
        <f t="shared" si="0"/>
        <v>0.23846328072526532</v>
      </c>
      <c r="E44" s="21">
        <v>174017</v>
      </c>
      <c r="F44" s="11">
        <f t="shared" si="1"/>
        <v>6.1874185091698196E-2</v>
      </c>
      <c r="G44" s="21">
        <v>21892</v>
      </c>
      <c r="H44" s="11">
        <f t="shared" si="2"/>
        <v>7.78400765458235E-3</v>
      </c>
    </row>
    <row r="45" spans="1:8" x14ac:dyDescent="0.45">
      <c r="A45" s="12" t="s">
        <v>46</v>
      </c>
      <c r="B45" s="20">
        <v>1356110</v>
      </c>
      <c r="C45" s="21">
        <v>373140</v>
      </c>
      <c r="D45" s="11">
        <f t="shared" si="0"/>
        <v>0.27515467034385116</v>
      </c>
      <c r="E45" s="21">
        <v>102114</v>
      </c>
      <c r="F45" s="11">
        <f t="shared" si="1"/>
        <v>7.5299201392217449E-2</v>
      </c>
      <c r="G45" s="21">
        <v>12179</v>
      </c>
      <c r="H45" s="11">
        <f t="shared" si="2"/>
        <v>8.9808348880253078E-3</v>
      </c>
    </row>
    <row r="46" spans="1:8" x14ac:dyDescent="0.45">
      <c r="A46" s="12" t="s">
        <v>47</v>
      </c>
      <c r="B46" s="20">
        <v>734949</v>
      </c>
      <c r="C46" s="21">
        <v>173732</v>
      </c>
      <c r="D46" s="11">
        <f t="shared" si="0"/>
        <v>0.23638647035372523</v>
      </c>
      <c r="E46" s="21">
        <v>46880</v>
      </c>
      <c r="F46" s="11">
        <f t="shared" si="1"/>
        <v>6.3786738943790652E-2</v>
      </c>
      <c r="G46" s="21">
        <v>10082</v>
      </c>
      <c r="H46" s="11">
        <f t="shared" si="2"/>
        <v>1.3717958661077162E-2</v>
      </c>
    </row>
    <row r="47" spans="1:8" x14ac:dyDescent="0.45">
      <c r="A47" s="12" t="s">
        <v>48</v>
      </c>
      <c r="B47" s="20">
        <v>973896</v>
      </c>
      <c r="C47" s="21">
        <v>191569</v>
      </c>
      <c r="D47" s="11">
        <f t="shared" si="0"/>
        <v>0.19670375481570929</v>
      </c>
      <c r="E47" s="21">
        <v>53920</v>
      </c>
      <c r="F47" s="11">
        <f t="shared" si="1"/>
        <v>5.5365254606241324E-2</v>
      </c>
      <c r="G47" s="21">
        <v>5623</v>
      </c>
      <c r="H47" s="11">
        <f t="shared" si="2"/>
        <v>5.7737171114780224E-3</v>
      </c>
    </row>
    <row r="48" spans="1:8" x14ac:dyDescent="0.45">
      <c r="A48" s="12" t="s">
        <v>49</v>
      </c>
      <c r="B48" s="20">
        <v>1356219</v>
      </c>
      <c r="C48" s="21">
        <v>324915</v>
      </c>
      <c r="D48" s="11">
        <f t="shared" si="0"/>
        <v>0.2395741395748032</v>
      </c>
      <c r="E48" s="21">
        <v>99547</v>
      </c>
      <c r="F48" s="11">
        <f t="shared" si="1"/>
        <v>7.3400387400559944E-2</v>
      </c>
      <c r="G48" s="21">
        <v>9596</v>
      </c>
      <c r="H48" s="11">
        <f t="shared" si="2"/>
        <v>7.0755534320047133E-3</v>
      </c>
    </row>
    <row r="49" spans="1:8" x14ac:dyDescent="0.45">
      <c r="A49" s="12" t="s">
        <v>50</v>
      </c>
      <c r="B49" s="20">
        <v>701167</v>
      </c>
      <c r="C49" s="21">
        <v>170927</v>
      </c>
      <c r="D49" s="11">
        <f t="shared" si="0"/>
        <v>0.24377502078677404</v>
      </c>
      <c r="E49" s="21">
        <v>49029</v>
      </c>
      <c r="F49" s="11">
        <f t="shared" si="1"/>
        <v>6.9924853850794458E-2</v>
      </c>
      <c r="G49" s="21">
        <v>7795</v>
      </c>
      <c r="H49" s="11">
        <f t="shared" si="2"/>
        <v>1.1117180357889063E-2</v>
      </c>
    </row>
    <row r="50" spans="1:8" x14ac:dyDescent="0.45">
      <c r="A50" s="12" t="s">
        <v>51</v>
      </c>
      <c r="B50" s="20">
        <v>5124170</v>
      </c>
      <c r="C50" s="21">
        <v>1108428</v>
      </c>
      <c r="D50" s="11">
        <f t="shared" si="0"/>
        <v>0.21631366640841346</v>
      </c>
      <c r="E50" s="21">
        <v>315401</v>
      </c>
      <c r="F50" s="11">
        <f t="shared" si="1"/>
        <v>6.1551626897624397E-2</v>
      </c>
      <c r="G50" s="21">
        <v>37461</v>
      </c>
      <c r="H50" s="11">
        <f t="shared" si="2"/>
        <v>7.3106473828932293E-3</v>
      </c>
    </row>
    <row r="51" spans="1:8" x14ac:dyDescent="0.45">
      <c r="A51" s="12" t="s">
        <v>52</v>
      </c>
      <c r="B51" s="20">
        <v>818222</v>
      </c>
      <c r="C51" s="21">
        <v>226687</v>
      </c>
      <c r="D51" s="11">
        <f t="shared" si="0"/>
        <v>0.27704828273989213</v>
      </c>
      <c r="E51" s="21">
        <v>51302</v>
      </c>
      <c r="F51" s="11">
        <f t="shared" si="1"/>
        <v>6.269936520895307E-2</v>
      </c>
      <c r="G51" s="21">
        <v>7592</v>
      </c>
      <c r="H51" s="11">
        <f t="shared" si="2"/>
        <v>9.2786554260335212E-3</v>
      </c>
    </row>
    <row r="52" spans="1:8" x14ac:dyDescent="0.45">
      <c r="A52" s="12" t="s">
        <v>53</v>
      </c>
      <c r="B52" s="20">
        <v>1335937.9999999998</v>
      </c>
      <c r="C52" s="21">
        <v>310804</v>
      </c>
      <c r="D52" s="11">
        <f t="shared" si="0"/>
        <v>0.23264852111400383</v>
      </c>
      <c r="E52" s="21">
        <v>88879</v>
      </c>
      <c r="F52" s="11">
        <f t="shared" si="1"/>
        <v>6.6529285041671105E-2</v>
      </c>
      <c r="G52" s="21">
        <v>11525</v>
      </c>
      <c r="H52" s="11">
        <f t="shared" si="2"/>
        <v>8.6268973560150262E-3</v>
      </c>
    </row>
    <row r="53" spans="1:8" x14ac:dyDescent="0.45">
      <c r="A53" s="12" t="s">
        <v>54</v>
      </c>
      <c r="B53" s="20">
        <v>1758645</v>
      </c>
      <c r="C53" s="21">
        <v>402802</v>
      </c>
      <c r="D53" s="11">
        <f t="shared" si="0"/>
        <v>0.2290411083533061</v>
      </c>
      <c r="E53" s="21">
        <v>121463</v>
      </c>
      <c r="F53" s="11">
        <f t="shared" si="1"/>
        <v>6.9066241339212867E-2</v>
      </c>
      <c r="G53" s="21">
        <v>20082</v>
      </c>
      <c r="H53" s="11">
        <f t="shared" si="2"/>
        <v>1.1419018619448495E-2</v>
      </c>
    </row>
    <row r="54" spans="1:8" x14ac:dyDescent="0.45">
      <c r="A54" s="12" t="s">
        <v>55</v>
      </c>
      <c r="B54" s="20">
        <v>1141741</v>
      </c>
      <c r="C54" s="21">
        <v>247689</v>
      </c>
      <c r="D54" s="11">
        <f t="shared" si="0"/>
        <v>0.21693974377726646</v>
      </c>
      <c r="E54" s="21">
        <v>73539</v>
      </c>
      <c r="F54" s="11">
        <f t="shared" si="1"/>
        <v>6.4409528956216863E-2</v>
      </c>
      <c r="G54" s="21">
        <v>11350</v>
      </c>
      <c r="H54" s="11">
        <f t="shared" si="2"/>
        <v>9.9409585886816709E-3</v>
      </c>
    </row>
    <row r="55" spans="1:8" x14ac:dyDescent="0.45">
      <c r="A55" s="12" t="s">
        <v>56</v>
      </c>
      <c r="B55" s="20">
        <v>1087241</v>
      </c>
      <c r="C55" s="21">
        <v>240917</v>
      </c>
      <c r="D55" s="11">
        <f t="shared" si="0"/>
        <v>0.22158564660457064</v>
      </c>
      <c r="E55" s="21">
        <v>62654</v>
      </c>
      <c r="F55" s="11">
        <f t="shared" si="1"/>
        <v>5.7626597966780137E-2</v>
      </c>
      <c r="G55" s="21">
        <v>9276</v>
      </c>
      <c r="H55" s="11">
        <f t="shared" si="2"/>
        <v>8.5316870868556282E-3</v>
      </c>
    </row>
    <row r="56" spans="1:8" x14ac:dyDescent="0.45">
      <c r="A56" s="12" t="s">
        <v>57</v>
      </c>
      <c r="B56" s="20">
        <v>1617517</v>
      </c>
      <c r="C56" s="21">
        <v>384962</v>
      </c>
      <c r="D56" s="11">
        <f t="shared" si="0"/>
        <v>0.23799564394068193</v>
      </c>
      <c r="E56" s="21">
        <v>110679</v>
      </c>
      <c r="F56" s="11">
        <f t="shared" si="1"/>
        <v>6.8425246844391746E-2</v>
      </c>
      <c r="G56" s="21">
        <v>23356</v>
      </c>
      <c r="H56" s="11">
        <f t="shared" si="2"/>
        <v>1.4439415474458692E-2</v>
      </c>
    </row>
    <row r="57" spans="1:8" x14ac:dyDescent="0.45">
      <c r="A57" s="12" t="s">
        <v>58</v>
      </c>
      <c r="B57" s="20">
        <v>1485118</v>
      </c>
      <c r="C57" s="21">
        <v>272962</v>
      </c>
      <c r="D57" s="11">
        <f t="shared" si="0"/>
        <v>0.18379818977347254</v>
      </c>
      <c r="E57" s="21">
        <v>62778</v>
      </c>
      <c r="F57" s="11">
        <f t="shared" si="1"/>
        <v>4.2271388536129786E-2</v>
      </c>
      <c r="G57" s="21">
        <v>8236</v>
      </c>
      <c r="H57" s="11">
        <f t="shared" si="2"/>
        <v>5.545687278721287E-3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59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60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61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62</v>
      </c>
    </row>
    <row r="63" spans="1:8" x14ac:dyDescent="0.45">
      <c r="A63" s="57" t="s">
        <v>63</v>
      </c>
      <c r="B63" s="61"/>
      <c r="C63" s="61"/>
      <c r="D63" s="62"/>
      <c r="E63" s="62"/>
      <c r="F63" s="62"/>
      <c r="G63" s="62"/>
      <c r="H63" s="62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E28" sqref="E28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1" t="s">
        <v>64</v>
      </c>
      <c r="B1" s="71"/>
      <c r="C1" s="71"/>
      <c r="D1" s="71"/>
      <c r="E1" s="71"/>
      <c r="F1" s="71"/>
      <c r="G1" s="71"/>
      <c r="H1" s="71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（3月2日公表時点）</v>
      </c>
    </row>
    <row r="4" spans="1:8" x14ac:dyDescent="0.45">
      <c r="A4" s="2" t="s">
        <v>65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86" t="s">
        <v>66</v>
      </c>
      <c r="B5" s="72" t="s">
        <v>3</v>
      </c>
      <c r="C5" s="68" t="s">
        <v>4</v>
      </c>
      <c r="D5" s="73"/>
      <c r="E5" s="87" t="str">
        <f>'進捗状況 (都道府県別)'!E5</f>
        <v>直近8日間</v>
      </c>
      <c r="F5" s="88"/>
      <c r="G5" s="89">
        <f>'進捗状況 (都道府県別)'!G5:H5</f>
        <v>44621</v>
      </c>
      <c r="H5" s="90"/>
    </row>
    <row r="6" spans="1:8" ht="23.25" customHeight="1" x14ac:dyDescent="0.45">
      <c r="A6" s="86"/>
      <c r="B6" s="72"/>
      <c r="C6" s="74"/>
      <c r="D6" s="75"/>
      <c r="E6" s="80" t="s">
        <v>5</v>
      </c>
      <c r="F6" s="81"/>
      <c r="G6" s="82" t="s">
        <v>6</v>
      </c>
      <c r="H6" s="83"/>
    </row>
    <row r="7" spans="1:8" ht="18.75" customHeight="1" x14ac:dyDescent="0.45">
      <c r="A7" s="67"/>
      <c r="B7" s="72"/>
      <c r="C7" s="84" t="s">
        <v>7</v>
      </c>
      <c r="D7" s="8"/>
      <c r="E7" s="84" t="s">
        <v>8</v>
      </c>
      <c r="F7" s="8"/>
      <c r="G7" s="84" t="s">
        <v>8</v>
      </c>
      <c r="H7" s="9"/>
    </row>
    <row r="8" spans="1:8" ht="18.75" customHeight="1" x14ac:dyDescent="0.45">
      <c r="A8" s="67"/>
      <c r="B8" s="72"/>
      <c r="C8" s="85"/>
      <c r="D8" s="70" t="s">
        <v>9</v>
      </c>
      <c r="E8" s="85"/>
      <c r="F8" s="68" t="s">
        <v>10</v>
      </c>
      <c r="G8" s="85"/>
      <c r="H8" s="70" t="s">
        <v>10</v>
      </c>
    </row>
    <row r="9" spans="1:8" ht="35.1" customHeight="1" x14ac:dyDescent="0.45">
      <c r="A9" s="67"/>
      <c r="B9" s="72"/>
      <c r="C9" s="85"/>
      <c r="D9" s="69"/>
      <c r="E9" s="85"/>
      <c r="F9" s="69"/>
      <c r="G9" s="85"/>
      <c r="H9" s="69"/>
    </row>
    <row r="10" spans="1:8" x14ac:dyDescent="0.45">
      <c r="A10" s="10" t="s">
        <v>67</v>
      </c>
      <c r="B10" s="20">
        <v>27549031.999999996</v>
      </c>
      <c r="C10" s="21">
        <f>SUM(C11:C30)</f>
        <v>5186619</v>
      </c>
      <c r="D10" s="11">
        <f>C10/$B10</f>
        <v>0.18826864769694995</v>
      </c>
      <c r="E10" s="21">
        <f>SUM(E11:E30)</f>
        <v>1442568</v>
      </c>
      <c r="F10" s="11">
        <f>E10/$B10</f>
        <v>5.2363654737487698E-2</v>
      </c>
      <c r="G10" s="21">
        <f>SUM(G11:G30)</f>
        <v>217527</v>
      </c>
      <c r="H10" s="11">
        <f>G10/$B10</f>
        <v>7.8959943129762247E-3</v>
      </c>
    </row>
    <row r="11" spans="1:8" x14ac:dyDescent="0.45">
      <c r="A11" s="12" t="s">
        <v>68</v>
      </c>
      <c r="B11" s="20">
        <v>1961575</v>
      </c>
      <c r="C11" s="21">
        <v>272665</v>
      </c>
      <c r="D11" s="11">
        <f t="shared" ref="D11:D30" si="0">C11/$B11</f>
        <v>0.13900309700113428</v>
      </c>
      <c r="E11" s="21">
        <v>89606</v>
      </c>
      <c r="F11" s="11">
        <f t="shared" ref="F11:F30" si="1">E11/$B11</f>
        <v>4.5680639282209452E-2</v>
      </c>
      <c r="G11" s="21">
        <v>25002</v>
      </c>
      <c r="H11" s="11">
        <f t="shared" ref="H11:H30" si="2">G11/$B11</f>
        <v>1.2745880223799752E-2</v>
      </c>
    </row>
    <row r="12" spans="1:8" x14ac:dyDescent="0.45">
      <c r="A12" s="12" t="s">
        <v>69</v>
      </c>
      <c r="B12" s="20">
        <v>1065932</v>
      </c>
      <c r="C12" s="21">
        <v>278986</v>
      </c>
      <c r="D12" s="11">
        <f t="shared" si="0"/>
        <v>0.2617296412904388</v>
      </c>
      <c r="E12" s="21">
        <v>67403</v>
      </c>
      <c r="F12" s="11">
        <f t="shared" si="1"/>
        <v>6.3233864824397801E-2</v>
      </c>
      <c r="G12" s="21">
        <v>12805</v>
      </c>
      <c r="H12" s="11">
        <f t="shared" si="2"/>
        <v>1.2012961427182972E-2</v>
      </c>
    </row>
    <row r="13" spans="1:8" x14ac:dyDescent="0.45">
      <c r="A13" s="12" t="s">
        <v>70</v>
      </c>
      <c r="B13" s="20">
        <v>1324589</v>
      </c>
      <c r="C13" s="21">
        <v>269925</v>
      </c>
      <c r="D13" s="11">
        <f t="shared" si="0"/>
        <v>0.20378019144051476</v>
      </c>
      <c r="E13" s="21">
        <v>71465</v>
      </c>
      <c r="F13" s="11">
        <f t="shared" si="1"/>
        <v>5.3952584537543341E-2</v>
      </c>
      <c r="G13" s="21">
        <v>9959</v>
      </c>
      <c r="H13" s="11">
        <f t="shared" si="2"/>
        <v>7.5185585868522238E-3</v>
      </c>
    </row>
    <row r="14" spans="1:8" x14ac:dyDescent="0.45">
      <c r="A14" s="12" t="s">
        <v>71</v>
      </c>
      <c r="B14" s="20">
        <v>974726</v>
      </c>
      <c r="C14" s="21">
        <v>241949</v>
      </c>
      <c r="D14" s="11">
        <f t="shared" si="0"/>
        <v>0.24822257742175749</v>
      </c>
      <c r="E14" s="21">
        <v>57117</v>
      </c>
      <c r="F14" s="11">
        <f t="shared" si="1"/>
        <v>5.859800600373849E-2</v>
      </c>
      <c r="G14" s="21">
        <v>8082</v>
      </c>
      <c r="H14" s="11">
        <f t="shared" si="2"/>
        <v>8.2915609104507321E-3</v>
      </c>
    </row>
    <row r="15" spans="1:8" x14ac:dyDescent="0.45">
      <c r="A15" s="12" t="s">
        <v>72</v>
      </c>
      <c r="B15" s="20">
        <v>3759920</v>
      </c>
      <c r="C15" s="21">
        <v>474211</v>
      </c>
      <c r="D15" s="11">
        <f t="shared" si="0"/>
        <v>0.12612263026872914</v>
      </c>
      <c r="E15" s="21">
        <v>186269</v>
      </c>
      <c r="F15" s="11">
        <f t="shared" si="1"/>
        <v>4.954068171663227E-2</v>
      </c>
      <c r="G15" s="21">
        <v>30198</v>
      </c>
      <c r="H15" s="11">
        <f t="shared" si="2"/>
        <v>8.0315538628481457E-3</v>
      </c>
    </row>
    <row r="16" spans="1:8" x14ac:dyDescent="0.45">
      <c r="A16" s="12" t="s">
        <v>73</v>
      </c>
      <c r="B16" s="20">
        <v>1521562.0000000002</v>
      </c>
      <c r="C16" s="21">
        <v>282082</v>
      </c>
      <c r="D16" s="11">
        <f t="shared" si="0"/>
        <v>0.185389750795564</v>
      </c>
      <c r="E16" s="21">
        <v>74642</v>
      </c>
      <c r="F16" s="11">
        <f t="shared" si="1"/>
        <v>4.9056167280728612E-2</v>
      </c>
      <c r="G16" s="21">
        <v>9983</v>
      </c>
      <c r="H16" s="11">
        <f t="shared" si="2"/>
        <v>6.5610208456835795E-3</v>
      </c>
    </row>
    <row r="17" spans="1:8" x14ac:dyDescent="0.45">
      <c r="A17" s="12" t="s">
        <v>74</v>
      </c>
      <c r="B17" s="20">
        <v>718601</v>
      </c>
      <c r="C17" s="21">
        <v>164757</v>
      </c>
      <c r="D17" s="11">
        <f t="shared" si="0"/>
        <v>0.22927466006866118</v>
      </c>
      <c r="E17" s="21">
        <v>58250</v>
      </c>
      <c r="F17" s="11">
        <f t="shared" si="1"/>
        <v>8.1060282409849138E-2</v>
      </c>
      <c r="G17" s="21">
        <v>8413</v>
      </c>
      <c r="H17" s="11">
        <f t="shared" si="2"/>
        <v>1.1707470487795035E-2</v>
      </c>
    </row>
    <row r="18" spans="1:8" x14ac:dyDescent="0.45">
      <c r="A18" s="12" t="s">
        <v>75</v>
      </c>
      <c r="B18" s="20">
        <v>784774</v>
      </c>
      <c r="C18" s="21">
        <v>161428</v>
      </c>
      <c r="D18" s="11">
        <f t="shared" si="0"/>
        <v>0.20569998496382397</v>
      </c>
      <c r="E18" s="21">
        <v>46363</v>
      </c>
      <c r="F18" s="11">
        <f t="shared" si="1"/>
        <v>5.9078154984747201E-2</v>
      </c>
      <c r="G18" s="21">
        <v>6680</v>
      </c>
      <c r="H18" s="11">
        <f t="shared" si="2"/>
        <v>8.5120047300241853E-3</v>
      </c>
    </row>
    <row r="19" spans="1:8" x14ac:dyDescent="0.45">
      <c r="A19" s="12" t="s">
        <v>76</v>
      </c>
      <c r="B19" s="20">
        <v>694295.99999999988</v>
      </c>
      <c r="C19" s="21">
        <v>99948</v>
      </c>
      <c r="D19" s="11">
        <f t="shared" si="0"/>
        <v>0.14395589201147641</v>
      </c>
      <c r="E19" s="21">
        <v>27370</v>
      </c>
      <c r="F19" s="11">
        <f t="shared" si="1"/>
        <v>3.9421226681415428E-2</v>
      </c>
      <c r="G19" s="21">
        <v>5389</v>
      </c>
      <c r="H19" s="11">
        <f t="shared" si="2"/>
        <v>7.7618191664650246E-3</v>
      </c>
    </row>
    <row r="20" spans="1:8" x14ac:dyDescent="0.45">
      <c r="A20" s="12" t="s">
        <v>77</v>
      </c>
      <c r="B20" s="20">
        <v>799966</v>
      </c>
      <c r="C20" s="21">
        <v>199020</v>
      </c>
      <c r="D20" s="11">
        <f t="shared" si="0"/>
        <v>0.24878557338686894</v>
      </c>
      <c r="E20" s="21">
        <v>50993</v>
      </c>
      <c r="F20" s="11">
        <f t="shared" si="1"/>
        <v>6.3743959118262528E-2</v>
      </c>
      <c r="G20" s="21">
        <v>8659</v>
      </c>
      <c r="H20" s="11">
        <f t="shared" si="2"/>
        <v>1.0824210028926229E-2</v>
      </c>
    </row>
    <row r="21" spans="1:8" x14ac:dyDescent="0.45">
      <c r="A21" s="12" t="s">
        <v>78</v>
      </c>
      <c r="B21" s="20">
        <v>2300944</v>
      </c>
      <c r="C21" s="21">
        <v>455086</v>
      </c>
      <c r="D21" s="11">
        <f t="shared" si="0"/>
        <v>0.19778230152493934</v>
      </c>
      <c r="E21" s="21">
        <v>115474</v>
      </c>
      <c r="F21" s="11">
        <f t="shared" si="1"/>
        <v>5.0185489086218525E-2</v>
      </c>
      <c r="G21" s="21">
        <v>14887</v>
      </c>
      <c r="H21" s="11">
        <f t="shared" si="2"/>
        <v>6.4699532018162977E-3</v>
      </c>
    </row>
    <row r="22" spans="1:8" x14ac:dyDescent="0.45">
      <c r="A22" s="12" t="s">
        <v>79</v>
      </c>
      <c r="B22" s="20">
        <v>1400720</v>
      </c>
      <c r="C22" s="21">
        <v>278045</v>
      </c>
      <c r="D22" s="11">
        <f t="shared" si="0"/>
        <v>0.19850148495059683</v>
      </c>
      <c r="E22" s="21">
        <v>81086</v>
      </c>
      <c r="F22" s="11">
        <f t="shared" si="1"/>
        <v>5.7888800045690789E-2</v>
      </c>
      <c r="G22" s="21">
        <v>10978</v>
      </c>
      <c r="H22" s="11">
        <f t="shared" si="2"/>
        <v>7.8373979096464669E-3</v>
      </c>
    </row>
    <row r="23" spans="1:8" x14ac:dyDescent="0.45">
      <c r="A23" s="12" t="s">
        <v>80</v>
      </c>
      <c r="B23" s="20">
        <v>2739963</v>
      </c>
      <c r="C23" s="21">
        <v>374169</v>
      </c>
      <c r="D23" s="11">
        <f t="shared" si="0"/>
        <v>0.13655987325376293</v>
      </c>
      <c r="E23" s="21">
        <v>101498</v>
      </c>
      <c r="F23" s="11">
        <f t="shared" si="1"/>
        <v>3.7043565916766032E-2</v>
      </c>
      <c r="G23" s="21">
        <v>19083</v>
      </c>
      <c r="H23" s="11">
        <f t="shared" si="2"/>
        <v>6.9646925889145219E-3</v>
      </c>
    </row>
    <row r="24" spans="1:8" x14ac:dyDescent="0.45">
      <c r="A24" s="12" t="s">
        <v>81</v>
      </c>
      <c r="B24" s="20">
        <v>831479.00000000012</v>
      </c>
      <c r="C24" s="21">
        <v>176237</v>
      </c>
      <c r="D24" s="11">
        <f t="shared" si="0"/>
        <v>0.21195604459042258</v>
      </c>
      <c r="E24" s="21">
        <v>39580</v>
      </c>
      <c r="F24" s="11">
        <f t="shared" si="1"/>
        <v>4.7601923800841626E-2</v>
      </c>
      <c r="G24" s="21">
        <v>5196</v>
      </c>
      <c r="H24" s="11">
        <f t="shared" si="2"/>
        <v>6.249105509579916E-3</v>
      </c>
    </row>
    <row r="25" spans="1:8" x14ac:dyDescent="0.45">
      <c r="A25" s="12" t="s">
        <v>82</v>
      </c>
      <c r="B25" s="20">
        <v>1526835</v>
      </c>
      <c r="C25" s="21">
        <v>338117</v>
      </c>
      <c r="D25" s="11">
        <f t="shared" si="0"/>
        <v>0.2214495999895208</v>
      </c>
      <c r="E25" s="21">
        <v>75392</v>
      </c>
      <c r="F25" s="11">
        <f t="shared" si="1"/>
        <v>4.9377961600303895E-2</v>
      </c>
      <c r="G25" s="21">
        <v>9464</v>
      </c>
      <c r="H25" s="11">
        <f t="shared" si="2"/>
        <v>6.1984431847580124E-3</v>
      </c>
    </row>
    <row r="26" spans="1:8" x14ac:dyDescent="0.45">
      <c r="A26" s="12" t="s">
        <v>83</v>
      </c>
      <c r="B26" s="20">
        <v>708155</v>
      </c>
      <c r="C26" s="21">
        <v>196616</v>
      </c>
      <c r="D26" s="11">
        <f t="shared" si="0"/>
        <v>0.27764543073197251</v>
      </c>
      <c r="E26" s="21">
        <v>37346</v>
      </c>
      <c r="F26" s="11">
        <f t="shared" si="1"/>
        <v>5.2737042031758587E-2</v>
      </c>
      <c r="G26" s="21">
        <v>4278</v>
      </c>
      <c r="H26" s="11">
        <f t="shared" si="2"/>
        <v>6.0410503350255239E-3</v>
      </c>
    </row>
    <row r="27" spans="1:8" x14ac:dyDescent="0.45">
      <c r="A27" s="12" t="s">
        <v>84</v>
      </c>
      <c r="B27" s="20">
        <v>1194817</v>
      </c>
      <c r="C27" s="21">
        <v>259795</v>
      </c>
      <c r="D27" s="11">
        <f t="shared" si="0"/>
        <v>0.21743497121316485</v>
      </c>
      <c r="E27" s="21">
        <v>59145</v>
      </c>
      <c r="F27" s="11">
        <f t="shared" si="1"/>
        <v>4.9501304383851252E-2</v>
      </c>
      <c r="G27" s="21">
        <v>7397</v>
      </c>
      <c r="H27" s="11">
        <f t="shared" si="2"/>
        <v>6.1909062224591712E-3</v>
      </c>
    </row>
    <row r="28" spans="1:8" x14ac:dyDescent="0.45">
      <c r="A28" s="12" t="s">
        <v>85</v>
      </c>
      <c r="B28" s="20">
        <v>944709</v>
      </c>
      <c r="C28" s="21">
        <v>184195</v>
      </c>
      <c r="D28" s="11">
        <f t="shared" si="0"/>
        <v>0.19497538395421235</v>
      </c>
      <c r="E28" s="21">
        <v>68671</v>
      </c>
      <c r="F28" s="11">
        <f t="shared" si="1"/>
        <v>7.269010880599211E-2</v>
      </c>
      <c r="G28" s="21">
        <v>3237</v>
      </c>
      <c r="H28" s="11">
        <f t="shared" si="2"/>
        <v>3.4264519550464747E-3</v>
      </c>
    </row>
    <row r="29" spans="1:8" x14ac:dyDescent="0.45">
      <c r="A29" s="12" t="s">
        <v>86</v>
      </c>
      <c r="B29" s="20">
        <v>1562767</v>
      </c>
      <c r="C29" s="21">
        <v>334710</v>
      </c>
      <c r="D29" s="11">
        <f t="shared" si="0"/>
        <v>0.21417780129731431</v>
      </c>
      <c r="E29" s="21">
        <v>83963</v>
      </c>
      <c r="F29" s="11">
        <f t="shared" si="1"/>
        <v>5.3727139106469486E-2</v>
      </c>
      <c r="G29" s="21">
        <v>9954</v>
      </c>
      <c r="H29" s="11">
        <f t="shared" si="2"/>
        <v>6.3694715846956068E-3</v>
      </c>
    </row>
    <row r="30" spans="1:8" x14ac:dyDescent="0.45">
      <c r="A30" s="12" t="s">
        <v>87</v>
      </c>
      <c r="B30" s="20">
        <v>732702</v>
      </c>
      <c r="C30" s="21">
        <v>144678</v>
      </c>
      <c r="D30" s="11">
        <f t="shared" si="0"/>
        <v>0.19745817535642049</v>
      </c>
      <c r="E30" s="21">
        <v>50935</v>
      </c>
      <c r="F30" s="11">
        <f t="shared" si="1"/>
        <v>6.9516665711298734E-2</v>
      </c>
      <c r="G30" s="21">
        <v>7883</v>
      </c>
      <c r="H30" s="11">
        <f t="shared" si="2"/>
        <v>1.0758807809996425E-2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88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6"/>
      <c r="B34" s="72" t="s">
        <v>3</v>
      </c>
      <c r="C34" s="68" t="s">
        <v>4</v>
      </c>
      <c r="D34" s="73"/>
      <c r="E34" s="87" t="str">
        <f>E5</f>
        <v>直近8日間</v>
      </c>
      <c r="F34" s="88"/>
      <c r="G34" s="87">
        <f>'進捗状況 (都道府県別)'!G5:H5</f>
        <v>44621</v>
      </c>
      <c r="H34" s="88"/>
    </row>
    <row r="35" spans="1:8" ht="24" customHeight="1" x14ac:dyDescent="0.45">
      <c r="A35" s="86"/>
      <c r="B35" s="72"/>
      <c r="C35" s="74"/>
      <c r="D35" s="75"/>
      <c r="E35" s="80" t="s">
        <v>5</v>
      </c>
      <c r="F35" s="81"/>
      <c r="G35" s="82" t="s">
        <v>6</v>
      </c>
      <c r="H35" s="83"/>
    </row>
    <row r="36" spans="1:8" ht="18.75" customHeight="1" x14ac:dyDescent="0.45">
      <c r="A36" s="67"/>
      <c r="B36" s="72"/>
      <c r="C36" s="84" t="s">
        <v>7</v>
      </c>
      <c r="D36" s="8"/>
      <c r="E36" s="84" t="s">
        <v>8</v>
      </c>
      <c r="F36" s="8"/>
      <c r="G36" s="84" t="s">
        <v>8</v>
      </c>
      <c r="H36" s="9"/>
    </row>
    <row r="37" spans="1:8" ht="18.75" customHeight="1" x14ac:dyDescent="0.45">
      <c r="A37" s="67"/>
      <c r="B37" s="72"/>
      <c r="C37" s="85"/>
      <c r="D37" s="70" t="s">
        <v>9</v>
      </c>
      <c r="E37" s="85"/>
      <c r="F37" s="68" t="s">
        <v>10</v>
      </c>
      <c r="G37" s="85"/>
      <c r="H37" s="70" t="s">
        <v>10</v>
      </c>
    </row>
    <row r="38" spans="1:8" ht="35.1" customHeight="1" x14ac:dyDescent="0.45">
      <c r="A38" s="67"/>
      <c r="B38" s="72"/>
      <c r="C38" s="85"/>
      <c r="D38" s="69"/>
      <c r="E38" s="85"/>
      <c r="F38" s="69"/>
      <c r="G38" s="85"/>
      <c r="H38" s="69"/>
    </row>
    <row r="39" spans="1:8" x14ac:dyDescent="0.45">
      <c r="A39" s="10" t="s">
        <v>67</v>
      </c>
      <c r="B39" s="20">
        <v>9572763</v>
      </c>
      <c r="C39" s="21">
        <v>2041775</v>
      </c>
      <c r="D39" s="11">
        <f>C39/$B39</f>
        <v>0.2132900396677532</v>
      </c>
      <c r="E39" s="21">
        <v>554919</v>
      </c>
      <c r="F39" s="11">
        <f>E39/$B39</f>
        <v>5.796853008896178E-2</v>
      </c>
      <c r="G39" s="21">
        <v>82757</v>
      </c>
      <c r="H39" s="11">
        <f>G39/$B39</f>
        <v>8.6450484567517239E-3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89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90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61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91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63</v>
      </c>
      <c r="B45" s="59"/>
      <c r="C45" s="59"/>
      <c r="D45" s="60"/>
      <c r="E45" s="59"/>
      <c r="F45" s="60"/>
      <c r="G45" s="59"/>
      <c r="H45" s="60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view="pageBreakPreview" zoomScale="99" zoomScaleNormal="100" zoomScaleSheetLayoutView="99" workbookViewId="0">
      <selection activeCell="E10" sqref="E10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2" width="13.09765625" customWidth="1"/>
    <col min="14" max="14" width="11.59765625" bestFit="1" customWidth="1"/>
  </cols>
  <sheetData>
    <row r="1" spans="1:14" x14ac:dyDescent="0.45">
      <c r="A1" s="22" t="s">
        <v>92</v>
      </c>
      <c r="B1" s="23"/>
      <c r="C1" s="24"/>
      <c r="D1" s="24"/>
      <c r="E1" s="24"/>
      <c r="F1" s="24"/>
      <c r="J1" s="25"/>
    </row>
    <row r="2" spans="1:14" x14ac:dyDescent="0.45">
      <c r="A2" s="22"/>
      <c r="B2" s="22"/>
      <c r="C2" s="22"/>
      <c r="D2" s="22"/>
      <c r="E2" s="22"/>
      <c r="F2" s="22"/>
      <c r="G2" s="22"/>
      <c r="H2" s="22"/>
      <c r="I2" s="22"/>
      <c r="L2" s="26" t="str">
        <f>'進捗状況 (都道府県別)'!H3</f>
        <v>（3月2日公表時点）</v>
      </c>
    </row>
    <row r="3" spans="1:14" x14ac:dyDescent="0.45">
      <c r="A3" s="92" t="s">
        <v>2</v>
      </c>
      <c r="B3" s="99" t="s">
        <v>134</v>
      </c>
      <c r="C3" s="100"/>
      <c r="D3" s="100"/>
      <c r="E3" s="100"/>
      <c r="F3" s="100"/>
      <c r="G3" s="100"/>
      <c r="H3" s="100"/>
      <c r="I3" s="100"/>
      <c r="J3" s="100"/>
      <c r="K3" s="100"/>
      <c r="L3" s="101"/>
    </row>
    <row r="4" spans="1:14" x14ac:dyDescent="0.45">
      <c r="A4" s="93"/>
      <c r="B4" s="93"/>
      <c r="C4" s="95" t="s">
        <v>93</v>
      </c>
      <c r="D4" s="96"/>
      <c r="E4" s="95" t="s">
        <v>94</v>
      </c>
      <c r="F4" s="96"/>
      <c r="G4" s="95" t="s">
        <v>95</v>
      </c>
      <c r="H4" s="102"/>
      <c r="I4" s="102"/>
      <c r="J4" s="102"/>
      <c r="K4" s="102"/>
      <c r="L4" s="96"/>
    </row>
    <row r="5" spans="1:14" x14ac:dyDescent="0.45">
      <c r="A5" s="93"/>
      <c r="B5" s="93"/>
      <c r="C5" s="97"/>
      <c r="D5" s="98"/>
      <c r="E5" s="97"/>
      <c r="F5" s="98"/>
      <c r="G5" s="97"/>
      <c r="H5" s="98"/>
      <c r="I5" s="27" t="s">
        <v>96</v>
      </c>
      <c r="J5" s="27" t="s">
        <v>97</v>
      </c>
      <c r="K5" s="28" t="s">
        <v>98</v>
      </c>
      <c r="L5" s="63" t="s">
        <v>133</v>
      </c>
    </row>
    <row r="6" spans="1:14" x14ac:dyDescent="0.45">
      <c r="A6" s="94"/>
      <c r="B6" s="94"/>
      <c r="C6" s="29" t="s">
        <v>7</v>
      </c>
      <c r="D6" s="29" t="s">
        <v>99</v>
      </c>
      <c r="E6" s="29" t="s">
        <v>7</v>
      </c>
      <c r="F6" s="29" t="s">
        <v>99</v>
      </c>
      <c r="G6" s="29" t="s">
        <v>7</v>
      </c>
      <c r="H6" s="29" t="s">
        <v>99</v>
      </c>
      <c r="I6" s="103" t="s">
        <v>7</v>
      </c>
      <c r="J6" s="104"/>
      <c r="K6" s="104"/>
      <c r="L6" s="105"/>
      <c r="N6" s="30" t="s">
        <v>100</v>
      </c>
    </row>
    <row r="7" spans="1:14" x14ac:dyDescent="0.45">
      <c r="A7" s="31" t="s">
        <v>11</v>
      </c>
      <c r="B7" s="32">
        <f>C7+E7+G7</f>
        <v>228813226</v>
      </c>
      <c r="C7" s="32">
        <f t="shared" ref="C7:J7" si="0">SUM(C8:C54)</f>
        <v>101677751</v>
      </c>
      <c r="D7" s="33">
        <f t="shared" ref="D7:D54" si="1">C7/N7</f>
        <v>0.80285625905952485</v>
      </c>
      <c r="E7" s="32">
        <f t="shared" si="0"/>
        <v>100178523</v>
      </c>
      <c r="F7" s="34">
        <f t="shared" ref="F7:F54" si="2">E7/N7</f>
        <v>0.79101822594294569</v>
      </c>
      <c r="G7" s="35">
        <f t="shared" si="0"/>
        <v>26956952</v>
      </c>
      <c r="H7" s="34">
        <f t="shared" ref="H7:H54" si="3">G7/N7</f>
        <v>0.21285440940139574</v>
      </c>
      <c r="I7" s="35">
        <f t="shared" si="0"/>
        <v>948649</v>
      </c>
      <c r="J7" s="35">
        <f t="shared" si="0"/>
        <v>4806622</v>
      </c>
      <c r="K7" s="35">
        <f>SUM(K8:K54)</f>
        <v>20648585</v>
      </c>
      <c r="L7" s="64">
        <f>SUM(L8:L54)</f>
        <v>553096</v>
      </c>
      <c r="N7" s="1">
        <v>126645025</v>
      </c>
    </row>
    <row r="8" spans="1:14" x14ac:dyDescent="0.45">
      <c r="A8" s="36" t="s">
        <v>12</v>
      </c>
      <c r="B8" s="32">
        <f t="shared" ref="B8:B54" si="4">C8+E8+G8</f>
        <v>9400053</v>
      </c>
      <c r="C8" s="37">
        <f>SUM(一般接種!D7+一般接種!G7+一般接種!J7+医療従事者等!C5)</f>
        <v>4232308</v>
      </c>
      <c r="D8" s="33">
        <f t="shared" si="1"/>
        <v>0.80976266994068613</v>
      </c>
      <c r="E8" s="37">
        <f>SUM(一般接種!E7+一般接種!H7+一般接種!K7+医療従事者等!D5)</f>
        <v>4165403</v>
      </c>
      <c r="F8" s="34">
        <f t="shared" si="2"/>
        <v>0.79696181248126174</v>
      </c>
      <c r="G8" s="32">
        <f>SUM(I8:L8)</f>
        <v>1002342</v>
      </c>
      <c r="H8" s="34">
        <f t="shared" si="3"/>
        <v>0.19177695340549111</v>
      </c>
      <c r="I8" s="38">
        <v>40361</v>
      </c>
      <c r="J8" s="38">
        <v>208866</v>
      </c>
      <c r="K8" s="38">
        <v>736970</v>
      </c>
      <c r="L8" s="65">
        <v>16145</v>
      </c>
      <c r="N8" s="1">
        <v>5226603</v>
      </c>
    </row>
    <row r="9" spans="1:14" x14ac:dyDescent="0.45">
      <c r="A9" s="36" t="s">
        <v>13</v>
      </c>
      <c r="B9" s="32">
        <f t="shared" si="4"/>
        <v>2351617</v>
      </c>
      <c r="C9" s="37">
        <f>SUM(一般接種!D8+一般接種!G8+一般接種!J8+医療従事者等!C6)</f>
        <v>1061290</v>
      </c>
      <c r="D9" s="33">
        <f t="shared" si="1"/>
        <v>0.84255109696216701</v>
      </c>
      <c r="E9" s="37">
        <f>SUM(一般接種!E8+一般接種!H8+一般接種!K8+医療従事者等!D6)</f>
        <v>1047327</v>
      </c>
      <c r="F9" s="34">
        <f t="shared" si="2"/>
        <v>0.83146596380640114</v>
      </c>
      <c r="G9" s="32">
        <f t="shared" ref="G9:G54" si="5">SUM(I9:L9)</f>
        <v>243000</v>
      </c>
      <c r="H9" s="34">
        <f t="shared" si="3"/>
        <v>0.19291608944002731</v>
      </c>
      <c r="I9" s="38">
        <v>10465</v>
      </c>
      <c r="J9" s="38">
        <v>39983</v>
      </c>
      <c r="K9" s="38">
        <v>188301</v>
      </c>
      <c r="L9" s="65">
        <v>4251</v>
      </c>
      <c r="N9" s="1">
        <v>1259615</v>
      </c>
    </row>
    <row r="10" spans="1:14" x14ac:dyDescent="0.45">
      <c r="A10" s="36" t="s">
        <v>14</v>
      </c>
      <c r="B10" s="32">
        <f t="shared" si="4"/>
        <v>2289596</v>
      </c>
      <c r="C10" s="37">
        <f>SUM(一般接種!D9+一般接種!G9+一般接種!J9+医療従事者等!C7)</f>
        <v>1028134</v>
      </c>
      <c r="D10" s="33">
        <f t="shared" si="1"/>
        <v>0.84216467088185598</v>
      </c>
      <c r="E10" s="37">
        <f>SUM(一般接種!E9+一般接種!H9+一般接種!K9+医療従事者等!D7)</f>
        <v>1012859</v>
      </c>
      <c r="F10" s="34">
        <f t="shared" si="2"/>
        <v>0.82965261958531256</v>
      </c>
      <c r="G10" s="32">
        <f t="shared" si="5"/>
        <v>248603</v>
      </c>
      <c r="H10" s="34">
        <f t="shared" si="3"/>
        <v>0.20363558026020151</v>
      </c>
      <c r="I10" s="38">
        <v>9212</v>
      </c>
      <c r="J10" s="38">
        <v>44698</v>
      </c>
      <c r="K10" s="38">
        <v>189107</v>
      </c>
      <c r="L10" s="65">
        <v>5586</v>
      </c>
      <c r="N10" s="1">
        <v>1220823</v>
      </c>
    </row>
    <row r="11" spans="1:14" x14ac:dyDescent="0.45">
      <c r="A11" s="36" t="s">
        <v>15</v>
      </c>
      <c r="B11" s="32">
        <f t="shared" si="4"/>
        <v>4269013</v>
      </c>
      <c r="C11" s="37">
        <f>SUM(一般接種!D10+一般接種!G10+一般接種!J10+医療従事者等!C8)</f>
        <v>1886095</v>
      </c>
      <c r="D11" s="33">
        <f t="shared" si="1"/>
        <v>0.82651362473701673</v>
      </c>
      <c r="E11" s="37">
        <f>SUM(一般接種!E10+一般接種!H10+一般接種!K10+医療従事者等!D8)</f>
        <v>1851610</v>
      </c>
      <c r="F11" s="34">
        <f t="shared" si="2"/>
        <v>0.81140180780888949</v>
      </c>
      <c r="G11" s="32">
        <f t="shared" si="5"/>
        <v>531308</v>
      </c>
      <c r="H11" s="34">
        <f t="shared" si="3"/>
        <v>0.23282671388862961</v>
      </c>
      <c r="I11" s="38">
        <v>17433</v>
      </c>
      <c r="J11" s="38">
        <v>111435</v>
      </c>
      <c r="K11" s="38">
        <v>398582</v>
      </c>
      <c r="L11" s="65">
        <v>3858</v>
      </c>
      <c r="N11" s="1">
        <v>2281989</v>
      </c>
    </row>
    <row r="12" spans="1:14" x14ac:dyDescent="0.45">
      <c r="A12" s="36" t="s">
        <v>16</v>
      </c>
      <c r="B12" s="32">
        <f t="shared" si="4"/>
        <v>1798908</v>
      </c>
      <c r="C12" s="37">
        <f>SUM(一般接種!D11+一般接種!G11+一般接種!J11+医療従事者等!C9)</f>
        <v>828355</v>
      </c>
      <c r="D12" s="33">
        <f t="shared" si="1"/>
        <v>0.85284179357718826</v>
      </c>
      <c r="E12" s="37">
        <f>SUM(一般接種!E11+一般接種!H11+一般接種!K11+医療従事者等!D9)</f>
        <v>816179</v>
      </c>
      <c r="F12" s="34">
        <f t="shared" si="2"/>
        <v>0.84030586190707601</v>
      </c>
      <c r="G12" s="32">
        <f t="shared" si="5"/>
        <v>154374</v>
      </c>
      <c r="H12" s="34">
        <f t="shared" si="3"/>
        <v>0.15893741094299529</v>
      </c>
      <c r="I12" s="38">
        <v>4847</v>
      </c>
      <c r="J12" s="38">
        <v>28868</v>
      </c>
      <c r="K12" s="38">
        <v>115650</v>
      </c>
      <c r="L12" s="65">
        <v>5009</v>
      </c>
      <c r="N12" s="1">
        <v>971288</v>
      </c>
    </row>
    <row r="13" spans="1:14" x14ac:dyDescent="0.45">
      <c r="A13" s="36" t="s">
        <v>17</v>
      </c>
      <c r="B13" s="32">
        <f t="shared" si="4"/>
        <v>2014902</v>
      </c>
      <c r="C13" s="37">
        <f>SUM(一般接種!D12+一般接種!G12+一般接種!J12+医療従事者等!C10)</f>
        <v>900368</v>
      </c>
      <c r="D13" s="33">
        <f t="shared" si="1"/>
        <v>0.84181001194881644</v>
      </c>
      <c r="E13" s="37">
        <f>SUM(一般接種!E12+一般接種!H12+一般接種!K12+医療従事者等!D10)</f>
        <v>890202</v>
      </c>
      <c r="F13" s="34">
        <f t="shared" si="2"/>
        <v>0.83230518660909791</v>
      </c>
      <c r="G13" s="32">
        <f t="shared" si="5"/>
        <v>224332</v>
      </c>
      <c r="H13" s="34">
        <f t="shared" si="3"/>
        <v>0.20974193174402231</v>
      </c>
      <c r="I13" s="38">
        <v>8973</v>
      </c>
      <c r="J13" s="38">
        <v>33309</v>
      </c>
      <c r="K13" s="38">
        <v>177562</v>
      </c>
      <c r="L13" s="65">
        <v>4488</v>
      </c>
      <c r="N13" s="1">
        <v>1069562</v>
      </c>
    </row>
    <row r="14" spans="1:14" x14ac:dyDescent="0.45">
      <c r="A14" s="36" t="s">
        <v>18</v>
      </c>
      <c r="B14" s="32">
        <f t="shared" si="4"/>
        <v>3489510</v>
      </c>
      <c r="C14" s="37">
        <f>SUM(一般接種!D13+一般接種!G13+一般接種!J13+医療従事者等!C11)</f>
        <v>1547126</v>
      </c>
      <c r="D14" s="33">
        <f t="shared" si="1"/>
        <v>0.83086840964759978</v>
      </c>
      <c r="E14" s="37">
        <f>SUM(一般接種!E13+一般接種!H13+一般接種!K13+医療従事者等!D11)</f>
        <v>1527799</v>
      </c>
      <c r="F14" s="34">
        <f t="shared" si="2"/>
        <v>0.82048903928393246</v>
      </c>
      <c r="G14" s="32">
        <f t="shared" si="5"/>
        <v>414585</v>
      </c>
      <c r="H14" s="34">
        <f t="shared" si="3"/>
        <v>0.22264869158281236</v>
      </c>
      <c r="I14" s="38">
        <v>18303</v>
      </c>
      <c r="J14" s="38">
        <v>70531</v>
      </c>
      <c r="K14" s="38">
        <v>316418</v>
      </c>
      <c r="L14" s="65">
        <v>9333</v>
      </c>
      <c r="N14" s="1">
        <v>1862059</v>
      </c>
    </row>
    <row r="15" spans="1:14" x14ac:dyDescent="0.45">
      <c r="A15" s="36" t="s">
        <v>19</v>
      </c>
      <c r="B15" s="32">
        <f t="shared" si="4"/>
        <v>5487158</v>
      </c>
      <c r="C15" s="37">
        <f>SUM(一般接種!D14+一般接種!G14+一般接種!J14+医療従事者等!C12)</f>
        <v>2411644</v>
      </c>
      <c r="D15" s="33">
        <f t="shared" si="1"/>
        <v>0.82940631260371256</v>
      </c>
      <c r="E15" s="37">
        <f>SUM(一般接種!E14+一般接種!H14+一般接種!K14+医療従事者等!D12)</f>
        <v>2377949</v>
      </c>
      <c r="F15" s="34">
        <f t="shared" si="2"/>
        <v>0.8178180161125298</v>
      </c>
      <c r="G15" s="32">
        <f t="shared" si="5"/>
        <v>697565</v>
      </c>
      <c r="H15" s="34">
        <f t="shared" si="3"/>
        <v>0.23990473488268119</v>
      </c>
      <c r="I15" s="38">
        <v>20096</v>
      </c>
      <c r="J15" s="38">
        <v>133148</v>
      </c>
      <c r="K15" s="38">
        <v>526522</v>
      </c>
      <c r="L15" s="65">
        <v>17799</v>
      </c>
      <c r="N15" s="1">
        <v>2907675</v>
      </c>
    </row>
    <row r="16" spans="1:14" x14ac:dyDescent="0.45">
      <c r="A16" s="39" t="s">
        <v>20</v>
      </c>
      <c r="B16" s="32">
        <f t="shared" si="4"/>
        <v>3590792</v>
      </c>
      <c r="C16" s="37">
        <f>SUM(一般接種!D15+一般接種!G15+一般接種!J15+医療従事者等!C13)</f>
        <v>1590732</v>
      </c>
      <c r="D16" s="33">
        <f t="shared" si="1"/>
        <v>0.81350679476997301</v>
      </c>
      <c r="E16" s="37">
        <f>SUM(一般接種!E15+一般接種!H15+一般接種!K15+医療従事者等!D13)</f>
        <v>1569525</v>
      </c>
      <c r="F16" s="34">
        <f t="shared" si="2"/>
        <v>0.80266144898156444</v>
      </c>
      <c r="G16" s="32">
        <f t="shared" si="5"/>
        <v>430535</v>
      </c>
      <c r="H16" s="34">
        <f t="shared" si="3"/>
        <v>0.22017734469809516</v>
      </c>
      <c r="I16" s="38">
        <v>14524</v>
      </c>
      <c r="J16" s="38">
        <v>67307</v>
      </c>
      <c r="K16" s="38">
        <v>339661</v>
      </c>
      <c r="L16" s="65">
        <v>9043</v>
      </c>
      <c r="N16" s="1">
        <v>1955401</v>
      </c>
    </row>
    <row r="17" spans="1:14" x14ac:dyDescent="0.45">
      <c r="A17" s="36" t="s">
        <v>21</v>
      </c>
      <c r="B17" s="32">
        <f t="shared" si="4"/>
        <v>3626904</v>
      </c>
      <c r="C17" s="37">
        <f>SUM(一般接種!D16+一般接種!G16+一般接種!J16+医療従事者等!C14)</f>
        <v>1583328</v>
      </c>
      <c r="D17" s="33">
        <f t="shared" si="1"/>
        <v>0.80860384627759241</v>
      </c>
      <c r="E17" s="37">
        <f>SUM(一般接種!E16+一般接種!H16+一般接種!K16+医療従事者等!D14)</f>
        <v>1557269</v>
      </c>
      <c r="F17" s="34">
        <f t="shared" si="2"/>
        <v>0.79529554399900715</v>
      </c>
      <c r="G17" s="32">
        <f t="shared" si="5"/>
        <v>486307</v>
      </c>
      <c r="H17" s="34">
        <f t="shared" si="3"/>
        <v>0.24835644330910409</v>
      </c>
      <c r="I17" s="38">
        <v>15649</v>
      </c>
      <c r="J17" s="38">
        <v>68081</v>
      </c>
      <c r="K17" s="38">
        <v>386545</v>
      </c>
      <c r="L17" s="65">
        <v>16032</v>
      </c>
      <c r="N17" s="1">
        <v>1958101</v>
      </c>
    </row>
    <row r="18" spans="1:14" x14ac:dyDescent="0.45">
      <c r="A18" s="36" t="s">
        <v>22</v>
      </c>
      <c r="B18" s="32">
        <f t="shared" si="4"/>
        <v>13417650</v>
      </c>
      <c r="C18" s="37">
        <f>SUM(一般接種!D17+一般接種!G17+一般接種!J17+医療従事者等!C15)</f>
        <v>5999633</v>
      </c>
      <c r="D18" s="33">
        <f t="shared" si="1"/>
        <v>0.811441181995886</v>
      </c>
      <c r="E18" s="37">
        <f>SUM(一般接種!E17+一般接種!H17+一般接種!K17+医療従事者等!D15)</f>
        <v>5908999</v>
      </c>
      <c r="F18" s="34">
        <f t="shared" si="2"/>
        <v>0.79918307219333395</v>
      </c>
      <c r="G18" s="32">
        <f t="shared" si="5"/>
        <v>1509018</v>
      </c>
      <c r="H18" s="34">
        <f t="shared" si="3"/>
        <v>0.20409237524579718</v>
      </c>
      <c r="I18" s="38">
        <v>45162</v>
      </c>
      <c r="J18" s="38">
        <v>246398</v>
      </c>
      <c r="K18" s="38">
        <v>1180674</v>
      </c>
      <c r="L18" s="65">
        <v>36784</v>
      </c>
      <c r="N18" s="1">
        <v>7393799</v>
      </c>
    </row>
    <row r="19" spans="1:14" x14ac:dyDescent="0.45">
      <c r="A19" s="36" t="s">
        <v>23</v>
      </c>
      <c r="B19" s="32">
        <f t="shared" si="4"/>
        <v>11407929</v>
      </c>
      <c r="C19" s="37">
        <f>SUM(一般接種!D18+一般接種!G18+一般接種!J18+医療従事者等!C16)</f>
        <v>5104881</v>
      </c>
      <c r="D19" s="33">
        <f t="shared" si="1"/>
        <v>0.80736488935759143</v>
      </c>
      <c r="E19" s="37">
        <f>SUM(一般接種!E18+一般接種!H18+一般接種!K18+医療従事者等!D16)</f>
        <v>5036776</v>
      </c>
      <c r="F19" s="34">
        <f t="shared" si="2"/>
        <v>0.79659371059951678</v>
      </c>
      <c r="G19" s="32">
        <f t="shared" si="5"/>
        <v>1266272</v>
      </c>
      <c r="H19" s="34">
        <f t="shared" si="3"/>
        <v>0.20026785211577233</v>
      </c>
      <c r="I19" s="38">
        <v>40526</v>
      </c>
      <c r="J19" s="38">
        <v>197126</v>
      </c>
      <c r="K19" s="38">
        <v>994291</v>
      </c>
      <c r="L19" s="65">
        <v>34329</v>
      </c>
      <c r="N19" s="1">
        <v>6322892</v>
      </c>
    </row>
    <row r="20" spans="1:14" x14ac:dyDescent="0.45">
      <c r="A20" s="36" t="s">
        <v>24</v>
      </c>
      <c r="B20" s="32">
        <f t="shared" si="4"/>
        <v>25027696</v>
      </c>
      <c r="C20" s="37">
        <f>SUM(一般接種!D19+一般接種!G19+一般接種!J19+医療従事者等!C17)</f>
        <v>11080830</v>
      </c>
      <c r="D20" s="33">
        <f t="shared" si="1"/>
        <v>0.80044547088348472</v>
      </c>
      <c r="E20" s="37">
        <f>SUM(一般接種!E19+一般接種!H19+一般接種!K19+医療従事者等!D17)</f>
        <v>10930024</v>
      </c>
      <c r="F20" s="34">
        <f t="shared" si="2"/>
        <v>0.78955170392901886</v>
      </c>
      <c r="G20" s="32">
        <f t="shared" si="5"/>
        <v>3016842</v>
      </c>
      <c r="H20" s="34">
        <f t="shared" si="3"/>
        <v>0.21792749417426979</v>
      </c>
      <c r="I20" s="38">
        <v>87721</v>
      </c>
      <c r="J20" s="38">
        <v>538774</v>
      </c>
      <c r="K20" s="38">
        <v>2320420</v>
      </c>
      <c r="L20" s="65">
        <v>69927</v>
      </c>
      <c r="N20" s="1">
        <v>13843329</v>
      </c>
    </row>
    <row r="21" spans="1:14" x14ac:dyDescent="0.45">
      <c r="A21" s="36" t="s">
        <v>25</v>
      </c>
      <c r="B21" s="32">
        <f t="shared" si="4"/>
        <v>16481046</v>
      </c>
      <c r="C21" s="37">
        <f>SUM(一般接種!D20+一般接種!G20+一般接種!J20+医療従事者等!C18)</f>
        <v>7463914</v>
      </c>
      <c r="D21" s="33">
        <f t="shared" si="1"/>
        <v>0.80951705417427766</v>
      </c>
      <c r="E21" s="37">
        <f>SUM(一般接種!E20+一般接種!H20+一般接種!K20+医療従事者等!D18)</f>
        <v>7370521</v>
      </c>
      <c r="F21" s="34">
        <f t="shared" si="2"/>
        <v>0.79938788786280912</v>
      </c>
      <c r="G21" s="32">
        <f t="shared" si="5"/>
        <v>1646611</v>
      </c>
      <c r="H21" s="34">
        <f t="shared" si="3"/>
        <v>0.17858722462383161</v>
      </c>
      <c r="I21" s="38">
        <v>43719</v>
      </c>
      <c r="J21" s="38">
        <v>254706</v>
      </c>
      <c r="K21" s="38">
        <v>1299161</v>
      </c>
      <c r="L21" s="65">
        <v>49025</v>
      </c>
      <c r="N21" s="1">
        <v>9220206</v>
      </c>
    </row>
    <row r="22" spans="1:14" x14ac:dyDescent="0.45">
      <c r="A22" s="36" t="s">
        <v>26</v>
      </c>
      <c r="B22" s="32">
        <f t="shared" si="4"/>
        <v>4074069</v>
      </c>
      <c r="C22" s="37">
        <f>SUM(一般接種!D21+一般接種!G21+一般接種!J21+医療従事者等!C19)</f>
        <v>1854759</v>
      </c>
      <c r="D22" s="33">
        <f t="shared" si="1"/>
        <v>0.83805385387683029</v>
      </c>
      <c r="E22" s="37">
        <f>SUM(一般接種!E21+一般接種!H21+一般接種!K21+医療従事者等!D19)</f>
        <v>1823259</v>
      </c>
      <c r="F22" s="34">
        <f t="shared" si="2"/>
        <v>0.82382090156490184</v>
      </c>
      <c r="G22" s="32">
        <f t="shared" si="5"/>
        <v>396051</v>
      </c>
      <c r="H22" s="34">
        <f t="shared" si="3"/>
        <v>0.17895158717751067</v>
      </c>
      <c r="I22" s="38">
        <v>15810</v>
      </c>
      <c r="J22" s="38">
        <v>61438</v>
      </c>
      <c r="K22" s="38">
        <v>308975</v>
      </c>
      <c r="L22" s="65">
        <v>9828</v>
      </c>
      <c r="N22" s="1">
        <v>2213174</v>
      </c>
    </row>
    <row r="23" spans="1:14" x14ac:dyDescent="0.45">
      <c r="A23" s="36" t="s">
        <v>27</v>
      </c>
      <c r="B23" s="32">
        <f t="shared" si="4"/>
        <v>1992990</v>
      </c>
      <c r="C23" s="37">
        <f>SUM(一般接種!D22+一般接種!G22+一般接種!J22+医療従事者等!C20)</f>
        <v>879169</v>
      </c>
      <c r="D23" s="33">
        <f t="shared" si="1"/>
        <v>0.8391627548264059</v>
      </c>
      <c r="E23" s="37">
        <f>SUM(一般接種!E22+一般接種!H22+一般接種!K22+医療従事者等!D20)</f>
        <v>870700</v>
      </c>
      <c r="F23" s="34">
        <f t="shared" si="2"/>
        <v>0.83107913339454831</v>
      </c>
      <c r="G23" s="32">
        <f t="shared" si="5"/>
        <v>243121</v>
      </c>
      <c r="H23" s="34">
        <f t="shared" si="3"/>
        <v>0.23205787296429997</v>
      </c>
      <c r="I23" s="38">
        <v>9858</v>
      </c>
      <c r="J23" s="38">
        <v>36167</v>
      </c>
      <c r="K23" s="38">
        <v>191636</v>
      </c>
      <c r="L23" s="65">
        <v>5460</v>
      </c>
      <c r="N23" s="1">
        <v>1047674</v>
      </c>
    </row>
    <row r="24" spans="1:14" x14ac:dyDescent="0.45">
      <c r="A24" s="36" t="s">
        <v>28</v>
      </c>
      <c r="B24" s="32">
        <f t="shared" si="4"/>
        <v>2079134</v>
      </c>
      <c r="C24" s="37">
        <f>SUM(一般接種!D23+一般接種!G23+一般接種!J23+医療従事者等!C21)</f>
        <v>917438</v>
      </c>
      <c r="D24" s="33">
        <f t="shared" si="1"/>
        <v>0.80998820471528865</v>
      </c>
      <c r="E24" s="37">
        <f>SUM(一般接種!E23+一般接種!H23+一般接種!K23+医療従事者等!D21)</f>
        <v>905141</v>
      </c>
      <c r="F24" s="34">
        <f t="shared" si="2"/>
        <v>0.79913142207342747</v>
      </c>
      <c r="G24" s="32">
        <f t="shared" si="5"/>
        <v>256555</v>
      </c>
      <c r="H24" s="34">
        <f t="shared" si="3"/>
        <v>0.22650743032306367</v>
      </c>
      <c r="I24" s="38">
        <v>7934</v>
      </c>
      <c r="J24" s="38">
        <v>52574</v>
      </c>
      <c r="K24" s="38">
        <v>190433</v>
      </c>
      <c r="L24" s="65">
        <v>5614</v>
      </c>
      <c r="N24" s="1">
        <v>1132656</v>
      </c>
    </row>
    <row r="25" spans="1:14" x14ac:dyDescent="0.45">
      <c r="A25" s="36" t="s">
        <v>29</v>
      </c>
      <c r="B25" s="32">
        <f t="shared" si="4"/>
        <v>1429630</v>
      </c>
      <c r="C25" s="37">
        <f>SUM(一般接種!D24+一般接種!G24+一般接種!J24+医療従事者等!C22)</f>
        <v>633703</v>
      </c>
      <c r="D25" s="33">
        <f t="shared" si="1"/>
        <v>0.81812149246755994</v>
      </c>
      <c r="E25" s="37">
        <f>SUM(一般接種!E24+一般接種!H24+一般接種!K24+医療従事者等!D22)</f>
        <v>626362</v>
      </c>
      <c r="F25" s="34">
        <f t="shared" si="2"/>
        <v>0.80864413497326948</v>
      </c>
      <c r="G25" s="32">
        <f t="shared" si="5"/>
        <v>169565</v>
      </c>
      <c r="H25" s="34">
        <f t="shared" si="3"/>
        <v>0.21891133680961239</v>
      </c>
      <c r="I25" s="38">
        <v>7397</v>
      </c>
      <c r="J25" s="38">
        <v>31259</v>
      </c>
      <c r="K25" s="38">
        <v>128182</v>
      </c>
      <c r="L25" s="65">
        <v>2727</v>
      </c>
      <c r="N25" s="1">
        <v>774583</v>
      </c>
    </row>
    <row r="26" spans="1:14" x14ac:dyDescent="0.45">
      <c r="A26" s="36" t="s">
        <v>30</v>
      </c>
      <c r="B26" s="32">
        <f t="shared" si="4"/>
        <v>1526252</v>
      </c>
      <c r="C26" s="37">
        <f>SUM(一般接種!D25+一般接種!G25+一般接種!J25+医療従事者等!C23)</f>
        <v>669095</v>
      </c>
      <c r="D26" s="33">
        <f t="shared" si="1"/>
        <v>0.81497861746145239</v>
      </c>
      <c r="E26" s="37">
        <f>SUM(一般接種!E25+一般接種!H25+一般接種!K25+医療従事者等!D23)</f>
        <v>659682</v>
      </c>
      <c r="F26" s="34">
        <f t="shared" si="2"/>
        <v>0.8035132893299245</v>
      </c>
      <c r="G26" s="32">
        <f t="shared" si="5"/>
        <v>197475</v>
      </c>
      <c r="H26" s="34">
        <f t="shared" si="3"/>
        <v>0.24053072057510563</v>
      </c>
      <c r="I26" s="38">
        <v>6085</v>
      </c>
      <c r="J26" s="38">
        <v>36110</v>
      </c>
      <c r="K26" s="38">
        <v>153264</v>
      </c>
      <c r="L26" s="65">
        <v>2016</v>
      </c>
      <c r="N26" s="1">
        <v>820997</v>
      </c>
    </row>
    <row r="27" spans="1:14" x14ac:dyDescent="0.45">
      <c r="A27" s="36" t="s">
        <v>31</v>
      </c>
      <c r="B27" s="32">
        <f t="shared" si="4"/>
        <v>3838505</v>
      </c>
      <c r="C27" s="37">
        <f>SUM(一般接種!D26+一般接種!G26+一般接種!J26+医療従事者等!C24)</f>
        <v>1690823</v>
      </c>
      <c r="D27" s="33">
        <f t="shared" si="1"/>
        <v>0.8161378591973788</v>
      </c>
      <c r="E27" s="37">
        <f>SUM(一般接種!E26+一般接種!H26+一般接種!K26+医療従事者等!D24)</f>
        <v>1665689</v>
      </c>
      <c r="F27" s="34">
        <f t="shared" si="2"/>
        <v>0.80400601041541475</v>
      </c>
      <c r="G27" s="32">
        <f t="shared" si="5"/>
        <v>481993</v>
      </c>
      <c r="H27" s="34">
        <f t="shared" si="3"/>
        <v>0.23265163483588891</v>
      </c>
      <c r="I27" s="38">
        <v>13619</v>
      </c>
      <c r="J27" s="38">
        <v>65119</v>
      </c>
      <c r="K27" s="38">
        <v>395555</v>
      </c>
      <c r="L27" s="65">
        <v>7700</v>
      </c>
      <c r="N27" s="1">
        <v>2071737</v>
      </c>
    </row>
    <row r="28" spans="1:14" x14ac:dyDescent="0.45">
      <c r="A28" s="36" t="s">
        <v>32</v>
      </c>
      <c r="B28" s="32">
        <f t="shared" si="4"/>
        <v>3817152</v>
      </c>
      <c r="C28" s="37">
        <f>SUM(一般接種!D27+一般接種!G27+一般接種!J27+医療従事者等!C25)</f>
        <v>1637654</v>
      </c>
      <c r="D28" s="33">
        <f t="shared" si="1"/>
        <v>0.81200977195951385</v>
      </c>
      <c r="E28" s="37">
        <f>SUM(一般接種!E27+一般接種!H27+一般接種!K27+医療従事者等!D25)</f>
        <v>1622349</v>
      </c>
      <c r="F28" s="34">
        <f t="shared" si="2"/>
        <v>0.80442098363191827</v>
      </c>
      <c r="G28" s="32">
        <f t="shared" si="5"/>
        <v>557149</v>
      </c>
      <c r="H28" s="34">
        <f t="shared" si="3"/>
        <v>0.2762551994728259</v>
      </c>
      <c r="I28" s="38">
        <v>14801</v>
      </c>
      <c r="J28" s="38">
        <v>83574</v>
      </c>
      <c r="K28" s="38">
        <v>450025</v>
      </c>
      <c r="L28" s="65">
        <v>8749</v>
      </c>
      <c r="N28" s="1">
        <v>2016791</v>
      </c>
    </row>
    <row r="29" spans="1:14" x14ac:dyDescent="0.45">
      <c r="A29" s="36" t="s">
        <v>33</v>
      </c>
      <c r="B29" s="32">
        <f t="shared" si="4"/>
        <v>6849852</v>
      </c>
      <c r="C29" s="37">
        <f>SUM(一般接種!D28+一般接種!G28+一般接種!J28+医療従事者等!C26)</f>
        <v>3072157</v>
      </c>
      <c r="D29" s="33">
        <f t="shared" si="1"/>
        <v>0.83340757298725543</v>
      </c>
      <c r="E29" s="37">
        <f>SUM(一般接種!E28+一般接種!H28+一般接種!K28+医療従事者等!D26)</f>
        <v>3036531</v>
      </c>
      <c r="F29" s="34">
        <f t="shared" si="2"/>
        <v>0.82374303494598866</v>
      </c>
      <c r="G29" s="32">
        <f t="shared" si="5"/>
        <v>741164</v>
      </c>
      <c r="H29" s="34">
        <f t="shared" si="3"/>
        <v>0.20106123821976746</v>
      </c>
      <c r="I29" s="38">
        <v>21348</v>
      </c>
      <c r="J29" s="38">
        <v>105947</v>
      </c>
      <c r="K29" s="38">
        <v>595178</v>
      </c>
      <c r="L29" s="65">
        <v>18691</v>
      </c>
      <c r="N29" s="1">
        <v>3686260</v>
      </c>
    </row>
    <row r="30" spans="1:14" x14ac:dyDescent="0.45">
      <c r="A30" s="36" t="s">
        <v>34</v>
      </c>
      <c r="B30" s="32">
        <f t="shared" si="4"/>
        <v>13408789</v>
      </c>
      <c r="C30" s="37">
        <f>SUM(一般接種!D29+一般接種!G29+一般接種!J29+医療従事者等!C27)</f>
        <v>5910410</v>
      </c>
      <c r="D30" s="33">
        <f t="shared" si="1"/>
        <v>0.78192417264005587</v>
      </c>
      <c r="E30" s="37">
        <f>SUM(一般接種!E29+一般接種!H29+一般接種!K29+医療従事者等!D27)</f>
        <v>5799656</v>
      </c>
      <c r="F30" s="34">
        <f t="shared" si="2"/>
        <v>0.76727185075095239</v>
      </c>
      <c r="G30" s="32">
        <f t="shared" si="5"/>
        <v>1698723</v>
      </c>
      <c r="H30" s="34">
        <f t="shared" si="3"/>
        <v>0.22473442220076673</v>
      </c>
      <c r="I30" s="38">
        <v>42082</v>
      </c>
      <c r="J30" s="38">
        <v>352372</v>
      </c>
      <c r="K30" s="38">
        <v>1270901</v>
      </c>
      <c r="L30" s="65">
        <v>33368</v>
      </c>
      <c r="N30" s="1">
        <v>7558802</v>
      </c>
    </row>
    <row r="31" spans="1:14" x14ac:dyDescent="0.45">
      <c r="A31" s="36" t="s">
        <v>35</v>
      </c>
      <c r="B31" s="32">
        <f t="shared" si="4"/>
        <v>3259575</v>
      </c>
      <c r="C31" s="37">
        <f>SUM(一般接種!D30+一般接種!G30+一般接種!J30+医療従事者等!C28)</f>
        <v>1453230</v>
      </c>
      <c r="D31" s="33">
        <f t="shared" si="1"/>
        <v>0.80710024731235941</v>
      </c>
      <c r="E31" s="37">
        <f>SUM(一般接種!E30+一般接種!H30+一般接種!K30+医療従事者等!D28)</f>
        <v>1435517</v>
      </c>
      <c r="F31" s="34">
        <f t="shared" si="2"/>
        <v>0.79726273592005137</v>
      </c>
      <c r="G31" s="32">
        <f t="shared" si="5"/>
        <v>370828</v>
      </c>
      <c r="H31" s="34">
        <f t="shared" si="3"/>
        <v>0.20595182490751474</v>
      </c>
      <c r="I31" s="38">
        <v>15228</v>
      </c>
      <c r="J31" s="38">
        <v>62338</v>
      </c>
      <c r="K31" s="38">
        <v>291333</v>
      </c>
      <c r="L31" s="65">
        <v>1929</v>
      </c>
      <c r="N31" s="1">
        <v>1800557</v>
      </c>
    </row>
    <row r="32" spans="1:14" x14ac:dyDescent="0.45">
      <c r="A32" s="36" t="s">
        <v>36</v>
      </c>
      <c r="B32" s="32">
        <f t="shared" si="4"/>
        <v>2540636</v>
      </c>
      <c r="C32" s="37">
        <f>SUM(一般接種!D31+一般接種!G31+一般接種!J31+医療従事者等!C29)</f>
        <v>1138129</v>
      </c>
      <c r="D32" s="33">
        <f t="shared" si="1"/>
        <v>0.80215288090366588</v>
      </c>
      <c r="E32" s="37">
        <f>SUM(一般接種!E31+一般接種!H31+一般接種!K31+医療従事者等!D29)</f>
        <v>1125295</v>
      </c>
      <c r="F32" s="34">
        <f t="shared" si="2"/>
        <v>0.79310748264607145</v>
      </c>
      <c r="G32" s="32">
        <f t="shared" si="5"/>
        <v>277212</v>
      </c>
      <c r="H32" s="34">
        <f t="shared" si="3"/>
        <v>0.19537891084496312</v>
      </c>
      <c r="I32" s="38">
        <v>8492</v>
      </c>
      <c r="J32" s="38">
        <v>49963</v>
      </c>
      <c r="K32" s="38">
        <v>213846</v>
      </c>
      <c r="L32" s="65">
        <v>4911</v>
      </c>
      <c r="N32" s="1">
        <v>1418843</v>
      </c>
    </row>
    <row r="33" spans="1:14" x14ac:dyDescent="0.45">
      <c r="A33" s="36" t="s">
        <v>37</v>
      </c>
      <c r="B33" s="32">
        <f t="shared" si="4"/>
        <v>4457133</v>
      </c>
      <c r="C33" s="37">
        <f>SUM(一般接種!D32+一般接種!G32+一般接種!J32+医療従事者等!C30)</f>
        <v>2000992</v>
      </c>
      <c r="D33" s="33">
        <f t="shared" si="1"/>
        <v>0.79073652996077515</v>
      </c>
      <c r="E33" s="37">
        <f>SUM(一般接種!E32+一般接種!H32+一般接種!K32+医療従事者等!D30)</f>
        <v>1967263</v>
      </c>
      <c r="F33" s="34">
        <f t="shared" si="2"/>
        <v>0.77740776481876217</v>
      </c>
      <c r="G33" s="32">
        <f t="shared" si="5"/>
        <v>488878</v>
      </c>
      <c r="H33" s="34">
        <f t="shared" si="3"/>
        <v>0.1931910238992279</v>
      </c>
      <c r="I33" s="38">
        <v>23414</v>
      </c>
      <c r="J33" s="38">
        <v>78136</v>
      </c>
      <c r="K33" s="38">
        <v>379203</v>
      </c>
      <c r="L33" s="65">
        <v>8125</v>
      </c>
      <c r="N33" s="1">
        <v>2530542</v>
      </c>
    </row>
    <row r="34" spans="1:14" x14ac:dyDescent="0.45">
      <c r="A34" s="36" t="s">
        <v>38</v>
      </c>
      <c r="B34" s="32">
        <f t="shared" si="4"/>
        <v>15165308</v>
      </c>
      <c r="C34" s="37">
        <f>SUM(一般接種!D33+一般接種!G33+一般接種!J33+医療従事者等!C31)</f>
        <v>6819653</v>
      </c>
      <c r="D34" s="33">
        <f t="shared" si="1"/>
        <v>0.77149663595644602</v>
      </c>
      <c r="E34" s="37">
        <f>SUM(一般接種!E33+一般接種!H33+一般接種!K33+医療従事者等!D31)</f>
        <v>6719410</v>
      </c>
      <c r="F34" s="34">
        <f t="shared" si="2"/>
        <v>0.76015630276380675</v>
      </c>
      <c r="G34" s="32">
        <f t="shared" si="5"/>
        <v>1626245</v>
      </c>
      <c r="H34" s="34">
        <f t="shared" si="3"/>
        <v>0.18397454338820327</v>
      </c>
      <c r="I34" s="38">
        <v>52863</v>
      </c>
      <c r="J34" s="38">
        <v>322051</v>
      </c>
      <c r="K34" s="38">
        <v>1219115</v>
      </c>
      <c r="L34" s="65">
        <v>32216</v>
      </c>
      <c r="N34" s="1">
        <v>8839511</v>
      </c>
    </row>
    <row r="35" spans="1:14" x14ac:dyDescent="0.45">
      <c r="A35" s="36" t="s">
        <v>39</v>
      </c>
      <c r="B35" s="32">
        <f t="shared" si="4"/>
        <v>9836715</v>
      </c>
      <c r="C35" s="37">
        <f>SUM(一般接種!D34+一般接種!G34+一般接種!J34+医療従事者等!C32)</f>
        <v>4374706</v>
      </c>
      <c r="D35" s="33">
        <f t="shared" si="1"/>
        <v>0.79199909479734776</v>
      </c>
      <c r="E35" s="37">
        <f>SUM(一般接種!E34+一般接種!H34+一般接種!K34+医療従事者等!D32)</f>
        <v>4315349</v>
      </c>
      <c r="F35" s="34">
        <f t="shared" si="2"/>
        <v>0.78125307203150107</v>
      </c>
      <c r="G35" s="32">
        <f t="shared" si="5"/>
        <v>1146660</v>
      </c>
      <c r="H35" s="34">
        <f t="shared" si="3"/>
        <v>0.20759193464436851</v>
      </c>
      <c r="I35" s="38">
        <v>40771</v>
      </c>
      <c r="J35" s="38">
        <v>214339</v>
      </c>
      <c r="K35" s="38">
        <v>872950</v>
      </c>
      <c r="L35" s="65">
        <v>18600</v>
      </c>
      <c r="N35" s="1">
        <v>5523625</v>
      </c>
    </row>
    <row r="36" spans="1:14" x14ac:dyDescent="0.45">
      <c r="A36" s="36" t="s">
        <v>40</v>
      </c>
      <c r="B36" s="32">
        <f t="shared" si="4"/>
        <v>2472059</v>
      </c>
      <c r="C36" s="37">
        <f>SUM(一般接種!D35+一般接種!G35+一般接種!J35+医療従事者等!C33)</f>
        <v>1080918</v>
      </c>
      <c r="D36" s="33">
        <f t="shared" si="1"/>
        <v>0.80381248703279973</v>
      </c>
      <c r="E36" s="37">
        <f>SUM(一般接種!E35+一般接種!H35+一般接種!K35+医療従事者等!D33)</f>
        <v>1068404</v>
      </c>
      <c r="F36" s="34">
        <f t="shared" si="2"/>
        <v>0.79450659198550799</v>
      </c>
      <c r="G36" s="32">
        <f t="shared" si="5"/>
        <v>322737</v>
      </c>
      <c r="H36" s="34">
        <f t="shared" si="3"/>
        <v>0.23999973229005778</v>
      </c>
      <c r="I36" s="38">
        <v>6066</v>
      </c>
      <c r="J36" s="38">
        <v>48510</v>
      </c>
      <c r="K36" s="38">
        <v>264638</v>
      </c>
      <c r="L36" s="65">
        <v>3523</v>
      </c>
      <c r="N36" s="1">
        <v>1344739</v>
      </c>
    </row>
    <row r="37" spans="1:14" x14ac:dyDescent="0.45">
      <c r="A37" s="36" t="s">
        <v>41</v>
      </c>
      <c r="B37" s="32">
        <f t="shared" si="4"/>
        <v>1714742</v>
      </c>
      <c r="C37" s="37">
        <f>SUM(一般接種!D36+一般接種!G36+一般接種!J36+医療従事者等!C34)</f>
        <v>739758</v>
      </c>
      <c r="D37" s="33">
        <f t="shared" si="1"/>
        <v>0.78328349738255376</v>
      </c>
      <c r="E37" s="37">
        <f>SUM(一般接種!E36+一般接種!H36+一般接種!K36+医療従事者等!D34)</f>
        <v>728767</v>
      </c>
      <c r="F37" s="34">
        <f t="shared" si="2"/>
        <v>0.7716458146272045</v>
      </c>
      <c r="G37" s="32">
        <f t="shared" si="5"/>
        <v>246217</v>
      </c>
      <c r="H37" s="34">
        <f t="shared" si="3"/>
        <v>0.26070378809697259</v>
      </c>
      <c r="I37" s="38">
        <v>7417</v>
      </c>
      <c r="J37" s="38">
        <v>42722</v>
      </c>
      <c r="K37" s="38">
        <v>191522</v>
      </c>
      <c r="L37" s="65">
        <v>4556</v>
      </c>
      <c r="N37" s="1">
        <v>944432</v>
      </c>
    </row>
    <row r="38" spans="1:14" x14ac:dyDescent="0.45">
      <c r="A38" s="36" t="s">
        <v>42</v>
      </c>
      <c r="B38" s="32">
        <f t="shared" si="4"/>
        <v>997149</v>
      </c>
      <c r="C38" s="37">
        <f>SUM(一般接種!D37+一般接種!G37+一般接種!J37+医療従事者等!C35)</f>
        <v>433933</v>
      </c>
      <c r="D38" s="33">
        <f t="shared" si="1"/>
        <v>0.77935048887547864</v>
      </c>
      <c r="E38" s="37">
        <f>SUM(一般接種!E37+一般接種!H37+一般接種!K37+医療従事者等!D35)</f>
        <v>428146</v>
      </c>
      <c r="F38" s="34">
        <f t="shared" si="2"/>
        <v>0.76895694591119057</v>
      </c>
      <c r="G38" s="32">
        <f t="shared" si="5"/>
        <v>135070</v>
      </c>
      <c r="H38" s="34">
        <f t="shared" si="3"/>
        <v>0.24258784312880308</v>
      </c>
      <c r="I38" s="38">
        <v>4850</v>
      </c>
      <c r="J38" s="38">
        <v>22557</v>
      </c>
      <c r="K38" s="38">
        <v>105057</v>
      </c>
      <c r="L38" s="65">
        <v>2606</v>
      </c>
      <c r="N38" s="1">
        <v>556788</v>
      </c>
    </row>
    <row r="39" spans="1:14" x14ac:dyDescent="0.45">
      <c r="A39" s="36" t="s">
        <v>43</v>
      </c>
      <c r="B39" s="32">
        <f t="shared" si="4"/>
        <v>1232387</v>
      </c>
      <c r="C39" s="37">
        <f>SUM(一般接種!D38+一般接種!G38+一般接種!J38+医療従事者等!C36)</f>
        <v>549993</v>
      </c>
      <c r="D39" s="33">
        <f t="shared" si="1"/>
        <v>0.81745056219020085</v>
      </c>
      <c r="E39" s="37">
        <f>SUM(一般接種!E38+一般接種!H38+一般接種!K38+医療従事者等!D36)</f>
        <v>540026</v>
      </c>
      <c r="F39" s="34">
        <f t="shared" si="2"/>
        <v>0.80263668318928683</v>
      </c>
      <c r="G39" s="32">
        <f t="shared" si="5"/>
        <v>142368</v>
      </c>
      <c r="H39" s="34">
        <f t="shared" si="3"/>
        <v>0.2116005142572624</v>
      </c>
      <c r="I39" s="38">
        <v>4793</v>
      </c>
      <c r="J39" s="38">
        <v>29474</v>
      </c>
      <c r="K39" s="38">
        <v>104463</v>
      </c>
      <c r="L39" s="65">
        <v>3638</v>
      </c>
      <c r="N39" s="1">
        <v>672815</v>
      </c>
    </row>
    <row r="40" spans="1:14" x14ac:dyDescent="0.45">
      <c r="A40" s="36" t="s">
        <v>44</v>
      </c>
      <c r="B40" s="32">
        <f t="shared" si="4"/>
        <v>3428267</v>
      </c>
      <c r="C40" s="37">
        <f>SUM(一般接種!D39+一般接種!G39+一般接種!J39+医療従事者等!C37)</f>
        <v>1486233</v>
      </c>
      <c r="D40" s="33">
        <f t="shared" si="1"/>
        <v>0.78479251406306183</v>
      </c>
      <c r="E40" s="37">
        <f>SUM(一般接種!E39+一般接種!H39+一般接種!K39+医療従事者等!D37)</f>
        <v>1454983</v>
      </c>
      <c r="F40" s="34">
        <f t="shared" si="2"/>
        <v>0.76829122115375981</v>
      </c>
      <c r="G40" s="32">
        <f t="shared" si="5"/>
        <v>487051</v>
      </c>
      <c r="H40" s="34">
        <f t="shared" si="3"/>
        <v>0.25718307880859081</v>
      </c>
      <c r="I40" s="38">
        <v>21697</v>
      </c>
      <c r="J40" s="38">
        <v>132840</v>
      </c>
      <c r="K40" s="38">
        <v>325499</v>
      </c>
      <c r="L40" s="65">
        <v>7015</v>
      </c>
      <c r="N40" s="1">
        <v>1893791</v>
      </c>
    </row>
    <row r="41" spans="1:14" x14ac:dyDescent="0.45">
      <c r="A41" s="36" t="s">
        <v>45</v>
      </c>
      <c r="B41" s="32">
        <f t="shared" si="4"/>
        <v>5047143</v>
      </c>
      <c r="C41" s="37">
        <f>SUM(一般接種!D40+一般接種!G40+一般接種!J40+医療従事者等!C38)</f>
        <v>2203510</v>
      </c>
      <c r="D41" s="33">
        <f t="shared" si="1"/>
        <v>0.78348888666858907</v>
      </c>
      <c r="E41" s="37">
        <f>SUM(一般接種!E40+一般接種!H40+一般接種!K40+医療従事者等!D38)</f>
        <v>2172971</v>
      </c>
      <c r="F41" s="34">
        <f t="shared" si="2"/>
        <v>0.77263031688221551</v>
      </c>
      <c r="G41" s="32">
        <f t="shared" si="5"/>
        <v>670662</v>
      </c>
      <c r="H41" s="34">
        <f t="shared" si="3"/>
        <v>0.23846328072526526</v>
      </c>
      <c r="I41" s="38">
        <v>22123</v>
      </c>
      <c r="J41" s="38">
        <v>115618</v>
      </c>
      <c r="K41" s="38">
        <v>518672</v>
      </c>
      <c r="L41" s="65">
        <v>14249</v>
      </c>
      <c r="N41" s="1">
        <v>2812433</v>
      </c>
    </row>
    <row r="42" spans="1:14" x14ac:dyDescent="0.45">
      <c r="A42" s="36" t="s">
        <v>46</v>
      </c>
      <c r="B42" s="32">
        <f t="shared" si="4"/>
        <v>2549235</v>
      </c>
      <c r="C42" s="37">
        <f>SUM(一般接種!D41+一般接種!G41+一般接種!J41+医療従事者等!C39)</f>
        <v>1100498</v>
      </c>
      <c r="D42" s="33">
        <f t="shared" si="1"/>
        <v>0.81151086563774322</v>
      </c>
      <c r="E42" s="37">
        <f>SUM(一般接種!E41+一般接種!H41+一般接種!K41+医療従事者等!D39)</f>
        <v>1075597</v>
      </c>
      <c r="F42" s="34">
        <f t="shared" si="2"/>
        <v>0.79314878586545334</v>
      </c>
      <c r="G42" s="32">
        <f t="shared" si="5"/>
        <v>373140</v>
      </c>
      <c r="H42" s="34">
        <f t="shared" si="3"/>
        <v>0.27515467034385116</v>
      </c>
      <c r="I42" s="38">
        <v>44037</v>
      </c>
      <c r="J42" s="38">
        <v>44809</v>
      </c>
      <c r="K42" s="38">
        <v>274567</v>
      </c>
      <c r="L42" s="65">
        <v>9727</v>
      </c>
      <c r="N42" s="1">
        <v>1356110</v>
      </c>
    </row>
    <row r="43" spans="1:14" x14ac:dyDescent="0.45">
      <c r="A43" s="36" t="s">
        <v>47</v>
      </c>
      <c r="B43" s="32">
        <f t="shared" si="4"/>
        <v>1343228</v>
      </c>
      <c r="C43" s="37">
        <f>SUM(一般接種!D42+一般接種!G42+一般接種!J42+医療従事者等!C40)</f>
        <v>588681</v>
      </c>
      <c r="D43" s="33">
        <f t="shared" si="1"/>
        <v>0.80098210896266275</v>
      </c>
      <c r="E43" s="37">
        <f>SUM(一般接種!E42+一般接種!H42+一般接種!K42+医療従事者等!D40)</f>
        <v>580815</v>
      </c>
      <c r="F43" s="34">
        <f t="shared" si="2"/>
        <v>0.79027932550421864</v>
      </c>
      <c r="G43" s="32">
        <f t="shared" si="5"/>
        <v>173732</v>
      </c>
      <c r="H43" s="34">
        <f t="shared" si="3"/>
        <v>0.23638647035372523</v>
      </c>
      <c r="I43" s="38">
        <v>7575</v>
      </c>
      <c r="J43" s="38">
        <v>36681</v>
      </c>
      <c r="K43" s="38">
        <v>127439</v>
      </c>
      <c r="L43" s="65">
        <v>2037</v>
      </c>
      <c r="N43" s="1">
        <v>734949</v>
      </c>
    </row>
    <row r="44" spans="1:14" x14ac:dyDescent="0.45">
      <c r="A44" s="36" t="s">
        <v>48</v>
      </c>
      <c r="B44" s="32">
        <f t="shared" si="4"/>
        <v>1710672</v>
      </c>
      <c r="C44" s="37">
        <f>SUM(一般接種!D43+一般接種!G43+一般接種!J43+医療従事者等!C41)</f>
        <v>764349</v>
      </c>
      <c r="D44" s="33">
        <f t="shared" si="1"/>
        <v>0.78483636856502137</v>
      </c>
      <c r="E44" s="37">
        <f>SUM(一般接種!E43+一般接種!H43+一般接種!K43+医療従事者等!D41)</f>
        <v>754754</v>
      </c>
      <c r="F44" s="34">
        <f t="shared" si="2"/>
        <v>0.77498418722327644</v>
      </c>
      <c r="G44" s="32">
        <f t="shared" si="5"/>
        <v>191569</v>
      </c>
      <c r="H44" s="34">
        <f t="shared" si="3"/>
        <v>0.19670375481570929</v>
      </c>
      <c r="I44" s="38">
        <v>9115</v>
      </c>
      <c r="J44" s="38">
        <v>41804</v>
      </c>
      <c r="K44" s="38">
        <v>138676</v>
      </c>
      <c r="L44" s="65">
        <v>1974</v>
      </c>
      <c r="N44" s="1">
        <v>973896</v>
      </c>
    </row>
    <row r="45" spans="1:14" x14ac:dyDescent="0.45">
      <c r="A45" s="36" t="s">
        <v>49</v>
      </c>
      <c r="B45" s="32">
        <f t="shared" si="4"/>
        <v>2494245</v>
      </c>
      <c r="C45" s="37">
        <f>SUM(一般接種!D44+一般接種!G44+一般接種!J44+医療従事者等!C42)</f>
        <v>1090783</v>
      </c>
      <c r="D45" s="33">
        <f t="shared" si="1"/>
        <v>0.80428234673013721</v>
      </c>
      <c r="E45" s="37">
        <f>SUM(一般接種!E44+一般接種!H44+一般接種!K44+医療従事者等!D42)</f>
        <v>1078547</v>
      </c>
      <c r="F45" s="34">
        <f t="shared" si="2"/>
        <v>0.79526020502588446</v>
      </c>
      <c r="G45" s="32">
        <f t="shared" si="5"/>
        <v>324915</v>
      </c>
      <c r="H45" s="34">
        <f t="shared" si="3"/>
        <v>0.2395741395748032</v>
      </c>
      <c r="I45" s="38">
        <v>11717</v>
      </c>
      <c r="J45" s="38">
        <v>52423</v>
      </c>
      <c r="K45" s="38">
        <v>256733</v>
      </c>
      <c r="L45" s="65">
        <v>4042</v>
      </c>
      <c r="N45" s="1">
        <v>1356219</v>
      </c>
    </row>
    <row r="46" spans="1:14" x14ac:dyDescent="0.45">
      <c r="A46" s="36" t="s">
        <v>50</v>
      </c>
      <c r="B46" s="32">
        <f t="shared" si="4"/>
        <v>1274859</v>
      </c>
      <c r="C46" s="37">
        <f>SUM(一般接種!D45+一般接種!G45+一般接種!J45+医療従事者等!C43)</f>
        <v>555683</v>
      </c>
      <c r="D46" s="33">
        <f t="shared" si="1"/>
        <v>0.79251162704462708</v>
      </c>
      <c r="E46" s="37">
        <f>SUM(一般接種!E45+一般接種!H45+一般接種!K45+医療従事者等!D43)</f>
        <v>548249</v>
      </c>
      <c r="F46" s="34">
        <f t="shared" si="2"/>
        <v>0.78190930263403724</v>
      </c>
      <c r="G46" s="32">
        <f t="shared" si="5"/>
        <v>170927</v>
      </c>
      <c r="H46" s="34">
        <f t="shared" si="3"/>
        <v>0.24377502078677404</v>
      </c>
      <c r="I46" s="38">
        <v>10351</v>
      </c>
      <c r="J46" s="38">
        <v>32718</v>
      </c>
      <c r="K46" s="38">
        <v>125764</v>
      </c>
      <c r="L46" s="65">
        <v>2094</v>
      </c>
      <c r="N46" s="1">
        <v>701167</v>
      </c>
    </row>
    <row r="47" spans="1:14" x14ac:dyDescent="0.45">
      <c r="A47" s="36" t="s">
        <v>51</v>
      </c>
      <c r="B47" s="32">
        <f t="shared" si="4"/>
        <v>9152937</v>
      </c>
      <c r="C47" s="37">
        <f>SUM(一般接種!D46+一般接種!G46+一般接種!J46+医療従事者等!C44)</f>
        <v>4065056</v>
      </c>
      <c r="D47" s="33">
        <f t="shared" si="1"/>
        <v>0.79331013608057499</v>
      </c>
      <c r="E47" s="37">
        <f>SUM(一般接種!E46+一般接種!H46+一般接種!K46+医療従事者等!D44)</f>
        <v>3979453</v>
      </c>
      <c r="F47" s="34">
        <f t="shared" si="2"/>
        <v>0.77660440617700033</v>
      </c>
      <c r="G47" s="32">
        <f t="shared" si="5"/>
        <v>1108428</v>
      </c>
      <c r="H47" s="34">
        <f t="shared" si="3"/>
        <v>0.21631366640841346</v>
      </c>
      <c r="I47" s="38">
        <v>38190</v>
      </c>
      <c r="J47" s="38">
        <v>207524</v>
      </c>
      <c r="K47" s="38">
        <v>841762</v>
      </c>
      <c r="L47" s="65">
        <v>20952</v>
      </c>
      <c r="N47" s="1">
        <v>5124170</v>
      </c>
    </row>
    <row r="48" spans="1:14" x14ac:dyDescent="0.45">
      <c r="A48" s="36" t="s">
        <v>52</v>
      </c>
      <c r="B48" s="32">
        <f t="shared" si="4"/>
        <v>1509170</v>
      </c>
      <c r="C48" s="37">
        <f>SUM(一般接種!D47+一般接種!G47+一般接種!J47+医療従事者等!C45)</f>
        <v>645642</v>
      </c>
      <c r="D48" s="33">
        <f t="shared" si="1"/>
        <v>0.78907924744140345</v>
      </c>
      <c r="E48" s="37">
        <f>SUM(一般接種!E47+一般接種!H47+一般接種!K47+医療従事者等!D45)</f>
        <v>636841</v>
      </c>
      <c r="F48" s="34">
        <f t="shared" si="2"/>
        <v>0.77832299791499127</v>
      </c>
      <c r="G48" s="32">
        <f t="shared" si="5"/>
        <v>226687</v>
      </c>
      <c r="H48" s="34">
        <f t="shared" si="3"/>
        <v>0.27704828273989213</v>
      </c>
      <c r="I48" s="38">
        <v>8173</v>
      </c>
      <c r="J48" s="38">
        <v>55050</v>
      </c>
      <c r="K48" s="38">
        <v>158508</v>
      </c>
      <c r="L48" s="65">
        <v>4956</v>
      </c>
      <c r="N48" s="1">
        <v>818222</v>
      </c>
    </row>
    <row r="49" spans="1:14" x14ac:dyDescent="0.45">
      <c r="A49" s="36" t="s">
        <v>53</v>
      </c>
      <c r="B49" s="32">
        <f t="shared" si="4"/>
        <v>2450547</v>
      </c>
      <c r="C49" s="37">
        <f>SUM(一般接種!D48+一般接種!G48+一般接種!J48+医療従事者等!C46)</f>
        <v>1078269</v>
      </c>
      <c r="D49" s="33">
        <f t="shared" si="1"/>
        <v>0.8071250312514503</v>
      </c>
      <c r="E49" s="37">
        <f>SUM(一般接種!E48+一般接種!H48+一般接種!K48+医療従事者等!D46)</f>
        <v>1061474</v>
      </c>
      <c r="F49" s="34">
        <f t="shared" si="2"/>
        <v>0.79455334005021194</v>
      </c>
      <c r="G49" s="32">
        <f t="shared" si="5"/>
        <v>310804</v>
      </c>
      <c r="H49" s="34">
        <f t="shared" si="3"/>
        <v>0.2326485211140038</v>
      </c>
      <c r="I49" s="38">
        <v>13576</v>
      </c>
      <c r="J49" s="38">
        <v>58425</v>
      </c>
      <c r="K49" s="38">
        <v>234281</v>
      </c>
      <c r="L49" s="65">
        <v>4522</v>
      </c>
      <c r="N49" s="1">
        <v>1335938</v>
      </c>
    </row>
    <row r="50" spans="1:14" x14ac:dyDescent="0.45">
      <c r="A50" s="36" t="s">
        <v>54</v>
      </c>
      <c r="B50" s="32">
        <f t="shared" si="4"/>
        <v>3247761</v>
      </c>
      <c r="C50" s="37">
        <f>SUM(一般接種!D49+一般接種!G49+一般接種!J49+医療従事者等!C47)</f>
        <v>1430849</v>
      </c>
      <c r="D50" s="33">
        <f t="shared" si="1"/>
        <v>0.81360877266304454</v>
      </c>
      <c r="E50" s="37">
        <f>SUM(一般接種!E49+一般接種!H49+一般接種!K49+医療従事者等!D47)</f>
        <v>1414110</v>
      </c>
      <c r="F50" s="34">
        <f t="shared" si="2"/>
        <v>0.80409064933514152</v>
      </c>
      <c r="G50" s="32">
        <f t="shared" si="5"/>
        <v>402802</v>
      </c>
      <c r="H50" s="34">
        <f t="shared" si="3"/>
        <v>0.2290411083533061</v>
      </c>
      <c r="I50" s="38">
        <v>20725</v>
      </c>
      <c r="J50" s="38">
        <v>74886</v>
      </c>
      <c r="K50" s="38">
        <v>300437</v>
      </c>
      <c r="L50" s="65">
        <v>6754</v>
      </c>
      <c r="N50" s="1">
        <v>1758645</v>
      </c>
    </row>
    <row r="51" spans="1:14" x14ac:dyDescent="0.45">
      <c r="A51" s="36" t="s">
        <v>55</v>
      </c>
      <c r="B51" s="32">
        <f t="shared" si="4"/>
        <v>2046880</v>
      </c>
      <c r="C51" s="37">
        <f>SUM(一般接種!D50+一般接種!G50+一般接種!J50+医療従事者等!C48)</f>
        <v>907572</v>
      </c>
      <c r="D51" s="33">
        <f t="shared" si="1"/>
        <v>0.79490182099092521</v>
      </c>
      <c r="E51" s="37">
        <f>SUM(一般接種!E50+一般接種!H50+一般接種!K50+医療従事者等!D48)</f>
        <v>891619</v>
      </c>
      <c r="F51" s="34">
        <f t="shared" si="2"/>
        <v>0.78092930007768835</v>
      </c>
      <c r="G51" s="32">
        <f t="shared" si="5"/>
        <v>247689</v>
      </c>
      <c r="H51" s="34">
        <f t="shared" si="3"/>
        <v>0.21693974377726646</v>
      </c>
      <c r="I51" s="38">
        <v>17765</v>
      </c>
      <c r="J51" s="38">
        <v>48424</v>
      </c>
      <c r="K51" s="38">
        <v>177605</v>
      </c>
      <c r="L51" s="65">
        <v>3895</v>
      </c>
      <c r="N51" s="1">
        <v>1141741</v>
      </c>
    </row>
    <row r="52" spans="1:14" x14ac:dyDescent="0.45">
      <c r="A52" s="36" t="s">
        <v>56</v>
      </c>
      <c r="B52" s="32">
        <f t="shared" si="4"/>
        <v>1931744</v>
      </c>
      <c r="C52" s="37">
        <f>SUM(一般接種!D51+一般接種!G51+一般接種!J51+医療従事者等!C49)</f>
        <v>851490</v>
      </c>
      <c r="D52" s="33">
        <f t="shared" si="1"/>
        <v>0.7831658298390145</v>
      </c>
      <c r="E52" s="37">
        <f>SUM(一般接種!E51+一般接種!H51+一般接種!K51+医療従事者等!D49)</f>
        <v>839337</v>
      </c>
      <c r="F52" s="34">
        <f t="shared" si="2"/>
        <v>0.77198799530186957</v>
      </c>
      <c r="G52" s="32">
        <f t="shared" si="5"/>
        <v>240917</v>
      </c>
      <c r="H52" s="34">
        <f t="shared" si="3"/>
        <v>0.22158564660457064</v>
      </c>
      <c r="I52" s="38">
        <v>10642</v>
      </c>
      <c r="J52" s="38">
        <v>44519</v>
      </c>
      <c r="K52" s="38">
        <v>179392</v>
      </c>
      <c r="L52" s="65">
        <v>6364</v>
      </c>
      <c r="N52" s="1">
        <v>1087241</v>
      </c>
    </row>
    <row r="53" spans="1:14" x14ac:dyDescent="0.45">
      <c r="A53" s="36" t="s">
        <v>57</v>
      </c>
      <c r="B53" s="32">
        <f t="shared" si="4"/>
        <v>2944223</v>
      </c>
      <c r="C53" s="37">
        <f>SUM(一般接種!D52+一般接種!G52+一般接種!J52+医療従事者等!C50)</f>
        <v>1291268</v>
      </c>
      <c r="D53" s="33">
        <f t="shared" si="1"/>
        <v>0.79830258352771566</v>
      </c>
      <c r="E53" s="37">
        <f>SUM(一般接種!E52+一般接種!H52+一般接種!K52+医療従事者等!D50)</f>
        <v>1267993</v>
      </c>
      <c r="F53" s="34">
        <f t="shared" si="2"/>
        <v>0.78391324480670066</v>
      </c>
      <c r="G53" s="32">
        <f t="shared" si="5"/>
        <v>384962</v>
      </c>
      <c r="H53" s="34">
        <f t="shared" si="3"/>
        <v>0.23799564394068193</v>
      </c>
      <c r="I53" s="38">
        <v>16712</v>
      </c>
      <c r="J53" s="38">
        <v>67914</v>
      </c>
      <c r="K53" s="38">
        <v>294738</v>
      </c>
      <c r="L53" s="65">
        <v>5598</v>
      </c>
      <c r="N53" s="1">
        <v>1617517</v>
      </c>
    </row>
    <row r="54" spans="1:14" x14ac:dyDescent="0.45">
      <c r="A54" s="36" t="s">
        <v>58</v>
      </c>
      <c r="B54" s="32">
        <f t="shared" si="4"/>
        <v>2337464</v>
      </c>
      <c r="C54" s="37">
        <f>SUM(一般接種!D53+一般接種!G53+一般接種!J53+医療従事者等!C51)</f>
        <v>1042710</v>
      </c>
      <c r="D54" s="40">
        <f t="shared" si="1"/>
        <v>0.70210582593437021</v>
      </c>
      <c r="E54" s="37">
        <f>SUM(一般接種!E53+一般接種!H53+一般接種!K53+医療従事者等!D51)</f>
        <v>1021792</v>
      </c>
      <c r="F54" s="34">
        <f t="shared" si="2"/>
        <v>0.68802074986634054</v>
      </c>
      <c r="G54" s="32">
        <f t="shared" si="5"/>
        <v>272962</v>
      </c>
      <c r="H54" s="34">
        <f t="shared" si="3"/>
        <v>0.18379818977347254</v>
      </c>
      <c r="I54" s="38">
        <v>16432</v>
      </c>
      <c r="J54" s="38">
        <v>55107</v>
      </c>
      <c r="K54" s="38">
        <v>198372</v>
      </c>
      <c r="L54" s="65">
        <v>3051</v>
      </c>
      <c r="N54" s="1">
        <v>1485118</v>
      </c>
    </row>
    <row r="55" spans="1:14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45">
      <c r="A56" s="91" t="s">
        <v>101</v>
      </c>
      <c r="B56" s="91"/>
      <c r="C56" s="91"/>
      <c r="D56" s="91"/>
      <c r="E56" s="91"/>
      <c r="F56" s="91"/>
      <c r="G56" s="91"/>
      <c r="H56" s="91"/>
      <c r="I56" s="91"/>
      <c r="J56" s="22"/>
      <c r="K56" s="22"/>
    </row>
    <row r="57" spans="1:14" x14ac:dyDescent="0.45">
      <c r="A57" s="22" t="s">
        <v>102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4" x14ac:dyDescent="0.45">
      <c r="A58" s="22" t="s">
        <v>103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4" x14ac:dyDescent="0.45">
      <c r="A59" s="24" t="s">
        <v>104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4" x14ac:dyDescent="0.45">
      <c r="A60" s="91" t="s">
        <v>105</v>
      </c>
      <c r="B60" s="91"/>
      <c r="C60" s="91"/>
      <c r="D60" s="91"/>
      <c r="E60" s="91"/>
      <c r="F60" s="91"/>
      <c r="G60" s="91"/>
      <c r="H60" s="91"/>
      <c r="I60" s="91"/>
      <c r="J60" s="91"/>
      <c r="K60" s="91"/>
    </row>
    <row r="61" spans="1:14" x14ac:dyDescent="0.45">
      <c r="A61" s="24" t="s">
        <v>106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L3"/>
    <mergeCell ref="G4:L4"/>
    <mergeCell ref="I6:L6"/>
  </mergeCells>
  <phoneticPr fontId="2"/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A2" sqref="A2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107</v>
      </c>
      <c r="B1" s="23"/>
      <c r="C1" s="24"/>
      <c r="D1" s="24"/>
    </row>
    <row r="2" spans="1:18" x14ac:dyDescent="0.45">
      <c r="B2"/>
      <c r="Q2" s="107" t="str">
        <f>'進捗状況 (都道府県別)'!H3</f>
        <v>（3月2日公表時点）</v>
      </c>
      <c r="R2" s="107"/>
    </row>
    <row r="3" spans="1:18" ht="37.5" customHeight="1" x14ac:dyDescent="0.45">
      <c r="A3" s="108" t="s">
        <v>2</v>
      </c>
      <c r="B3" s="111" t="s">
        <v>136</v>
      </c>
      <c r="C3" s="111"/>
      <c r="D3" s="111"/>
      <c r="E3" s="111"/>
      <c r="F3" s="111"/>
      <c r="G3" s="111"/>
      <c r="H3" s="111"/>
      <c r="I3" s="111"/>
      <c r="J3" s="111"/>
      <c r="K3" s="111"/>
      <c r="M3" s="111" t="s">
        <v>137</v>
      </c>
      <c r="N3" s="111"/>
      <c r="O3" s="111"/>
      <c r="P3" s="111"/>
      <c r="Q3" s="111"/>
      <c r="R3" s="111"/>
    </row>
    <row r="4" spans="1:18" ht="18.75" customHeight="1" x14ac:dyDescent="0.45">
      <c r="A4" s="109"/>
      <c r="B4" s="112" t="s">
        <v>11</v>
      </c>
      <c r="C4" s="113" t="s">
        <v>108</v>
      </c>
      <c r="D4" s="113"/>
      <c r="E4" s="113"/>
      <c r="F4" s="114" t="s">
        <v>109</v>
      </c>
      <c r="G4" s="115"/>
      <c r="H4" s="116"/>
      <c r="I4" s="114" t="s">
        <v>110</v>
      </c>
      <c r="J4" s="115"/>
      <c r="K4" s="116"/>
      <c r="M4" s="117" t="s">
        <v>138</v>
      </c>
      <c r="N4" s="117"/>
      <c r="O4" s="111" t="s">
        <v>111</v>
      </c>
      <c r="P4" s="111"/>
      <c r="Q4" s="113" t="s">
        <v>110</v>
      </c>
      <c r="R4" s="113"/>
    </row>
    <row r="5" spans="1:18" ht="36" x14ac:dyDescent="0.45">
      <c r="A5" s="110"/>
      <c r="B5" s="112"/>
      <c r="C5" s="41" t="s">
        <v>112</v>
      </c>
      <c r="D5" s="41" t="s">
        <v>93</v>
      </c>
      <c r="E5" s="41" t="s">
        <v>94</v>
      </c>
      <c r="F5" s="41" t="s">
        <v>112</v>
      </c>
      <c r="G5" s="41" t="s">
        <v>93</v>
      </c>
      <c r="H5" s="41" t="s">
        <v>94</v>
      </c>
      <c r="I5" s="41" t="s">
        <v>112</v>
      </c>
      <c r="J5" s="41" t="s">
        <v>93</v>
      </c>
      <c r="K5" s="41" t="s">
        <v>94</v>
      </c>
      <c r="M5" s="42" t="s">
        <v>139</v>
      </c>
      <c r="N5" s="42" t="s">
        <v>113</v>
      </c>
      <c r="O5" s="42" t="s">
        <v>114</v>
      </c>
      <c r="P5" s="42" t="s">
        <v>115</v>
      </c>
      <c r="Q5" s="42" t="s">
        <v>114</v>
      </c>
      <c r="R5" s="42" t="s">
        <v>113</v>
      </c>
    </row>
    <row r="6" spans="1:18" x14ac:dyDescent="0.45">
      <c r="A6" s="31" t="s">
        <v>116</v>
      </c>
      <c r="B6" s="43">
        <f>SUM(B7:B53)</f>
        <v>189562159</v>
      </c>
      <c r="C6" s="43">
        <f t="shared" ref="C6" si="0">SUM(C7:C53)</f>
        <v>157333769</v>
      </c>
      <c r="D6" s="43">
        <f>SUM(D7:D53)</f>
        <v>78970739</v>
      </c>
      <c r="E6" s="44">
        <f>SUM(E7:E53)</f>
        <v>78363030</v>
      </c>
      <c r="F6" s="44">
        <f t="shared" ref="F6:Q6" si="1">SUM(F7:F53)</f>
        <v>32111870</v>
      </c>
      <c r="G6" s="44">
        <f>SUM(G7:G53)</f>
        <v>16116435</v>
      </c>
      <c r="H6" s="44">
        <f t="shared" ref="H6:K6" si="2">SUM(H7:H53)</f>
        <v>15995435</v>
      </c>
      <c r="I6" s="44">
        <f>SUM(I7:I53)</f>
        <v>116520</v>
      </c>
      <c r="J6" s="44">
        <f t="shared" si="2"/>
        <v>58413</v>
      </c>
      <c r="K6" s="44">
        <f t="shared" si="2"/>
        <v>58107</v>
      </c>
      <c r="L6" s="45"/>
      <c r="M6" s="44">
        <f>SUM(M7:M53)</f>
        <v>165197210</v>
      </c>
      <c r="N6" s="46">
        <f>C6/M6</f>
        <v>0.95239967430442685</v>
      </c>
      <c r="O6" s="44">
        <f t="shared" si="1"/>
        <v>34255250</v>
      </c>
      <c r="P6" s="47">
        <f>F6/O6</f>
        <v>0.93742915319549558</v>
      </c>
      <c r="Q6" s="44">
        <f t="shared" si="1"/>
        <v>195380</v>
      </c>
      <c r="R6" s="47">
        <f>I6/Q6</f>
        <v>0.59637629235336265</v>
      </c>
    </row>
    <row r="7" spans="1:18" x14ac:dyDescent="0.45">
      <c r="A7" s="48" t="s">
        <v>12</v>
      </c>
      <c r="B7" s="43">
        <v>7775701</v>
      </c>
      <c r="C7" s="43">
        <v>6285512</v>
      </c>
      <c r="D7" s="43">
        <v>3156223</v>
      </c>
      <c r="E7" s="44">
        <v>3129289</v>
      </c>
      <c r="F7" s="49">
        <v>1489361</v>
      </c>
      <c r="G7" s="44">
        <v>746551</v>
      </c>
      <c r="H7" s="44">
        <v>742810</v>
      </c>
      <c r="I7" s="44">
        <v>828</v>
      </c>
      <c r="J7" s="44">
        <v>413</v>
      </c>
      <c r="K7" s="44">
        <v>415</v>
      </c>
      <c r="L7" s="45"/>
      <c r="M7" s="44">
        <v>6947460</v>
      </c>
      <c r="N7" s="46">
        <v>0.90472086201287949</v>
      </c>
      <c r="O7" s="50">
        <v>1518200</v>
      </c>
      <c r="P7" s="46">
        <v>0.98100447898827559</v>
      </c>
      <c r="Q7" s="44">
        <v>900</v>
      </c>
      <c r="R7" s="47">
        <v>0.92</v>
      </c>
    </row>
    <row r="8" spans="1:18" x14ac:dyDescent="0.45">
      <c r="A8" s="48" t="s">
        <v>13</v>
      </c>
      <c r="B8" s="43">
        <v>1980982</v>
      </c>
      <c r="C8" s="43">
        <v>1793060</v>
      </c>
      <c r="D8" s="43">
        <v>899176</v>
      </c>
      <c r="E8" s="44">
        <v>893884</v>
      </c>
      <c r="F8" s="49">
        <v>185527</v>
      </c>
      <c r="G8" s="44">
        <v>93234</v>
      </c>
      <c r="H8" s="44">
        <v>92293</v>
      </c>
      <c r="I8" s="44">
        <v>2395</v>
      </c>
      <c r="J8" s="44">
        <v>1208</v>
      </c>
      <c r="K8" s="44">
        <v>1187</v>
      </c>
      <c r="L8" s="45"/>
      <c r="M8" s="44">
        <v>1807955</v>
      </c>
      <c r="N8" s="46">
        <v>0.99176140999084605</v>
      </c>
      <c r="O8" s="50">
        <v>186500</v>
      </c>
      <c r="P8" s="46">
        <v>0.99478284182305632</v>
      </c>
      <c r="Q8" s="44">
        <v>3640</v>
      </c>
      <c r="R8" s="47">
        <v>0.65796703296703296</v>
      </c>
    </row>
    <row r="9" spans="1:18" x14ac:dyDescent="0.45">
      <c r="A9" s="48" t="s">
        <v>14</v>
      </c>
      <c r="B9" s="43">
        <v>1904653</v>
      </c>
      <c r="C9" s="43">
        <v>1662204</v>
      </c>
      <c r="D9" s="43">
        <v>833897</v>
      </c>
      <c r="E9" s="44">
        <v>828307</v>
      </c>
      <c r="F9" s="49">
        <v>242357</v>
      </c>
      <c r="G9" s="44">
        <v>121751</v>
      </c>
      <c r="H9" s="44">
        <v>120606</v>
      </c>
      <c r="I9" s="44">
        <v>92</v>
      </c>
      <c r="J9" s="44">
        <v>48</v>
      </c>
      <c r="K9" s="44">
        <v>44</v>
      </c>
      <c r="L9" s="45"/>
      <c r="M9" s="44">
        <v>1740685</v>
      </c>
      <c r="N9" s="46">
        <v>0.95491372649273132</v>
      </c>
      <c r="O9" s="50">
        <v>227500</v>
      </c>
      <c r="P9" s="46">
        <v>1.0653054945054945</v>
      </c>
      <c r="Q9" s="44">
        <v>120</v>
      </c>
      <c r="R9" s="47">
        <v>0.76666666666666672</v>
      </c>
    </row>
    <row r="10" spans="1:18" x14ac:dyDescent="0.45">
      <c r="A10" s="48" t="s">
        <v>15</v>
      </c>
      <c r="B10" s="43">
        <v>3458447</v>
      </c>
      <c r="C10" s="43">
        <v>2720302</v>
      </c>
      <c r="D10" s="43">
        <v>1364902</v>
      </c>
      <c r="E10" s="44">
        <v>1355400</v>
      </c>
      <c r="F10" s="49">
        <v>738098</v>
      </c>
      <c r="G10" s="44">
        <v>370157</v>
      </c>
      <c r="H10" s="44">
        <v>367941</v>
      </c>
      <c r="I10" s="44">
        <v>47</v>
      </c>
      <c r="J10" s="44">
        <v>24</v>
      </c>
      <c r="K10" s="44">
        <v>23</v>
      </c>
      <c r="L10" s="45"/>
      <c r="M10" s="44">
        <v>2897265</v>
      </c>
      <c r="N10" s="46">
        <v>0.9389206717369657</v>
      </c>
      <c r="O10" s="50">
        <v>854400</v>
      </c>
      <c r="P10" s="46">
        <v>0.86387874531835207</v>
      </c>
      <c r="Q10" s="44">
        <v>120</v>
      </c>
      <c r="R10" s="47">
        <v>0.39166666666666666</v>
      </c>
    </row>
    <row r="11" spans="1:18" x14ac:dyDescent="0.45">
      <c r="A11" s="48" t="s">
        <v>16</v>
      </c>
      <c r="B11" s="43">
        <v>1534566</v>
      </c>
      <c r="C11" s="43">
        <v>1440849</v>
      </c>
      <c r="D11" s="43">
        <v>722755</v>
      </c>
      <c r="E11" s="44">
        <v>718094</v>
      </c>
      <c r="F11" s="49">
        <v>93661</v>
      </c>
      <c r="G11" s="44">
        <v>47789</v>
      </c>
      <c r="H11" s="44">
        <v>45872</v>
      </c>
      <c r="I11" s="44">
        <v>56</v>
      </c>
      <c r="J11" s="44">
        <v>28</v>
      </c>
      <c r="K11" s="44">
        <v>28</v>
      </c>
      <c r="L11" s="45"/>
      <c r="M11" s="44">
        <v>1445355</v>
      </c>
      <c r="N11" s="46">
        <v>0.9968824268086387</v>
      </c>
      <c r="O11" s="50">
        <v>87900</v>
      </c>
      <c r="P11" s="46">
        <v>1.0655403868031854</v>
      </c>
      <c r="Q11" s="44">
        <v>140</v>
      </c>
      <c r="R11" s="47">
        <v>0.4</v>
      </c>
    </row>
    <row r="12" spans="1:18" x14ac:dyDescent="0.45">
      <c r="A12" s="48" t="s">
        <v>17</v>
      </c>
      <c r="B12" s="43">
        <v>1676012</v>
      </c>
      <c r="C12" s="43">
        <v>1599678</v>
      </c>
      <c r="D12" s="43">
        <v>802453</v>
      </c>
      <c r="E12" s="44">
        <v>797225</v>
      </c>
      <c r="F12" s="49">
        <v>76173</v>
      </c>
      <c r="G12" s="44">
        <v>38324</v>
      </c>
      <c r="H12" s="44">
        <v>37849</v>
      </c>
      <c r="I12" s="44">
        <v>161</v>
      </c>
      <c r="J12" s="44">
        <v>80</v>
      </c>
      <c r="K12" s="44">
        <v>81</v>
      </c>
      <c r="L12" s="45"/>
      <c r="M12" s="44">
        <v>1614795</v>
      </c>
      <c r="N12" s="46">
        <v>0.99063844017352043</v>
      </c>
      <c r="O12" s="50">
        <v>61700</v>
      </c>
      <c r="P12" s="46">
        <v>1.2345705024311182</v>
      </c>
      <c r="Q12" s="44">
        <v>340</v>
      </c>
      <c r="R12" s="47">
        <v>0.47352941176470587</v>
      </c>
    </row>
    <row r="13" spans="1:18" x14ac:dyDescent="0.45">
      <c r="A13" s="48" t="s">
        <v>18</v>
      </c>
      <c r="B13" s="43">
        <v>2872802</v>
      </c>
      <c r="C13" s="43">
        <v>2667350</v>
      </c>
      <c r="D13" s="43">
        <v>1338587</v>
      </c>
      <c r="E13" s="44">
        <v>1328763</v>
      </c>
      <c r="F13" s="49">
        <v>205202</v>
      </c>
      <c r="G13" s="44">
        <v>103199</v>
      </c>
      <c r="H13" s="44">
        <v>102003</v>
      </c>
      <c r="I13" s="44">
        <v>250</v>
      </c>
      <c r="J13" s="44">
        <v>126</v>
      </c>
      <c r="K13" s="44">
        <v>124</v>
      </c>
      <c r="L13" s="45"/>
      <c r="M13" s="44">
        <v>2736240</v>
      </c>
      <c r="N13" s="46">
        <v>0.97482311493143881</v>
      </c>
      <c r="O13" s="50">
        <v>178600</v>
      </c>
      <c r="P13" s="46">
        <v>1.1489473684210527</v>
      </c>
      <c r="Q13" s="44">
        <v>520</v>
      </c>
      <c r="R13" s="47">
        <v>0.48076923076923078</v>
      </c>
    </row>
    <row r="14" spans="1:18" x14ac:dyDescent="0.45">
      <c r="A14" s="48" t="s">
        <v>19</v>
      </c>
      <c r="B14" s="43">
        <v>4517220</v>
      </c>
      <c r="C14" s="43">
        <v>3650362</v>
      </c>
      <c r="D14" s="43">
        <v>1831324</v>
      </c>
      <c r="E14" s="44">
        <v>1819038</v>
      </c>
      <c r="F14" s="49">
        <v>866494</v>
      </c>
      <c r="G14" s="44">
        <v>434952</v>
      </c>
      <c r="H14" s="44">
        <v>431542</v>
      </c>
      <c r="I14" s="44">
        <v>364</v>
      </c>
      <c r="J14" s="44">
        <v>178</v>
      </c>
      <c r="K14" s="44">
        <v>186</v>
      </c>
      <c r="L14" s="45"/>
      <c r="M14" s="44">
        <v>3804905</v>
      </c>
      <c r="N14" s="46">
        <v>0.95938321718939101</v>
      </c>
      <c r="O14" s="50">
        <v>892500</v>
      </c>
      <c r="P14" s="46">
        <v>0.97086162464985992</v>
      </c>
      <c r="Q14" s="44">
        <v>800</v>
      </c>
      <c r="R14" s="47">
        <v>0.45500000000000002</v>
      </c>
    </row>
    <row r="15" spans="1:18" x14ac:dyDescent="0.45">
      <c r="A15" s="51" t="s">
        <v>20</v>
      </c>
      <c r="B15" s="43">
        <v>2999521</v>
      </c>
      <c r="C15" s="43">
        <v>2618356</v>
      </c>
      <c r="D15" s="43">
        <v>1313747</v>
      </c>
      <c r="E15" s="44">
        <v>1304609</v>
      </c>
      <c r="F15" s="49">
        <v>380340</v>
      </c>
      <c r="G15" s="44">
        <v>191396</v>
      </c>
      <c r="H15" s="44">
        <v>188944</v>
      </c>
      <c r="I15" s="44">
        <v>825</v>
      </c>
      <c r="J15" s="44">
        <v>419</v>
      </c>
      <c r="K15" s="44">
        <v>406</v>
      </c>
      <c r="L15" s="45"/>
      <c r="M15" s="44">
        <v>2654650</v>
      </c>
      <c r="N15" s="46">
        <v>0.98632814118622036</v>
      </c>
      <c r="O15" s="50">
        <v>375900</v>
      </c>
      <c r="P15" s="46">
        <v>1.0118116520351157</v>
      </c>
      <c r="Q15" s="44">
        <v>1080</v>
      </c>
      <c r="R15" s="47">
        <v>0.76388888888888884</v>
      </c>
    </row>
    <row r="16" spans="1:18" x14ac:dyDescent="0.45">
      <c r="A16" s="48" t="s">
        <v>21</v>
      </c>
      <c r="B16" s="43">
        <v>2946994</v>
      </c>
      <c r="C16" s="43">
        <v>2100237</v>
      </c>
      <c r="D16" s="43">
        <v>1054198</v>
      </c>
      <c r="E16" s="44">
        <v>1046039</v>
      </c>
      <c r="F16" s="49">
        <v>846547</v>
      </c>
      <c r="G16" s="44">
        <v>424931</v>
      </c>
      <c r="H16" s="44">
        <v>421616</v>
      </c>
      <c r="I16" s="44">
        <v>210</v>
      </c>
      <c r="J16" s="44">
        <v>94</v>
      </c>
      <c r="K16" s="44">
        <v>116</v>
      </c>
      <c r="L16" s="45"/>
      <c r="M16" s="44">
        <v>2286995</v>
      </c>
      <c r="N16" s="46">
        <v>0.91833913060588235</v>
      </c>
      <c r="O16" s="50">
        <v>887500</v>
      </c>
      <c r="P16" s="46">
        <v>0.95385577464788729</v>
      </c>
      <c r="Q16" s="44">
        <v>320</v>
      </c>
      <c r="R16" s="47">
        <v>0.65625</v>
      </c>
    </row>
    <row r="17" spans="1:18" x14ac:dyDescent="0.45">
      <c r="A17" s="48" t="s">
        <v>22</v>
      </c>
      <c r="B17" s="43">
        <v>11314447</v>
      </c>
      <c r="C17" s="43">
        <v>9628358</v>
      </c>
      <c r="D17" s="43">
        <v>4838215</v>
      </c>
      <c r="E17" s="44">
        <v>4790143</v>
      </c>
      <c r="F17" s="49">
        <v>1668097</v>
      </c>
      <c r="G17" s="44">
        <v>835753</v>
      </c>
      <c r="H17" s="44">
        <v>832344</v>
      </c>
      <c r="I17" s="44">
        <v>17992</v>
      </c>
      <c r="J17" s="44">
        <v>9036</v>
      </c>
      <c r="K17" s="44">
        <v>8956</v>
      </c>
      <c r="L17" s="45"/>
      <c r="M17" s="44">
        <v>9975810</v>
      </c>
      <c r="N17" s="46">
        <v>0.96517054755453446</v>
      </c>
      <c r="O17" s="50">
        <v>659400</v>
      </c>
      <c r="P17" s="46">
        <v>2.5297194419168942</v>
      </c>
      <c r="Q17" s="44">
        <v>36860</v>
      </c>
      <c r="R17" s="47">
        <v>0.48811720021703742</v>
      </c>
    </row>
    <row r="18" spans="1:18" x14ac:dyDescent="0.45">
      <c r="A18" s="48" t="s">
        <v>23</v>
      </c>
      <c r="B18" s="43">
        <v>9631277</v>
      </c>
      <c r="C18" s="43">
        <v>7945421</v>
      </c>
      <c r="D18" s="43">
        <v>3989263</v>
      </c>
      <c r="E18" s="44">
        <v>3956158</v>
      </c>
      <c r="F18" s="49">
        <v>1685090</v>
      </c>
      <c r="G18" s="44">
        <v>844500</v>
      </c>
      <c r="H18" s="44">
        <v>840590</v>
      </c>
      <c r="I18" s="44">
        <v>766</v>
      </c>
      <c r="J18" s="44">
        <v>357</v>
      </c>
      <c r="K18" s="44">
        <v>409</v>
      </c>
      <c r="L18" s="45"/>
      <c r="M18" s="44">
        <v>8203845</v>
      </c>
      <c r="N18" s="46">
        <v>0.9684996486403632</v>
      </c>
      <c r="O18" s="50">
        <v>643300</v>
      </c>
      <c r="P18" s="46">
        <v>2.6194466034509558</v>
      </c>
      <c r="Q18" s="44">
        <v>4260</v>
      </c>
      <c r="R18" s="47">
        <v>0.17981220657276994</v>
      </c>
    </row>
    <row r="19" spans="1:18" x14ac:dyDescent="0.45">
      <c r="A19" s="48" t="s">
        <v>24</v>
      </c>
      <c r="B19" s="43">
        <v>20854425</v>
      </c>
      <c r="C19" s="43">
        <v>15512056</v>
      </c>
      <c r="D19" s="43">
        <v>7789199</v>
      </c>
      <c r="E19" s="44">
        <v>7722857</v>
      </c>
      <c r="F19" s="49">
        <v>5329041</v>
      </c>
      <c r="G19" s="44">
        <v>2674609</v>
      </c>
      <c r="H19" s="44">
        <v>2654432</v>
      </c>
      <c r="I19" s="44">
        <v>13328</v>
      </c>
      <c r="J19" s="44">
        <v>6538</v>
      </c>
      <c r="K19" s="44">
        <v>6790</v>
      </c>
      <c r="L19" s="45"/>
      <c r="M19" s="44">
        <v>16590990</v>
      </c>
      <c r="N19" s="46">
        <v>0.93496867878288159</v>
      </c>
      <c r="O19" s="50">
        <v>10132950</v>
      </c>
      <c r="P19" s="46">
        <v>0.52591209864846866</v>
      </c>
      <c r="Q19" s="44">
        <v>42380</v>
      </c>
      <c r="R19" s="47">
        <v>0.31448796602170837</v>
      </c>
    </row>
    <row r="20" spans="1:18" x14ac:dyDescent="0.45">
      <c r="A20" s="48" t="s">
        <v>25</v>
      </c>
      <c r="B20" s="43">
        <v>14089974</v>
      </c>
      <c r="C20" s="43">
        <v>10763460</v>
      </c>
      <c r="D20" s="43">
        <v>5401328</v>
      </c>
      <c r="E20" s="44">
        <v>5362132</v>
      </c>
      <c r="F20" s="49">
        <v>3320437</v>
      </c>
      <c r="G20" s="44">
        <v>1663116</v>
      </c>
      <c r="H20" s="44">
        <v>1657321</v>
      </c>
      <c r="I20" s="44">
        <v>6077</v>
      </c>
      <c r="J20" s="44">
        <v>3064</v>
      </c>
      <c r="K20" s="44">
        <v>3013</v>
      </c>
      <c r="L20" s="45"/>
      <c r="M20" s="44">
        <v>11191635</v>
      </c>
      <c r="N20" s="46">
        <v>0.96174151497971472</v>
      </c>
      <c r="O20" s="50">
        <v>1939600</v>
      </c>
      <c r="P20" s="46">
        <v>1.7119184367910909</v>
      </c>
      <c r="Q20" s="44">
        <v>11520</v>
      </c>
      <c r="R20" s="47">
        <v>0.52751736111111114</v>
      </c>
    </row>
    <row r="21" spans="1:18" x14ac:dyDescent="0.45">
      <c r="A21" s="48" t="s">
        <v>26</v>
      </c>
      <c r="B21" s="43">
        <v>3458641</v>
      </c>
      <c r="C21" s="43">
        <v>2890436</v>
      </c>
      <c r="D21" s="43">
        <v>1448859</v>
      </c>
      <c r="E21" s="44">
        <v>1441577</v>
      </c>
      <c r="F21" s="49">
        <v>568130</v>
      </c>
      <c r="G21" s="44">
        <v>285201</v>
      </c>
      <c r="H21" s="44">
        <v>282929</v>
      </c>
      <c r="I21" s="44">
        <v>75</v>
      </c>
      <c r="J21" s="44">
        <v>34</v>
      </c>
      <c r="K21" s="44">
        <v>41</v>
      </c>
      <c r="L21" s="45"/>
      <c r="M21" s="44">
        <v>3030105</v>
      </c>
      <c r="N21" s="46">
        <v>0.95390621777133133</v>
      </c>
      <c r="O21" s="50">
        <v>584800</v>
      </c>
      <c r="P21" s="46">
        <v>0.97149452804377567</v>
      </c>
      <c r="Q21" s="44">
        <v>240</v>
      </c>
      <c r="R21" s="47">
        <v>0.3125</v>
      </c>
    </row>
    <row r="22" spans="1:18" x14ac:dyDescent="0.45">
      <c r="A22" s="48" t="s">
        <v>27</v>
      </c>
      <c r="B22" s="43">
        <v>1641502</v>
      </c>
      <c r="C22" s="43">
        <v>1456077</v>
      </c>
      <c r="D22" s="43">
        <v>730145</v>
      </c>
      <c r="E22" s="44">
        <v>725932</v>
      </c>
      <c r="F22" s="49">
        <v>185214</v>
      </c>
      <c r="G22" s="44">
        <v>92861</v>
      </c>
      <c r="H22" s="44">
        <v>92353</v>
      </c>
      <c r="I22" s="44">
        <v>211</v>
      </c>
      <c r="J22" s="44">
        <v>110</v>
      </c>
      <c r="K22" s="44">
        <v>101</v>
      </c>
      <c r="L22" s="45"/>
      <c r="M22" s="44">
        <v>1489620</v>
      </c>
      <c r="N22" s="46">
        <v>0.97748217666250448</v>
      </c>
      <c r="O22" s="50">
        <v>176600</v>
      </c>
      <c r="P22" s="46">
        <v>1.0487768969422424</v>
      </c>
      <c r="Q22" s="44">
        <v>400</v>
      </c>
      <c r="R22" s="47">
        <v>0.52749999999999997</v>
      </c>
    </row>
    <row r="23" spans="1:18" x14ac:dyDescent="0.45">
      <c r="A23" s="48" t="s">
        <v>28</v>
      </c>
      <c r="B23" s="43">
        <v>1694736</v>
      </c>
      <c r="C23" s="43">
        <v>1489462</v>
      </c>
      <c r="D23" s="43">
        <v>747364</v>
      </c>
      <c r="E23" s="44">
        <v>742098</v>
      </c>
      <c r="F23" s="49">
        <v>204276</v>
      </c>
      <c r="G23" s="44">
        <v>102574</v>
      </c>
      <c r="H23" s="44">
        <v>101702</v>
      </c>
      <c r="I23" s="44">
        <v>998</v>
      </c>
      <c r="J23" s="44">
        <v>504</v>
      </c>
      <c r="K23" s="44">
        <v>494</v>
      </c>
      <c r="L23" s="45"/>
      <c r="M23" s="44">
        <v>1519930</v>
      </c>
      <c r="N23" s="46">
        <v>0.97995434000250015</v>
      </c>
      <c r="O23" s="50">
        <v>220900</v>
      </c>
      <c r="P23" s="46">
        <v>0.92474422815753732</v>
      </c>
      <c r="Q23" s="44">
        <v>1060</v>
      </c>
      <c r="R23" s="47">
        <v>0.94150943396226416</v>
      </c>
    </row>
    <row r="24" spans="1:18" x14ac:dyDescent="0.45">
      <c r="A24" s="48" t="s">
        <v>29</v>
      </c>
      <c r="B24" s="43">
        <v>1165669</v>
      </c>
      <c r="C24" s="43">
        <v>1025174</v>
      </c>
      <c r="D24" s="43">
        <v>514407</v>
      </c>
      <c r="E24" s="44">
        <v>510767</v>
      </c>
      <c r="F24" s="49">
        <v>140420</v>
      </c>
      <c r="G24" s="44">
        <v>70698</v>
      </c>
      <c r="H24" s="44">
        <v>69722</v>
      </c>
      <c r="I24" s="44">
        <v>75</v>
      </c>
      <c r="J24" s="44">
        <v>33</v>
      </c>
      <c r="K24" s="44">
        <v>42</v>
      </c>
      <c r="L24" s="45"/>
      <c r="M24" s="44">
        <v>1050870</v>
      </c>
      <c r="N24" s="46">
        <v>0.97554787937613596</v>
      </c>
      <c r="O24" s="50">
        <v>145200</v>
      </c>
      <c r="P24" s="46">
        <v>0.96707988980716253</v>
      </c>
      <c r="Q24" s="44">
        <v>120</v>
      </c>
      <c r="R24" s="47">
        <v>0.625</v>
      </c>
    </row>
    <row r="25" spans="1:18" x14ac:dyDescent="0.45">
      <c r="A25" s="48" t="s">
        <v>30</v>
      </c>
      <c r="B25" s="43">
        <v>1248107</v>
      </c>
      <c r="C25" s="43">
        <v>1100575</v>
      </c>
      <c r="D25" s="43">
        <v>552220</v>
      </c>
      <c r="E25" s="44">
        <v>548355</v>
      </c>
      <c r="F25" s="49">
        <v>147505</v>
      </c>
      <c r="G25" s="44">
        <v>74276</v>
      </c>
      <c r="H25" s="44">
        <v>73229</v>
      </c>
      <c r="I25" s="44">
        <v>27</v>
      </c>
      <c r="J25" s="44">
        <v>10</v>
      </c>
      <c r="K25" s="44">
        <v>17</v>
      </c>
      <c r="L25" s="45"/>
      <c r="M25" s="44">
        <v>1178390</v>
      </c>
      <c r="N25" s="46">
        <v>0.93396498612513679</v>
      </c>
      <c r="O25" s="50">
        <v>139400</v>
      </c>
      <c r="P25" s="46">
        <v>1.0581420373027259</v>
      </c>
      <c r="Q25" s="44">
        <v>220</v>
      </c>
      <c r="R25" s="47">
        <v>0.12272727272727273</v>
      </c>
    </row>
    <row r="26" spans="1:18" x14ac:dyDescent="0.45">
      <c r="A26" s="48" t="s">
        <v>31</v>
      </c>
      <c r="B26" s="43">
        <v>3160103</v>
      </c>
      <c r="C26" s="43">
        <v>2874793</v>
      </c>
      <c r="D26" s="43">
        <v>1442365</v>
      </c>
      <c r="E26" s="44">
        <v>1432428</v>
      </c>
      <c r="F26" s="49">
        <v>285197</v>
      </c>
      <c r="G26" s="44">
        <v>143600</v>
      </c>
      <c r="H26" s="44">
        <v>141597</v>
      </c>
      <c r="I26" s="44">
        <v>113</v>
      </c>
      <c r="J26" s="44">
        <v>55</v>
      </c>
      <c r="K26" s="44">
        <v>58</v>
      </c>
      <c r="L26" s="45"/>
      <c r="M26" s="44">
        <v>2953470</v>
      </c>
      <c r="N26" s="46">
        <v>0.97336116500252245</v>
      </c>
      <c r="O26" s="50">
        <v>268100</v>
      </c>
      <c r="P26" s="46">
        <v>1.0637709809772473</v>
      </c>
      <c r="Q26" s="44">
        <v>140</v>
      </c>
      <c r="R26" s="47">
        <v>0.80714285714285716</v>
      </c>
    </row>
    <row r="27" spans="1:18" x14ac:dyDescent="0.45">
      <c r="A27" s="48" t="s">
        <v>32</v>
      </c>
      <c r="B27" s="43">
        <v>3057876</v>
      </c>
      <c r="C27" s="43">
        <v>2718234</v>
      </c>
      <c r="D27" s="43">
        <v>1362516</v>
      </c>
      <c r="E27" s="44">
        <v>1355718</v>
      </c>
      <c r="F27" s="49">
        <v>337514</v>
      </c>
      <c r="G27" s="44">
        <v>169995</v>
      </c>
      <c r="H27" s="44">
        <v>167519</v>
      </c>
      <c r="I27" s="44">
        <v>2128</v>
      </c>
      <c r="J27" s="44">
        <v>1067</v>
      </c>
      <c r="K27" s="44">
        <v>1061</v>
      </c>
      <c r="L27" s="45"/>
      <c r="M27" s="44">
        <v>2783025</v>
      </c>
      <c r="N27" s="46">
        <v>0.97671921739833456</v>
      </c>
      <c r="O27" s="50">
        <v>279600</v>
      </c>
      <c r="P27" s="46">
        <v>1.207131616595136</v>
      </c>
      <c r="Q27" s="44">
        <v>2540</v>
      </c>
      <c r="R27" s="47">
        <v>0.83779527559055122</v>
      </c>
    </row>
    <row r="28" spans="1:18" x14ac:dyDescent="0.45">
      <c r="A28" s="48" t="s">
        <v>33</v>
      </c>
      <c r="B28" s="43">
        <v>5797660</v>
      </c>
      <c r="C28" s="43">
        <v>5022248</v>
      </c>
      <c r="D28" s="43">
        <v>2519486</v>
      </c>
      <c r="E28" s="44">
        <v>2502762</v>
      </c>
      <c r="F28" s="49">
        <v>775241</v>
      </c>
      <c r="G28" s="44">
        <v>388898</v>
      </c>
      <c r="H28" s="44">
        <v>386343</v>
      </c>
      <c r="I28" s="44">
        <v>171</v>
      </c>
      <c r="J28" s="44">
        <v>89</v>
      </c>
      <c r="K28" s="44">
        <v>82</v>
      </c>
      <c r="L28" s="45"/>
      <c r="M28" s="44">
        <v>5046120</v>
      </c>
      <c r="N28" s="46">
        <v>0.99526923656195254</v>
      </c>
      <c r="O28" s="50">
        <v>752600</v>
      </c>
      <c r="P28" s="46">
        <v>1.0300837098060058</v>
      </c>
      <c r="Q28" s="44">
        <v>920</v>
      </c>
      <c r="R28" s="47">
        <v>0.18586956521739131</v>
      </c>
    </row>
    <row r="29" spans="1:18" x14ac:dyDescent="0.45">
      <c r="A29" s="48" t="s">
        <v>34</v>
      </c>
      <c r="B29" s="43">
        <v>11026464</v>
      </c>
      <c r="C29" s="43">
        <v>8602878</v>
      </c>
      <c r="D29" s="43">
        <v>4316630</v>
      </c>
      <c r="E29" s="44">
        <v>4286248</v>
      </c>
      <c r="F29" s="49">
        <v>2422873</v>
      </c>
      <c r="G29" s="44">
        <v>1215702</v>
      </c>
      <c r="H29" s="44">
        <v>1207171</v>
      </c>
      <c r="I29" s="44">
        <v>713</v>
      </c>
      <c r="J29" s="44">
        <v>343</v>
      </c>
      <c r="K29" s="44">
        <v>370</v>
      </c>
      <c r="L29" s="45"/>
      <c r="M29" s="44">
        <v>9308910</v>
      </c>
      <c r="N29" s="46">
        <v>0.92415524481383959</v>
      </c>
      <c r="O29" s="50">
        <v>2709600</v>
      </c>
      <c r="P29" s="46">
        <v>0.89418105993504571</v>
      </c>
      <c r="Q29" s="44">
        <v>1260</v>
      </c>
      <c r="R29" s="47">
        <v>0.56587301587301586</v>
      </c>
    </row>
    <row r="30" spans="1:18" x14ac:dyDescent="0.45">
      <c r="A30" s="48" t="s">
        <v>35</v>
      </c>
      <c r="B30" s="43">
        <v>2718019</v>
      </c>
      <c r="C30" s="43">
        <v>2448467</v>
      </c>
      <c r="D30" s="43">
        <v>1228235</v>
      </c>
      <c r="E30" s="44">
        <v>1220232</v>
      </c>
      <c r="F30" s="49">
        <v>269090</v>
      </c>
      <c r="G30" s="44">
        <v>135373</v>
      </c>
      <c r="H30" s="44">
        <v>133717</v>
      </c>
      <c r="I30" s="44">
        <v>462</v>
      </c>
      <c r="J30" s="44">
        <v>239</v>
      </c>
      <c r="K30" s="44">
        <v>223</v>
      </c>
      <c r="L30" s="45"/>
      <c r="M30" s="44">
        <v>2519015</v>
      </c>
      <c r="N30" s="46">
        <v>0.97199381504278459</v>
      </c>
      <c r="O30" s="50">
        <v>239400</v>
      </c>
      <c r="P30" s="46">
        <v>1.1240183792815372</v>
      </c>
      <c r="Q30" s="44">
        <v>760</v>
      </c>
      <c r="R30" s="47">
        <v>0.60789473684210527</v>
      </c>
    </row>
    <row r="31" spans="1:18" x14ac:dyDescent="0.45">
      <c r="A31" s="48" t="s">
        <v>36</v>
      </c>
      <c r="B31" s="43">
        <v>2142270</v>
      </c>
      <c r="C31" s="43">
        <v>1774073</v>
      </c>
      <c r="D31" s="43">
        <v>890502</v>
      </c>
      <c r="E31" s="44">
        <v>883571</v>
      </c>
      <c r="F31" s="49">
        <v>368105</v>
      </c>
      <c r="G31" s="44">
        <v>184450</v>
      </c>
      <c r="H31" s="44">
        <v>183655</v>
      </c>
      <c r="I31" s="44">
        <v>92</v>
      </c>
      <c r="J31" s="44">
        <v>51</v>
      </c>
      <c r="K31" s="44">
        <v>41</v>
      </c>
      <c r="L31" s="45"/>
      <c r="M31" s="44">
        <v>1803280</v>
      </c>
      <c r="N31" s="46">
        <v>0.98380340268843436</v>
      </c>
      <c r="O31" s="50">
        <v>348300</v>
      </c>
      <c r="P31" s="46">
        <v>1.0568619006603504</v>
      </c>
      <c r="Q31" s="44">
        <v>240</v>
      </c>
      <c r="R31" s="47">
        <v>0.38333333333333336</v>
      </c>
    </row>
    <row r="32" spans="1:18" x14ac:dyDescent="0.45">
      <c r="A32" s="48" t="s">
        <v>37</v>
      </c>
      <c r="B32" s="43">
        <v>3705441</v>
      </c>
      <c r="C32" s="43">
        <v>3056082</v>
      </c>
      <c r="D32" s="43">
        <v>1533183</v>
      </c>
      <c r="E32" s="44">
        <v>1522899</v>
      </c>
      <c r="F32" s="49">
        <v>648866</v>
      </c>
      <c r="G32" s="44">
        <v>325892</v>
      </c>
      <c r="H32" s="44">
        <v>322974</v>
      </c>
      <c r="I32" s="44">
        <v>493</v>
      </c>
      <c r="J32" s="44">
        <v>254</v>
      </c>
      <c r="K32" s="44">
        <v>239</v>
      </c>
      <c r="L32" s="45"/>
      <c r="M32" s="44">
        <v>3214895</v>
      </c>
      <c r="N32" s="46">
        <v>0.95060087498969636</v>
      </c>
      <c r="O32" s="50">
        <v>704200</v>
      </c>
      <c r="P32" s="46">
        <v>0.92142289122408405</v>
      </c>
      <c r="Q32" s="44">
        <v>1040</v>
      </c>
      <c r="R32" s="47">
        <v>0.47403846153846152</v>
      </c>
    </row>
    <row r="33" spans="1:18" x14ac:dyDescent="0.45">
      <c r="A33" s="48" t="s">
        <v>38</v>
      </c>
      <c r="B33" s="43">
        <v>12750214</v>
      </c>
      <c r="C33" s="43">
        <v>9824050</v>
      </c>
      <c r="D33" s="43">
        <v>4932000</v>
      </c>
      <c r="E33" s="44">
        <v>4892050</v>
      </c>
      <c r="F33" s="49">
        <v>2862370</v>
      </c>
      <c r="G33" s="44">
        <v>1435533</v>
      </c>
      <c r="H33" s="44">
        <v>1426837</v>
      </c>
      <c r="I33" s="44">
        <v>63794</v>
      </c>
      <c r="J33" s="44">
        <v>32142</v>
      </c>
      <c r="K33" s="44">
        <v>31652</v>
      </c>
      <c r="L33" s="45"/>
      <c r="M33" s="44">
        <v>10848165</v>
      </c>
      <c r="N33" s="46">
        <v>0.90559555463988606</v>
      </c>
      <c r="O33" s="50">
        <v>3481300</v>
      </c>
      <c r="P33" s="46">
        <v>0.82221296642059005</v>
      </c>
      <c r="Q33" s="44">
        <v>72500</v>
      </c>
      <c r="R33" s="47">
        <v>0.87991724137931038</v>
      </c>
    </row>
    <row r="34" spans="1:18" x14ac:dyDescent="0.45">
      <c r="A34" s="48" t="s">
        <v>39</v>
      </c>
      <c r="B34" s="43">
        <v>8186230</v>
      </c>
      <c r="C34" s="43">
        <v>6807064</v>
      </c>
      <c r="D34" s="43">
        <v>3415567</v>
      </c>
      <c r="E34" s="44">
        <v>3391497</v>
      </c>
      <c r="F34" s="49">
        <v>1378059</v>
      </c>
      <c r="G34" s="44">
        <v>692880</v>
      </c>
      <c r="H34" s="44">
        <v>685179</v>
      </c>
      <c r="I34" s="44">
        <v>1107</v>
      </c>
      <c r="J34" s="44">
        <v>546</v>
      </c>
      <c r="K34" s="44">
        <v>561</v>
      </c>
      <c r="L34" s="45"/>
      <c r="M34" s="44">
        <v>7170735</v>
      </c>
      <c r="N34" s="46">
        <v>0.94928399947843556</v>
      </c>
      <c r="O34" s="50">
        <v>1135400</v>
      </c>
      <c r="P34" s="46">
        <v>1.2137211555398979</v>
      </c>
      <c r="Q34" s="44">
        <v>2420</v>
      </c>
      <c r="R34" s="47">
        <v>0.45743801652892563</v>
      </c>
    </row>
    <row r="35" spans="1:18" x14ac:dyDescent="0.45">
      <c r="A35" s="48" t="s">
        <v>40</v>
      </c>
      <c r="B35" s="43">
        <v>2011195</v>
      </c>
      <c r="C35" s="43">
        <v>1789687</v>
      </c>
      <c r="D35" s="43">
        <v>897952</v>
      </c>
      <c r="E35" s="44">
        <v>891735</v>
      </c>
      <c r="F35" s="49">
        <v>221324</v>
      </c>
      <c r="G35" s="44">
        <v>110938</v>
      </c>
      <c r="H35" s="44">
        <v>110386</v>
      </c>
      <c r="I35" s="44">
        <v>184</v>
      </c>
      <c r="J35" s="44">
        <v>89</v>
      </c>
      <c r="K35" s="44">
        <v>95</v>
      </c>
      <c r="L35" s="45"/>
      <c r="M35" s="44">
        <v>1903500</v>
      </c>
      <c r="N35" s="46">
        <v>0.9402085631731022</v>
      </c>
      <c r="O35" s="50">
        <v>127300</v>
      </c>
      <c r="P35" s="46">
        <v>1.7386017282010997</v>
      </c>
      <c r="Q35" s="44">
        <v>660</v>
      </c>
      <c r="R35" s="47">
        <v>0.27878787878787881</v>
      </c>
    </row>
    <row r="36" spans="1:18" x14ac:dyDescent="0.45">
      <c r="A36" s="48" t="s">
        <v>41</v>
      </c>
      <c r="B36" s="43">
        <v>1366536</v>
      </c>
      <c r="C36" s="43">
        <v>1304809</v>
      </c>
      <c r="D36" s="43">
        <v>655005</v>
      </c>
      <c r="E36" s="44">
        <v>649804</v>
      </c>
      <c r="F36" s="49">
        <v>61652</v>
      </c>
      <c r="G36" s="44">
        <v>30950</v>
      </c>
      <c r="H36" s="44">
        <v>30702</v>
      </c>
      <c r="I36" s="44">
        <v>75</v>
      </c>
      <c r="J36" s="44">
        <v>39</v>
      </c>
      <c r="K36" s="44">
        <v>36</v>
      </c>
      <c r="L36" s="45"/>
      <c r="M36" s="44">
        <v>1343745</v>
      </c>
      <c r="N36" s="46">
        <v>0.97102426427633215</v>
      </c>
      <c r="O36" s="50">
        <v>46100</v>
      </c>
      <c r="P36" s="46">
        <v>1.337353579175705</v>
      </c>
      <c r="Q36" s="44">
        <v>160</v>
      </c>
      <c r="R36" s="47">
        <v>0.46875</v>
      </c>
    </row>
    <row r="37" spans="1:18" x14ac:dyDescent="0.45">
      <c r="A37" s="48" t="s">
        <v>42</v>
      </c>
      <c r="B37" s="43">
        <v>797272</v>
      </c>
      <c r="C37" s="43">
        <v>697724</v>
      </c>
      <c r="D37" s="43">
        <v>350226</v>
      </c>
      <c r="E37" s="44">
        <v>347498</v>
      </c>
      <c r="F37" s="49">
        <v>99486</v>
      </c>
      <c r="G37" s="44">
        <v>49943</v>
      </c>
      <c r="H37" s="44">
        <v>49543</v>
      </c>
      <c r="I37" s="44">
        <v>62</v>
      </c>
      <c r="J37" s="44">
        <v>30</v>
      </c>
      <c r="K37" s="44">
        <v>32</v>
      </c>
      <c r="L37" s="45"/>
      <c r="M37" s="44">
        <v>758360</v>
      </c>
      <c r="N37" s="46">
        <v>0.92004325122633046</v>
      </c>
      <c r="O37" s="50">
        <v>110800</v>
      </c>
      <c r="P37" s="46">
        <v>0.89788808664259923</v>
      </c>
      <c r="Q37" s="44">
        <v>320</v>
      </c>
      <c r="R37" s="47">
        <v>0.19375000000000001</v>
      </c>
    </row>
    <row r="38" spans="1:18" x14ac:dyDescent="0.45">
      <c r="A38" s="48" t="s">
        <v>43</v>
      </c>
      <c r="B38" s="43">
        <v>1014052</v>
      </c>
      <c r="C38" s="43">
        <v>958914</v>
      </c>
      <c r="D38" s="43">
        <v>481410</v>
      </c>
      <c r="E38" s="44">
        <v>477504</v>
      </c>
      <c r="F38" s="49">
        <v>55030</v>
      </c>
      <c r="G38" s="44">
        <v>27617</v>
      </c>
      <c r="H38" s="44">
        <v>27413</v>
      </c>
      <c r="I38" s="44">
        <v>108</v>
      </c>
      <c r="J38" s="44">
        <v>50</v>
      </c>
      <c r="K38" s="44">
        <v>58</v>
      </c>
      <c r="L38" s="45"/>
      <c r="M38" s="44">
        <v>994700</v>
      </c>
      <c r="N38" s="46">
        <v>0.9640233236151603</v>
      </c>
      <c r="O38" s="50">
        <v>47400</v>
      </c>
      <c r="P38" s="46">
        <v>1.1609704641350211</v>
      </c>
      <c r="Q38" s="44">
        <v>640</v>
      </c>
      <c r="R38" s="47">
        <v>0.16875000000000001</v>
      </c>
    </row>
    <row r="39" spans="1:18" x14ac:dyDescent="0.45">
      <c r="A39" s="48" t="s">
        <v>44</v>
      </c>
      <c r="B39" s="43">
        <v>2695757</v>
      </c>
      <c r="C39" s="43">
        <v>2363991</v>
      </c>
      <c r="D39" s="43">
        <v>1186732</v>
      </c>
      <c r="E39" s="44">
        <v>1177259</v>
      </c>
      <c r="F39" s="49">
        <v>331460</v>
      </c>
      <c r="G39" s="44">
        <v>166432</v>
      </c>
      <c r="H39" s="44">
        <v>165028</v>
      </c>
      <c r="I39" s="44">
        <v>306</v>
      </c>
      <c r="J39" s="44">
        <v>155</v>
      </c>
      <c r="K39" s="44">
        <v>151</v>
      </c>
      <c r="L39" s="45"/>
      <c r="M39" s="44">
        <v>2598930</v>
      </c>
      <c r="N39" s="46">
        <v>0.90960164375339081</v>
      </c>
      <c r="O39" s="50">
        <v>385900</v>
      </c>
      <c r="P39" s="46">
        <v>0.85892718320808503</v>
      </c>
      <c r="Q39" s="44">
        <v>700</v>
      </c>
      <c r="R39" s="47">
        <v>0.43714285714285717</v>
      </c>
    </row>
    <row r="40" spans="1:18" x14ac:dyDescent="0.45">
      <c r="A40" s="48" t="s">
        <v>45</v>
      </c>
      <c r="B40" s="43">
        <v>4059366</v>
      </c>
      <c r="C40" s="43">
        <v>3470867</v>
      </c>
      <c r="D40" s="43">
        <v>1741600</v>
      </c>
      <c r="E40" s="44">
        <v>1729267</v>
      </c>
      <c r="F40" s="49">
        <v>588384</v>
      </c>
      <c r="G40" s="44">
        <v>295632</v>
      </c>
      <c r="H40" s="44">
        <v>292752</v>
      </c>
      <c r="I40" s="44">
        <v>115</v>
      </c>
      <c r="J40" s="44">
        <v>59</v>
      </c>
      <c r="K40" s="44">
        <v>56</v>
      </c>
      <c r="L40" s="45"/>
      <c r="M40" s="44">
        <v>3659030</v>
      </c>
      <c r="N40" s="46">
        <v>0.94857571542184682</v>
      </c>
      <c r="O40" s="50">
        <v>616200</v>
      </c>
      <c r="P40" s="46">
        <v>0.95485881207400192</v>
      </c>
      <c r="Q40" s="44">
        <v>1120</v>
      </c>
      <c r="R40" s="47">
        <v>0.10267857142857142</v>
      </c>
    </row>
    <row r="41" spans="1:18" x14ac:dyDescent="0.45">
      <c r="A41" s="48" t="s">
        <v>46</v>
      </c>
      <c r="B41" s="43">
        <v>1990464</v>
      </c>
      <c r="C41" s="43">
        <v>1778922</v>
      </c>
      <c r="D41" s="43">
        <v>892501</v>
      </c>
      <c r="E41" s="44">
        <v>886421</v>
      </c>
      <c r="F41" s="49">
        <v>211489</v>
      </c>
      <c r="G41" s="44">
        <v>106281</v>
      </c>
      <c r="H41" s="44">
        <v>105208</v>
      </c>
      <c r="I41" s="44">
        <v>53</v>
      </c>
      <c r="J41" s="44">
        <v>31</v>
      </c>
      <c r="K41" s="44">
        <v>22</v>
      </c>
      <c r="L41" s="45"/>
      <c r="M41" s="44">
        <v>1888575</v>
      </c>
      <c r="N41" s="46">
        <v>0.94193876335332194</v>
      </c>
      <c r="O41" s="50">
        <v>210200</v>
      </c>
      <c r="P41" s="46">
        <v>1.0061322549952427</v>
      </c>
      <c r="Q41" s="44">
        <v>300</v>
      </c>
      <c r="R41" s="47">
        <v>0.17666666666666667</v>
      </c>
    </row>
    <row r="42" spans="1:18" x14ac:dyDescent="0.45">
      <c r="A42" s="48" t="s">
        <v>47</v>
      </c>
      <c r="B42" s="43">
        <v>1071253</v>
      </c>
      <c r="C42" s="43">
        <v>920125</v>
      </c>
      <c r="D42" s="43">
        <v>461612</v>
      </c>
      <c r="E42" s="44">
        <v>458513</v>
      </c>
      <c r="F42" s="49">
        <v>150966</v>
      </c>
      <c r="G42" s="44">
        <v>75674</v>
      </c>
      <c r="H42" s="44">
        <v>75292</v>
      </c>
      <c r="I42" s="44">
        <v>162</v>
      </c>
      <c r="J42" s="44">
        <v>78</v>
      </c>
      <c r="K42" s="44">
        <v>84</v>
      </c>
      <c r="L42" s="45"/>
      <c r="M42" s="44">
        <v>956405</v>
      </c>
      <c r="N42" s="46">
        <v>0.96206627945274226</v>
      </c>
      <c r="O42" s="50">
        <v>152900</v>
      </c>
      <c r="P42" s="46">
        <v>0.98735120994113801</v>
      </c>
      <c r="Q42" s="44">
        <v>560</v>
      </c>
      <c r="R42" s="47">
        <v>0.28928571428571431</v>
      </c>
    </row>
    <row r="43" spans="1:18" x14ac:dyDescent="0.45">
      <c r="A43" s="48" t="s">
        <v>48</v>
      </c>
      <c r="B43" s="43">
        <v>1414266</v>
      </c>
      <c r="C43" s="43">
        <v>1302590</v>
      </c>
      <c r="D43" s="43">
        <v>653723</v>
      </c>
      <c r="E43" s="44">
        <v>648867</v>
      </c>
      <c r="F43" s="49">
        <v>111503</v>
      </c>
      <c r="G43" s="44">
        <v>55846</v>
      </c>
      <c r="H43" s="44">
        <v>55657</v>
      </c>
      <c r="I43" s="44">
        <v>173</v>
      </c>
      <c r="J43" s="44">
        <v>85</v>
      </c>
      <c r="K43" s="44">
        <v>88</v>
      </c>
      <c r="L43" s="45"/>
      <c r="M43" s="44">
        <v>1353110</v>
      </c>
      <c r="N43" s="46">
        <v>0.96266378934454699</v>
      </c>
      <c r="O43" s="50">
        <v>102300</v>
      </c>
      <c r="P43" s="46">
        <v>1.0899608993157379</v>
      </c>
      <c r="Q43" s="44">
        <v>200</v>
      </c>
      <c r="R43" s="47">
        <v>0.86499999999999999</v>
      </c>
    </row>
    <row r="44" spans="1:18" x14ac:dyDescent="0.45">
      <c r="A44" s="48" t="s">
        <v>49</v>
      </c>
      <c r="B44" s="43">
        <v>2010525</v>
      </c>
      <c r="C44" s="43">
        <v>1879019</v>
      </c>
      <c r="D44" s="43">
        <v>942645</v>
      </c>
      <c r="E44" s="44">
        <v>936374</v>
      </c>
      <c r="F44" s="49">
        <v>131452</v>
      </c>
      <c r="G44" s="44">
        <v>66231</v>
      </c>
      <c r="H44" s="44">
        <v>65221</v>
      </c>
      <c r="I44" s="44">
        <v>54</v>
      </c>
      <c r="J44" s="44">
        <v>27</v>
      </c>
      <c r="K44" s="44">
        <v>27</v>
      </c>
      <c r="L44" s="45"/>
      <c r="M44" s="44">
        <v>1944350</v>
      </c>
      <c r="N44" s="46">
        <v>0.96639956797901616</v>
      </c>
      <c r="O44" s="50">
        <v>128400</v>
      </c>
      <c r="P44" s="46">
        <v>1.0237694704049844</v>
      </c>
      <c r="Q44" s="44">
        <v>100</v>
      </c>
      <c r="R44" s="47">
        <v>0.54</v>
      </c>
    </row>
    <row r="45" spans="1:18" x14ac:dyDescent="0.45">
      <c r="A45" s="48" t="s">
        <v>50</v>
      </c>
      <c r="B45" s="43">
        <v>1017852</v>
      </c>
      <c r="C45" s="43">
        <v>959673</v>
      </c>
      <c r="D45" s="43">
        <v>482150</v>
      </c>
      <c r="E45" s="44">
        <v>477523</v>
      </c>
      <c r="F45" s="49">
        <v>58108</v>
      </c>
      <c r="G45" s="44">
        <v>29208</v>
      </c>
      <c r="H45" s="44">
        <v>28900</v>
      </c>
      <c r="I45" s="44">
        <v>71</v>
      </c>
      <c r="J45" s="44">
        <v>32</v>
      </c>
      <c r="K45" s="44">
        <v>39</v>
      </c>
      <c r="L45" s="45"/>
      <c r="M45" s="44">
        <v>1003795</v>
      </c>
      <c r="N45" s="46">
        <v>0.95604480994625396</v>
      </c>
      <c r="O45" s="50">
        <v>55600</v>
      </c>
      <c r="P45" s="46">
        <v>1.0451079136690649</v>
      </c>
      <c r="Q45" s="44">
        <v>120</v>
      </c>
      <c r="R45" s="47">
        <v>0.59166666666666667</v>
      </c>
    </row>
    <row r="46" spans="1:18" x14ac:dyDescent="0.45">
      <c r="A46" s="48" t="s">
        <v>51</v>
      </c>
      <c r="B46" s="43">
        <v>7519575</v>
      </c>
      <c r="C46" s="43">
        <v>6551793</v>
      </c>
      <c r="D46" s="43">
        <v>3292142</v>
      </c>
      <c r="E46" s="44">
        <v>3259651</v>
      </c>
      <c r="F46" s="49">
        <v>967597</v>
      </c>
      <c r="G46" s="44">
        <v>488458</v>
      </c>
      <c r="H46" s="44">
        <v>479139</v>
      </c>
      <c r="I46" s="44">
        <v>185</v>
      </c>
      <c r="J46" s="44">
        <v>100</v>
      </c>
      <c r="K46" s="44">
        <v>85</v>
      </c>
      <c r="L46" s="45"/>
      <c r="M46" s="44">
        <v>6570330</v>
      </c>
      <c r="N46" s="46">
        <v>0.99717868052289615</v>
      </c>
      <c r="O46" s="50">
        <v>1044200</v>
      </c>
      <c r="P46" s="46">
        <v>0.92663953265657917</v>
      </c>
      <c r="Q46" s="44">
        <v>700</v>
      </c>
      <c r="R46" s="47">
        <v>0.26428571428571429</v>
      </c>
    </row>
    <row r="47" spans="1:18" x14ac:dyDescent="0.45">
      <c r="A47" s="48" t="s">
        <v>52</v>
      </c>
      <c r="B47" s="43">
        <v>1166437</v>
      </c>
      <c r="C47" s="43">
        <v>1083331</v>
      </c>
      <c r="D47" s="43">
        <v>543687</v>
      </c>
      <c r="E47" s="44">
        <v>539644</v>
      </c>
      <c r="F47" s="49">
        <v>83090</v>
      </c>
      <c r="G47" s="44">
        <v>41865</v>
      </c>
      <c r="H47" s="44">
        <v>41225</v>
      </c>
      <c r="I47" s="44">
        <v>16</v>
      </c>
      <c r="J47" s="44">
        <v>5</v>
      </c>
      <c r="K47" s="44">
        <v>11</v>
      </c>
      <c r="L47" s="45"/>
      <c r="M47" s="44">
        <v>1146405</v>
      </c>
      <c r="N47" s="46">
        <v>0.94498104945459938</v>
      </c>
      <c r="O47" s="50">
        <v>74400</v>
      </c>
      <c r="P47" s="46">
        <v>1.1168010752688171</v>
      </c>
      <c r="Q47" s="44">
        <v>140</v>
      </c>
      <c r="R47" s="47">
        <v>0.11428571428571428</v>
      </c>
    </row>
    <row r="48" spans="1:18" x14ac:dyDescent="0.45">
      <c r="A48" s="48" t="s">
        <v>53</v>
      </c>
      <c r="B48" s="43">
        <v>1988564</v>
      </c>
      <c r="C48" s="43">
        <v>1705639</v>
      </c>
      <c r="D48" s="43">
        <v>856511</v>
      </c>
      <c r="E48" s="44">
        <v>849128</v>
      </c>
      <c r="F48" s="49">
        <v>282896</v>
      </c>
      <c r="G48" s="44">
        <v>141742</v>
      </c>
      <c r="H48" s="44">
        <v>141154</v>
      </c>
      <c r="I48" s="44">
        <v>29</v>
      </c>
      <c r="J48" s="44">
        <v>12</v>
      </c>
      <c r="K48" s="44">
        <v>17</v>
      </c>
      <c r="L48" s="45"/>
      <c r="M48" s="44">
        <v>1756950</v>
      </c>
      <c r="N48" s="46">
        <v>0.97079541250462453</v>
      </c>
      <c r="O48" s="50">
        <v>288800</v>
      </c>
      <c r="P48" s="46">
        <v>0.97955678670360113</v>
      </c>
      <c r="Q48" s="44">
        <v>160</v>
      </c>
      <c r="R48" s="47">
        <v>0.18124999999999999</v>
      </c>
    </row>
    <row r="49" spans="1:18" x14ac:dyDescent="0.45">
      <c r="A49" s="48" t="s">
        <v>54</v>
      </c>
      <c r="B49" s="43">
        <v>2610762</v>
      </c>
      <c r="C49" s="43">
        <v>2243534</v>
      </c>
      <c r="D49" s="43">
        <v>1125585</v>
      </c>
      <c r="E49" s="44">
        <v>1117949</v>
      </c>
      <c r="F49" s="49">
        <v>366979</v>
      </c>
      <c r="G49" s="44">
        <v>184107</v>
      </c>
      <c r="H49" s="44">
        <v>182872</v>
      </c>
      <c r="I49" s="44">
        <v>249</v>
      </c>
      <c r="J49" s="44">
        <v>125</v>
      </c>
      <c r="K49" s="44">
        <v>124</v>
      </c>
      <c r="L49" s="45"/>
      <c r="M49" s="44">
        <v>2318355</v>
      </c>
      <c r="N49" s="46">
        <v>0.96772668551623886</v>
      </c>
      <c r="O49" s="50">
        <v>349700</v>
      </c>
      <c r="P49" s="46">
        <v>1.0494109236488418</v>
      </c>
      <c r="Q49" s="44">
        <v>680</v>
      </c>
      <c r="R49" s="47">
        <v>0.36617647058823527</v>
      </c>
    </row>
    <row r="50" spans="1:18" x14ac:dyDescent="0.45">
      <c r="A50" s="48" t="s">
        <v>55</v>
      </c>
      <c r="B50" s="43">
        <v>1660066</v>
      </c>
      <c r="C50" s="43">
        <v>1524852</v>
      </c>
      <c r="D50" s="43">
        <v>765803</v>
      </c>
      <c r="E50" s="44">
        <v>759049</v>
      </c>
      <c r="F50" s="49">
        <v>135123</v>
      </c>
      <c r="G50" s="44">
        <v>67816</v>
      </c>
      <c r="H50" s="44">
        <v>67307</v>
      </c>
      <c r="I50" s="44">
        <v>91</v>
      </c>
      <c r="J50" s="44">
        <v>39</v>
      </c>
      <c r="K50" s="44">
        <v>52</v>
      </c>
      <c r="L50" s="45"/>
      <c r="M50" s="44">
        <v>1559025</v>
      </c>
      <c r="N50" s="46">
        <v>0.97808053110116899</v>
      </c>
      <c r="O50" s="50">
        <v>125500</v>
      </c>
      <c r="P50" s="46">
        <v>1.0766772908366533</v>
      </c>
      <c r="Q50" s="44">
        <v>300</v>
      </c>
      <c r="R50" s="47">
        <v>0.30333333333333334</v>
      </c>
    </row>
    <row r="51" spans="1:18" x14ac:dyDescent="0.45">
      <c r="A51" s="48" t="s">
        <v>56</v>
      </c>
      <c r="B51" s="43">
        <v>1573025</v>
      </c>
      <c r="C51" s="43">
        <v>1510623</v>
      </c>
      <c r="D51" s="43">
        <v>758264</v>
      </c>
      <c r="E51" s="44">
        <v>752359</v>
      </c>
      <c r="F51" s="49">
        <v>62377</v>
      </c>
      <c r="G51" s="44">
        <v>31330</v>
      </c>
      <c r="H51" s="44">
        <v>31047</v>
      </c>
      <c r="I51" s="44">
        <v>25</v>
      </c>
      <c r="J51" s="44">
        <v>10</v>
      </c>
      <c r="K51" s="44">
        <v>15</v>
      </c>
      <c r="L51" s="45"/>
      <c r="M51" s="44">
        <v>1567995</v>
      </c>
      <c r="N51" s="46">
        <v>0.96341059761032399</v>
      </c>
      <c r="O51" s="50">
        <v>55600</v>
      </c>
      <c r="P51" s="46">
        <v>1.1218884892086332</v>
      </c>
      <c r="Q51" s="44">
        <v>180</v>
      </c>
      <c r="R51" s="47">
        <v>0.1388888888888889</v>
      </c>
    </row>
    <row r="52" spans="1:18" x14ac:dyDescent="0.45">
      <c r="A52" s="48" t="s">
        <v>57</v>
      </c>
      <c r="B52" s="43">
        <v>2354390</v>
      </c>
      <c r="C52" s="43">
        <v>2158119</v>
      </c>
      <c r="D52" s="43">
        <v>1083442</v>
      </c>
      <c r="E52" s="44">
        <v>1074677</v>
      </c>
      <c r="F52" s="49">
        <v>196037</v>
      </c>
      <c r="G52" s="44">
        <v>98578</v>
      </c>
      <c r="H52" s="44">
        <v>97459</v>
      </c>
      <c r="I52" s="44">
        <v>234</v>
      </c>
      <c r="J52" s="44">
        <v>115</v>
      </c>
      <c r="K52" s="44">
        <v>119</v>
      </c>
      <c r="L52" s="45"/>
      <c r="M52" s="44">
        <v>2222610</v>
      </c>
      <c r="N52" s="46">
        <v>0.970984113272234</v>
      </c>
      <c r="O52" s="50">
        <v>197100</v>
      </c>
      <c r="P52" s="46">
        <v>0.99460679857940137</v>
      </c>
      <c r="Q52" s="44">
        <v>340</v>
      </c>
      <c r="R52" s="47">
        <v>0.68823529411764706</v>
      </c>
    </row>
    <row r="53" spans="1:18" x14ac:dyDescent="0.45">
      <c r="A53" s="48" t="s">
        <v>58</v>
      </c>
      <c r="B53" s="43">
        <v>1930849</v>
      </c>
      <c r="C53" s="43">
        <v>1652739</v>
      </c>
      <c r="D53" s="43">
        <v>831003</v>
      </c>
      <c r="E53" s="44">
        <v>821736</v>
      </c>
      <c r="F53" s="49">
        <v>277632</v>
      </c>
      <c r="G53" s="44">
        <v>139592</v>
      </c>
      <c r="H53" s="44">
        <v>138040</v>
      </c>
      <c r="I53" s="44">
        <v>478</v>
      </c>
      <c r="J53" s="44">
        <v>242</v>
      </c>
      <c r="K53" s="44">
        <v>236</v>
      </c>
      <c r="L53" s="45"/>
      <c r="M53" s="44">
        <v>1835925</v>
      </c>
      <c r="N53" s="46">
        <v>0.90022141427345892</v>
      </c>
      <c r="O53" s="50">
        <v>305500</v>
      </c>
      <c r="P53" s="46">
        <v>0.90877905073649756</v>
      </c>
      <c r="Q53" s="44">
        <v>1140</v>
      </c>
      <c r="R53" s="47">
        <v>0.41929824561403511</v>
      </c>
    </row>
    <row r="55" spans="1:18" x14ac:dyDescent="0.45">
      <c r="A55" s="106" t="s">
        <v>117</v>
      </c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</row>
    <row r="56" spans="1:18" x14ac:dyDescent="0.45">
      <c r="A56" s="118" t="s">
        <v>118</v>
      </c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</row>
    <row r="57" spans="1:18" x14ac:dyDescent="0.45">
      <c r="A57" s="118" t="s">
        <v>119</v>
      </c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</row>
    <row r="58" spans="1:18" x14ac:dyDescent="0.45">
      <c r="A58" s="118" t="s">
        <v>120</v>
      </c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</row>
    <row r="59" spans="1:18" ht="18" customHeight="1" x14ac:dyDescent="0.45">
      <c r="A59" s="106" t="s">
        <v>121</v>
      </c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</row>
    <row r="60" spans="1:18" x14ac:dyDescent="0.45">
      <c r="A60" s="22" t="s">
        <v>122</v>
      </c>
    </row>
    <row r="61" spans="1:18" x14ac:dyDescent="0.45">
      <c r="A61" s="22"/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G27" sqref="G2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123</v>
      </c>
    </row>
    <row r="2" spans="1:6" x14ac:dyDescent="0.45">
      <c r="D2" s="52" t="s">
        <v>124</v>
      </c>
    </row>
    <row r="3" spans="1:6" ht="36" x14ac:dyDescent="0.45">
      <c r="A3" s="48" t="s">
        <v>2</v>
      </c>
      <c r="B3" s="42" t="s">
        <v>125</v>
      </c>
      <c r="C3" s="53" t="s">
        <v>93</v>
      </c>
      <c r="D3" s="53" t="s">
        <v>94</v>
      </c>
      <c r="E3" s="24"/>
    </row>
    <row r="4" spans="1:6" x14ac:dyDescent="0.45">
      <c r="A4" s="31" t="s">
        <v>11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12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13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14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15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16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17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18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19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20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21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22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23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24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25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26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27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28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29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30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31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32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33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34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35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36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37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38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39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40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41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42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43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44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45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46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47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48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49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50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51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52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53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54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55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56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57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58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126</v>
      </c>
    </row>
    <row r="54" spans="1:4" x14ac:dyDescent="0.45">
      <c r="A54" t="s">
        <v>127</v>
      </c>
    </row>
    <row r="55" spans="1:4" x14ac:dyDescent="0.45">
      <c r="A55" t="s">
        <v>128</v>
      </c>
    </row>
    <row r="56" spans="1:4" x14ac:dyDescent="0.45">
      <c r="A56" t="s">
        <v>129</v>
      </c>
    </row>
    <row r="57" spans="1:4" x14ac:dyDescent="0.45">
      <c r="A57" s="22" t="s">
        <v>130</v>
      </c>
    </row>
    <row r="58" spans="1:4" x14ac:dyDescent="0.45">
      <c r="A58" t="s">
        <v>131</v>
      </c>
    </row>
    <row r="59" spans="1:4" x14ac:dyDescent="0.45">
      <c r="A59" t="s">
        <v>132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DIGI-808455956-3447008</_dlc_DocId>
    <_dlc_DocIdUrl xmlns="89559dea-130d-4237-8e78-1ce7f44b9a24">
      <Url>https://digitalgojp.sharepoint.com/sites/digi_portal/_layouts/15/DocIdRedir.aspx?ID=DIGI-808455956-3447008</Url>
      <Description>DIGI-808455956-3447008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2022-03-02T08:55:15Z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3fb7f09f-14fb-4df3-9502-e1420fdf85cc</vt:lpwstr>
  </property>
</Properties>
</file>