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5784" yWindow="5028" windowWidth="34560" windowHeight="1869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総接種回数!$A$1:$U$61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2" l="1"/>
  <c r="B3" i="12"/>
  <c r="B3" i="11"/>
  <c r="Q8" i="11" l="1"/>
  <c r="T7" i="11" l="1"/>
  <c r="I7" i="11"/>
  <c r="G8" i="11"/>
  <c r="O7" i="11"/>
  <c r="C8" i="11" l="1"/>
  <c r="D8" i="11" s="1"/>
  <c r="E8" i="11"/>
  <c r="F8" i="11" s="1"/>
  <c r="H8" i="11"/>
  <c r="C9" i="11"/>
  <c r="D9" i="11" s="1"/>
  <c r="E9" i="11"/>
  <c r="F9" i="11" s="1"/>
  <c r="G9" i="11"/>
  <c r="H9" i="11" s="1"/>
  <c r="C10" i="11"/>
  <c r="D10" i="11" s="1"/>
  <c r="E10" i="11"/>
  <c r="F10" i="11" s="1"/>
  <c r="G10" i="11"/>
  <c r="H10" i="11" s="1"/>
  <c r="C11" i="11"/>
  <c r="D11" i="11" s="1"/>
  <c r="E11" i="11"/>
  <c r="F11" i="11" s="1"/>
  <c r="G11" i="11"/>
  <c r="H11" i="11" s="1"/>
  <c r="C12" i="11"/>
  <c r="D12" i="11" s="1"/>
  <c r="E12" i="11"/>
  <c r="F12" i="11" s="1"/>
  <c r="G12" i="11"/>
  <c r="H12" i="11" s="1"/>
  <c r="C13" i="11"/>
  <c r="D13" i="11" s="1"/>
  <c r="E13" i="11"/>
  <c r="F13" i="11" s="1"/>
  <c r="G13" i="11"/>
  <c r="H13" i="11" s="1"/>
  <c r="C14" i="11"/>
  <c r="D14" i="11" s="1"/>
  <c r="E14" i="11"/>
  <c r="F14" i="11" s="1"/>
  <c r="G14" i="11"/>
  <c r="H14" i="11" s="1"/>
  <c r="C15" i="11"/>
  <c r="D15" i="11" s="1"/>
  <c r="E15" i="11"/>
  <c r="F15" i="11" s="1"/>
  <c r="G15" i="11"/>
  <c r="H15" i="11" s="1"/>
  <c r="C16" i="11"/>
  <c r="D16" i="11" s="1"/>
  <c r="E16" i="11"/>
  <c r="F16" i="11" s="1"/>
  <c r="G16" i="11"/>
  <c r="H16" i="11" s="1"/>
  <c r="C17" i="11"/>
  <c r="D17" i="11" s="1"/>
  <c r="E17" i="11"/>
  <c r="F17" i="11" s="1"/>
  <c r="G17" i="11"/>
  <c r="H17" i="11" s="1"/>
  <c r="C18" i="11"/>
  <c r="D18" i="11" s="1"/>
  <c r="E18" i="11"/>
  <c r="F18" i="11" s="1"/>
  <c r="G18" i="11"/>
  <c r="H18" i="11" s="1"/>
  <c r="C19" i="11"/>
  <c r="D19" i="11" s="1"/>
  <c r="E19" i="11"/>
  <c r="F19" i="11" s="1"/>
  <c r="G19" i="11"/>
  <c r="H19" i="11" s="1"/>
  <c r="C20" i="11"/>
  <c r="D20" i="11" s="1"/>
  <c r="E20" i="11"/>
  <c r="F20" i="11" s="1"/>
  <c r="G20" i="11"/>
  <c r="H20" i="11" s="1"/>
  <c r="C21" i="11"/>
  <c r="D21" i="11" s="1"/>
  <c r="E21" i="11"/>
  <c r="F21" i="11" s="1"/>
  <c r="G21" i="11"/>
  <c r="H21" i="11" s="1"/>
  <c r="C22" i="11"/>
  <c r="D22" i="11" s="1"/>
  <c r="E22" i="11"/>
  <c r="F22" i="11" s="1"/>
  <c r="G22" i="11"/>
  <c r="H22" i="11" s="1"/>
  <c r="C23" i="11"/>
  <c r="D23" i="11" s="1"/>
  <c r="E23" i="11"/>
  <c r="F23" i="11" s="1"/>
  <c r="G23" i="11"/>
  <c r="H23" i="11" s="1"/>
  <c r="C24" i="11"/>
  <c r="D24" i="11" s="1"/>
  <c r="E24" i="11"/>
  <c r="F24" i="11" s="1"/>
  <c r="G24" i="11"/>
  <c r="H24" i="11" s="1"/>
  <c r="C25" i="11"/>
  <c r="D25" i="11" s="1"/>
  <c r="E25" i="11"/>
  <c r="F25" i="11" s="1"/>
  <c r="G25" i="11"/>
  <c r="H25" i="11" s="1"/>
  <c r="C26" i="11"/>
  <c r="D26" i="11" s="1"/>
  <c r="E26" i="11"/>
  <c r="F26" i="11" s="1"/>
  <c r="G26" i="11"/>
  <c r="H26" i="11" s="1"/>
  <c r="C27" i="11"/>
  <c r="D27" i="11" s="1"/>
  <c r="E27" i="11"/>
  <c r="F27" i="11" s="1"/>
  <c r="G27" i="11"/>
  <c r="H27" i="11" s="1"/>
  <c r="C28" i="11"/>
  <c r="D28" i="11" s="1"/>
  <c r="E28" i="11"/>
  <c r="F28" i="11" s="1"/>
  <c r="G28" i="11"/>
  <c r="H28" i="11" s="1"/>
  <c r="C29" i="11"/>
  <c r="D29" i="11" s="1"/>
  <c r="E29" i="11"/>
  <c r="F29" i="11" s="1"/>
  <c r="G29" i="11"/>
  <c r="H29" i="11" s="1"/>
  <c r="C30" i="11"/>
  <c r="D30" i="11" s="1"/>
  <c r="E30" i="11"/>
  <c r="F30" i="11" s="1"/>
  <c r="G30" i="11"/>
  <c r="H30" i="11" s="1"/>
  <c r="C31" i="11"/>
  <c r="D31" i="11" s="1"/>
  <c r="E31" i="11"/>
  <c r="F31" i="11" s="1"/>
  <c r="G31" i="11"/>
  <c r="H31" i="11" s="1"/>
  <c r="C32" i="11"/>
  <c r="D32" i="11" s="1"/>
  <c r="E32" i="11"/>
  <c r="F32" i="11" s="1"/>
  <c r="G32" i="11"/>
  <c r="H32" i="11" s="1"/>
  <c r="C33" i="11"/>
  <c r="D33" i="11" s="1"/>
  <c r="E33" i="11"/>
  <c r="F33" i="11" s="1"/>
  <c r="G33" i="11"/>
  <c r="H33" i="11" s="1"/>
  <c r="C34" i="11"/>
  <c r="D34" i="11" s="1"/>
  <c r="E34" i="11"/>
  <c r="F34" i="11" s="1"/>
  <c r="G34" i="11"/>
  <c r="H34" i="11" s="1"/>
  <c r="C35" i="11"/>
  <c r="D35" i="11" s="1"/>
  <c r="E35" i="11"/>
  <c r="F35" i="11" s="1"/>
  <c r="G35" i="11"/>
  <c r="H35" i="11" s="1"/>
  <c r="C36" i="11"/>
  <c r="D36" i="11" s="1"/>
  <c r="E36" i="11"/>
  <c r="F36" i="11" s="1"/>
  <c r="G36" i="11"/>
  <c r="H36" i="11" s="1"/>
  <c r="C37" i="11"/>
  <c r="D37" i="11" s="1"/>
  <c r="E37" i="11"/>
  <c r="F37" i="11" s="1"/>
  <c r="G37" i="11"/>
  <c r="H37" i="11" s="1"/>
  <c r="C38" i="11"/>
  <c r="D38" i="11" s="1"/>
  <c r="E38" i="11"/>
  <c r="F38" i="11" s="1"/>
  <c r="G38" i="11"/>
  <c r="H38" i="11" s="1"/>
  <c r="C39" i="11"/>
  <c r="D39" i="11" s="1"/>
  <c r="E39" i="11"/>
  <c r="F39" i="11" s="1"/>
  <c r="G39" i="11"/>
  <c r="H39" i="11" s="1"/>
  <c r="C40" i="11"/>
  <c r="D40" i="11" s="1"/>
  <c r="E40" i="11"/>
  <c r="F40" i="11" s="1"/>
  <c r="G40" i="11"/>
  <c r="H40" i="11" s="1"/>
  <c r="C41" i="11"/>
  <c r="D41" i="11" s="1"/>
  <c r="E41" i="11"/>
  <c r="F41" i="11" s="1"/>
  <c r="G41" i="11"/>
  <c r="H41" i="11" s="1"/>
  <c r="C42" i="11"/>
  <c r="D42" i="11" s="1"/>
  <c r="E42" i="11"/>
  <c r="F42" i="11" s="1"/>
  <c r="G42" i="11"/>
  <c r="H42" i="11" s="1"/>
  <c r="C43" i="11"/>
  <c r="D43" i="11" s="1"/>
  <c r="E43" i="11"/>
  <c r="F43" i="11" s="1"/>
  <c r="G43" i="11"/>
  <c r="H43" i="11" s="1"/>
  <c r="C44" i="11"/>
  <c r="D44" i="11" s="1"/>
  <c r="E44" i="11"/>
  <c r="F44" i="11" s="1"/>
  <c r="G44" i="11"/>
  <c r="H44" i="11" s="1"/>
  <c r="C45" i="11"/>
  <c r="D45" i="11" s="1"/>
  <c r="E45" i="11"/>
  <c r="F45" i="11" s="1"/>
  <c r="G45" i="11"/>
  <c r="H45" i="11" s="1"/>
  <c r="C46" i="11"/>
  <c r="D46" i="11" s="1"/>
  <c r="E46" i="11"/>
  <c r="F46" i="11" s="1"/>
  <c r="G46" i="11"/>
  <c r="H46" i="11" s="1"/>
  <c r="C47" i="11"/>
  <c r="D47" i="11" s="1"/>
  <c r="E47" i="11"/>
  <c r="F47" i="11" s="1"/>
  <c r="G47" i="11"/>
  <c r="H47" i="11" s="1"/>
  <c r="C48" i="11"/>
  <c r="D48" i="11" s="1"/>
  <c r="E48" i="11"/>
  <c r="F48" i="11" s="1"/>
  <c r="G48" i="11"/>
  <c r="H48" i="11" s="1"/>
  <c r="C49" i="11"/>
  <c r="D49" i="11" s="1"/>
  <c r="E49" i="11"/>
  <c r="F49" i="11" s="1"/>
  <c r="G49" i="11"/>
  <c r="H49" i="11" s="1"/>
  <c r="C50" i="11"/>
  <c r="D50" i="11" s="1"/>
  <c r="E50" i="11"/>
  <c r="F50" i="11" s="1"/>
  <c r="G50" i="11"/>
  <c r="H50" i="11" s="1"/>
  <c r="C51" i="11"/>
  <c r="D51" i="11" s="1"/>
  <c r="E51" i="11"/>
  <c r="F51" i="11" s="1"/>
  <c r="G51" i="11"/>
  <c r="H51" i="11" s="1"/>
  <c r="C52" i="11"/>
  <c r="D52" i="11" s="1"/>
  <c r="E52" i="11"/>
  <c r="F52" i="11" s="1"/>
  <c r="G52" i="11"/>
  <c r="H52" i="11" s="1"/>
  <c r="C53" i="11"/>
  <c r="D53" i="11" s="1"/>
  <c r="E53" i="11"/>
  <c r="F53" i="11" s="1"/>
  <c r="G53" i="11"/>
  <c r="H53" i="11" s="1"/>
  <c r="C54" i="11"/>
  <c r="D54" i="11" s="1"/>
  <c r="E54" i="11"/>
  <c r="F54" i="11" s="1"/>
  <c r="G54" i="11"/>
  <c r="H54" i="11" s="1"/>
  <c r="N7" i="11"/>
  <c r="V2" i="12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S7" i="11"/>
  <c r="B54" i="11" l="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B6" i="12"/>
  <c r="C7" i="11" l="1"/>
  <c r="R54" i="11"/>
  <c r="R53" i="11"/>
  <c r="R52" i="11"/>
  <c r="R51" i="11"/>
  <c r="R50" i="11"/>
  <c r="R49" i="11"/>
  <c r="R48" i="11"/>
  <c r="R47" i="11"/>
  <c r="R46" i="11"/>
  <c r="R45" i="11"/>
  <c r="R44" i="11"/>
  <c r="R43" i="11"/>
  <c r="R42" i="11"/>
  <c r="R41" i="11"/>
  <c r="R40" i="11"/>
  <c r="R39" i="11"/>
  <c r="R38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N6" i="12"/>
  <c r="M6" i="12"/>
  <c r="L6" i="12"/>
  <c r="W6" i="12" s="1"/>
  <c r="I6" i="12"/>
  <c r="R8" i="11" l="1"/>
  <c r="Q7" i="11"/>
  <c r="R7" i="11" s="1"/>
  <c r="U7" i="11" l="1"/>
  <c r="T2" i="11"/>
  <c r="M7" i="11" l="1"/>
  <c r="L7" i="11"/>
  <c r="G5" i="10"/>
  <c r="G7" i="11" l="1"/>
  <c r="B7" i="11" s="1"/>
  <c r="P7" i="11"/>
  <c r="H7" i="11" l="1"/>
  <c r="J7" i="11"/>
  <c r="K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G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<sst xmlns="http://schemas.openxmlformats.org/spreadsheetml/2006/main" count="350" uniqueCount="150">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</sst>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0" fillId="0" borderId="2" xfId="0" applyNumberFormat="1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sqref="A1:H1"/>
    </sheetView>
  </sheetViews>
  <sheetFormatPr defaultRowHeight="18" x14ac:dyDescent="0.45"/>
  <cols>
    <col min="1" max="1" width="13.59765625" customWidth="1"/>
    <col min="2" max="3" width="13.59765625" style="1" customWidth="1"/>
    <col min="4" max="7" width="13.59765625" customWidth="1"/>
    <col min="8" max="8" width="15.19921875" customWidth="1"/>
    <col min="9" max="9" width="4.09765625" customWidth="1"/>
    <col min="10" max="10" width="10.5" bestFit="1" customWidth="1"/>
  </cols>
  <sheetData>
    <row r="1" spans="1:8" x14ac:dyDescent="0.45">
      <c r="A1" s="73" t="s">
        <v>0</v>
      </c>
      <c r="B1" s="73"/>
      <c r="C1" s="73"/>
      <c r="D1" s="73"/>
      <c r="E1" s="73"/>
      <c r="F1" s="73"/>
      <c r="G1" s="73"/>
      <c r="H1" s="73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88">
        <v>44769</v>
      </c>
      <c r="H3" s="88"/>
    </row>
    <row r="4" spans="1:8" x14ac:dyDescent="0.45">
      <c r="A4" s="4"/>
      <c r="B4" s="5"/>
      <c r="C4" s="5"/>
      <c r="D4" s="4"/>
      <c r="E4" s="6"/>
      <c r="F4" s="6"/>
      <c r="G4" s="6"/>
      <c r="H4" s="7" t="s">
        <v>1</v>
      </c>
    </row>
    <row r="5" spans="1:8" ht="19.5" customHeight="1" x14ac:dyDescent="0.45">
      <c r="A5" s="69" t="s">
        <v>2</v>
      </c>
      <c r="B5" s="74" t="s">
        <v>3</v>
      </c>
      <c r="C5" s="70" t="s">
        <v>4</v>
      </c>
      <c r="D5" s="75"/>
      <c r="E5" s="78" t="s">
        <v>5</v>
      </c>
      <c r="F5" s="79"/>
      <c r="G5" s="80">
        <v>44768</v>
      </c>
      <c r="H5" s="81"/>
    </row>
    <row r="6" spans="1:8" ht="21.75" customHeight="1" x14ac:dyDescent="0.45">
      <c r="A6" s="69"/>
      <c r="B6" s="74"/>
      <c r="C6" s="76"/>
      <c r="D6" s="77"/>
      <c r="E6" s="82" t="s">
        <v>6</v>
      </c>
      <c r="F6" s="83"/>
      <c r="G6" s="84" t="s">
        <v>7</v>
      </c>
      <c r="H6" s="85"/>
    </row>
    <row r="7" spans="1:8" ht="18.75" customHeight="1" x14ac:dyDescent="0.45">
      <c r="A7" s="69"/>
      <c r="B7" s="74"/>
      <c r="C7" s="86" t="s">
        <v>8</v>
      </c>
      <c r="D7" s="8"/>
      <c r="E7" s="68" t="s">
        <v>9</v>
      </c>
      <c r="F7" s="8"/>
      <c r="G7" s="68" t="s">
        <v>9</v>
      </c>
      <c r="H7" s="9"/>
    </row>
    <row r="8" spans="1:8" ht="18.75" customHeight="1" x14ac:dyDescent="0.45">
      <c r="A8" s="69"/>
      <c r="B8" s="74"/>
      <c r="C8" s="87"/>
      <c r="D8" s="70" t="s">
        <v>10</v>
      </c>
      <c r="E8" s="69"/>
      <c r="F8" s="70" t="s">
        <v>11</v>
      </c>
      <c r="G8" s="69"/>
      <c r="H8" s="72" t="s">
        <v>11</v>
      </c>
    </row>
    <row r="9" spans="1:8" ht="35.1" customHeight="1" x14ac:dyDescent="0.45">
      <c r="A9" s="69"/>
      <c r="B9" s="74"/>
      <c r="C9" s="87"/>
      <c r="D9" s="71"/>
      <c r="E9" s="69"/>
      <c r="F9" s="71"/>
      <c r="G9" s="69"/>
      <c r="H9" s="71"/>
    </row>
    <row r="10" spans="1:8" x14ac:dyDescent="0.45">
      <c r="A10" s="10" t="s">
        <v>12</v>
      </c>
      <c r="B10" s="20">
        <v>126645025.00000003</v>
      </c>
      <c r="C10" s="21">
        <f>SUM(C11:C57)</f>
        <v>79422883</v>
      </c>
      <c r="D10" s="11">
        <f>C10/$B10</f>
        <v>0.6271299089719472</v>
      </c>
      <c r="E10" s="21">
        <f>SUM(E11:E57)</f>
        <v>481930</v>
      </c>
      <c r="F10" s="11">
        <f>E10/$B10</f>
        <v>3.8053606922182682E-3</v>
      </c>
      <c r="G10" s="21">
        <f>SUM(G11:G57)</f>
        <v>76857</v>
      </c>
      <c r="H10" s="11">
        <f>G10/$B10</f>
        <v>6.068694763177628E-4</v>
      </c>
    </row>
    <row r="11" spans="1:8" x14ac:dyDescent="0.45">
      <c r="A11" s="12" t="s">
        <v>13</v>
      </c>
      <c r="B11" s="20">
        <v>5226603</v>
      </c>
      <c r="C11" s="21">
        <v>3399939</v>
      </c>
      <c r="D11" s="11">
        <f t="shared" ref="D11:D57" si="0">C11/$B11</f>
        <v>0.65050645706207266</v>
      </c>
      <c r="E11" s="21">
        <v>18994</v>
      </c>
      <c r="F11" s="11">
        <f t="shared" ref="F11:F57" si="1">E11/$B11</f>
        <v>3.6341003898708204E-3</v>
      </c>
      <c r="G11" s="21">
        <v>4164</v>
      </c>
      <c r="H11" s="11">
        <f t="shared" ref="H11:H57" si="2">G11/$B11</f>
        <v>7.966933780889806E-4</v>
      </c>
    </row>
    <row r="12" spans="1:8" x14ac:dyDescent="0.45">
      <c r="A12" s="12" t="s">
        <v>14</v>
      </c>
      <c r="B12" s="20">
        <v>1259615</v>
      </c>
      <c r="C12" s="21">
        <v>875336</v>
      </c>
      <c r="D12" s="11">
        <f t="shared" si="0"/>
        <v>0.69492344883158741</v>
      </c>
      <c r="E12" s="21">
        <v>4416</v>
      </c>
      <c r="F12" s="11">
        <f t="shared" si="1"/>
        <v>3.5058331315521011E-3</v>
      </c>
      <c r="G12" s="21">
        <v>832</v>
      </c>
      <c r="H12" s="11">
        <f t="shared" si="2"/>
        <v>6.6051928565474371E-4</v>
      </c>
    </row>
    <row r="13" spans="1:8" x14ac:dyDescent="0.45">
      <c r="A13" s="12" t="s">
        <v>15</v>
      </c>
      <c r="B13" s="20">
        <v>1220823</v>
      </c>
      <c r="C13" s="21">
        <v>861285</v>
      </c>
      <c r="D13" s="11">
        <f t="shared" si="0"/>
        <v>0.70549539122378924</v>
      </c>
      <c r="E13" s="21">
        <v>3246</v>
      </c>
      <c r="F13" s="11">
        <f t="shared" si="1"/>
        <v>2.6588620954880438E-3</v>
      </c>
      <c r="G13" s="21">
        <v>575</v>
      </c>
      <c r="H13" s="11">
        <f t="shared" si="2"/>
        <v>4.7099374766038977E-4</v>
      </c>
    </row>
    <row r="14" spans="1:8" x14ac:dyDescent="0.45">
      <c r="A14" s="12" t="s">
        <v>16</v>
      </c>
      <c r="B14" s="20">
        <v>2281989</v>
      </c>
      <c r="C14" s="21">
        <v>1500651</v>
      </c>
      <c r="D14" s="11">
        <f t="shared" si="0"/>
        <v>0.65760658793710225</v>
      </c>
      <c r="E14" s="21">
        <v>8521</v>
      </c>
      <c r="F14" s="11">
        <f t="shared" si="1"/>
        <v>3.7340232577808218E-3</v>
      </c>
      <c r="G14" s="21">
        <v>1743</v>
      </c>
      <c r="H14" s="11">
        <f t="shared" si="2"/>
        <v>7.6380736278746308E-4</v>
      </c>
    </row>
    <row r="15" spans="1:8" x14ac:dyDescent="0.45">
      <c r="A15" s="12" t="s">
        <v>17</v>
      </c>
      <c r="B15" s="20">
        <v>971288</v>
      </c>
      <c r="C15" s="21">
        <v>711754</v>
      </c>
      <c r="D15" s="11">
        <f t="shared" si="0"/>
        <v>0.73279398077604174</v>
      </c>
      <c r="E15" s="21">
        <v>3073</v>
      </c>
      <c r="F15" s="11">
        <f t="shared" si="1"/>
        <v>3.1638401792259351E-3</v>
      </c>
      <c r="G15" s="21">
        <v>483</v>
      </c>
      <c r="H15" s="11">
        <f t="shared" si="2"/>
        <v>4.9727784138175286E-4</v>
      </c>
    </row>
    <row r="16" spans="1:8" x14ac:dyDescent="0.45">
      <c r="A16" s="12" t="s">
        <v>18</v>
      </c>
      <c r="B16" s="20">
        <v>1069562</v>
      </c>
      <c r="C16" s="21">
        <v>763647</v>
      </c>
      <c r="D16" s="11">
        <f t="shared" si="0"/>
        <v>0.71398105018689895</v>
      </c>
      <c r="E16" s="21">
        <v>3320</v>
      </c>
      <c r="F16" s="11">
        <f t="shared" si="1"/>
        <v>3.104074378109918E-3</v>
      </c>
      <c r="G16" s="21">
        <v>336</v>
      </c>
      <c r="H16" s="11">
        <f t="shared" si="2"/>
        <v>3.1414728645931701E-4</v>
      </c>
    </row>
    <row r="17" spans="1:8" x14ac:dyDescent="0.45">
      <c r="A17" s="12" t="s">
        <v>19</v>
      </c>
      <c r="B17" s="20">
        <v>1862059.0000000002</v>
      </c>
      <c r="C17" s="21">
        <v>1292470</v>
      </c>
      <c r="D17" s="11">
        <f t="shared" si="0"/>
        <v>0.69410797402230529</v>
      </c>
      <c r="E17" s="21">
        <v>6096</v>
      </c>
      <c r="F17" s="11">
        <f t="shared" si="1"/>
        <v>3.2737952986452092E-3</v>
      </c>
      <c r="G17" s="21">
        <v>1272</v>
      </c>
      <c r="H17" s="11">
        <f t="shared" si="2"/>
        <v>6.8311476704014209E-4</v>
      </c>
    </row>
    <row r="18" spans="1:8" x14ac:dyDescent="0.45">
      <c r="A18" s="12" t="s">
        <v>20</v>
      </c>
      <c r="B18" s="20">
        <v>2907675</v>
      </c>
      <c r="C18" s="21">
        <v>1942489</v>
      </c>
      <c r="D18" s="11">
        <f t="shared" si="0"/>
        <v>0.66805574900908804</v>
      </c>
      <c r="E18" s="21">
        <v>10917</v>
      </c>
      <c r="F18" s="11">
        <f t="shared" si="1"/>
        <v>3.7545461580128455E-3</v>
      </c>
      <c r="G18" s="21">
        <v>1391</v>
      </c>
      <c r="H18" s="11">
        <f t="shared" si="2"/>
        <v>4.7838909094035612E-4</v>
      </c>
    </row>
    <row r="19" spans="1:8" x14ac:dyDescent="0.45">
      <c r="A19" s="12" t="s">
        <v>21</v>
      </c>
      <c r="B19" s="20">
        <v>1955401</v>
      </c>
      <c r="C19" s="21">
        <v>1291770</v>
      </c>
      <c r="D19" s="11">
        <f t="shared" si="0"/>
        <v>0.66061641576331398</v>
      </c>
      <c r="E19" s="21">
        <v>7450</v>
      </c>
      <c r="F19" s="11">
        <f t="shared" si="1"/>
        <v>3.8099602076505025E-3</v>
      </c>
      <c r="G19" s="21">
        <v>833</v>
      </c>
      <c r="H19" s="11">
        <f t="shared" si="2"/>
        <v>4.2599957758025081E-4</v>
      </c>
    </row>
    <row r="20" spans="1:8" x14ac:dyDescent="0.45">
      <c r="A20" s="12" t="s">
        <v>22</v>
      </c>
      <c r="B20" s="20">
        <v>1958101</v>
      </c>
      <c r="C20" s="21">
        <v>1273719</v>
      </c>
      <c r="D20" s="11">
        <f t="shared" si="0"/>
        <v>0.65048687478327216</v>
      </c>
      <c r="E20" s="21">
        <v>4414</v>
      </c>
      <c r="F20" s="11">
        <f t="shared" si="1"/>
        <v>2.2542248842117949E-3</v>
      </c>
      <c r="G20" s="21">
        <v>652</v>
      </c>
      <c r="H20" s="11">
        <f t="shared" si="2"/>
        <v>3.3297567387994799E-4</v>
      </c>
    </row>
    <row r="21" spans="1:8" x14ac:dyDescent="0.45">
      <c r="A21" s="12" t="s">
        <v>23</v>
      </c>
      <c r="B21" s="20">
        <v>7393799</v>
      </c>
      <c r="C21" s="21">
        <v>4667428</v>
      </c>
      <c r="D21" s="11">
        <f t="shared" si="0"/>
        <v>0.63126249442269122</v>
      </c>
      <c r="E21" s="21">
        <v>32912</v>
      </c>
      <c r="F21" s="11">
        <f t="shared" si="1"/>
        <v>4.4512976346800879E-3</v>
      </c>
      <c r="G21" s="21">
        <v>4662</v>
      </c>
      <c r="H21" s="11">
        <f t="shared" si="2"/>
        <v>6.3052836572917382E-4</v>
      </c>
    </row>
    <row r="22" spans="1:8" x14ac:dyDescent="0.45">
      <c r="A22" s="12" t="s">
        <v>24</v>
      </c>
      <c r="B22" s="20">
        <v>6322892.0000000009</v>
      </c>
      <c r="C22" s="21">
        <v>4077739</v>
      </c>
      <c r="D22" s="11">
        <f t="shared" si="0"/>
        <v>0.64491675644625901</v>
      </c>
      <c r="E22" s="21">
        <v>28317</v>
      </c>
      <c r="F22" s="11">
        <f t="shared" si="1"/>
        <v>4.4784886409573333E-3</v>
      </c>
      <c r="G22" s="21">
        <v>4085</v>
      </c>
      <c r="H22" s="11">
        <f t="shared" si="2"/>
        <v>6.4606512336443502E-4</v>
      </c>
    </row>
    <row r="23" spans="1:8" x14ac:dyDescent="0.45">
      <c r="A23" s="12" t="s">
        <v>25</v>
      </c>
      <c r="B23" s="20">
        <v>13843329.000000002</v>
      </c>
      <c r="C23" s="21">
        <v>8486097</v>
      </c>
      <c r="D23" s="11">
        <f t="shared" si="0"/>
        <v>0.61300984755906607</v>
      </c>
      <c r="E23" s="21">
        <v>63693</v>
      </c>
      <c r="F23" s="11">
        <f t="shared" si="1"/>
        <v>4.6009886783735321E-3</v>
      </c>
      <c r="G23" s="21">
        <v>10810</v>
      </c>
      <c r="H23" s="11">
        <f t="shared" si="2"/>
        <v>7.8088153507006864E-4</v>
      </c>
    </row>
    <row r="24" spans="1:8" x14ac:dyDescent="0.45">
      <c r="A24" s="12" t="s">
        <v>26</v>
      </c>
      <c r="B24" s="20">
        <v>9220206</v>
      </c>
      <c r="C24" s="21">
        <v>5767573</v>
      </c>
      <c r="D24" s="11">
        <f t="shared" si="0"/>
        <v>0.62553624073041314</v>
      </c>
      <c r="E24" s="21">
        <v>46945</v>
      </c>
      <c r="F24" s="11">
        <f t="shared" si="1"/>
        <v>5.0915348312174369E-3</v>
      </c>
      <c r="G24" s="21">
        <v>7280</v>
      </c>
      <c r="H24" s="11">
        <f t="shared" si="2"/>
        <v>7.8957021133801129E-4</v>
      </c>
    </row>
    <row r="25" spans="1:8" x14ac:dyDescent="0.45">
      <c r="A25" s="12" t="s">
        <v>27</v>
      </c>
      <c r="B25" s="20">
        <v>2213174</v>
      </c>
      <c r="C25" s="21">
        <v>1572261</v>
      </c>
      <c r="D25" s="11">
        <f t="shared" si="0"/>
        <v>0.71041002650492013</v>
      </c>
      <c r="E25" s="21">
        <v>8431</v>
      </c>
      <c r="F25" s="11">
        <f t="shared" si="1"/>
        <v>3.8094609822815558E-3</v>
      </c>
      <c r="G25" s="21">
        <v>1114</v>
      </c>
      <c r="H25" s="11">
        <f t="shared" si="2"/>
        <v>5.0334948811074046E-4</v>
      </c>
    </row>
    <row r="26" spans="1:8" x14ac:dyDescent="0.45">
      <c r="A26" s="12" t="s">
        <v>28</v>
      </c>
      <c r="B26" s="20">
        <v>1047674</v>
      </c>
      <c r="C26" s="21">
        <v>702989</v>
      </c>
      <c r="D26" s="11">
        <f t="shared" si="0"/>
        <v>0.67099975755817176</v>
      </c>
      <c r="E26" s="21">
        <v>3132</v>
      </c>
      <c r="F26" s="11">
        <f t="shared" si="1"/>
        <v>2.9894795518453261E-3</v>
      </c>
      <c r="G26" s="21">
        <v>445</v>
      </c>
      <c r="H26" s="11">
        <f t="shared" si="2"/>
        <v>4.2475044718108876E-4</v>
      </c>
    </row>
    <row r="27" spans="1:8" x14ac:dyDescent="0.45">
      <c r="A27" s="12" t="s">
        <v>29</v>
      </c>
      <c r="B27" s="20">
        <v>1132656</v>
      </c>
      <c r="C27" s="21">
        <v>722580</v>
      </c>
      <c r="D27" s="11">
        <f t="shared" si="0"/>
        <v>0.63795185828707035</v>
      </c>
      <c r="E27" s="21">
        <v>3705</v>
      </c>
      <c r="F27" s="11">
        <f t="shared" si="1"/>
        <v>3.2710725939738101E-3</v>
      </c>
      <c r="G27" s="21">
        <v>506</v>
      </c>
      <c r="H27" s="11">
        <f t="shared" si="2"/>
        <v>4.4673757963582941E-4</v>
      </c>
    </row>
    <row r="28" spans="1:8" x14ac:dyDescent="0.45">
      <c r="A28" s="12" t="s">
        <v>30</v>
      </c>
      <c r="B28" s="20">
        <v>774582.99999999988</v>
      </c>
      <c r="C28" s="21">
        <v>505262</v>
      </c>
      <c r="D28" s="11">
        <f t="shared" si="0"/>
        <v>0.6523019482741037</v>
      </c>
      <c r="E28" s="21">
        <v>2617</v>
      </c>
      <c r="F28" s="11">
        <f t="shared" si="1"/>
        <v>3.3785920940686801E-3</v>
      </c>
      <c r="G28" s="21">
        <v>161</v>
      </c>
      <c r="H28" s="11">
        <f t="shared" si="2"/>
        <v>2.078537742243246E-4</v>
      </c>
    </row>
    <row r="29" spans="1:8" x14ac:dyDescent="0.45">
      <c r="A29" s="12" t="s">
        <v>31</v>
      </c>
      <c r="B29" s="20">
        <v>820997</v>
      </c>
      <c r="C29" s="21">
        <v>530800</v>
      </c>
      <c r="D29" s="11">
        <f t="shared" si="0"/>
        <v>0.64653098610591753</v>
      </c>
      <c r="E29" s="21">
        <v>4541</v>
      </c>
      <c r="F29" s="11">
        <f t="shared" si="1"/>
        <v>5.5310798943236086E-3</v>
      </c>
      <c r="G29" s="21">
        <v>1362</v>
      </c>
      <c r="H29" s="11">
        <f t="shared" si="2"/>
        <v>1.6589585589228705E-3</v>
      </c>
    </row>
    <row r="30" spans="1:8" x14ac:dyDescent="0.45">
      <c r="A30" s="12" t="s">
        <v>32</v>
      </c>
      <c r="B30" s="20">
        <v>2071737</v>
      </c>
      <c r="C30" s="21">
        <v>1400853</v>
      </c>
      <c r="D30" s="11">
        <f t="shared" si="0"/>
        <v>0.67617318221376554</v>
      </c>
      <c r="E30" s="21">
        <v>6892</v>
      </c>
      <c r="F30" s="11">
        <f t="shared" si="1"/>
        <v>3.326677083046738E-3</v>
      </c>
      <c r="G30" s="21">
        <v>1021</v>
      </c>
      <c r="H30" s="11">
        <f t="shared" si="2"/>
        <v>4.9282317205320944E-4</v>
      </c>
    </row>
    <row r="31" spans="1:8" x14ac:dyDescent="0.45">
      <c r="A31" s="12" t="s">
        <v>33</v>
      </c>
      <c r="B31" s="20">
        <v>2016791</v>
      </c>
      <c r="C31" s="21">
        <v>1316206</v>
      </c>
      <c r="D31" s="11">
        <f t="shared" si="0"/>
        <v>0.65262389608045657</v>
      </c>
      <c r="E31" s="21">
        <v>5095</v>
      </c>
      <c r="F31" s="11">
        <f t="shared" si="1"/>
        <v>2.5262905278732404E-3</v>
      </c>
      <c r="G31" s="21">
        <v>929</v>
      </c>
      <c r="H31" s="11">
        <f t="shared" si="2"/>
        <v>4.6063275768287341E-4</v>
      </c>
    </row>
    <row r="32" spans="1:8" x14ac:dyDescent="0.45">
      <c r="A32" s="12" t="s">
        <v>34</v>
      </c>
      <c r="B32" s="20">
        <v>3686259.9999999995</v>
      </c>
      <c r="C32" s="21">
        <v>2386827</v>
      </c>
      <c r="D32" s="11">
        <f t="shared" si="0"/>
        <v>0.64749285183356586</v>
      </c>
      <c r="E32" s="21">
        <v>14101</v>
      </c>
      <c r="F32" s="11">
        <f t="shared" si="1"/>
        <v>3.8252863335738667E-3</v>
      </c>
      <c r="G32" s="21">
        <v>1992</v>
      </c>
      <c r="H32" s="11">
        <f t="shared" si="2"/>
        <v>5.4038510577116103E-4</v>
      </c>
    </row>
    <row r="33" spans="1:8" x14ac:dyDescent="0.45">
      <c r="A33" s="12" t="s">
        <v>35</v>
      </c>
      <c r="B33" s="20">
        <v>7558801.9999999991</v>
      </c>
      <c r="C33" s="21">
        <v>4499054</v>
      </c>
      <c r="D33" s="11">
        <f t="shared" si="0"/>
        <v>0.59520728284720259</v>
      </c>
      <c r="E33" s="21">
        <v>28157</v>
      </c>
      <c r="F33" s="11">
        <f t="shared" si="1"/>
        <v>3.7250611935595091E-3</v>
      </c>
      <c r="G33" s="21">
        <v>3861</v>
      </c>
      <c r="H33" s="11">
        <f t="shared" si="2"/>
        <v>5.1079522919108091E-4</v>
      </c>
    </row>
    <row r="34" spans="1:8" x14ac:dyDescent="0.45">
      <c r="A34" s="12" t="s">
        <v>36</v>
      </c>
      <c r="B34" s="20">
        <v>1800557</v>
      </c>
      <c r="C34" s="21">
        <v>1138331</v>
      </c>
      <c r="D34" s="11">
        <f t="shared" si="0"/>
        <v>0.63221047709125566</v>
      </c>
      <c r="E34" s="21">
        <v>5467</v>
      </c>
      <c r="F34" s="11">
        <f t="shared" si="1"/>
        <v>3.0362826614208824E-3</v>
      </c>
      <c r="G34" s="21">
        <v>1381</v>
      </c>
      <c r="H34" s="11">
        <f t="shared" si="2"/>
        <v>7.6698488301120155E-4</v>
      </c>
    </row>
    <row r="35" spans="1:8" x14ac:dyDescent="0.45">
      <c r="A35" s="12" t="s">
        <v>37</v>
      </c>
      <c r="B35" s="20">
        <v>1418843</v>
      </c>
      <c r="C35" s="21">
        <v>871885</v>
      </c>
      <c r="D35" s="11">
        <f t="shared" si="0"/>
        <v>0.61450421223489848</v>
      </c>
      <c r="E35" s="21">
        <v>5911</v>
      </c>
      <c r="F35" s="11">
        <f t="shared" si="1"/>
        <v>4.1660705236590658E-3</v>
      </c>
      <c r="G35" s="21">
        <v>1089</v>
      </c>
      <c r="H35" s="11">
        <f t="shared" si="2"/>
        <v>7.6752678062336709E-4</v>
      </c>
    </row>
    <row r="36" spans="1:8" x14ac:dyDescent="0.45">
      <c r="A36" s="12" t="s">
        <v>38</v>
      </c>
      <c r="B36" s="20">
        <v>2530542</v>
      </c>
      <c r="C36" s="21">
        <v>1501855</v>
      </c>
      <c r="D36" s="11">
        <f t="shared" si="0"/>
        <v>0.59349143385092995</v>
      </c>
      <c r="E36" s="21">
        <v>8736</v>
      </c>
      <c r="F36" s="11">
        <f t="shared" si="1"/>
        <v>3.452224859338434E-3</v>
      </c>
      <c r="G36" s="21">
        <v>2640</v>
      </c>
      <c r="H36" s="11">
        <f t="shared" si="2"/>
        <v>1.0432547651846916E-3</v>
      </c>
    </row>
    <row r="37" spans="1:8" x14ac:dyDescent="0.45">
      <c r="A37" s="12" t="s">
        <v>39</v>
      </c>
      <c r="B37" s="20">
        <v>8839511</v>
      </c>
      <c r="C37" s="21">
        <v>4965623</v>
      </c>
      <c r="D37" s="11">
        <f t="shared" si="0"/>
        <v>0.56175313317671083</v>
      </c>
      <c r="E37" s="21">
        <v>35530</v>
      </c>
      <c r="F37" s="11">
        <f t="shared" si="1"/>
        <v>4.0194531122818896E-3</v>
      </c>
      <c r="G37" s="21">
        <v>5514</v>
      </c>
      <c r="H37" s="11">
        <f t="shared" si="2"/>
        <v>6.2379016214810976E-4</v>
      </c>
    </row>
    <row r="38" spans="1:8" x14ac:dyDescent="0.45">
      <c r="A38" s="12" t="s">
        <v>40</v>
      </c>
      <c r="B38" s="20">
        <v>5523625</v>
      </c>
      <c r="C38" s="21">
        <v>3305244</v>
      </c>
      <c r="D38" s="11">
        <f t="shared" si="0"/>
        <v>0.59838312702256213</v>
      </c>
      <c r="E38" s="21">
        <v>18770</v>
      </c>
      <c r="F38" s="11">
        <f t="shared" si="1"/>
        <v>3.3981307565231168E-3</v>
      </c>
      <c r="G38" s="21">
        <v>2522</v>
      </c>
      <c r="H38" s="11">
        <f t="shared" si="2"/>
        <v>4.565842177917581E-4</v>
      </c>
    </row>
    <row r="39" spans="1:8" x14ac:dyDescent="0.45">
      <c r="A39" s="12" t="s">
        <v>41</v>
      </c>
      <c r="B39" s="20">
        <v>1344738.9999999998</v>
      </c>
      <c r="C39" s="21">
        <v>839330</v>
      </c>
      <c r="D39" s="11">
        <f t="shared" si="0"/>
        <v>0.6241582939142839</v>
      </c>
      <c r="E39" s="21">
        <v>3311</v>
      </c>
      <c r="F39" s="11">
        <f t="shared" si="1"/>
        <v>2.4621878297572991E-3</v>
      </c>
      <c r="G39" s="21">
        <v>418</v>
      </c>
      <c r="H39" s="11">
        <f t="shared" si="2"/>
        <v>3.1084098847434339E-4</v>
      </c>
    </row>
    <row r="40" spans="1:8" x14ac:dyDescent="0.45">
      <c r="A40" s="12" t="s">
        <v>42</v>
      </c>
      <c r="B40" s="20">
        <v>944432</v>
      </c>
      <c r="C40" s="21">
        <v>592339</v>
      </c>
      <c r="D40" s="11">
        <f t="shared" si="0"/>
        <v>0.62719073474850495</v>
      </c>
      <c r="E40" s="21">
        <v>2267</v>
      </c>
      <c r="F40" s="11">
        <f t="shared" si="1"/>
        <v>2.4003845697731546E-3</v>
      </c>
      <c r="G40" s="21">
        <v>276</v>
      </c>
      <c r="H40" s="11">
        <f t="shared" si="2"/>
        <v>2.9223914479814322E-4</v>
      </c>
    </row>
    <row r="41" spans="1:8" x14ac:dyDescent="0.45">
      <c r="A41" s="12" t="s">
        <v>43</v>
      </c>
      <c r="B41" s="20">
        <v>556788</v>
      </c>
      <c r="C41" s="21">
        <v>346969</v>
      </c>
      <c r="D41" s="11">
        <f t="shared" si="0"/>
        <v>0.62316177791188032</v>
      </c>
      <c r="E41" s="21">
        <v>1466</v>
      </c>
      <c r="F41" s="11">
        <f t="shared" si="1"/>
        <v>2.6329590436575501E-3</v>
      </c>
      <c r="G41" s="21">
        <v>209</v>
      </c>
      <c r="H41" s="11">
        <f t="shared" si="2"/>
        <v>3.7536728521448022E-4</v>
      </c>
    </row>
    <row r="42" spans="1:8" x14ac:dyDescent="0.45">
      <c r="A42" s="12" t="s">
        <v>44</v>
      </c>
      <c r="B42" s="20">
        <v>672814.99999999988</v>
      </c>
      <c r="C42" s="21">
        <v>446995</v>
      </c>
      <c r="D42" s="11">
        <f t="shared" si="0"/>
        <v>0.66436539018898222</v>
      </c>
      <c r="E42" s="21">
        <v>2598</v>
      </c>
      <c r="F42" s="11">
        <f t="shared" si="1"/>
        <v>3.8613883459792074E-3</v>
      </c>
      <c r="G42" s="21">
        <v>242</v>
      </c>
      <c r="H42" s="11">
        <f t="shared" si="2"/>
        <v>3.5968282514509939E-4</v>
      </c>
    </row>
    <row r="43" spans="1:8" x14ac:dyDescent="0.45">
      <c r="A43" s="12" t="s">
        <v>45</v>
      </c>
      <c r="B43" s="20">
        <v>1893791</v>
      </c>
      <c r="C43" s="21">
        <v>1168231</v>
      </c>
      <c r="D43" s="11">
        <f t="shared" si="0"/>
        <v>0.61687430133525822</v>
      </c>
      <c r="E43" s="21">
        <v>7080</v>
      </c>
      <c r="F43" s="11">
        <f t="shared" si="1"/>
        <v>3.738532921531468E-3</v>
      </c>
      <c r="G43" s="21">
        <v>1447</v>
      </c>
      <c r="H43" s="11">
        <f t="shared" si="2"/>
        <v>7.6407586687232123E-4</v>
      </c>
    </row>
    <row r="44" spans="1:8" x14ac:dyDescent="0.45">
      <c r="A44" s="12" t="s">
        <v>46</v>
      </c>
      <c r="B44" s="20">
        <v>2812432.9999999995</v>
      </c>
      <c r="C44" s="21">
        <v>1702813</v>
      </c>
      <c r="D44" s="11">
        <f t="shared" si="0"/>
        <v>0.60545904560215313</v>
      </c>
      <c r="E44" s="21">
        <v>9407</v>
      </c>
      <c r="F44" s="11">
        <f t="shared" si="1"/>
        <v>3.3447907914606325E-3</v>
      </c>
      <c r="G44" s="21">
        <v>970</v>
      </c>
      <c r="H44" s="11">
        <f t="shared" si="2"/>
        <v>3.4489710510437056E-4</v>
      </c>
    </row>
    <row r="45" spans="1:8" x14ac:dyDescent="0.45">
      <c r="A45" s="12" t="s">
        <v>47</v>
      </c>
      <c r="B45" s="20">
        <v>1356110</v>
      </c>
      <c r="C45" s="21">
        <v>896469</v>
      </c>
      <c r="D45" s="11">
        <f t="shared" si="0"/>
        <v>0.66105920611159863</v>
      </c>
      <c r="E45" s="21">
        <v>4865</v>
      </c>
      <c r="F45" s="11">
        <f t="shared" si="1"/>
        <v>3.5874670933773809E-3</v>
      </c>
      <c r="G45" s="21">
        <v>1177</v>
      </c>
      <c r="H45" s="11">
        <f t="shared" si="2"/>
        <v>8.6792369350568912E-4</v>
      </c>
    </row>
    <row r="46" spans="1:8" x14ac:dyDescent="0.45">
      <c r="A46" s="12" t="s">
        <v>48</v>
      </c>
      <c r="B46" s="20">
        <v>734949</v>
      </c>
      <c r="C46" s="21">
        <v>475151</v>
      </c>
      <c r="D46" s="11">
        <f t="shared" si="0"/>
        <v>0.64650880537288979</v>
      </c>
      <c r="E46" s="21">
        <v>1855</v>
      </c>
      <c r="F46" s="11">
        <f t="shared" si="1"/>
        <v>2.5239846574388156E-3</v>
      </c>
      <c r="G46" s="21">
        <v>168</v>
      </c>
      <c r="H46" s="11">
        <f t="shared" si="2"/>
        <v>2.2858728973030782E-4</v>
      </c>
    </row>
    <row r="47" spans="1:8" x14ac:dyDescent="0.45">
      <c r="A47" s="12" t="s">
        <v>49</v>
      </c>
      <c r="B47" s="20">
        <v>973896</v>
      </c>
      <c r="C47" s="21">
        <v>605526</v>
      </c>
      <c r="D47" s="11">
        <f t="shared" si="0"/>
        <v>0.62175632716429685</v>
      </c>
      <c r="E47" s="21">
        <v>2150</v>
      </c>
      <c r="F47" s="11">
        <f t="shared" si="1"/>
        <v>2.2076279192028716E-3</v>
      </c>
      <c r="G47" s="21">
        <v>192</v>
      </c>
      <c r="H47" s="11">
        <f t="shared" si="2"/>
        <v>1.9714630720323319E-4</v>
      </c>
    </row>
    <row r="48" spans="1:8" x14ac:dyDescent="0.45">
      <c r="A48" s="12" t="s">
        <v>50</v>
      </c>
      <c r="B48" s="20">
        <v>1356219</v>
      </c>
      <c r="C48" s="21">
        <v>878492</v>
      </c>
      <c r="D48" s="11">
        <f t="shared" si="0"/>
        <v>0.64775084259990456</v>
      </c>
      <c r="E48" s="21">
        <v>3540</v>
      </c>
      <c r="F48" s="11">
        <f t="shared" si="1"/>
        <v>2.6101979105144523E-3</v>
      </c>
      <c r="G48" s="21">
        <v>360</v>
      </c>
      <c r="H48" s="11">
        <f t="shared" si="2"/>
        <v>2.6544385530655445E-4</v>
      </c>
    </row>
    <row r="49" spans="1:8" x14ac:dyDescent="0.45">
      <c r="A49" s="12" t="s">
        <v>51</v>
      </c>
      <c r="B49" s="20">
        <v>701167</v>
      </c>
      <c r="C49" s="21">
        <v>437483</v>
      </c>
      <c r="D49" s="11">
        <f t="shared" si="0"/>
        <v>0.62393552463250557</v>
      </c>
      <c r="E49" s="21">
        <v>1608</v>
      </c>
      <c r="F49" s="11">
        <f t="shared" si="1"/>
        <v>2.2933195658095718E-3</v>
      </c>
      <c r="G49" s="21">
        <v>412</v>
      </c>
      <c r="H49" s="11">
        <f t="shared" si="2"/>
        <v>5.8759182905071116E-4</v>
      </c>
    </row>
    <row r="50" spans="1:8" x14ac:dyDescent="0.45">
      <c r="A50" s="12" t="s">
        <v>52</v>
      </c>
      <c r="B50" s="20">
        <v>5124170</v>
      </c>
      <c r="C50" s="21">
        <v>3051692</v>
      </c>
      <c r="D50" s="11">
        <f t="shared" si="0"/>
        <v>0.59554854737450158</v>
      </c>
      <c r="E50" s="21">
        <v>22103</v>
      </c>
      <c r="F50" s="11">
        <f t="shared" si="1"/>
        <v>4.313479060999147E-3</v>
      </c>
      <c r="G50" s="21">
        <v>2956</v>
      </c>
      <c r="H50" s="11">
        <f t="shared" si="2"/>
        <v>5.7687391323863184E-4</v>
      </c>
    </row>
    <row r="51" spans="1:8" x14ac:dyDescent="0.45">
      <c r="A51" s="12" t="s">
        <v>53</v>
      </c>
      <c r="B51" s="20">
        <v>818222</v>
      </c>
      <c r="C51" s="21">
        <v>496813</v>
      </c>
      <c r="D51" s="11">
        <f t="shared" si="0"/>
        <v>0.60718606930637409</v>
      </c>
      <c r="E51" s="21">
        <v>2617</v>
      </c>
      <c r="F51" s="11">
        <f t="shared" si="1"/>
        <v>3.1983984786524929E-3</v>
      </c>
      <c r="G51" s="21">
        <v>365</v>
      </c>
      <c r="H51" s="11">
        <f t="shared" si="2"/>
        <v>4.4608920317468854E-4</v>
      </c>
    </row>
    <row r="52" spans="1:8" x14ac:dyDescent="0.45">
      <c r="A52" s="12" t="s">
        <v>54</v>
      </c>
      <c r="B52" s="20">
        <v>1335937.9999999998</v>
      </c>
      <c r="C52" s="21">
        <v>882197</v>
      </c>
      <c r="D52" s="11">
        <f t="shared" si="0"/>
        <v>0.66035774115265844</v>
      </c>
      <c r="E52" s="21">
        <v>3889</v>
      </c>
      <c r="F52" s="11">
        <f t="shared" si="1"/>
        <v>2.9110632379646365E-3</v>
      </c>
      <c r="G52" s="21">
        <v>473</v>
      </c>
      <c r="H52" s="11">
        <f t="shared" si="2"/>
        <v>3.5405834701909828E-4</v>
      </c>
    </row>
    <row r="53" spans="1:8" x14ac:dyDescent="0.45">
      <c r="A53" s="12" t="s">
        <v>55</v>
      </c>
      <c r="B53" s="20">
        <v>1758645</v>
      </c>
      <c r="C53" s="21">
        <v>1148208</v>
      </c>
      <c r="D53" s="11">
        <f t="shared" si="0"/>
        <v>0.65289356294192402</v>
      </c>
      <c r="E53" s="21">
        <v>3835</v>
      </c>
      <c r="F53" s="11">
        <f t="shared" si="1"/>
        <v>2.1806561301456521E-3</v>
      </c>
      <c r="G53" s="21">
        <v>779</v>
      </c>
      <c r="H53" s="11">
        <f t="shared" si="2"/>
        <v>4.4295466111693947E-4</v>
      </c>
    </row>
    <row r="54" spans="1:8" x14ac:dyDescent="0.45">
      <c r="A54" s="12" t="s">
        <v>56</v>
      </c>
      <c r="B54" s="20">
        <v>1141741</v>
      </c>
      <c r="C54" s="21">
        <v>723459</v>
      </c>
      <c r="D54" s="11">
        <f t="shared" si="0"/>
        <v>0.63364545899639235</v>
      </c>
      <c r="E54" s="21">
        <v>3804</v>
      </c>
      <c r="F54" s="11">
        <f t="shared" si="1"/>
        <v>3.3317538741273198E-3</v>
      </c>
      <c r="G54" s="21">
        <v>524</v>
      </c>
      <c r="H54" s="11">
        <f t="shared" si="2"/>
        <v>4.5894822030565603E-4</v>
      </c>
    </row>
    <row r="55" spans="1:8" x14ac:dyDescent="0.45">
      <c r="A55" s="12" t="s">
        <v>57</v>
      </c>
      <c r="B55" s="20">
        <v>1087241</v>
      </c>
      <c r="C55" s="21">
        <v>672474</v>
      </c>
      <c r="D55" s="11">
        <f t="shared" si="0"/>
        <v>0.61851420246293143</v>
      </c>
      <c r="E55" s="21">
        <v>3001</v>
      </c>
      <c r="F55" s="11">
        <f t="shared" si="1"/>
        <v>2.7601976010838444E-3</v>
      </c>
      <c r="G55" s="21">
        <v>552</v>
      </c>
      <c r="H55" s="11">
        <f t="shared" si="2"/>
        <v>5.0770712289179671E-4</v>
      </c>
    </row>
    <row r="56" spans="1:8" x14ac:dyDescent="0.45">
      <c r="A56" s="12" t="s">
        <v>58</v>
      </c>
      <c r="B56" s="20">
        <v>1617517</v>
      </c>
      <c r="C56" s="21">
        <v>1034530</v>
      </c>
      <c r="D56" s="11">
        <f t="shared" si="0"/>
        <v>0.63957905851994135</v>
      </c>
      <c r="E56" s="21">
        <v>4734</v>
      </c>
      <c r="F56" s="11">
        <f t="shared" si="1"/>
        <v>2.926708034598709E-3</v>
      </c>
      <c r="G56" s="21">
        <v>896</v>
      </c>
      <c r="H56" s="11">
        <f t="shared" si="2"/>
        <v>5.5393544550072732E-4</v>
      </c>
    </row>
    <row r="57" spans="1:8" x14ac:dyDescent="0.45">
      <c r="A57" s="12" t="s">
        <v>59</v>
      </c>
      <c r="B57" s="20">
        <v>1485118</v>
      </c>
      <c r="C57" s="21">
        <v>692045</v>
      </c>
      <c r="D57" s="11">
        <f t="shared" si="0"/>
        <v>0.46598654113679855</v>
      </c>
      <c r="E57" s="21">
        <v>4401</v>
      </c>
      <c r="F57" s="11">
        <f t="shared" si="1"/>
        <v>2.9634008880102458E-3</v>
      </c>
      <c r="G57" s="21">
        <v>786</v>
      </c>
      <c r="H57" s="11">
        <f t="shared" si="2"/>
        <v>5.2925087434129814E-4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60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61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62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63</v>
      </c>
    </row>
    <row r="63" spans="1:8" x14ac:dyDescent="0.45">
      <c r="A63" s="53" t="s">
        <v>64</v>
      </c>
      <c r="B63" s="55"/>
      <c r="C63" s="55"/>
      <c r="D63" s="24"/>
      <c r="E63" s="24"/>
      <c r="F63" s="24"/>
      <c r="G63" s="24"/>
      <c r="H63" s="24"/>
    </row>
  </sheetData>
  <mergeCells count="15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3:H3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D19" sqref="D19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5.69921875" customWidth="1"/>
    <col min="10" max="10" width="9.5" bestFit="1" customWidth="1"/>
  </cols>
  <sheetData>
    <row r="1" spans="1:8" x14ac:dyDescent="0.45">
      <c r="A1" s="73" t="s">
        <v>65</v>
      </c>
      <c r="B1" s="73"/>
      <c r="C1" s="73"/>
      <c r="D1" s="73"/>
      <c r="E1" s="73"/>
      <c r="F1" s="73"/>
      <c r="G1" s="73"/>
      <c r="H1" s="73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88">
        <f>'進捗状況 (都道府県別)'!G3</f>
        <v>44769</v>
      </c>
      <c r="H3" s="88"/>
    </row>
    <row r="4" spans="1:8" x14ac:dyDescent="0.45">
      <c r="A4" s="2" t="s">
        <v>66</v>
      </c>
      <c r="B4" s="5"/>
      <c r="C4" s="5"/>
      <c r="D4" s="4"/>
      <c r="E4" s="19"/>
      <c r="F4" s="6"/>
      <c r="G4" s="19"/>
      <c r="H4" s="7" t="s">
        <v>1</v>
      </c>
    </row>
    <row r="5" spans="1:8" ht="24" customHeight="1" x14ac:dyDescent="0.45">
      <c r="A5" s="89" t="s">
        <v>67</v>
      </c>
      <c r="B5" s="74" t="s">
        <v>3</v>
      </c>
      <c r="C5" s="70" t="s">
        <v>4</v>
      </c>
      <c r="D5" s="75"/>
      <c r="E5" s="90" t="str">
        <f>'進捗状況 (都道府県別)'!E5</f>
        <v>直近1週間</v>
      </c>
      <c r="F5" s="91"/>
      <c r="G5" s="92">
        <f>'進捗状況 (都道府県別)'!G5:H5</f>
        <v>44768</v>
      </c>
      <c r="H5" s="93"/>
    </row>
    <row r="6" spans="1:8" ht="23.25" customHeight="1" x14ac:dyDescent="0.45">
      <c r="A6" s="89"/>
      <c r="B6" s="74"/>
      <c r="C6" s="76"/>
      <c r="D6" s="77"/>
      <c r="E6" s="82" t="s">
        <v>6</v>
      </c>
      <c r="F6" s="83"/>
      <c r="G6" s="84" t="s">
        <v>7</v>
      </c>
      <c r="H6" s="85"/>
    </row>
    <row r="7" spans="1:8" ht="18.75" customHeight="1" x14ac:dyDescent="0.45">
      <c r="A7" s="69"/>
      <c r="B7" s="74"/>
      <c r="C7" s="86" t="s">
        <v>8</v>
      </c>
      <c r="D7" s="8"/>
      <c r="E7" s="86" t="s">
        <v>9</v>
      </c>
      <c r="F7" s="8"/>
      <c r="G7" s="86" t="s">
        <v>9</v>
      </c>
      <c r="H7" s="9"/>
    </row>
    <row r="8" spans="1:8" ht="18.75" customHeight="1" x14ac:dyDescent="0.45">
      <c r="A8" s="69"/>
      <c r="B8" s="74"/>
      <c r="C8" s="87"/>
      <c r="D8" s="72" t="s">
        <v>10</v>
      </c>
      <c r="E8" s="87"/>
      <c r="F8" s="70" t="s">
        <v>11</v>
      </c>
      <c r="G8" s="87"/>
      <c r="H8" s="72" t="s">
        <v>11</v>
      </c>
    </row>
    <row r="9" spans="1:8" ht="35.1" customHeight="1" x14ac:dyDescent="0.45">
      <c r="A9" s="69"/>
      <c r="B9" s="74"/>
      <c r="C9" s="87"/>
      <c r="D9" s="71"/>
      <c r="E9" s="87"/>
      <c r="F9" s="71"/>
      <c r="G9" s="87"/>
      <c r="H9" s="71"/>
    </row>
    <row r="10" spans="1:8" x14ac:dyDescent="0.45">
      <c r="A10" s="10" t="s">
        <v>68</v>
      </c>
      <c r="B10" s="20">
        <v>27549031.999999996</v>
      </c>
      <c r="C10" s="21">
        <f>SUM(C11:C30)</f>
        <v>16501380</v>
      </c>
      <c r="D10" s="11">
        <f>C10/$B10</f>
        <v>0.59898220743291464</v>
      </c>
      <c r="E10" s="21">
        <f>SUM(E11:E30)</f>
        <v>124252</v>
      </c>
      <c r="F10" s="11">
        <f>E10/$B10</f>
        <v>4.5102129178259337E-3</v>
      </c>
      <c r="G10" s="21">
        <f>SUM(G11:G30)</f>
        <v>19690</v>
      </c>
      <c r="H10" s="11">
        <f>G10/$B10</f>
        <v>7.147256571483166E-4</v>
      </c>
    </row>
    <row r="11" spans="1:8" x14ac:dyDescent="0.45">
      <c r="A11" s="12" t="s">
        <v>69</v>
      </c>
      <c r="B11" s="20">
        <v>1961575</v>
      </c>
      <c r="C11" s="21">
        <v>1189808</v>
      </c>
      <c r="D11" s="11">
        <f t="shared" ref="D11:D30" si="0">C11/$B11</f>
        <v>0.60655748569389389</v>
      </c>
      <c r="E11" s="21">
        <v>8794</v>
      </c>
      <c r="F11" s="11">
        <f t="shared" ref="F11:F30" si="1">E11/$B11</f>
        <v>4.483132176949645E-3</v>
      </c>
      <c r="G11" s="21">
        <v>2188</v>
      </c>
      <c r="H11" s="11">
        <f t="shared" ref="H11:H30" si="2">G11/$B11</f>
        <v>1.1154302027707327E-3</v>
      </c>
    </row>
    <row r="12" spans="1:8" x14ac:dyDescent="0.45">
      <c r="A12" s="12" t="s">
        <v>70</v>
      </c>
      <c r="B12" s="20">
        <v>1065932</v>
      </c>
      <c r="C12" s="21">
        <v>661810</v>
      </c>
      <c r="D12" s="11">
        <f t="shared" si="0"/>
        <v>0.62087450231346841</v>
      </c>
      <c r="E12" s="21">
        <v>5737</v>
      </c>
      <c r="F12" s="11">
        <f t="shared" si="1"/>
        <v>5.3821444519913091E-3</v>
      </c>
      <c r="G12" s="21">
        <v>1285</v>
      </c>
      <c r="H12" s="11">
        <f t="shared" si="2"/>
        <v>1.2055178003850151E-3</v>
      </c>
    </row>
    <row r="13" spans="1:8" x14ac:dyDescent="0.45">
      <c r="A13" s="12" t="s">
        <v>71</v>
      </c>
      <c r="B13" s="20">
        <v>1324589</v>
      </c>
      <c r="C13" s="21">
        <v>823651</v>
      </c>
      <c r="D13" s="11">
        <f t="shared" si="0"/>
        <v>0.6218162765959856</v>
      </c>
      <c r="E13" s="21">
        <v>6838</v>
      </c>
      <c r="F13" s="11">
        <f t="shared" si="1"/>
        <v>5.1623560213771968E-3</v>
      </c>
      <c r="G13" s="21">
        <v>1005</v>
      </c>
      <c r="H13" s="11">
        <f t="shared" si="2"/>
        <v>7.5872591422697908E-4</v>
      </c>
    </row>
    <row r="14" spans="1:8" x14ac:dyDescent="0.45">
      <c r="A14" s="12" t="s">
        <v>72</v>
      </c>
      <c r="B14" s="20">
        <v>974726</v>
      </c>
      <c r="C14" s="21">
        <v>625109</v>
      </c>
      <c r="D14" s="11">
        <f t="shared" si="0"/>
        <v>0.64131766260467049</v>
      </c>
      <c r="E14" s="21">
        <v>4034</v>
      </c>
      <c r="F14" s="11">
        <f t="shared" si="1"/>
        <v>4.1385989498587293E-3</v>
      </c>
      <c r="G14" s="21">
        <v>545</v>
      </c>
      <c r="H14" s="11">
        <f t="shared" si="2"/>
        <v>5.5913148925954578E-4</v>
      </c>
    </row>
    <row r="15" spans="1:8" x14ac:dyDescent="0.45">
      <c r="A15" s="12" t="s">
        <v>73</v>
      </c>
      <c r="B15" s="20">
        <v>3759920</v>
      </c>
      <c r="C15" s="21">
        <v>2362416</v>
      </c>
      <c r="D15" s="11">
        <f t="shared" si="0"/>
        <v>0.62831549607438453</v>
      </c>
      <c r="E15" s="21">
        <v>19950</v>
      </c>
      <c r="F15" s="11">
        <f t="shared" si="1"/>
        <v>5.3059639566799292E-3</v>
      </c>
      <c r="G15" s="21">
        <v>2595</v>
      </c>
      <c r="H15" s="11">
        <f t="shared" si="2"/>
        <v>6.9017425902678775E-4</v>
      </c>
    </row>
    <row r="16" spans="1:8" x14ac:dyDescent="0.45">
      <c r="A16" s="12" t="s">
        <v>74</v>
      </c>
      <c r="B16" s="20">
        <v>1521562.0000000002</v>
      </c>
      <c r="C16" s="21">
        <v>910812</v>
      </c>
      <c r="D16" s="11">
        <f t="shared" si="0"/>
        <v>0.59860327742149178</v>
      </c>
      <c r="E16" s="21">
        <v>7155</v>
      </c>
      <c r="F16" s="11">
        <f t="shared" si="1"/>
        <v>4.7024045027412613E-3</v>
      </c>
      <c r="G16" s="21">
        <v>1253</v>
      </c>
      <c r="H16" s="11">
        <f t="shared" si="2"/>
        <v>8.2349585491751226E-4</v>
      </c>
    </row>
    <row r="17" spans="1:8" x14ac:dyDescent="0.45">
      <c r="A17" s="12" t="s">
        <v>75</v>
      </c>
      <c r="B17" s="20">
        <v>718601</v>
      </c>
      <c r="C17" s="21">
        <v>456757</v>
      </c>
      <c r="D17" s="11">
        <f t="shared" si="0"/>
        <v>0.63561976674120968</v>
      </c>
      <c r="E17" s="21">
        <v>3870</v>
      </c>
      <c r="F17" s="11">
        <f t="shared" si="1"/>
        <v>5.3854642562423376E-3</v>
      </c>
      <c r="G17" s="21">
        <v>878</v>
      </c>
      <c r="H17" s="11">
        <f t="shared" si="2"/>
        <v>1.2218185056797862E-3</v>
      </c>
    </row>
    <row r="18" spans="1:8" x14ac:dyDescent="0.45">
      <c r="A18" s="12" t="s">
        <v>76</v>
      </c>
      <c r="B18" s="20">
        <v>784774</v>
      </c>
      <c r="C18" s="21">
        <v>532392</v>
      </c>
      <c r="D18" s="11">
        <f t="shared" si="0"/>
        <v>0.67840167997410716</v>
      </c>
      <c r="E18" s="21">
        <v>4008</v>
      </c>
      <c r="F18" s="11">
        <f t="shared" si="1"/>
        <v>5.107202838014511E-3</v>
      </c>
      <c r="G18" s="21">
        <v>294</v>
      </c>
      <c r="H18" s="11">
        <f t="shared" si="2"/>
        <v>3.7463014829747162E-4</v>
      </c>
    </row>
    <row r="19" spans="1:8" x14ac:dyDescent="0.45">
      <c r="A19" s="12" t="s">
        <v>77</v>
      </c>
      <c r="B19" s="20">
        <v>694295.99999999988</v>
      </c>
      <c r="C19" s="21">
        <v>449238</v>
      </c>
      <c r="D19" s="11">
        <f t="shared" si="0"/>
        <v>0.64704103149089165</v>
      </c>
      <c r="E19" s="21">
        <v>3066</v>
      </c>
      <c r="F19" s="11">
        <f t="shared" si="1"/>
        <v>4.4159839607314467E-3</v>
      </c>
      <c r="G19" s="21">
        <v>209</v>
      </c>
      <c r="H19" s="11">
        <f t="shared" si="2"/>
        <v>3.0102434696440718E-4</v>
      </c>
    </row>
    <row r="20" spans="1:8" x14ac:dyDescent="0.45">
      <c r="A20" s="12" t="s">
        <v>78</v>
      </c>
      <c r="B20" s="20">
        <v>799966</v>
      </c>
      <c r="C20" s="21">
        <v>507256</v>
      </c>
      <c r="D20" s="11">
        <f t="shared" si="0"/>
        <v>0.63409694912033765</v>
      </c>
      <c r="E20" s="21">
        <v>2201</v>
      </c>
      <c r="F20" s="11">
        <f t="shared" si="1"/>
        <v>2.7513669330946565E-3</v>
      </c>
      <c r="G20" s="21">
        <v>185</v>
      </c>
      <c r="H20" s="11">
        <f t="shared" si="2"/>
        <v>2.3125982854271305E-4</v>
      </c>
    </row>
    <row r="21" spans="1:8" x14ac:dyDescent="0.45">
      <c r="A21" s="12" t="s">
        <v>79</v>
      </c>
      <c r="B21" s="20">
        <v>2300944</v>
      </c>
      <c r="C21" s="21">
        <v>1339214</v>
      </c>
      <c r="D21" s="11">
        <f t="shared" si="0"/>
        <v>0.58202807195655348</v>
      </c>
      <c r="E21" s="21">
        <v>10693</v>
      </c>
      <c r="F21" s="11">
        <f t="shared" si="1"/>
        <v>4.6472230527991988E-3</v>
      </c>
      <c r="G21" s="21">
        <v>1499</v>
      </c>
      <c r="H21" s="11">
        <f t="shared" si="2"/>
        <v>6.514717437712522E-4</v>
      </c>
    </row>
    <row r="22" spans="1:8" x14ac:dyDescent="0.45">
      <c r="A22" s="12" t="s">
        <v>80</v>
      </c>
      <c r="B22" s="20">
        <v>1400720</v>
      </c>
      <c r="C22" s="21">
        <v>804449</v>
      </c>
      <c r="D22" s="11">
        <f t="shared" si="0"/>
        <v>0.57431106859329484</v>
      </c>
      <c r="E22" s="21">
        <v>5200</v>
      </c>
      <c r="F22" s="11">
        <f t="shared" si="1"/>
        <v>3.7123764920897824E-3</v>
      </c>
      <c r="G22" s="21">
        <v>2062</v>
      </c>
      <c r="H22" s="11">
        <f t="shared" si="2"/>
        <v>1.4721000628248329E-3</v>
      </c>
    </row>
    <row r="23" spans="1:8" x14ac:dyDescent="0.45">
      <c r="A23" s="12" t="s">
        <v>81</v>
      </c>
      <c r="B23" s="20">
        <v>2739963</v>
      </c>
      <c r="C23" s="21">
        <v>1446898</v>
      </c>
      <c r="D23" s="11">
        <f t="shared" si="0"/>
        <v>0.52807209440419456</v>
      </c>
      <c r="E23" s="21">
        <v>11003</v>
      </c>
      <c r="F23" s="11">
        <f t="shared" si="1"/>
        <v>4.0157476579063293E-3</v>
      </c>
      <c r="G23" s="21">
        <v>1674</v>
      </c>
      <c r="H23" s="11">
        <f t="shared" si="2"/>
        <v>6.1095715526085568E-4</v>
      </c>
    </row>
    <row r="24" spans="1:8" x14ac:dyDescent="0.45">
      <c r="A24" s="12" t="s">
        <v>82</v>
      </c>
      <c r="B24" s="20">
        <v>831479.00000000012</v>
      </c>
      <c r="C24" s="21">
        <v>477498</v>
      </c>
      <c r="D24" s="11">
        <f t="shared" si="0"/>
        <v>0.57427547779318533</v>
      </c>
      <c r="E24" s="21">
        <v>3229</v>
      </c>
      <c r="F24" s="11">
        <f t="shared" si="1"/>
        <v>3.8834414338786661E-3</v>
      </c>
      <c r="G24" s="21">
        <v>432</v>
      </c>
      <c r="H24" s="11">
        <f t="shared" si="2"/>
        <v>5.1955611626992371E-4</v>
      </c>
    </row>
    <row r="25" spans="1:8" x14ac:dyDescent="0.45">
      <c r="A25" s="12" t="s">
        <v>83</v>
      </c>
      <c r="B25" s="20">
        <v>1526835</v>
      </c>
      <c r="C25" s="21">
        <v>877404</v>
      </c>
      <c r="D25" s="11">
        <f t="shared" si="0"/>
        <v>0.57465541463222947</v>
      </c>
      <c r="E25" s="21">
        <v>5856</v>
      </c>
      <c r="F25" s="11">
        <f t="shared" si="1"/>
        <v>3.8353849630117201E-3</v>
      </c>
      <c r="G25" s="21">
        <v>700</v>
      </c>
      <c r="H25" s="11">
        <f t="shared" si="2"/>
        <v>4.5846473260044473E-4</v>
      </c>
    </row>
    <row r="26" spans="1:8" x14ac:dyDescent="0.45">
      <c r="A26" s="12" t="s">
        <v>84</v>
      </c>
      <c r="B26" s="20">
        <v>708155</v>
      </c>
      <c r="C26" s="21">
        <v>415913</v>
      </c>
      <c r="D26" s="11">
        <f t="shared" si="0"/>
        <v>0.58731916035331244</v>
      </c>
      <c r="E26" s="21">
        <v>3317</v>
      </c>
      <c r="F26" s="11">
        <f t="shared" si="1"/>
        <v>4.6840027959980509E-3</v>
      </c>
      <c r="G26" s="21">
        <v>412</v>
      </c>
      <c r="H26" s="11">
        <f t="shared" si="2"/>
        <v>5.8179353390147635E-4</v>
      </c>
    </row>
    <row r="27" spans="1:8" x14ac:dyDescent="0.45">
      <c r="A27" s="12" t="s">
        <v>85</v>
      </c>
      <c r="B27" s="20">
        <v>1194817</v>
      </c>
      <c r="C27" s="21">
        <v>691415</v>
      </c>
      <c r="D27" s="11">
        <f t="shared" si="0"/>
        <v>0.57867857588233174</v>
      </c>
      <c r="E27" s="21">
        <v>4652</v>
      </c>
      <c r="F27" s="11">
        <f t="shared" si="1"/>
        <v>3.8934832698229102E-3</v>
      </c>
      <c r="G27" s="21">
        <v>367</v>
      </c>
      <c r="H27" s="11">
        <f t="shared" si="2"/>
        <v>3.0716000860382805E-4</v>
      </c>
    </row>
    <row r="28" spans="1:8" x14ac:dyDescent="0.45">
      <c r="A28" s="12" t="s">
        <v>86</v>
      </c>
      <c r="B28" s="20">
        <v>944709</v>
      </c>
      <c r="C28" s="21">
        <v>585006</v>
      </c>
      <c r="D28" s="11">
        <f t="shared" si="0"/>
        <v>0.6192446562909848</v>
      </c>
      <c r="E28" s="21">
        <v>6007</v>
      </c>
      <c r="F28" s="11">
        <f t="shared" si="1"/>
        <v>6.3585717930071586E-3</v>
      </c>
      <c r="G28" s="21">
        <v>1081</v>
      </c>
      <c r="H28" s="11">
        <f t="shared" si="2"/>
        <v>1.1442677057167869E-3</v>
      </c>
    </row>
    <row r="29" spans="1:8" x14ac:dyDescent="0.45">
      <c r="A29" s="12" t="s">
        <v>87</v>
      </c>
      <c r="B29" s="20">
        <v>1562767</v>
      </c>
      <c r="C29" s="21">
        <v>889581</v>
      </c>
      <c r="D29" s="11">
        <f t="shared" si="0"/>
        <v>0.5692345691968157</v>
      </c>
      <c r="E29" s="21">
        <v>7253</v>
      </c>
      <c r="F29" s="11">
        <f t="shared" si="1"/>
        <v>4.641126924231187E-3</v>
      </c>
      <c r="G29" s="21">
        <v>717</v>
      </c>
      <c r="H29" s="11">
        <f t="shared" si="2"/>
        <v>4.5880159998259497E-4</v>
      </c>
    </row>
    <row r="30" spans="1:8" x14ac:dyDescent="0.45">
      <c r="A30" s="12" t="s">
        <v>88</v>
      </c>
      <c r="B30" s="20">
        <v>732702</v>
      </c>
      <c r="C30" s="21">
        <v>454753</v>
      </c>
      <c r="D30" s="11">
        <f t="shared" si="0"/>
        <v>0.62065205226681519</v>
      </c>
      <c r="E30" s="21">
        <v>1389</v>
      </c>
      <c r="F30" s="11">
        <f t="shared" si="1"/>
        <v>1.8957229542160387E-3</v>
      </c>
      <c r="G30" s="21">
        <v>309</v>
      </c>
      <c r="H30" s="11">
        <f t="shared" si="2"/>
        <v>4.217267047176069E-4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89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89"/>
      <c r="B34" s="74" t="s">
        <v>3</v>
      </c>
      <c r="C34" s="70" t="s">
        <v>4</v>
      </c>
      <c r="D34" s="75"/>
      <c r="E34" s="90" t="str">
        <f>E5</f>
        <v>直近1週間</v>
      </c>
      <c r="F34" s="91"/>
      <c r="G34" s="90">
        <f>'進捗状況 (都道府県別)'!G5:H5</f>
        <v>44768</v>
      </c>
      <c r="H34" s="91"/>
    </row>
    <row r="35" spans="1:8" ht="24" customHeight="1" x14ac:dyDescent="0.45">
      <c r="A35" s="89"/>
      <c r="B35" s="74"/>
      <c r="C35" s="76"/>
      <c r="D35" s="77"/>
      <c r="E35" s="82" t="s">
        <v>6</v>
      </c>
      <c r="F35" s="83"/>
      <c r="G35" s="84" t="s">
        <v>7</v>
      </c>
      <c r="H35" s="85"/>
    </row>
    <row r="36" spans="1:8" ht="18.75" customHeight="1" x14ac:dyDescent="0.45">
      <c r="A36" s="69"/>
      <c r="B36" s="74"/>
      <c r="C36" s="86" t="s">
        <v>8</v>
      </c>
      <c r="D36" s="8"/>
      <c r="E36" s="86" t="s">
        <v>9</v>
      </c>
      <c r="F36" s="8"/>
      <c r="G36" s="86" t="s">
        <v>9</v>
      </c>
      <c r="H36" s="9"/>
    </row>
    <row r="37" spans="1:8" ht="18.75" customHeight="1" x14ac:dyDescent="0.45">
      <c r="A37" s="69"/>
      <c r="B37" s="74"/>
      <c r="C37" s="87"/>
      <c r="D37" s="72" t="s">
        <v>10</v>
      </c>
      <c r="E37" s="87"/>
      <c r="F37" s="70" t="s">
        <v>11</v>
      </c>
      <c r="G37" s="87"/>
      <c r="H37" s="72" t="s">
        <v>11</v>
      </c>
    </row>
    <row r="38" spans="1:8" ht="35.1" customHeight="1" x14ac:dyDescent="0.45">
      <c r="A38" s="69"/>
      <c r="B38" s="74"/>
      <c r="C38" s="87"/>
      <c r="D38" s="71"/>
      <c r="E38" s="87"/>
      <c r="F38" s="71"/>
      <c r="G38" s="87"/>
      <c r="H38" s="71"/>
    </row>
    <row r="39" spans="1:8" x14ac:dyDescent="0.45">
      <c r="A39" s="10" t="s">
        <v>68</v>
      </c>
      <c r="B39" s="20">
        <v>9572763</v>
      </c>
      <c r="C39" s="21">
        <v>5781487</v>
      </c>
      <c r="D39" s="11">
        <f>C39/$B39</f>
        <v>0.60395175353239183</v>
      </c>
      <c r="E39" s="21">
        <v>44713</v>
      </c>
      <c r="F39" s="11">
        <f>E39/$B39</f>
        <v>4.6708562616665636E-3</v>
      </c>
      <c r="G39" s="21">
        <v>6690</v>
      </c>
      <c r="H39" s="11">
        <f>G39/$B39</f>
        <v>6.9885779058773319E-4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90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91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62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92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3" t="s">
        <v>64</v>
      </c>
      <c r="B45" s="54"/>
      <c r="C45" s="54"/>
      <c r="E45" s="54"/>
      <c r="G45" s="54"/>
    </row>
  </sheetData>
  <mergeCells count="28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G3:H3"/>
  </mergeCells>
  <phoneticPr fontId="2"/>
  <pageMargins left="0.7" right="0.7" top="0.75" bottom="0.75" header="0.3" footer="0.3"/>
  <pageSetup paperSize="9"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view="pageBreakPreview" zoomScale="99" zoomScaleNormal="100" zoomScaleSheetLayoutView="99" workbookViewId="0">
      <selection activeCell="S8" sqref="S8:U54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21" width="13.09765625" customWidth="1"/>
    <col min="23" max="23" width="11.59765625" bestFit="1" customWidth="1"/>
  </cols>
  <sheetData>
    <row r="1" spans="1:23" x14ac:dyDescent="0.45">
      <c r="A1" s="22" t="s">
        <v>93</v>
      </c>
      <c r="B1" s="23"/>
      <c r="C1" s="24"/>
      <c r="D1" s="24"/>
      <c r="E1" s="24"/>
      <c r="F1" s="24"/>
      <c r="J1" s="25"/>
    </row>
    <row r="2" spans="1:23" x14ac:dyDescent="0.45">
      <c r="A2" s="22"/>
      <c r="B2" s="22"/>
      <c r="C2" s="22"/>
      <c r="D2" s="22"/>
      <c r="E2" s="22"/>
      <c r="F2" s="22"/>
      <c r="G2" s="22"/>
      <c r="H2" s="22"/>
      <c r="I2" s="22"/>
      <c r="P2" s="26"/>
      <c r="Q2" s="26"/>
      <c r="R2" s="26"/>
      <c r="S2" s="26"/>
      <c r="T2" s="94">
        <f>'進捗状況 (都道府県別)'!G3</f>
        <v>44769</v>
      </c>
      <c r="U2" s="94"/>
    </row>
    <row r="3" spans="1:23" x14ac:dyDescent="0.45">
      <c r="A3" s="96" t="s">
        <v>2</v>
      </c>
      <c r="B3" s="111" t="str">
        <f>_xlfn.CONCAT("接種回数（",TEXT('進捗状況 (都道府県別)'!G3-1,"m月d日"),"まで）")</f>
        <v>接種回数（7月26日まで）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3"/>
    </row>
    <row r="4" spans="1:23" x14ac:dyDescent="0.45">
      <c r="A4" s="97"/>
      <c r="B4" s="97"/>
      <c r="C4" s="99" t="s">
        <v>94</v>
      </c>
      <c r="D4" s="100"/>
      <c r="E4" s="99" t="s">
        <v>95</v>
      </c>
      <c r="F4" s="100"/>
      <c r="G4" s="105" t="s">
        <v>96</v>
      </c>
      <c r="H4" s="106"/>
      <c r="I4" s="106"/>
      <c r="J4" s="106"/>
      <c r="K4" s="106"/>
      <c r="L4" s="106"/>
      <c r="M4" s="106"/>
      <c r="N4" s="106"/>
      <c r="O4" s="106"/>
      <c r="P4" s="107"/>
      <c r="Q4" s="105" t="s">
        <v>97</v>
      </c>
      <c r="R4" s="106"/>
      <c r="S4" s="106"/>
      <c r="T4" s="106"/>
      <c r="U4" s="107"/>
    </row>
    <row r="5" spans="1:23" x14ac:dyDescent="0.45">
      <c r="A5" s="97"/>
      <c r="B5" s="97"/>
      <c r="C5" s="101"/>
      <c r="D5" s="102"/>
      <c r="E5" s="101"/>
      <c r="F5" s="102"/>
      <c r="G5" s="103"/>
      <c r="H5" s="104"/>
      <c r="I5" s="57" t="s">
        <v>98</v>
      </c>
      <c r="J5" s="57" t="s">
        <v>99</v>
      </c>
      <c r="K5" s="58" t="s">
        <v>100</v>
      </c>
      <c r="L5" s="59" t="s">
        <v>101</v>
      </c>
      <c r="M5" s="59" t="s">
        <v>102</v>
      </c>
      <c r="N5" s="59" t="s">
        <v>103</v>
      </c>
      <c r="O5" s="59" t="s">
        <v>104</v>
      </c>
      <c r="P5" s="59" t="s">
        <v>105</v>
      </c>
      <c r="Q5" s="64"/>
      <c r="R5" s="65"/>
      <c r="S5" s="57" t="s">
        <v>106</v>
      </c>
      <c r="T5" s="57" t="s">
        <v>107</v>
      </c>
      <c r="U5" s="57" t="s">
        <v>108</v>
      </c>
    </row>
    <row r="6" spans="1:23" x14ac:dyDescent="0.45">
      <c r="A6" s="98"/>
      <c r="B6" s="98"/>
      <c r="C6" s="56" t="s">
        <v>8</v>
      </c>
      <c r="D6" s="56" t="s">
        <v>109</v>
      </c>
      <c r="E6" s="56" t="s">
        <v>8</v>
      </c>
      <c r="F6" s="56" t="s">
        <v>109</v>
      </c>
      <c r="G6" s="56" t="s">
        <v>8</v>
      </c>
      <c r="H6" s="56" t="s">
        <v>109</v>
      </c>
      <c r="I6" s="108" t="s">
        <v>8</v>
      </c>
      <c r="J6" s="109"/>
      <c r="K6" s="109"/>
      <c r="L6" s="109"/>
      <c r="M6" s="109"/>
      <c r="N6" s="109"/>
      <c r="O6" s="109"/>
      <c r="P6" s="110"/>
      <c r="Q6" s="56" t="s">
        <v>8</v>
      </c>
      <c r="R6" s="56" t="s">
        <v>109</v>
      </c>
      <c r="S6" s="60" t="s">
        <v>110</v>
      </c>
      <c r="T6" s="60" t="s">
        <v>110</v>
      </c>
      <c r="U6" s="60" t="s">
        <v>110</v>
      </c>
      <c r="W6" s="27" t="s">
        <v>111</v>
      </c>
    </row>
    <row r="7" spans="1:23" x14ac:dyDescent="0.45">
      <c r="A7" s="28" t="s">
        <v>12</v>
      </c>
      <c r="B7" s="32">
        <f>C7+E7+G7+Q7</f>
        <v>294845714</v>
      </c>
      <c r="C7" s="32">
        <f>SUM(C8:C54)</f>
        <v>103855240</v>
      </c>
      <c r="D7" s="31">
        <f t="shared" ref="D7:D54" si="0">C7/W7</f>
        <v>0.82004989931503425</v>
      </c>
      <c r="E7" s="32">
        <f>SUM(E8:E54)</f>
        <v>102448480</v>
      </c>
      <c r="F7" s="31">
        <f t="shared" ref="F7:F54" si="1">E7/W7</f>
        <v>0.80894200147222517</v>
      </c>
      <c r="G7" s="32">
        <f>SUM(G8:G54)</f>
        <v>79422883</v>
      </c>
      <c r="H7" s="31">
        <f>G7/W7</f>
        <v>0.62712990897194743</v>
      </c>
      <c r="I7" s="32">
        <f>SUM(I8:I54)</f>
        <v>1034058</v>
      </c>
      <c r="J7" s="32">
        <f t="shared" ref="J7" si="2">SUM(J8:J54)</f>
        <v>5288641</v>
      </c>
      <c r="K7" s="32">
        <f t="shared" ref="K7:Q7" si="3">SUM(K8:K54)</f>
        <v>23274255</v>
      </c>
      <c r="L7" s="32">
        <f t="shared" si="3"/>
        <v>25482628</v>
      </c>
      <c r="M7" s="32">
        <f t="shared" si="3"/>
        <v>13736159</v>
      </c>
      <c r="N7" s="32">
        <f t="shared" si="3"/>
        <v>6545343</v>
      </c>
      <c r="O7" s="32">
        <f t="shared" si="3"/>
        <v>2720403</v>
      </c>
      <c r="P7" s="32">
        <f t="shared" si="3"/>
        <v>1341396</v>
      </c>
      <c r="Q7" s="61">
        <f t="shared" si="3"/>
        <v>9119111</v>
      </c>
      <c r="R7" s="62">
        <f>Q7/W7</f>
        <v>7.2005284060704319E-2</v>
      </c>
      <c r="S7" s="61">
        <f t="shared" ref="S7:U7" si="4">SUM(S8:S54)</f>
        <v>6517</v>
      </c>
      <c r="T7" s="61">
        <f t="shared" ref="T7" si="5">SUM(T8:T54)</f>
        <v>742443</v>
      </c>
      <c r="U7" s="61">
        <f t="shared" si="4"/>
        <v>8370151</v>
      </c>
      <c r="W7" s="1">
        <v>126645025</v>
      </c>
    </row>
    <row r="8" spans="1:23" x14ac:dyDescent="0.45">
      <c r="A8" s="33" t="s">
        <v>13</v>
      </c>
      <c r="B8" s="32">
        <f>C8+E8+G8+Q8</f>
        <v>12330638</v>
      </c>
      <c r="C8" s="34">
        <f>SUM(一般接種!D7+一般接種!G7+一般接種!J7+一般接種!M7+医療従事者等!C5)</f>
        <v>4324448</v>
      </c>
      <c r="D8" s="30">
        <f t="shared" si="0"/>
        <v>0.82739171121280874</v>
      </c>
      <c r="E8" s="34">
        <f>SUM(一般接種!E7+一般接種!H7+一般接種!K7+一般接種!N7+医療従事者等!D5)</f>
        <v>4261438</v>
      </c>
      <c r="F8" s="31">
        <f t="shared" si="1"/>
        <v>0.81533607966780719</v>
      </c>
      <c r="G8" s="29">
        <f>SUM(I8:P8)</f>
        <v>3399939</v>
      </c>
      <c r="H8" s="31">
        <f t="shared" ref="H8:H54" si="6">G8/W8</f>
        <v>0.65050645706207266</v>
      </c>
      <c r="I8" s="35">
        <v>42061</v>
      </c>
      <c r="J8" s="35">
        <v>231245</v>
      </c>
      <c r="K8" s="35">
        <v>923260</v>
      </c>
      <c r="L8" s="35">
        <v>1075304</v>
      </c>
      <c r="M8" s="35">
        <v>655742</v>
      </c>
      <c r="N8" s="35">
        <v>305040</v>
      </c>
      <c r="O8" s="35">
        <v>120190</v>
      </c>
      <c r="P8" s="35">
        <v>47097</v>
      </c>
      <c r="Q8" s="35">
        <f>SUM(S8:U8)</f>
        <v>344813</v>
      </c>
      <c r="R8" s="63">
        <f t="shared" ref="R8:R54" si="7">Q8/W8</f>
        <v>6.5972678621276579E-2</v>
      </c>
      <c r="S8" s="35">
        <v>130</v>
      </c>
      <c r="T8" s="35">
        <v>25758</v>
      </c>
      <c r="U8" s="35">
        <v>318925</v>
      </c>
      <c r="W8" s="1">
        <v>5226603</v>
      </c>
    </row>
    <row r="9" spans="1:23" x14ac:dyDescent="0.45">
      <c r="A9" s="33" t="s">
        <v>14</v>
      </c>
      <c r="B9" s="32">
        <f>C9+E9+G9+Q9</f>
        <v>3128746</v>
      </c>
      <c r="C9" s="34">
        <f>SUM(一般接種!D8+一般接種!G8+一般接種!J8+一般接種!M8+医療従事者等!C6)</f>
        <v>1095558</v>
      </c>
      <c r="D9" s="30">
        <f t="shared" si="0"/>
        <v>0.86975623504007182</v>
      </c>
      <c r="E9" s="34">
        <f>SUM(一般接種!E8+一般接種!H8+一般接種!K8+一般接種!N8+医療従事者等!D6)</f>
        <v>1081803</v>
      </c>
      <c r="F9" s="31">
        <f t="shared" si="1"/>
        <v>0.85883623170571965</v>
      </c>
      <c r="G9" s="29">
        <f t="shared" ref="G9:G54" si="8">SUM(I9:P9)</f>
        <v>875336</v>
      </c>
      <c r="H9" s="31">
        <f t="shared" si="6"/>
        <v>0.69492344883158741</v>
      </c>
      <c r="I9" s="35">
        <v>10705</v>
      </c>
      <c r="J9" s="35">
        <v>43914</v>
      </c>
      <c r="K9" s="35">
        <v>228230</v>
      </c>
      <c r="L9" s="35">
        <v>263742</v>
      </c>
      <c r="M9" s="35">
        <v>181551</v>
      </c>
      <c r="N9" s="35">
        <v>92144</v>
      </c>
      <c r="O9" s="35">
        <v>41211</v>
      </c>
      <c r="P9" s="35">
        <v>13839</v>
      </c>
      <c r="Q9" s="35">
        <f t="shared" ref="Q9:Q54" si="9">SUM(S9:U9)</f>
        <v>76049</v>
      </c>
      <c r="R9" s="63">
        <f t="shared" si="7"/>
        <v>6.0374797061006735E-2</v>
      </c>
      <c r="S9" s="35">
        <v>68</v>
      </c>
      <c r="T9" s="35">
        <v>5562</v>
      </c>
      <c r="U9" s="35">
        <v>70419</v>
      </c>
      <c r="W9" s="1">
        <v>1259615</v>
      </c>
    </row>
    <row r="10" spans="1:23" x14ac:dyDescent="0.45">
      <c r="A10" s="33" t="s">
        <v>15</v>
      </c>
      <c r="B10" s="32">
        <f t="shared" ref="B10:B54" si="10">C10+E10+G10+Q10</f>
        <v>3054267</v>
      </c>
      <c r="C10" s="34">
        <f>SUM(一般接種!D9+一般接種!G9+一般接種!J9+一般接種!M9+医療従事者等!C7)</f>
        <v>1060833</v>
      </c>
      <c r="D10" s="30">
        <f t="shared" si="0"/>
        <v>0.86894906141185091</v>
      </c>
      <c r="E10" s="34">
        <f>SUM(一般接種!E9+一般接種!H9+一般接種!K9+一般接種!N9+医療従事者等!D7)</f>
        <v>1045704</v>
      </c>
      <c r="F10" s="31">
        <f t="shared" si="1"/>
        <v>0.85655660157123514</v>
      </c>
      <c r="G10" s="29">
        <f t="shared" si="8"/>
        <v>861285</v>
      </c>
      <c r="H10" s="31">
        <f t="shared" si="6"/>
        <v>0.70549539122378924</v>
      </c>
      <c r="I10" s="35">
        <v>10391</v>
      </c>
      <c r="J10" s="35">
        <v>47664</v>
      </c>
      <c r="K10" s="35">
        <v>221489</v>
      </c>
      <c r="L10" s="35">
        <v>256698</v>
      </c>
      <c r="M10" s="35">
        <v>168535</v>
      </c>
      <c r="N10" s="35">
        <v>106697</v>
      </c>
      <c r="O10" s="35">
        <v>40115</v>
      </c>
      <c r="P10" s="35">
        <v>9696</v>
      </c>
      <c r="Q10" s="35">
        <f t="shared" si="9"/>
        <v>86445</v>
      </c>
      <c r="R10" s="63">
        <f t="shared" si="7"/>
        <v>7.0808790463482416E-2</v>
      </c>
      <c r="S10" s="35">
        <v>6</v>
      </c>
      <c r="T10" s="35">
        <v>5227</v>
      </c>
      <c r="U10" s="35">
        <v>81212</v>
      </c>
      <c r="W10" s="1">
        <v>1220823</v>
      </c>
    </row>
    <row r="11" spans="1:23" x14ac:dyDescent="0.45">
      <c r="A11" s="33" t="s">
        <v>16</v>
      </c>
      <c r="B11" s="32">
        <f t="shared" si="10"/>
        <v>5527582</v>
      </c>
      <c r="C11" s="34">
        <f>SUM(一般接種!D10+一般接種!G10+一般接種!J10+一般接種!M10+医療従事者等!C8)</f>
        <v>1936465</v>
      </c>
      <c r="D11" s="30">
        <f t="shared" si="0"/>
        <v>0.84858647434321555</v>
      </c>
      <c r="E11" s="34">
        <f>SUM(一般接種!E10+一般接種!H10+一般接種!K10+一般接種!N10+医療従事者等!D8)</f>
        <v>1903052</v>
      </c>
      <c r="F11" s="31">
        <f t="shared" si="1"/>
        <v>0.83394442304498395</v>
      </c>
      <c r="G11" s="29">
        <f t="shared" si="8"/>
        <v>1500651</v>
      </c>
      <c r="H11" s="31">
        <f t="shared" si="6"/>
        <v>0.65760658793710225</v>
      </c>
      <c r="I11" s="35">
        <v>18851</v>
      </c>
      <c r="J11" s="35">
        <v>125133</v>
      </c>
      <c r="K11" s="35">
        <v>459986</v>
      </c>
      <c r="L11" s="35">
        <v>393855</v>
      </c>
      <c r="M11" s="35">
        <v>269648</v>
      </c>
      <c r="N11" s="35">
        <v>151036</v>
      </c>
      <c r="O11" s="35">
        <v>60324</v>
      </c>
      <c r="P11" s="35">
        <v>21818</v>
      </c>
      <c r="Q11" s="35">
        <f t="shared" si="9"/>
        <v>187414</v>
      </c>
      <c r="R11" s="63">
        <f t="shared" si="7"/>
        <v>8.2127477389242448E-2</v>
      </c>
      <c r="S11" s="35">
        <v>24</v>
      </c>
      <c r="T11" s="35">
        <v>24429</v>
      </c>
      <c r="U11" s="35">
        <v>162961</v>
      </c>
      <c r="W11" s="1">
        <v>2281989</v>
      </c>
    </row>
    <row r="12" spans="1:23" x14ac:dyDescent="0.45">
      <c r="A12" s="33" t="s">
        <v>17</v>
      </c>
      <c r="B12" s="32">
        <f t="shared" si="10"/>
        <v>2450406</v>
      </c>
      <c r="C12" s="34">
        <f>SUM(一般接種!D11+一般接種!G11+一般接種!J11+一般接種!M11+医療従事者等!C9)</f>
        <v>856805</v>
      </c>
      <c r="D12" s="30">
        <f t="shared" si="0"/>
        <v>0.88213279686354618</v>
      </c>
      <c r="E12" s="34">
        <f>SUM(一般接種!E11+一般接種!H11+一般接種!K11+一般接種!N11+医療従事者等!D9)</f>
        <v>846819</v>
      </c>
      <c r="F12" s="31">
        <f t="shared" si="1"/>
        <v>0.87185160323199706</v>
      </c>
      <c r="G12" s="29">
        <f t="shared" si="8"/>
        <v>711754</v>
      </c>
      <c r="H12" s="31">
        <f t="shared" si="6"/>
        <v>0.73279398077604174</v>
      </c>
      <c r="I12" s="35">
        <v>4881</v>
      </c>
      <c r="J12" s="35">
        <v>29759</v>
      </c>
      <c r="K12" s="35">
        <v>127445</v>
      </c>
      <c r="L12" s="35">
        <v>229242</v>
      </c>
      <c r="M12" s="35">
        <v>189241</v>
      </c>
      <c r="N12" s="35">
        <v>89829</v>
      </c>
      <c r="O12" s="35">
        <v>30779</v>
      </c>
      <c r="P12" s="35">
        <v>10578</v>
      </c>
      <c r="Q12" s="35">
        <f t="shared" si="9"/>
        <v>35028</v>
      </c>
      <c r="R12" s="63">
        <f t="shared" si="7"/>
        <v>3.6063453888033212E-2</v>
      </c>
      <c r="S12" s="35">
        <v>3</v>
      </c>
      <c r="T12" s="35">
        <v>1513</v>
      </c>
      <c r="U12" s="35">
        <v>33512</v>
      </c>
      <c r="W12" s="1">
        <v>971288</v>
      </c>
    </row>
    <row r="13" spans="1:23" x14ac:dyDescent="0.45">
      <c r="A13" s="33" t="s">
        <v>18</v>
      </c>
      <c r="B13" s="32">
        <f t="shared" si="10"/>
        <v>2688455</v>
      </c>
      <c r="C13" s="34">
        <f>SUM(一般接種!D12+一般接種!G12+一般接種!J12+一般接種!M12+医療従事者等!C10)</f>
        <v>934438</v>
      </c>
      <c r="D13" s="30">
        <f t="shared" si="0"/>
        <v>0.87366417281092634</v>
      </c>
      <c r="E13" s="34">
        <f>SUM(一般接種!E12+一般接種!H12+一般接種!K12+一般接種!N12+医療従事者等!D10)</f>
        <v>925407</v>
      </c>
      <c r="F13" s="31">
        <f t="shared" si="1"/>
        <v>0.86522052952517015</v>
      </c>
      <c r="G13" s="29">
        <f t="shared" si="8"/>
        <v>763647</v>
      </c>
      <c r="H13" s="31">
        <f t="shared" si="6"/>
        <v>0.71398105018689895</v>
      </c>
      <c r="I13" s="35">
        <v>9649</v>
      </c>
      <c r="J13" s="35">
        <v>34705</v>
      </c>
      <c r="K13" s="35">
        <v>192827</v>
      </c>
      <c r="L13" s="35">
        <v>270816</v>
      </c>
      <c r="M13" s="35">
        <v>142476</v>
      </c>
      <c r="N13" s="35">
        <v>77098</v>
      </c>
      <c r="O13" s="35">
        <v>25798</v>
      </c>
      <c r="P13" s="35">
        <v>10278</v>
      </c>
      <c r="Q13" s="35">
        <f t="shared" si="9"/>
        <v>64963</v>
      </c>
      <c r="R13" s="63">
        <f t="shared" si="7"/>
        <v>6.0737946935287529E-2</v>
      </c>
      <c r="S13" s="35">
        <v>2</v>
      </c>
      <c r="T13" s="35">
        <v>3538</v>
      </c>
      <c r="U13" s="35">
        <v>61423</v>
      </c>
      <c r="W13" s="1">
        <v>1069562</v>
      </c>
    </row>
    <row r="14" spans="1:23" x14ac:dyDescent="0.45">
      <c r="A14" s="33" t="s">
        <v>19</v>
      </c>
      <c r="B14" s="32">
        <f t="shared" si="10"/>
        <v>4613444</v>
      </c>
      <c r="C14" s="34">
        <f>SUM(一般接種!D13+一般接種!G13+一般接種!J13+一般接種!M13+医療従事者等!C11)</f>
        <v>1598548</v>
      </c>
      <c r="D14" s="30">
        <f t="shared" si="0"/>
        <v>0.85848407596107323</v>
      </c>
      <c r="E14" s="34">
        <f>SUM(一般接種!E13+一般接種!H13+一般接種!K13+一般接種!N13+医療従事者等!D11)</f>
        <v>1579059</v>
      </c>
      <c r="F14" s="31">
        <f t="shared" si="1"/>
        <v>0.84801770513179231</v>
      </c>
      <c r="G14" s="29">
        <f t="shared" si="8"/>
        <v>1292470</v>
      </c>
      <c r="H14" s="31">
        <f t="shared" si="6"/>
        <v>0.6941079740223054</v>
      </c>
      <c r="I14" s="35">
        <v>19088</v>
      </c>
      <c r="J14" s="35">
        <v>75478</v>
      </c>
      <c r="K14" s="35">
        <v>346363</v>
      </c>
      <c r="L14" s="35">
        <v>419453</v>
      </c>
      <c r="M14" s="35">
        <v>236813</v>
      </c>
      <c r="N14" s="35">
        <v>128732</v>
      </c>
      <c r="O14" s="35">
        <v>49491</v>
      </c>
      <c r="P14" s="35">
        <v>17052</v>
      </c>
      <c r="Q14" s="35">
        <f t="shared" si="9"/>
        <v>143367</v>
      </c>
      <c r="R14" s="63">
        <f t="shared" si="7"/>
        <v>7.6993800948305074E-2</v>
      </c>
      <c r="S14" s="35">
        <v>120</v>
      </c>
      <c r="T14" s="35">
        <v>12915</v>
      </c>
      <c r="U14" s="35">
        <v>130332</v>
      </c>
      <c r="W14" s="1">
        <v>1862059</v>
      </c>
    </row>
    <row r="15" spans="1:23" x14ac:dyDescent="0.45">
      <c r="A15" s="33" t="s">
        <v>20</v>
      </c>
      <c r="B15" s="32">
        <f t="shared" si="10"/>
        <v>7138666</v>
      </c>
      <c r="C15" s="34">
        <f>SUM(一般接種!D14+一般接種!G14+一般接種!J14+一般接種!M14+医療従事者等!C12)</f>
        <v>2477973</v>
      </c>
      <c r="D15" s="30">
        <f t="shared" si="0"/>
        <v>0.85221800923418189</v>
      </c>
      <c r="E15" s="34">
        <f>SUM(一般接種!E14+一般接種!H14+一般接種!K14+一般接種!N14+医療従事者等!D12)</f>
        <v>2445206</v>
      </c>
      <c r="F15" s="31">
        <f t="shared" si="1"/>
        <v>0.84094886808188674</v>
      </c>
      <c r="G15" s="29">
        <f t="shared" si="8"/>
        <v>1942489</v>
      </c>
      <c r="H15" s="31">
        <f t="shared" si="6"/>
        <v>0.66805574900908804</v>
      </c>
      <c r="I15" s="35">
        <v>21251</v>
      </c>
      <c r="J15" s="35">
        <v>141921</v>
      </c>
      <c r="K15" s="35">
        <v>555285</v>
      </c>
      <c r="L15" s="35">
        <v>593031</v>
      </c>
      <c r="M15" s="35">
        <v>346940</v>
      </c>
      <c r="N15" s="35">
        <v>181267</v>
      </c>
      <c r="O15" s="35">
        <v>71302</v>
      </c>
      <c r="P15" s="35">
        <v>31492</v>
      </c>
      <c r="Q15" s="35">
        <f t="shared" si="9"/>
        <v>272998</v>
      </c>
      <c r="R15" s="63">
        <f t="shared" si="7"/>
        <v>9.3888759919867254E-2</v>
      </c>
      <c r="S15" s="35">
        <v>88</v>
      </c>
      <c r="T15" s="35">
        <v>26503</v>
      </c>
      <c r="U15" s="35">
        <v>246407</v>
      </c>
      <c r="W15" s="1">
        <v>2907675</v>
      </c>
    </row>
    <row r="16" spans="1:23" x14ac:dyDescent="0.45">
      <c r="A16" s="36" t="s">
        <v>21</v>
      </c>
      <c r="B16" s="32">
        <f t="shared" si="10"/>
        <v>4702902</v>
      </c>
      <c r="C16" s="34">
        <f>SUM(一般接種!D15+一般接種!G15+一般接種!J15+一般接種!M15+医療従事者等!C13)</f>
        <v>1635019</v>
      </c>
      <c r="D16" s="30">
        <f t="shared" si="0"/>
        <v>0.8361553461412774</v>
      </c>
      <c r="E16" s="34">
        <f>SUM(一般接種!E15+一般接種!H15+一般接種!K15+一般接種!N15+医療従事者等!D13)</f>
        <v>1615305</v>
      </c>
      <c r="F16" s="31">
        <f t="shared" si="1"/>
        <v>0.82607352660656308</v>
      </c>
      <c r="G16" s="29">
        <f t="shared" si="8"/>
        <v>1291770</v>
      </c>
      <c r="H16" s="31">
        <f t="shared" si="6"/>
        <v>0.66061641576331398</v>
      </c>
      <c r="I16" s="35">
        <v>14828</v>
      </c>
      <c r="J16" s="35">
        <v>72307</v>
      </c>
      <c r="K16" s="35">
        <v>367169</v>
      </c>
      <c r="L16" s="35">
        <v>347951</v>
      </c>
      <c r="M16" s="35">
        <v>253847</v>
      </c>
      <c r="N16" s="35">
        <v>147866</v>
      </c>
      <c r="O16" s="35">
        <v>63005</v>
      </c>
      <c r="P16" s="35">
        <v>24797</v>
      </c>
      <c r="Q16" s="35">
        <f t="shared" si="9"/>
        <v>160808</v>
      </c>
      <c r="R16" s="63">
        <f t="shared" si="7"/>
        <v>8.2237863231122421E-2</v>
      </c>
      <c r="S16" s="35">
        <v>246</v>
      </c>
      <c r="T16" s="35">
        <v>8908</v>
      </c>
      <c r="U16" s="35">
        <v>151654</v>
      </c>
      <c r="W16" s="1">
        <v>1955401</v>
      </c>
    </row>
    <row r="17" spans="1:23" x14ac:dyDescent="0.45">
      <c r="A17" s="33" t="s">
        <v>22</v>
      </c>
      <c r="B17" s="32">
        <f t="shared" si="10"/>
        <v>4627961</v>
      </c>
      <c r="C17" s="34">
        <f>SUM(一般接種!D16+一般接種!G16+一般接種!J16+一般接種!M16+医療従事者等!C14)</f>
        <v>1614712</v>
      </c>
      <c r="D17" s="30">
        <f t="shared" si="0"/>
        <v>0.82463162012582603</v>
      </c>
      <c r="E17" s="34">
        <f>SUM(一般接種!E16+一般接種!H16+一般接種!K16+一般接種!N16+医療従事者等!D14)</f>
        <v>1590114</v>
      </c>
      <c r="F17" s="31">
        <f t="shared" si="1"/>
        <v>0.81206944892015276</v>
      </c>
      <c r="G17" s="29">
        <f t="shared" si="8"/>
        <v>1273719</v>
      </c>
      <c r="H17" s="31">
        <f t="shared" si="6"/>
        <v>0.65048687478327216</v>
      </c>
      <c r="I17" s="35">
        <v>16334</v>
      </c>
      <c r="J17" s="35">
        <v>72137</v>
      </c>
      <c r="K17" s="35">
        <v>402535</v>
      </c>
      <c r="L17" s="35">
        <v>435604</v>
      </c>
      <c r="M17" s="35">
        <v>217711</v>
      </c>
      <c r="N17" s="35">
        <v>78382</v>
      </c>
      <c r="O17" s="35">
        <v>38060</v>
      </c>
      <c r="P17" s="35">
        <v>12956</v>
      </c>
      <c r="Q17" s="35">
        <f t="shared" si="9"/>
        <v>149416</v>
      </c>
      <c r="R17" s="63">
        <f t="shared" si="7"/>
        <v>7.6306584798230534E-2</v>
      </c>
      <c r="S17" s="35">
        <v>52</v>
      </c>
      <c r="T17" s="35">
        <v>7011</v>
      </c>
      <c r="U17" s="35">
        <v>142353</v>
      </c>
      <c r="W17" s="1">
        <v>1958101</v>
      </c>
    </row>
    <row r="18" spans="1:23" x14ac:dyDescent="0.45">
      <c r="A18" s="33" t="s">
        <v>23</v>
      </c>
      <c r="B18" s="32">
        <f t="shared" si="10"/>
        <v>17374186</v>
      </c>
      <c r="C18" s="34">
        <f>SUM(一般接種!D17+一般接種!G17+一般接種!J17+一般接種!M17+医療従事者等!C15)</f>
        <v>6138624</v>
      </c>
      <c r="D18" s="30">
        <f t="shared" si="0"/>
        <v>0.83023950204759422</v>
      </c>
      <c r="E18" s="34">
        <f>SUM(一般接種!E17+一般接種!H17+一般接種!K17+一般接種!N17+医療従事者等!D15)</f>
        <v>6051571</v>
      </c>
      <c r="F18" s="31">
        <f t="shared" si="1"/>
        <v>0.81846571701502835</v>
      </c>
      <c r="G18" s="29">
        <f t="shared" si="8"/>
        <v>4667428</v>
      </c>
      <c r="H18" s="31">
        <f t="shared" si="6"/>
        <v>0.63126249442269122</v>
      </c>
      <c r="I18" s="35">
        <v>49690</v>
      </c>
      <c r="J18" s="35">
        <v>270896</v>
      </c>
      <c r="K18" s="35">
        <v>1316894</v>
      </c>
      <c r="L18" s="35">
        <v>1417109</v>
      </c>
      <c r="M18" s="35">
        <v>837804</v>
      </c>
      <c r="N18" s="35">
        <v>477730</v>
      </c>
      <c r="O18" s="35">
        <v>202368</v>
      </c>
      <c r="P18" s="35">
        <v>94937</v>
      </c>
      <c r="Q18" s="35">
        <f t="shared" si="9"/>
        <v>516563</v>
      </c>
      <c r="R18" s="63">
        <f t="shared" si="7"/>
        <v>6.9864355252286403E-2</v>
      </c>
      <c r="S18" s="35">
        <v>222</v>
      </c>
      <c r="T18" s="35">
        <v>44592</v>
      </c>
      <c r="U18" s="35">
        <v>471749</v>
      </c>
      <c r="W18" s="1">
        <v>7393799</v>
      </c>
    </row>
    <row r="19" spans="1:23" x14ac:dyDescent="0.45">
      <c r="A19" s="33" t="s">
        <v>24</v>
      </c>
      <c r="B19" s="32">
        <f t="shared" si="10"/>
        <v>14971907</v>
      </c>
      <c r="C19" s="34">
        <f>SUM(一般接種!D18+一般接種!G18+一般接種!J18+一般接種!M18+医療従事者等!C16)</f>
        <v>5242698</v>
      </c>
      <c r="D19" s="30">
        <f t="shared" si="0"/>
        <v>0.82916140272520866</v>
      </c>
      <c r="E19" s="34">
        <f>SUM(一般接種!E18+一般接種!H18+一般接種!K18+一般接種!N18+医療従事者等!D16)</f>
        <v>5177810</v>
      </c>
      <c r="F19" s="31">
        <f t="shared" si="1"/>
        <v>0.81889901013650079</v>
      </c>
      <c r="G19" s="29">
        <f t="shared" si="8"/>
        <v>4077739</v>
      </c>
      <c r="H19" s="31">
        <f t="shared" si="6"/>
        <v>0.64491675644625912</v>
      </c>
      <c r="I19" s="35">
        <v>43194</v>
      </c>
      <c r="J19" s="35">
        <v>214260</v>
      </c>
      <c r="K19" s="35">
        <v>1089786</v>
      </c>
      <c r="L19" s="35">
        <v>1325254</v>
      </c>
      <c r="M19" s="35">
        <v>755623</v>
      </c>
      <c r="N19" s="35">
        <v>394401</v>
      </c>
      <c r="O19" s="35">
        <v>169399</v>
      </c>
      <c r="P19" s="35">
        <v>85822</v>
      </c>
      <c r="Q19" s="35">
        <f t="shared" si="9"/>
        <v>473660</v>
      </c>
      <c r="R19" s="63">
        <f t="shared" si="7"/>
        <v>7.4911923214883311E-2</v>
      </c>
      <c r="S19" s="35">
        <v>248</v>
      </c>
      <c r="T19" s="35">
        <v>35198</v>
      </c>
      <c r="U19" s="35">
        <v>438214</v>
      </c>
      <c r="W19" s="1">
        <v>6322892</v>
      </c>
    </row>
    <row r="20" spans="1:23" x14ac:dyDescent="0.45">
      <c r="A20" s="33" t="s">
        <v>25</v>
      </c>
      <c r="B20" s="32">
        <f t="shared" si="10"/>
        <v>32179738</v>
      </c>
      <c r="C20" s="34">
        <f>SUM(一般接種!D19+一般接種!G19+一般接種!J19+一般接種!M19+医療従事者等!C17)</f>
        <v>11313175</v>
      </c>
      <c r="D20" s="30">
        <f t="shared" si="0"/>
        <v>0.8172293673003076</v>
      </c>
      <c r="E20" s="34">
        <f>SUM(一般接種!E19+一般接種!H19+一般接種!K19+一般接種!N19+医療従事者等!D17)</f>
        <v>11167117</v>
      </c>
      <c r="F20" s="31">
        <f t="shared" si="1"/>
        <v>0.8066785814308105</v>
      </c>
      <c r="G20" s="29">
        <f t="shared" si="8"/>
        <v>8486097</v>
      </c>
      <c r="H20" s="31">
        <f t="shared" si="6"/>
        <v>0.61300984755906618</v>
      </c>
      <c r="I20" s="35">
        <v>103876</v>
      </c>
      <c r="J20" s="35">
        <v>612658</v>
      </c>
      <c r="K20" s="35">
        <v>2640403</v>
      </c>
      <c r="L20" s="35">
        <v>2940753</v>
      </c>
      <c r="M20" s="35">
        <v>1267972</v>
      </c>
      <c r="N20" s="35">
        <v>517801</v>
      </c>
      <c r="O20" s="35">
        <v>235907</v>
      </c>
      <c r="P20" s="35">
        <v>166727</v>
      </c>
      <c r="Q20" s="35">
        <f t="shared" si="9"/>
        <v>1213349</v>
      </c>
      <c r="R20" s="63">
        <f t="shared" si="7"/>
        <v>8.7648642895072418E-2</v>
      </c>
      <c r="S20" s="35">
        <v>1334</v>
      </c>
      <c r="T20" s="35">
        <v>143032</v>
      </c>
      <c r="U20" s="35">
        <v>1068983</v>
      </c>
      <c r="W20" s="1">
        <v>13843329</v>
      </c>
    </row>
    <row r="21" spans="1:23" x14ac:dyDescent="0.45">
      <c r="A21" s="33" t="s">
        <v>26</v>
      </c>
      <c r="B21" s="32">
        <f t="shared" si="10"/>
        <v>21585478</v>
      </c>
      <c r="C21" s="34">
        <f>SUM(一般接種!D20+一般接種!G20+一般接種!J20+一般接種!M20+医療従事者等!C18)</f>
        <v>7620475</v>
      </c>
      <c r="D21" s="30">
        <f t="shared" si="0"/>
        <v>0.82649726047335603</v>
      </c>
      <c r="E21" s="34">
        <f>SUM(一般接種!E20+一般接種!H20+一般接種!K20+一般接種!N20+医療従事者等!D18)</f>
        <v>7528348</v>
      </c>
      <c r="F21" s="31">
        <f t="shared" si="1"/>
        <v>0.81650540128929872</v>
      </c>
      <c r="G21" s="29">
        <f t="shared" si="8"/>
        <v>5767573</v>
      </c>
      <c r="H21" s="31">
        <f t="shared" si="6"/>
        <v>0.62553624073041314</v>
      </c>
      <c r="I21" s="35">
        <v>51566</v>
      </c>
      <c r="J21" s="35">
        <v>306170</v>
      </c>
      <c r="K21" s="35">
        <v>1458012</v>
      </c>
      <c r="L21" s="35">
        <v>2060894</v>
      </c>
      <c r="M21" s="35">
        <v>1101258</v>
      </c>
      <c r="N21" s="35">
        <v>476724</v>
      </c>
      <c r="O21" s="35">
        <v>190275</v>
      </c>
      <c r="P21" s="35">
        <v>122674</v>
      </c>
      <c r="Q21" s="35">
        <f t="shared" si="9"/>
        <v>669082</v>
      </c>
      <c r="R21" s="63">
        <f t="shared" si="7"/>
        <v>7.2566925294293858E-2</v>
      </c>
      <c r="S21" s="35">
        <v>643</v>
      </c>
      <c r="T21" s="35">
        <v>46727</v>
      </c>
      <c r="U21" s="35">
        <v>621712</v>
      </c>
      <c r="W21" s="1">
        <v>9220206</v>
      </c>
    </row>
    <row r="22" spans="1:23" x14ac:dyDescent="0.45">
      <c r="A22" s="33" t="s">
        <v>27</v>
      </c>
      <c r="B22" s="32">
        <f t="shared" si="10"/>
        <v>5475590</v>
      </c>
      <c r="C22" s="34">
        <f>SUM(一般接種!D21+一般接種!G21+一般接種!J21+一般接種!M21+医療従事者等!C19)</f>
        <v>1905641</v>
      </c>
      <c r="D22" s="30">
        <f t="shared" si="0"/>
        <v>0.86104436433827614</v>
      </c>
      <c r="E22" s="34">
        <f>SUM(一般接種!E21+一般接種!H21+一般接種!K21+一般接種!N21+医療従事者等!D19)</f>
        <v>1874556</v>
      </c>
      <c r="F22" s="31">
        <f t="shared" si="1"/>
        <v>0.8469989255250604</v>
      </c>
      <c r="G22" s="29">
        <f t="shared" si="8"/>
        <v>1572261</v>
      </c>
      <c r="H22" s="31">
        <f t="shared" si="6"/>
        <v>0.71041002650492013</v>
      </c>
      <c r="I22" s="35">
        <v>16818</v>
      </c>
      <c r="J22" s="35">
        <v>65093</v>
      </c>
      <c r="K22" s="35">
        <v>344130</v>
      </c>
      <c r="L22" s="35">
        <v>568078</v>
      </c>
      <c r="M22" s="35">
        <v>356596</v>
      </c>
      <c r="N22" s="35">
        <v>150030</v>
      </c>
      <c r="O22" s="35">
        <v>50131</v>
      </c>
      <c r="P22" s="35">
        <v>21385</v>
      </c>
      <c r="Q22" s="35">
        <f t="shared" si="9"/>
        <v>123132</v>
      </c>
      <c r="R22" s="63">
        <f t="shared" si="7"/>
        <v>5.5635932827694523E-2</v>
      </c>
      <c r="S22" s="35">
        <v>9</v>
      </c>
      <c r="T22" s="35">
        <v>6083</v>
      </c>
      <c r="U22" s="35">
        <v>117040</v>
      </c>
      <c r="W22" s="1">
        <v>2213174</v>
      </c>
    </row>
    <row r="23" spans="1:23" x14ac:dyDescent="0.45">
      <c r="A23" s="33" t="s">
        <v>28</v>
      </c>
      <c r="B23" s="32">
        <f t="shared" si="10"/>
        <v>2584423</v>
      </c>
      <c r="C23" s="34">
        <f>SUM(一般接種!D22+一般接種!G22+一般接種!J22+一般接種!M22+医療従事者等!C20)</f>
        <v>897955</v>
      </c>
      <c r="D23" s="30">
        <f t="shared" si="0"/>
        <v>0.85709390516515638</v>
      </c>
      <c r="E23" s="34">
        <f>SUM(一般接種!E22+一般接種!H22+一般接種!K22+一般接種!N22+医療従事者等!D20)</f>
        <v>890207</v>
      </c>
      <c r="F23" s="31">
        <f t="shared" si="1"/>
        <v>0.8496984749072708</v>
      </c>
      <c r="G23" s="29">
        <f t="shared" si="8"/>
        <v>702989</v>
      </c>
      <c r="H23" s="31">
        <f t="shared" si="6"/>
        <v>0.67099975755817176</v>
      </c>
      <c r="I23" s="35">
        <v>10205</v>
      </c>
      <c r="J23" s="35">
        <v>39253</v>
      </c>
      <c r="K23" s="35">
        <v>212998</v>
      </c>
      <c r="L23" s="35">
        <v>219679</v>
      </c>
      <c r="M23" s="35">
        <v>127774</v>
      </c>
      <c r="N23" s="35">
        <v>63067</v>
      </c>
      <c r="O23" s="35">
        <v>20016</v>
      </c>
      <c r="P23" s="35">
        <v>9997</v>
      </c>
      <c r="Q23" s="35">
        <f t="shared" si="9"/>
        <v>93272</v>
      </c>
      <c r="R23" s="63">
        <f t="shared" si="7"/>
        <v>8.9027693729156213E-2</v>
      </c>
      <c r="S23" s="35">
        <v>101</v>
      </c>
      <c r="T23" s="35">
        <v>3643</v>
      </c>
      <c r="U23" s="35">
        <v>89528</v>
      </c>
      <c r="W23" s="1">
        <v>1047674</v>
      </c>
    </row>
    <row r="24" spans="1:23" x14ac:dyDescent="0.45">
      <c r="A24" s="33" t="s">
        <v>29</v>
      </c>
      <c r="B24" s="32">
        <f t="shared" si="10"/>
        <v>2667124</v>
      </c>
      <c r="C24" s="34">
        <f>SUM(一般接種!D23+一般接種!G23+一般接種!J23+一般接種!M23+医療従事者等!C21)</f>
        <v>938964</v>
      </c>
      <c r="D24" s="30">
        <f t="shared" si="0"/>
        <v>0.82899309234224694</v>
      </c>
      <c r="E24" s="34">
        <f>SUM(一般接種!E23+一般接種!H23+一般接種!K23+一般接種!N23+医療従事者等!D21)</f>
        <v>928031</v>
      </c>
      <c r="F24" s="31">
        <f t="shared" si="1"/>
        <v>0.81934055882809964</v>
      </c>
      <c r="G24" s="29">
        <f t="shared" si="8"/>
        <v>722580</v>
      </c>
      <c r="H24" s="31">
        <f t="shared" si="6"/>
        <v>0.63795185828707035</v>
      </c>
      <c r="I24" s="35">
        <v>9306</v>
      </c>
      <c r="J24" s="35">
        <v>55435</v>
      </c>
      <c r="K24" s="35">
        <v>204741</v>
      </c>
      <c r="L24" s="35">
        <v>216853</v>
      </c>
      <c r="M24" s="35">
        <v>130956</v>
      </c>
      <c r="N24" s="35">
        <v>67708</v>
      </c>
      <c r="O24" s="35">
        <v>26846</v>
      </c>
      <c r="P24" s="35">
        <v>10735</v>
      </c>
      <c r="Q24" s="35">
        <f t="shared" si="9"/>
        <v>77549</v>
      </c>
      <c r="R24" s="63">
        <f t="shared" si="7"/>
        <v>6.8466507041855598E-2</v>
      </c>
      <c r="S24" s="35">
        <v>38</v>
      </c>
      <c r="T24" s="35">
        <v>6790</v>
      </c>
      <c r="U24" s="35">
        <v>70721</v>
      </c>
      <c r="W24" s="1">
        <v>1132656</v>
      </c>
    </row>
    <row r="25" spans="1:23" x14ac:dyDescent="0.45">
      <c r="A25" s="33" t="s">
        <v>30</v>
      </c>
      <c r="B25" s="32">
        <f t="shared" si="10"/>
        <v>1836608</v>
      </c>
      <c r="C25" s="34">
        <f>SUM(一般接種!D24+一般接種!G24+一般接種!J24+一般接種!M24+医療従事者等!C22)</f>
        <v>648662</v>
      </c>
      <c r="D25" s="30">
        <f t="shared" si="0"/>
        <v>0.83743381922918525</v>
      </c>
      <c r="E25" s="34">
        <f>SUM(一般接種!E24+一般接種!H24+一般接種!K24+一般接種!N24+医療従事者等!D22)</f>
        <v>642213</v>
      </c>
      <c r="F25" s="31">
        <f t="shared" si="1"/>
        <v>0.82910804910513136</v>
      </c>
      <c r="G25" s="29">
        <f t="shared" si="8"/>
        <v>505262</v>
      </c>
      <c r="H25" s="31">
        <f t="shared" si="6"/>
        <v>0.65230194827410359</v>
      </c>
      <c r="I25" s="35">
        <v>7672</v>
      </c>
      <c r="J25" s="35">
        <v>32407</v>
      </c>
      <c r="K25" s="35">
        <v>143791</v>
      </c>
      <c r="L25" s="35">
        <v>172147</v>
      </c>
      <c r="M25" s="35">
        <v>92053</v>
      </c>
      <c r="N25" s="35">
        <v>34560</v>
      </c>
      <c r="O25" s="35">
        <v>15912</v>
      </c>
      <c r="P25" s="35">
        <v>6720</v>
      </c>
      <c r="Q25" s="35">
        <f t="shared" si="9"/>
        <v>40471</v>
      </c>
      <c r="R25" s="63">
        <f t="shared" si="7"/>
        <v>5.2248758364177889E-2</v>
      </c>
      <c r="S25" s="35">
        <v>145</v>
      </c>
      <c r="T25" s="35">
        <v>3718</v>
      </c>
      <c r="U25" s="35">
        <v>36608</v>
      </c>
      <c r="W25" s="1">
        <v>774583</v>
      </c>
    </row>
    <row r="26" spans="1:23" x14ac:dyDescent="0.45">
      <c r="A26" s="33" t="s">
        <v>31</v>
      </c>
      <c r="B26" s="32">
        <f t="shared" si="10"/>
        <v>1950348</v>
      </c>
      <c r="C26" s="34">
        <f>SUM(一般接種!D25+一般接種!G25+一般接種!J25+一般接種!M25+医療従事者等!C23)</f>
        <v>682609</v>
      </c>
      <c r="D26" s="30">
        <f t="shared" si="0"/>
        <v>0.83143909173845942</v>
      </c>
      <c r="E26" s="34">
        <f>SUM(一般接種!E25+一般接種!H25+一般接種!K25+一般接種!N25+医療従事者等!D23)</f>
        <v>674524</v>
      </c>
      <c r="F26" s="31">
        <f t="shared" si="1"/>
        <v>0.82159130910344369</v>
      </c>
      <c r="G26" s="29">
        <f t="shared" si="8"/>
        <v>530800</v>
      </c>
      <c r="H26" s="31">
        <f t="shared" si="6"/>
        <v>0.64653098610591753</v>
      </c>
      <c r="I26" s="35">
        <v>6326</v>
      </c>
      <c r="J26" s="35">
        <v>37970</v>
      </c>
      <c r="K26" s="35">
        <v>169078</v>
      </c>
      <c r="L26" s="35">
        <v>165103</v>
      </c>
      <c r="M26" s="35">
        <v>96382</v>
      </c>
      <c r="N26" s="35">
        <v>34620</v>
      </c>
      <c r="O26" s="35">
        <v>12411</v>
      </c>
      <c r="P26" s="35">
        <v>8910</v>
      </c>
      <c r="Q26" s="35">
        <f t="shared" si="9"/>
        <v>62415</v>
      </c>
      <c r="R26" s="63">
        <f t="shared" si="7"/>
        <v>7.6023420304824493E-2</v>
      </c>
      <c r="S26" s="35">
        <v>117</v>
      </c>
      <c r="T26" s="35">
        <v>6386</v>
      </c>
      <c r="U26" s="35">
        <v>55912</v>
      </c>
      <c r="W26" s="1">
        <v>820997</v>
      </c>
    </row>
    <row r="27" spans="1:23" x14ac:dyDescent="0.45">
      <c r="A27" s="33" t="s">
        <v>32</v>
      </c>
      <c r="B27" s="32">
        <f t="shared" si="10"/>
        <v>5007283</v>
      </c>
      <c r="C27" s="34">
        <f>SUM(一般接種!D26+一般接種!G26+一般接種!J26+一般接種!M26+医療従事者等!C24)</f>
        <v>1733491</v>
      </c>
      <c r="D27" s="30">
        <f t="shared" si="0"/>
        <v>0.83673313745905009</v>
      </c>
      <c r="E27" s="34">
        <f>SUM(一般接種!E26+一般接種!H26+一般接種!K26+一般接種!N26+医療従事者等!D24)</f>
        <v>1711318</v>
      </c>
      <c r="F27" s="31">
        <f t="shared" si="1"/>
        <v>0.82603052414471523</v>
      </c>
      <c r="G27" s="29">
        <f t="shared" si="8"/>
        <v>1400853</v>
      </c>
      <c r="H27" s="31">
        <f t="shared" si="6"/>
        <v>0.67617318221376554</v>
      </c>
      <c r="I27" s="35">
        <v>14345</v>
      </c>
      <c r="J27" s="35">
        <v>69349</v>
      </c>
      <c r="K27" s="35">
        <v>457636</v>
      </c>
      <c r="L27" s="35">
        <v>432963</v>
      </c>
      <c r="M27" s="35">
        <v>235600</v>
      </c>
      <c r="N27" s="35">
        <v>123186</v>
      </c>
      <c r="O27" s="35">
        <v>48154</v>
      </c>
      <c r="P27" s="35">
        <v>19620</v>
      </c>
      <c r="Q27" s="35">
        <f t="shared" si="9"/>
        <v>161621</v>
      </c>
      <c r="R27" s="63">
        <f t="shared" si="7"/>
        <v>7.8012315269747071E-2</v>
      </c>
      <c r="S27" s="35">
        <v>12</v>
      </c>
      <c r="T27" s="35">
        <v>6407</v>
      </c>
      <c r="U27" s="35">
        <v>155202</v>
      </c>
      <c r="W27" s="1">
        <v>2071737</v>
      </c>
    </row>
    <row r="28" spans="1:23" x14ac:dyDescent="0.45">
      <c r="A28" s="33" t="s">
        <v>33</v>
      </c>
      <c r="B28" s="32">
        <f t="shared" si="10"/>
        <v>4829665</v>
      </c>
      <c r="C28" s="34">
        <f>SUM(一般接種!D27+一般接種!G27+一般接種!J27+一般接種!M27+医療従事者等!C25)</f>
        <v>1670682</v>
      </c>
      <c r="D28" s="30">
        <f t="shared" si="0"/>
        <v>0.8283862829613976</v>
      </c>
      <c r="E28" s="34">
        <f>SUM(一般接種!E27+一般接種!H27+一般接種!K27+一般接種!N27+医療従事者等!D25)</f>
        <v>1657154</v>
      </c>
      <c r="F28" s="31">
        <f t="shared" si="1"/>
        <v>0.82167859733606508</v>
      </c>
      <c r="G28" s="29">
        <f t="shared" si="8"/>
        <v>1316206</v>
      </c>
      <c r="H28" s="31">
        <f t="shared" si="6"/>
        <v>0.65262389608045657</v>
      </c>
      <c r="I28" s="35">
        <v>15492</v>
      </c>
      <c r="J28" s="35">
        <v>85302</v>
      </c>
      <c r="K28" s="35">
        <v>466800</v>
      </c>
      <c r="L28" s="35">
        <v>403497</v>
      </c>
      <c r="M28" s="35">
        <v>192215</v>
      </c>
      <c r="N28" s="35">
        <v>97763</v>
      </c>
      <c r="O28" s="35">
        <v>37984</v>
      </c>
      <c r="P28" s="35">
        <v>17153</v>
      </c>
      <c r="Q28" s="35">
        <f t="shared" si="9"/>
        <v>185623</v>
      </c>
      <c r="R28" s="63">
        <f t="shared" si="7"/>
        <v>9.2038788352387532E-2</v>
      </c>
      <c r="S28" s="35">
        <v>42</v>
      </c>
      <c r="T28" s="35">
        <v>9389</v>
      </c>
      <c r="U28" s="35">
        <v>176192</v>
      </c>
      <c r="W28" s="1">
        <v>2016791</v>
      </c>
    </row>
    <row r="29" spans="1:23" x14ac:dyDescent="0.45">
      <c r="A29" s="33" t="s">
        <v>34</v>
      </c>
      <c r="B29" s="32">
        <f t="shared" si="10"/>
        <v>8896988</v>
      </c>
      <c r="C29" s="34">
        <f>SUM(一般接種!D28+一般接種!G28+一般接種!J28+一般接種!M28+医療従事者等!C26)</f>
        <v>3142166</v>
      </c>
      <c r="D29" s="30">
        <f t="shared" si="0"/>
        <v>0.85239945093400904</v>
      </c>
      <c r="E29" s="34">
        <f>SUM(一般接種!E28+一般接種!H28+一般接種!K28+一般接種!N28+医療従事者等!D26)</f>
        <v>3107991</v>
      </c>
      <c r="F29" s="31">
        <f t="shared" si="1"/>
        <v>0.84312853678253841</v>
      </c>
      <c r="G29" s="29">
        <f t="shared" si="8"/>
        <v>2386827</v>
      </c>
      <c r="H29" s="31">
        <f t="shared" si="6"/>
        <v>0.64749285183356575</v>
      </c>
      <c r="I29" s="35">
        <v>23571</v>
      </c>
      <c r="J29" s="35">
        <v>115914</v>
      </c>
      <c r="K29" s="35">
        <v>657450</v>
      </c>
      <c r="L29" s="35">
        <v>756591</v>
      </c>
      <c r="M29" s="35">
        <v>453583</v>
      </c>
      <c r="N29" s="35">
        <v>251705</v>
      </c>
      <c r="O29" s="35">
        <v>87915</v>
      </c>
      <c r="P29" s="35">
        <v>40098</v>
      </c>
      <c r="Q29" s="35">
        <f t="shared" si="9"/>
        <v>260004</v>
      </c>
      <c r="R29" s="63">
        <f t="shared" si="7"/>
        <v>7.0533277630986421E-2</v>
      </c>
      <c r="S29" s="35">
        <v>24</v>
      </c>
      <c r="T29" s="35">
        <v>12076</v>
      </c>
      <c r="U29" s="35">
        <v>247904</v>
      </c>
      <c r="W29" s="1">
        <v>3686260</v>
      </c>
    </row>
    <row r="30" spans="1:23" x14ac:dyDescent="0.45">
      <c r="A30" s="33" t="s">
        <v>35</v>
      </c>
      <c r="B30" s="32">
        <f t="shared" si="10"/>
        <v>16971361</v>
      </c>
      <c r="C30" s="34">
        <f>SUM(一般接種!D29+一般接種!G29+一般接種!J29+一般接種!M29+医療従事者等!C27)</f>
        <v>6018414</v>
      </c>
      <c r="D30" s="30">
        <f t="shared" si="0"/>
        <v>0.7962126802633539</v>
      </c>
      <c r="E30" s="34">
        <f>SUM(一般接種!E29+一般接種!H29+一般接種!K29+一般接種!N29+医療従事者等!D27)</f>
        <v>5913680</v>
      </c>
      <c r="F30" s="31">
        <f t="shared" si="1"/>
        <v>0.78235678087612293</v>
      </c>
      <c r="G30" s="29">
        <f t="shared" si="8"/>
        <v>4499054</v>
      </c>
      <c r="H30" s="31">
        <f t="shared" si="6"/>
        <v>0.59520728284720248</v>
      </c>
      <c r="I30" s="35">
        <v>43178</v>
      </c>
      <c r="J30" s="35">
        <v>375169</v>
      </c>
      <c r="K30" s="35">
        <v>1355592</v>
      </c>
      <c r="L30" s="35">
        <v>1361604</v>
      </c>
      <c r="M30" s="35">
        <v>760618</v>
      </c>
      <c r="N30" s="35">
        <v>370134</v>
      </c>
      <c r="O30" s="35">
        <v>150145</v>
      </c>
      <c r="P30" s="35">
        <v>82614</v>
      </c>
      <c r="Q30" s="35">
        <f t="shared" si="9"/>
        <v>540213</v>
      </c>
      <c r="R30" s="63">
        <f t="shared" si="7"/>
        <v>7.1468071263144611E-2</v>
      </c>
      <c r="S30" s="35">
        <v>66</v>
      </c>
      <c r="T30" s="35">
        <v>44942</v>
      </c>
      <c r="U30" s="35">
        <v>495205</v>
      </c>
      <c r="W30" s="1">
        <v>7558802</v>
      </c>
    </row>
    <row r="31" spans="1:23" x14ac:dyDescent="0.45">
      <c r="A31" s="33" t="s">
        <v>36</v>
      </c>
      <c r="B31" s="32">
        <f t="shared" si="10"/>
        <v>4185396</v>
      </c>
      <c r="C31" s="34">
        <f>SUM(一般接種!D30+一般接種!G30+一般接種!J30+一般接種!M30+医療従事者等!C28)</f>
        <v>1482311</v>
      </c>
      <c r="D31" s="30">
        <f t="shared" si="0"/>
        <v>0.82325136055120718</v>
      </c>
      <c r="E31" s="34">
        <f>SUM(一般接種!E30+一般接種!H30+一般接種!K30+一般接種!N30+医療従事者等!D28)</f>
        <v>1466814</v>
      </c>
      <c r="F31" s="31">
        <f t="shared" si="1"/>
        <v>0.81464457942736612</v>
      </c>
      <c r="G31" s="29">
        <f t="shared" si="8"/>
        <v>1138331</v>
      </c>
      <c r="H31" s="31">
        <f t="shared" si="6"/>
        <v>0.63221047709125566</v>
      </c>
      <c r="I31" s="35">
        <v>16824</v>
      </c>
      <c r="J31" s="35">
        <v>67497</v>
      </c>
      <c r="K31" s="35">
        <v>347222</v>
      </c>
      <c r="L31" s="35">
        <v>353874</v>
      </c>
      <c r="M31" s="35">
        <v>196955</v>
      </c>
      <c r="N31" s="35">
        <v>98653</v>
      </c>
      <c r="O31" s="35">
        <v>40709</v>
      </c>
      <c r="P31" s="35">
        <v>16597</v>
      </c>
      <c r="Q31" s="35">
        <f t="shared" si="9"/>
        <v>97940</v>
      </c>
      <c r="R31" s="63">
        <f t="shared" si="7"/>
        <v>5.4394279103632932E-2</v>
      </c>
      <c r="S31" s="35">
        <v>82</v>
      </c>
      <c r="T31" s="35">
        <v>5402</v>
      </c>
      <c r="U31" s="35">
        <v>92456</v>
      </c>
      <c r="W31" s="1">
        <v>1800557</v>
      </c>
    </row>
    <row r="32" spans="1:23" x14ac:dyDescent="0.45">
      <c r="A32" s="33" t="s">
        <v>37</v>
      </c>
      <c r="B32" s="32">
        <f t="shared" si="10"/>
        <v>3276791</v>
      </c>
      <c r="C32" s="34">
        <f>SUM(一般接種!D31+一般接種!G31+一般接種!J31+一般接種!M31+医療従事者等!C29)</f>
        <v>1158864</v>
      </c>
      <c r="D32" s="30">
        <f t="shared" si="0"/>
        <v>0.8167669009185653</v>
      </c>
      <c r="E32" s="34">
        <f>SUM(一般接種!E31+一般接種!H31+一般接種!K31+一般接種!N31+医療従事者等!D29)</f>
        <v>1146853</v>
      </c>
      <c r="F32" s="31">
        <f t="shared" si="1"/>
        <v>0.80830155274403159</v>
      </c>
      <c r="G32" s="29">
        <f t="shared" si="8"/>
        <v>871885</v>
      </c>
      <c r="H32" s="31">
        <f t="shared" si="6"/>
        <v>0.61450421223489848</v>
      </c>
      <c r="I32" s="35">
        <v>8746</v>
      </c>
      <c r="J32" s="35">
        <v>53062</v>
      </c>
      <c r="K32" s="35">
        <v>238864</v>
      </c>
      <c r="L32" s="35">
        <v>286093</v>
      </c>
      <c r="M32" s="35">
        <v>161233</v>
      </c>
      <c r="N32" s="35">
        <v>83212</v>
      </c>
      <c r="O32" s="35">
        <v>25098</v>
      </c>
      <c r="P32" s="35">
        <v>15577</v>
      </c>
      <c r="Q32" s="35">
        <f t="shared" si="9"/>
        <v>99189</v>
      </c>
      <c r="R32" s="63">
        <f t="shared" si="7"/>
        <v>6.9908369002067178E-2</v>
      </c>
      <c r="S32" s="35">
        <v>9</v>
      </c>
      <c r="T32" s="35">
        <v>6959</v>
      </c>
      <c r="U32" s="35">
        <v>92221</v>
      </c>
      <c r="W32" s="1">
        <v>1418843</v>
      </c>
    </row>
    <row r="33" spans="1:23" x14ac:dyDescent="0.45">
      <c r="A33" s="33" t="s">
        <v>38</v>
      </c>
      <c r="B33" s="32">
        <f t="shared" si="10"/>
        <v>5696794</v>
      </c>
      <c r="C33" s="34">
        <f>SUM(一般接種!D32+一般接種!G32+一般接種!J32+一般接種!M32+医療従事者等!C30)</f>
        <v>2031603</v>
      </c>
      <c r="D33" s="30">
        <f t="shared" si="0"/>
        <v>0.80283314799754357</v>
      </c>
      <c r="E33" s="34">
        <f>SUM(一般接種!E32+一般接種!H32+一般接種!K32+一般接種!N32+医療従事者等!D30)</f>
        <v>2000142</v>
      </c>
      <c r="F33" s="31">
        <f t="shared" si="1"/>
        <v>0.79040063354016654</v>
      </c>
      <c r="G33" s="29">
        <f t="shared" si="8"/>
        <v>1501855</v>
      </c>
      <c r="H33" s="31">
        <f t="shared" si="6"/>
        <v>0.59349143385092995</v>
      </c>
      <c r="I33" s="35">
        <v>26024</v>
      </c>
      <c r="J33" s="35">
        <v>96912</v>
      </c>
      <c r="K33" s="35">
        <v>451163</v>
      </c>
      <c r="L33" s="35">
        <v>475483</v>
      </c>
      <c r="M33" s="35">
        <v>252374</v>
      </c>
      <c r="N33" s="35">
        <v>125293</v>
      </c>
      <c r="O33" s="35">
        <v>50887</v>
      </c>
      <c r="P33" s="35">
        <v>23719</v>
      </c>
      <c r="Q33" s="35">
        <f t="shared" si="9"/>
        <v>163194</v>
      </c>
      <c r="R33" s="63">
        <f t="shared" si="7"/>
        <v>6.4489741723314606E-2</v>
      </c>
      <c r="S33" s="35">
        <v>13</v>
      </c>
      <c r="T33" s="35">
        <v>7728</v>
      </c>
      <c r="U33" s="35">
        <v>155453</v>
      </c>
      <c r="W33" s="1">
        <v>2530542</v>
      </c>
    </row>
    <row r="34" spans="1:23" x14ac:dyDescent="0.45">
      <c r="A34" s="33" t="s">
        <v>39</v>
      </c>
      <c r="B34" s="32">
        <f t="shared" si="10"/>
        <v>19244309</v>
      </c>
      <c r="C34" s="34">
        <f>SUM(一般接種!D33+一般接種!G33+一般接種!J33+一般接種!M33+医療従事者等!C31)</f>
        <v>6908707</v>
      </c>
      <c r="D34" s="30">
        <f t="shared" si="0"/>
        <v>0.78157117514758456</v>
      </c>
      <c r="E34" s="34">
        <f>SUM(一般接種!E33+一般接種!H33+一般接種!K33+一般接種!N33+医療従事者等!D31)</f>
        <v>6820156</v>
      </c>
      <c r="F34" s="31">
        <f t="shared" si="1"/>
        <v>0.77155353955665651</v>
      </c>
      <c r="G34" s="29">
        <f t="shared" si="8"/>
        <v>4965623</v>
      </c>
      <c r="H34" s="31">
        <f t="shared" si="6"/>
        <v>0.56175313317671083</v>
      </c>
      <c r="I34" s="35">
        <v>65463</v>
      </c>
      <c r="J34" s="35">
        <v>374987</v>
      </c>
      <c r="K34" s="35">
        <v>1528262</v>
      </c>
      <c r="L34" s="35">
        <v>1560320</v>
      </c>
      <c r="M34" s="35">
        <v>772793</v>
      </c>
      <c r="N34" s="35">
        <v>368412</v>
      </c>
      <c r="O34" s="35">
        <v>197423</v>
      </c>
      <c r="P34" s="35">
        <v>97963</v>
      </c>
      <c r="Q34" s="35">
        <f t="shared" si="9"/>
        <v>549823</v>
      </c>
      <c r="R34" s="63">
        <f t="shared" si="7"/>
        <v>6.220061268095034E-2</v>
      </c>
      <c r="S34" s="35">
        <v>350</v>
      </c>
      <c r="T34" s="35">
        <v>48181</v>
      </c>
      <c r="U34" s="35">
        <v>501292</v>
      </c>
      <c r="W34" s="1">
        <v>8839511</v>
      </c>
    </row>
    <row r="35" spans="1:23" x14ac:dyDescent="0.45">
      <c r="A35" s="33" t="s">
        <v>40</v>
      </c>
      <c r="B35" s="32">
        <f t="shared" si="10"/>
        <v>12493511</v>
      </c>
      <c r="C35" s="34">
        <f>SUM(一般接種!D34+一般接種!G34+一般接種!J34+一般接種!M34+医療従事者等!C32)</f>
        <v>4437166</v>
      </c>
      <c r="D35" s="30">
        <f t="shared" si="0"/>
        <v>0.80330688632917691</v>
      </c>
      <c r="E35" s="34">
        <f>SUM(一般接種!E34+一般接種!H34+一般接種!K34+一般接種!N34+医療従事者等!D32)</f>
        <v>4386027</v>
      </c>
      <c r="F35" s="31">
        <f t="shared" si="1"/>
        <v>0.79404865464255814</v>
      </c>
      <c r="G35" s="29">
        <f t="shared" si="8"/>
        <v>3305244</v>
      </c>
      <c r="H35" s="31">
        <f t="shared" si="6"/>
        <v>0.59838312702256213</v>
      </c>
      <c r="I35" s="35">
        <v>45535</v>
      </c>
      <c r="J35" s="35">
        <v>243609</v>
      </c>
      <c r="K35" s="35">
        <v>1010111</v>
      </c>
      <c r="L35" s="35">
        <v>1037516</v>
      </c>
      <c r="M35" s="35">
        <v>544640</v>
      </c>
      <c r="N35" s="35">
        <v>253106</v>
      </c>
      <c r="O35" s="35">
        <v>115613</v>
      </c>
      <c r="P35" s="35">
        <v>55114</v>
      </c>
      <c r="Q35" s="35">
        <f t="shared" si="9"/>
        <v>365074</v>
      </c>
      <c r="R35" s="63">
        <f t="shared" si="7"/>
        <v>6.6093190613048497E-2</v>
      </c>
      <c r="S35" s="35">
        <v>100</v>
      </c>
      <c r="T35" s="35">
        <v>26181</v>
      </c>
      <c r="U35" s="35">
        <v>338793</v>
      </c>
      <c r="W35" s="1">
        <v>5523625</v>
      </c>
    </row>
    <row r="36" spans="1:23" x14ac:dyDescent="0.45">
      <c r="A36" s="33" t="s">
        <v>41</v>
      </c>
      <c r="B36" s="32">
        <f t="shared" si="10"/>
        <v>3118576</v>
      </c>
      <c r="C36" s="34">
        <f>SUM(一般接種!D35+一般接種!G35+一般接種!J35+一般接種!M35+医療従事者等!C33)</f>
        <v>1094970</v>
      </c>
      <c r="D36" s="30">
        <f t="shared" si="0"/>
        <v>0.81426209844438213</v>
      </c>
      <c r="E36" s="34">
        <f>SUM(一般接種!E35+一般接種!H35+一般接種!K35+一般接種!N35+医療従事者等!D33)</f>
        <v>1083875</v>
      </c>
      <c r="F36" s="31">
        <f t="shared" si="1"/>
        <v>0.80601142675270065</v>
      </c>
      <c r="G36" s="29">
        <f t="shared" si="8"/>
        <v>839330</v>
      </c>
      <c r="H36" s="31">
        <f t="shared" si="6"/>
        <v>0.62415829391428379</v>
      </c>
      <c r="I36" s="35">
        <v>7588</v>
      </c>
      <c r="J36" s="35">
        <v>54453</v>
      </c>
      <c r="K36" s="35">
        <v>307730</v>
      </c>
      <c r="L36" s="35">
        <v>254208</v>
      </c>
      <c r="M36" s="35">
        <v>131703</v>
      </c>
      <c r="N36" s="35">
        <v>53664</v>
      </c>
      <c r="O36" s="35">
        <v>20266</v>
      </c>
      <c r="P36" s="35">
        <v>9718</v>
      </c>
      <c r="Q36" s="35">
        <f t="shared" si="9"/>
        <v>100401</v>
      </c>
      <c r="R36" s="63">
        <f t="shared" si="7"/>
        <v>7.4662071970843416E-2</v>
      </c>
      <c r="S36" s="35">
        <v>64</v>
      </c>
      <c r="T36" s="35">
        <v>5624</v>
      </c>
      <c r="U36" s="35">
        <v>94713</v>
      </c>
      <c r="W36" s="1">
        <v>1344739</v>
      </c>
    </row>
    <row r="37" spans="1:23" x14ac:dyDescent="0.45">
      <c r="A37" s="33" t="s">
        <v>42</v>
      </c>
      <c r="B37" s="32">
        <f t="shared" si="10"/>
        <v>2142525</v>
      </c>
      <c r="C37" s="34">
        <f>SUM(一般接種!D36+一般接種!G36+一般接種!J36+一般接種!M36+医療従事者等!C34)</f>
        <v>750427</v>
      </c>
      <c r="D37" s="30">
        <f t="shared" si="0"/>
        <v>0.79458023446897186</v>
      </c>
      <c r="E37" s="34">
        <f>SUM(一般接種!E36+一般接種!H36+一般接種!K36+一般接種!N36+医療従事者等!D34)</f>
        <v>741424</v>
      </c>
      <c r="F37" s="31">
        <f t="shared" si="1"/>
        <v>0.78504752062615413</v>
      </c>
      <c r="G37" s="29">
        <f t="shared" si="8"/>
        <v>592339</v>
      </c>
      <c r="H37" s="31">
        <f t="shared" si="6"/>
        <v>0.62719073474850495</v>
      </c>
      <c r="I37" s="35">
        <v>7683</v>
      </c>
      <c r="J37" s="35">
        <v>44808</v>
      </c>
      <c r="K37" s="35">
        <v>212580</v>
      </c>
      <c r="L37" s="35">
        <v>197470</v>
      </c>
      <c r="M37" s="35">
        <v>83432</v>
      </c>
      <c r="N37" s="35">
        <v>29839</v>
      </c>
      <c r="O37" s="35">
        <v>10756</v>
      </c>
      <c r="P37" s="35">
        <v>5771</v>
      </c>
      <c r="Q37" s="35">
        <f t="shared" si="9"/>
        <v>58335</v>
      </c>
      <c r="R37" s="63">
        <f t="shared" si="7"/>
        <v>6.1767284463042339E-2</v>
      </c>
      <c r="S37" s="35">
        <v>2</v>
      </c>
      <c r="T37" s="35">
        <v>3010</v>
      </c>
      <c r="U37" s="35">
        <v>55323</v>
      </c>
      <c r="W37" s="1">
        <v>944432</v>
      </c>
    </row>
    <row r="38" spans="1:23" x14ac:dyDescent="0.45">
      <c r="A38" s="33" t="s">
        <v>43</v>
      </c>
      <c r="B38" s="32">
        <f t="shared" si="10"/>
        <v>1274406</v>
      </c>
      <c r="C38" s="34">
        <f>SUM(一般接種!D37+一般接種!G37+一般接種!J37+一般接種!M37+医療従事者等!C35)</f>
        <v>444433</v>
      </c>
      <c r="D38" s="30">
        <f t="shared" si="0"/>
        <v>0.79820865392213913</v>
      </c>
      <c r="E38" s="34">
        <f>SUM(一般接種!E37+一般接種!H37+一般接種!K37+一般接種!N37+医療従事者等!D35)</f>
        <v>439221</v>
      </c>
      <c r="F38" s="31">
        <f t="shared" si="1"/>
        <v>0.78884781999612064</v>
      </c>
      <c r="G38" s="29">
        <f t="shared" si="8"/>
        <v>346969</v>
      </c>
      <c r="H38" s="31">
        <f t="shared" si="6"/>
        <v>0.62316177791188032</v>
      </c>
      <c r="I38" s="35">
        <v>4916</v>
      </c>
      <c r="J38" s="35">
        <v>23218</v>
      </c>
      <c r="K38" s="35">
        <v>108396</v>
      </c>
      <c r="L38" s="35">
        <v>110732</v>
      </c>
      <c r="M38" s="35">
        <v>59687</v>
      </c>
      <c r="N38" s="35">
        <v>25031</v>
      </c>
      <c r="O38" s="35">
        <v>9441</v>
      </c>
      <c r="P38" s="35">
        <v>5548</v>
      </c>
      <c r="Q38" s="35">
        <f t="shared" si="9"/>
        <v>43783</v>
      </c>
      <c r="R38" s="63">
        <f t="shared" si="7"/>
        <v>7.8634956213136778E-2</v>
      </c>
      <c r="S38" s="35">
        <v>17</v>
      </c>
      <c r="T38" s="35">
        <v>2691</v>
      </c>
      <c r="U38" s="35">
        <v>41075</v>
      </c>
      <c r="W38" s="1">
        <v>556788</v>
      </c>
    </row>
    <row r="39" spans="1:23" x14ac:dyDescent="0.45">
      <c r="A39" s="33" t="s">
        <v>44</v>
      </c>
      <c r="B39" s="32">
        <f t="shared" si="10"/>
        <v>1602886</v>
      </c>
      <c r="C39" s="34">
        <f>SUM(一般接種!D38+一般接種!G38+一般接種!J38+一般接種!M38+医療従事者等!C36)</f>
        <v>565390</v>
      </c>
      <c r="D39" s="30">
        <f t="shared" si="0"/>
        <v>0.8403350103668914</v>
      </c>
      <c r="E39" s="34">
        <f>SUM(一般接種!E38+一般接種!H38+一般接種!K38+一般接種!N38+医療従事者等!D36)</f>
        <v>556742</v>
      </c>
      <c r="F39" s="31">
        <f t="shared" si="1"/>
        <v>0.82748155139228463</v>
      </c>
      <c r="G39" s="29">
        <f t="shared" si="8"/>
        <v>446995</v>
      </c>
      <c r="H39" s="31">
        <f t="shared" si="6"/>
        <v>0.66436539018898211</v>
      </c>
      <c r="I39" s="35">
        <v>4900</v>
      </c>
      <c r="J39" s="35">
        <v>30266</v>
      </c>
      <c r="K39" s="35">
        <v>111404</v>
      </c>
      <c r="L39" s="35">
        <v>142673</v>
      </c>
      <c r="M39" s="35">
        <v>82646</v>
      </c>
      <c r="N39" s="35">
        <v>45538</v>
      </c>
      <c r="O39" s="35">
        <v>20782</v>
      </c>
      <c r="P39" s="35">
        <v>8786</v>
      </c>
      <c r="Q39" s="35">
        <f t="shared" si="9"/>
        <v>33759</v>
      </c>
      <c r="R39" s="63">
        <f t="shared" si="7"/>
        <v>5.0175754107741354E-2</v>
      </c>
      <c r="S39" s="35">
        <v>25</v>
      </c>
      <c r="T39" s="35">
        <v>2119</v>
      </c>
      <c r="U39" s="35">
        <v>31615</v>
      </c>
      <c r="W39" s="1">
        <v>672815</v>
      </c>
    </row>
    <row r="40" spans="1:23" x14ac:dyDescent="0.45">
      <c r="A40" s="33" t="s">
        <v>45</v>
      </c>
      <c r="B40" s="32">
        <f t="shared" si="10"/>
        <v>4280007</v>
      </c>
      <c r="C40" s="34">
        <f>SUM(一般接種!D39+一般接種!G39+一般接種!J39+一般接種!M39+医療従事者等!C37)</f>
        <v>1516983</v>
      </c>
      <c r="D40" s="30">
        <f t="shared" si="0"/>
        <v>0.80102978628581512</v>
      </c>
      <c r="E40" s="34">
        <f>SUM(一般接種!E39+一般接種!H39+一般接種!K39+一般接種!N39+医療従事者等!D37)</f>
        <v>1487732</v>
      </c>
      <c r="F40" s="31">
        <f t="shared" si="1"/>
        <v>0.78558404808133531</v>
      </c>
      <c r="G40" s="29">
        <f t="shared" si="8"/>
        <v>1168231</v>
      </c>
      <c r="H40" s="31">
        <f t="shared" si="6"/>
        <v>0.61687430133525822</v>
      </c>
      <c r="I40" s="35">
        <v>21851</v>
      </c>
      <c r="J40" s="35">
        <v>138117</v>
      </c>
      <c r="K40" s="35">
        <v>362995</v>
      </c>
      <c r="L40" s="35">
        <v>318317</v>
      </c>
      <c r="M40" s="35">
        <v>163533</v>
      </c>
      <c r="N40" s="35">
        <v>92076</v>
      </c>
      <c r="O40" s="35">
        <v>50949</v>
      </c>
      <c r="P40" s="35">
        <v>20393</v>
      </c>
      <c r="Q40" s="35">
        <f t="shared" si="9"/>
        <v>107061</v>
      </c>
      <c r="R40" s="63">
        <f t="shared" si="7"/>
        <v>5.6532637445209109E-2</v>
      </c>
      <c r="S40" s="35">
        <v>249</v>
      </c>
      <c r="T40" s="35">
        <v>7372</v>
      </c>
      <c r="U40" s="35">
        <v>99440</v>
      </c>
      <c r="W40" s="1">
        <v>1893791</v>
      </c>
    </row>
    <row r="41" spans="1:23" x14ac:dyDescent="0.45">
      <c r="A41" s="33" t="s">
        <v>46</v>
      </c>
      <c r="B41" s="32">
        <f t="shared" si="10"/>
        <v>6370194</v>
      </c>
      <c r="C41" s="34">
        <f>SUM(一般接種!D40+一般接種!G40+一般接種!J40+一般接種!M40+医療従事者等!C38)</f>
        <v>2246299</v>
      </c>
      <c r="D41" s="30">
        <f t="shared" si="0"/>
        <v>0.79870311577200237</v>
      </c>
      <c r="E41" s="34">
        <f>SUM(一般接種!E40+一般接種!H40+一般接種!K40+一般接種!N40+医療従事者等!D38)</f>
        <v>2219558</v>
      </c>
      <c r="F41" s="31">
        <f t="shared" si="1"/>
        <v>0.7891949781559241</v>
      </c>
      <c r="G41" s="29">
        <f t="shared" si="8"/>
        <v>1702813</v>
      </c>
      <c r="H41" s="31">
        <f t="shared" si="6"/>
        <v>0.60545904560215302</v>
      </c>
      <c r="I41" s="35">
        <v>22420</v>
      </c>
      <c r="J41" s="35">
        <v>121857</v>
      </c>
      <c r="K41" s="35">
        <v>546170</v>
      </c>
      <c r="L41" s="35">
        <v>532687</v>
      </c>
      <c r="M41" s="35">
        <v>292761</v>
      </c>
      <c r="N41" s="35">
        <v>116579</v>
      </c>
      <c r="O41" s="35">
        <v>46002</v>
      </c>
      <c r="P41" s="35">
        <v>24337</v>
      </c>
      <c r="Q41" s="35">
        <f t="shared" si="9"/>
        <v>201524</v>
      </c>
      <c r="R41" s="63">
        <f t="shared" si="7"/>
        <v>7.1654684751601194E-2</v>
      </c>
      <c r="S41" s="35">
        <v>55</v>
      </c>
      <c r="T41" s="35">
        <v>15623</v>
      </c>
      <c r="U41" s="35">
        <v>185846</v>
      </c>
      <c r="W41" s="1">
        <v>2812433</v>
      </c>
    </row>
    <row r="42" spans="1:23" x14ac:dyDescent="0.45">
      <c r="A42" s="33" t="s">
        <v>47</v>
      </c>
      <c r="B42" s="32">
        <f t="shared" si="10"/>
        <v>3225043</v>
      </c>
      <c r="C42" s="34">
        <f>SUM(一般接種!D41+一般接種!G41+一般接種!J41+一般接種!M41+医療従事者等!C39)</f>
        <v>1123098</v>
      </c>
      <c r="D42" s="30">
        <f t="shared" si="0"/>
        <v>0.82817618039834529</v>
      </c>
      <c r="E42" s="34">
        <f>SUM(一般接種!E41+一般接種!H41+一般接種!K41+一般接種!N41+医療従事者等!D39)</f>
        <v>1100145</v>
      </c>
      <c r="F42" s="31">
        <f t="shared" si="1"/>
        <v>0.81125056227002235</v>
      </c>
      <c r="G42" s="29">
        <f t="shared" si="8"/>
        <v>896469</v>
      </c>
      <c r="H42" s="31">
        <f t="shared" si="6"/>
        <v>0.66105920611159863</v>
      </c>
      <c r="I42" s="35">
        <v>44783</v>
      </c>
      <c r="J42" s="35">
        <v>46886</v>
      </c>
      <c r="K42" s="35">
        <v>287379</v>
      </c>
      <c r="L42" s="35">
        <v>309932</v>
      </c>
      <c r="M42" s="35">
        <v>133809</v>
      </c>
      <c r="N42" s="35">
        <v>41908</v>
      </c>
      <c r="O42" s="35">
        <v>18896</v>
      </c>
      <c r="P42" s="35">
        <v>12876</v>
      </c>
      <c r="Q42" s="35">
        <f t="shared" si="9"/>
        <v>105331</v>
      </c>
      <c r="R42" s="63">
        <f t="shared" si="7"/>
        <v>7.7671427834025267E-2</v>
      </c>
      <c r="S42" s="35">
        <v>398</v>
      </c>
      <c r="T42" s="35">
        <v>9123</v>
      </c>
      <c r="U42" s="35">
        <v>95810</v>
      </c>
      <c r="W42" s="1">
        <v>1356110</v>
      </c>
    </row>
    <row r="43" spans="1:23" x14ac:dyDescent="0.45">
      <c r="A43" s="33" t="s">
        <v>48</v>
      </c>
      <c r="B43" s="32">
        <f t="shared" si="10"/>
        <v>1713602</v>
      </c>
      <c r="C43" s="34">
        <f>SUM(一般接種!D42+一般接種!G42+一般接種!J42+一般接種!M42+医療従事者等!C40)</f>
        <v>599901</v>
      </c>
      <c r="D43" s="30">
        <f t="shared" si="0"/>
        <v>0.81624847438393688</v>
      </c>
      <c r="E43" s="34">
        <f>SUM(一般接種!E42+一般接種!H42+一般接種!K42+一般接種!N42+医療従事者等!D40)</f>
        <v>592523</v>
      </c>
      <c r="F43" s="31">
        <f t="shared" si="1"/>
        <v>0.80620968257661418</v>
      </c>
      <c r="G43" s="29">
        <f t="shared" si="8"/>
        <v>475151</v>
      </c>
      <c r="H43" s="31">
        <f t="shared" si="6"/>
        <v>0.64650880537288979</v>
      </c>
      <c r="I43" s="35">
        <v>7945</v>
      </c>
      <c r="J43" s="35">
        <v>39854</v>
      </c>
      <c r="K43" s="35">
        <v>153191</v>
      </c>
      <c r="L43" s="35">
        <v>160668</v>
      </c>
      <c r="M43" s="35">
        <v>67372</v>
      </c>
      <c r="N43" s="35">
        <v>29055</v>
      </c>
      <c r="O43" s="35">
        <v>11821</v>
      </c>
      <c r="P43" s="35">
        <v>5245</v>
      </c>
      <c r="Q43" s="35">
        <f t="shared" si="9"/>
        <v>46027</v>
      </c>
      <c r="R43" s="63">
        <f t="shared" si="7"/>
        <v>6.2626114192957605E-2</v>
      </c>
      <c r="S43" s="35">
        <v>10</v>
      </c>
      <c r="T43" s="35">
        <v>3439</v>
      </c>
      <c r="U43" s="35">
        <v>42578</v>
      </c>
      <c r="W43" s="1">
        <v>734949</v>
      </c>
    </row>
    <row r="44" spans="1:23" x14ac:dyDescent="0.45">
      <c r="A44" s="33" t="s">
        <v>49</v>
      </c>
      <c r="B44" s="32">
        <f t="shared" si="10"/>
        <v>2221496</v>
      </c>
      <c r="C44" s="34">
        <f>SUM(一般接種!D43+一般接種!G43+一般接種!J43+一般接種!M43+医療従事者等!C41)</f>
        <v>780636</v>
      </c>
      <c r="D44" s="30">
        <f t="shared" si="0"/>
        <v>0.80155992015574562</v>
      </c>
      <c r="E44" s="34">
        <f>SUM(一般接種!E43+一般接種!H43+一般接種!K43+一般接種!N43+医療従事者等!D41)</f>
        <v>772423</v>
      </c>
      <c r="F44" s="31">
        <f t="shared" si="1"/>
        <v>0.79312678150439064</v>
      </c>
      <c r="G44" s="29">
        <f t="shared" si="8"/>
        <v>605526</v>
      </c>
      <c r="H44" s="31">
        <f t="shared" si="6"/>
        <v>0.62175632716429685</v>
      </c>
      <c r="I44" s="35">
        <v>9396</v>
      </c>
      <c r="J44" s="35">
        <v>48492</v>
      </c>
      <c r="K44" s="35">
        <v>170727</v>
      </c>
      <c r="L44" s="35">
        <v>187130</v>
      </c>
      <c r="M44" s="35">
        <v>114025</v>
      </c>
      <c r="N44" s="35">
        <v>52780</v>
      </c>
      <c r="O44" s="35">
        <v>16670</v>
      </c>
      <c r="P44" s="35">
        <v>6306</v>
      </c>
      <c r="Q44" s="35">
        <f t="shared" si="9"/>
        <v>62911</v>
      </c>
      <c r="R44" s="63">
        <f t="shared" si="7"/>
        <v>6.4597246523242724E-2</v>
      </c>
      <c r="S44" s="35">
        <v>148</v>
      </c>
      <c r="T44" s="35">
        <v>7807</v>
      </c>
      <c r="U44" s="35">
        <v>54956</v>
      </c>
      <c r="W44" s="1">
        <v>973896</v>
      </c>
    </row>
    <row r="45" spans="1:23" x14ac:dyDescent="0.45">
      <c r="A45" s="33" t="s">
        <v>50</v>
      </c>
      <c r="B45" s="32">
        <f t="shared" si="10"/>
        <v>3211949</v>
      </c>
      <c r="C45" s="34">
        <f>SUM(一般接種!D44+一般接種!G44+一般接種!J44+一般接種!M44+医療従事者等!C42)</f>
        <v>1115338</v>
      </c>
      <c r="D45" s="30">
        <f t="shared" si="0"/>
        <v>0.82238782969417179</v>
      </c>
      <c r="E45" s="34">
        <f>SUM(一般接種!E44+一般接種!H44+一般接種!K44+一般接種!N44+医療従事者等!D42)</f>
        <v>1104080</v>
      </c>
      <c r="F45" s="31">
        <f t="shared" si="1"/>
        <v>0.81408681046350184</v>
      </c>
      <c r="G45" s="29">
        <f t="shared" si="8"/>
        <v>878492</v>
      </c>
      <c r="H45" s="31">
        <f t="shared" si="6"/>
        <v>0.64775084259990456</v>
      </c>
      <c r="I45" s="35">
        <v>12488</v>
      </c>
      <c r="J45" s="35">
        <v>59304</v>
      </c>
      <c r="K45" s="35">
        <v>280083</v>
      </c>
      <c r="L45" s="35">
        <v>272573</v>
      </c>
      <c r="M45" s="35">
        <v>142446</v>
      </c>
      <c r="N45" s="35">
        <v>71716</v>
      </c>
      <c r="O45" s="35">
        <v>28010</v>
      </c>
      <c r="P45" s="35">
        <v>11872</v>
      </c>
      <c r="Q45" s="35">
        <f t="shared" si="9"/>
        <v>114039</v>
      </c>
      <c r="R45" s="63">
        <f t="shared" si="7"/>
        <v>8.4085977264733797E-2</v>
      </c>
      <c r="S45" s="35">
        <v>212</v>
      </c>
      <c r="T45" s="35">
        <v>5862</v>
      </c>
      <c r="U45" s="35">
        <v>107965</v>
      </c>
      <c r="W45" s="1">
        <v>1356219</v>
      </c>
    </row>
    <row r="46" spans="1:23" x14ac:dyDescent="0.45">
      <c r="A46" s="33" t="s">
        <v>51</v>
      </c>
      <c r="B46" s="32">
        <f t="shared" si="10"/>
        <v>1615986</v>
      </c>
      <c r="C46" s="34">
        <f>SUM(一般接種!D45+一般接種!G45+一般接種!J45+一般接種!M45+医療従事者等!C43)</f>
        <v>566379</v>
      </c>
      <c r="D46" s="30">
        <f t="shared" si="0"/>
        <v>0.80776619549978823</v>
      </c>
      <c r="E46" s="34">
        <f>SUM(一般接種!E45+一般接種!H45+一般接種!K45+一般接種!N45+医療従事者等!D43)</f>
        <v>559144</v>
      </c>
      <c r="F46" s="31">
        <f t="shared" si="1"/>
        <v>0.79744768364740493</v>
      </c>
      <c r="G46" s="29">
        <f t="shared" si="8"/>
        <v>437483</v>
      </c>
      <c r="H46" s="31">
        <f t="shared" si="6"/>
        <v>0.62393552463250557</v>
      </c>
      <c r="I46" s="35">
        <v>10598</v>
      </c>
      <c r="J46" s="35">
        <v>33557</v>
      </c>
      <c r="K46" s="35">
        <v>141013</v>
      </c>
      <c r="L46" s="35">
        <v>125436</v>
      </c>
      <c r="M46" s="35">
        <v>73361</v>
      </c>
      <c r="N46" s="35">
        <v>36067</v>
      </c>
      <c r="O46" s="35">
        <v>13275</v>
      </c>
      <c r="P46" s="35">
        <v>4176</v>
      </c>
      <c r="Q46" s="35">
        <f t="shared" si="9"/>
        <v>52980</v>
      </c>
      <c r="R46" s="63">
        <f t="shared" si="7"/>
        <v>7.5559745395889999E-2</v>
      </c>
      <c r="S46" s="35">
        <v>167</v>
      </c>
      <c r="T46" s="35">
        <v>5505</v>
      </c>
      <c r="U46" s="35">
        <v>47308</v>
      </c>
      <c r="W46" s="1">
        <v>701167</v>
      </c>
    </row>
    <row r="47" spans="1:23" x14ac:dyDescent="0.45">
      <c r="A47" s="33" t="s">
        <v>52</v>
      </c>
      <c r="B47" s="32">
        <f t="shared" si="10"/>
        <v>11621397</v>
      </c>
      <c r="C47" s="34">
        <f>SUM(一般接種!D46+一般接種!G46+一般接種!J46+一般接種!M46+医療従事者等!C44)</f>
        <v>4138689</v>
      </c>
      <c r="D47" s="30">
        <f t="shared" si="0"/>
        <v>0.80767987791193496</v>
      </c>
      <c r="E47" s="34">
        <f>SUM(一般接種!E46+一般接種!H46+一般接種!K46+一般接種!N46+医療従事者等!D44)</f>
        <v>4058062</v>
      </c>
      <c r="F47" s="31">
        <f t="shared" si="1"/>
        <v>0.79194523210588252</v>
      </c>
      <c r="G47" s="29">
        <f t="shared" si="8"/>
        <v>3051692</v>
      </c>
      <c r="H47" s="31">
        <f t="shared" si="6"/>
        <v>0.59554854737450158</v>
      </c>
      <c r="I47" s="35">
        <v>43990</v>
      </c>
      <c r="J47" s="35">
        <v>230476</v>
      </c>
      <c r="K47" s="35">
        <v>929892</v>
      </c>
      <c r="L47" s="35">
        <v>1024431</v>
      </c>
      <c r="M47" s="35">
        <v>491176</v>
      </c>
      <c r="N47" s="35">
        <v>193292</v>
      </c>
      <c r="O47" s="35">
        <v>85563</v>
      </c>
      <c r="P47" s="35">
        <v>52872</v>
      </c>
      <c r="Q47" s="35">
        <f t="shared" si="9"/>
        <v>372954</v>
      </c>
      <c r="R47" s="63">
        <f t="shared" si="7"/>
        <v>7.2783299539242452E-2</v>
      </c>
      <c r="S47" s="35">
        <v>85</v>
      </c>
      <c r="T47" s="35">
        <v>39204</v>
      </c>
      <c r="U47" s="35">
        <v>333665</v>
      </c>
      <c r="W47" s="1">
        <v>5124170</v>
      </c>
    </row>
    <row r="48" spans="1:23" x14ac:dyDescent="0.45">
      <c r="A48" s="33" t="s">
        <v>53</v>
      </c>
      <c r="B48" s="32">
        <f t="shared" si="10"/>
        <v>1872395</v>
      </c>
      <c r="C48" s="34">
        <f>SUM(一般接種!D47+一般接種!G47+一般接種!J47+一般接種!M47+医療従事者等!C45)</f>
        <v>658857</v>
      </c>
      <c r="D48" s="30">
        <f t="shared" si="0"/>
        <v>0.8052301209207281</v>
      </c>
      <c r="E48" s="34">
        <f>SUM(一般接種!E47+一般接種!H47+一般接種!K47+一般接種!N47+医療従事者等!D45)</f>
        <v>650921</v>
      </c>
      <c r="F48" s="31">
        <f t="shared" si="1"/>
        <v>0.79553104169772992</v>
      </c>
      <c r="G48" s="29">
        <f t="shared" si="8"/>
        <v>496813</v>
      </c>
      <c r="H48" s="31">
        <f t="shared" si="6"/>
        <v>0.60718606930637409</v>
      </c>
      <c r="I48" s="35">
        <v>8409</v>
      </c>
      <c r="J48" s="35">
        <v>56586</v>
      </c>
      <c r="K48" s="35">
        <v>165974</v>
      </c>
      <c r="L48" s="35">
        <v>147242</v>
      </c>
      <c r="M48" s="35">
        <v>63323</v>
      </c>
      <c r="N48" s="35">
        <v>32335</v>
      </c>
      <c r="O48" s="35">
        <v>15324</v>
      </c>
      <c r="P48" s="35">
        <v>7620</v>
      </c>
      <c r="Q48" s="35">
        <f t="shared" si="9"/>
        <v>65804</v>
      </c>
      <c r="R48" s="63">
        <f t="shared" si="7"/>
        <v>8.0423161440293711E-2</v>
      </c>
      <c r="S48" s="35">
        <v>42</v>
      </c>
      <c r="T48" s="35">
        <v>6113</v>
      </c>
      <c r="U48" s="35">
        <v>59649</v>
      </c>
      <c r="W48" s="1">
        <v>818222</v>
      </c>
    </row>
    <row r="49" spans="1:23" x14ac:dyDescent="0.45">
      <c r="A49" s="33" t="s">
        <v>54</v>
      </c>
      <c r="B49" s="32">
        <f t="shared" si="10"/>
        <v>3155764</v>
      </c>
      <c r="C49" s="34">
        <f>SUM(一般接種!D48+一般接種!G48+一般接種!J48+一般接種!M48+医療従事者等!C46)</f>
        <v>1102417</v>
      </c>
      <c r="D49" s="30">
        <f t="shared" si="0"/>
        <v>0.82520072039271286</v>
      </c>
      <c r="E49" s="34">
        <f>SUM(一般接種!E48+一般接種!H48+一般接種!K48+一般接種!N48+医療従事者等!D46)</f>
        <v>1086601</v>
      </c>
      <c r="F49" s="31">
        <f t="shared" si="1"/>
        <v>0.81336184763065356</v>
      </c>
      <c r="G49" s="29">
        <f t="shared" si="8"/>
        <v>882197</v>
      </c>
      <c r="H49" s="31">
        <f t="shared" si="6"/>
        <v>0.66035774115265833</v>
      </c>
      <c r="I49" s="35">
        <v>14892</v>
      </c>
      <c r="J49" s="35">
        <v>65955</v>
      </c>
      <c r="K49" s="35">
        <v>278058</v>
      </c>
      <c r="L49" s="35">
        <v>302416</v>
      </c>
      <c r="M49" s="35">
        <v>132753</v>
      </c>
      <c r="N49" s="35">
        <v>51952</v>
      </c>
      <c r="O49" s="35">
        <v>24981</v>
      </c>
      <c r="P49" s="35">
        <v>11190</v>
      </c>
      <c r="Q49" s="35">
        <f t="shared" si="9"/>
        <v>84549</v>
      </c>
      <c r="R49" s="63">
        <f t="shared" si="7"/>
        <v>6.3288116664096686E-2</v>
      </c>
      <c r="S49" s="35">
        <v>84</v>
      </c>
      <c r="T49" s="35">
        <v>6539</v>
      </c>
      <c r="U49" s="35">
        <v>77926</v>
      </c>
      <c r="W49" s="1">
        <v>1335938</v>
      </c>
    </row>
    <row r="50" spans="1:23" x14ac:dyDescent="0.45">
      <c r="A50" s="33" t="s">
        <v>55</v>
      </c>
      <c r="B50" s="32">
        <f t="shared" si="10"/>
        <v>4175507</v>
      </c>
      <c r="C50" s="34">
        <f>SUM(一般接種!D49+一般接種!G49+一般接種!J49+一般接種!M49+医療従事者等!C47)</f>
        <v>1462268</v>
      </c>
      <c r="D50" s="30">
        <f t="shared" si="0"/>
        <v>0.83147423158170064</v>
      </c>
      <c r="E50" s="34">
        <f>SUM(一般接種!E49+一般接種!H49+一般接種!K49+一般接種!N49+医療従事者等!D47)</f>
        <v>1446069</v>
      </c>
      <c r="F50" s="31">
        <f t="shared" si="1"/>
        <v>0.82226316283274903</v>
      </c>
      <c r="G50" s="29">
        <f t="shared" si="8"/>
        <v>1148208</v>
      </c>
      <c r="H50" s="31">
        <f t="shared" si="6"/>
        <v>0.65289356294192402</v>
      </c>
      <c r="I50" s="35">
        <v>21270</v>
      </c>
      <c r="J50" s="35">
        <v>78100</v>
      </c>
      <c r="K50" s="35">
        <v>344333</v>
      </c>
      <c r="L50" s="35">
        <v>429580</v>
      </c>
      <c r="M50" s="35">
        <v>176679</v>
      </c>
      <c r="N50" s="35">
        <v>65972</v>
      </c>
      <c r="O50" s="35">
        <v>22207</v>
      </c>
      <c r="P50" s="35">
        <v>10067</v>
      </c>
      <c r="Q50" s="35">
        <f t="shared" si="9"/>
        <v>118962</v>
      </c>
      <c r="R50" s="63">
        <f t="shared" si="7"/>
        <v>6.7644123742995318E-2</v>
      </c>
      <c r="S50" s="35">
        <v>150</v>
      </c>
      <c r="T50" s="35">
        <v>10566</v>
      </c>
      <c r="U50" s="35">
        <v>108246</v>
      </c>
      <c r="W50" s="1">
        <v>1758645</v>
      </c>
    </row>
    <row r="51" spans="1:23" x14ac:dyDescent="0.45">
      <c r="A51" s="33" t="s">
        <v>56</v>
      </c>
      <c r="B51" s="32">
        <f t="shared" si="10"/>
        <v>2637493</v>
      </c>
      <c r="C51" s="34">
        <f>SUM(一般接種!D50+一般接種!G50+一般接種!J50+一般接種!M50+医療従事者等!C48)</f>
        <v>926981</v>
      </c>
      <c r="D51" s="30">
        <f t="shared" si="0"/>
        <v>0.81190129810526201</v>
      </c>
      <c r="E51" s="34">
        <f>SUM(一般接種!E50+一般接種!H50+一般接種!K50+一般接種!N50+医療従事者等!D48)</f>
        <v>911798</v>
      </c>
      <c r="F51" s="31">
        <f t="shared" si="1"/>
        <v>0.79860318583636747</v>
      </c>
      <c r="G51" s="29">
        <f t="shared" si="8"/>
        <v>723459</v>
      </c>
      <c r="H51" s="31">
        <f t="shared" si="6"/>
        <v>0.63364545899639235</v>
      </c>
      <c r="I51" s="35">
        <v>19494</v>
      </c>
      <c r="J51" s="35">
        <v>50889</v>
      </c>
      <c r="K51" s="35">
        <v>216583</v>
      </c>
      <c r="L51" s="35">
        <v>218869</v>
      </c>
      <c r="M51" s="35">
        <v>116362</v>
      </c>
      <c r="N51" s="35">
        <v>63383</v>
      </c>
      <c r="O51" s="35">
        <v>24912</v>
      </c>
      <c r="P51" s="35">
        <v>12967</v>
      </c>
      <c r="Q51" s="35">
        <f t="shared" si="9"/>
        <v>75255</v>
      </c>
      <c r="R51" s="63">
        <f t="shared" si="7"/>
        <v>6.5912496792179656E-2</v>
      </c>
      <c r="S51" s="35">
        <v>244</v>
      </c>
      <c r="T51" s="35">
        <v>8237</v>
      </c>
      <c r="U51" s="35">
        <v>66774</v>
      </c>
      <c r="W51" s="1">
        <v>1141741</v>
      </c>
    </row>
    <row r="52" spans="1:23" x14ac:dyDescent="0.45">
      <c r="A52" s="33" t="s">
        <v>57</v>
      </c>
      <c r="B52" s="32">
        <f t="shared" si="10"/>
        <v>2476477</v>
      </c>
      <c r="C52" s="34">
        <f>SUM(一般接種!D51+一般接種!G51+一般接種!J51+一般接種!M51+医療従事者等!C49)</f>
        <v>871904</v>
      </c>
      <c r="D52" s="30">
        <f t="shared" si="0"/>
        <v>0.80194179579320501</v>
      </c>
      <c r="E52" s="34">
        <f>SUM(一般接種!E51+一般接種!H51+一般接種!K51+一般接種!N51+医療従事者等!D49)</f>
        <v>860351</v>
      </c>
      <c r="F52" s="31">
        <f t="shared" si="1"/>
        <v>0.79131581682442076</v>
      </c>
      <c r="G52" s="29">
        <f t="shared" si="8"/>
        <v>672474</v>
      </c>
      <c r="H52" s="31">
        <f t="shared" si="6"/>
        <v>0.61851420246293143</v>
      </c>
      <c r="I52" s="35">
        <v>10942</v>
      </c>
      <c r="J52" s="35">
        <v>46233</v>
      </c>
      <c r="K52" s="35">
        <v>186595</v>
      </c>
      <c r="L52" s="35">
        <v>215448</v>
      </c>
      <c r="M52" s="35">
        <v>121997</v>
      </c>
      <c r="N52" s="35">
        <v>56906</v>
      </c>
      <c r="O52" s="35">
        <v>24001</v>
      </c>
      <c r="P52" s="35">
        <v>10352</v>
      </c>
      <c r="Q52" s="35">
        <f t="shared" si="9"/>
        <v>71748</v>
      </c>
      <c r="R52" s="63">
        <f t="shared" si="7"/>
        <v>6.599088886456636E-2</v>
      </c>
      <c r="S52" s="35">
        <v>156</v>
      </c>
      <c r="T52" s="35">
        <v>5607</v>
      </c>
      <c r="U52" s="35">
        <v>65985</v>
      </c>
      <c r="W52" s="1">
        <v>1087241</v>
      </c>
    </row>
    <row r="53" spans="1:23" x14ac:dyDescent="0.45">
      <c r="A53" s="33" t="s">
        <v>58</v>
      </c>
      <c r="B53" s="32">
        <f t="shared" si="10"/>
        <v>3771759</v>
      </c>
      <c r="C53" s="34">
        <f>SUM(一般接種!D52+一般接種!G52+一般接種!J52+一般接種!M52+医療従事者等!C50)</f>
        <v>1322804</v>
      </c>
      <c r="D53" s="30">
        <f t="shared" si="0"/>
        <v>0.8177991328684644</v>
      </c>
      <c r="E53" s="34">
        <f>SUM(一般接種!E52+一般接種!H52+一般接種!K52+一般接種!N52+医療従事者等!D50)</f>
        <v>1299962</v>
      </c>
      <c r="F53" s="31">
        <f t="shared" si="1"/>
        <v>0.80367748839733988</v>
      </c>
      <c r="G53" s="29">
        <f t="shared" si="8"/>
        <v>1034530</v>
      </c>
      <c r="H53" s="31">
        <f t="shared" si="6"/>
        <v>0.63957905851994135</v>
      </c>
      <c r="I53" s="35">
        <v>17316</v>
      </c>
      <c r="J53" s="35">
        <v>70691</v>
      </c>
      <c r="K53" s="35">
        <v>342340</v>
      </c>
      <c r="L53" s="35">
        <v>302071</v>
      </c>
      <c r="M53" s="35">
        <v>172106</v>
      </c>
      <c r="N53" s="35">
        <v>82354</v>
      </c>
      <c r="O53" s="35">
        <v>33935</v>
      </c>
      <c r="P53" s="35">
        <v>13717</v>
      </c>
      <c r="Q53" s="35">
        <f t="shared" si="9"/>
        <v>114463</v>
      </c>
      <c r="R53" s="63">
        <f t="shared" si="7"/>
        <v>7.076463493119392E-2</v>
      </c>
      <c r="S53" s="35">
        <v>101</v>
      </c>
      <c r="T53" s="35">
        <v>6420</v>
      </c>
      <c r="U53" s="35">
        <v>107942</v>
      </c>
      <c r="W53" s="1">
        <v>1617517</v>
      </c>
    </row>
    <row r="54" spans="1:23" x14ac:dyDescent="0.45">
      <c r="A54" s="33" t="s">
        <v>59</v>
      </c>
      <c r="B54" s="32">
        <f t="shared" si="10"/>
        <v>2867685</v>
      </c>
      <c r="C54" s="34">
        <f>SUM(一般接種!D53+一般接種!G53+一般接種!J53+一般接種!M53+医療従事者等!C51)</f>
        <v>1060460</v>
      </c>
      <c r="D54" s="37">
        <f t="shared" si="0"/>
        <v>0.71405773817299367</v>
      </c>
      <c r="E54" s="34">
        <f>SUM(一般接種!E53+一般接種!H53+一般接種!K53+一般接種!N53+医療従事者等!D51)</f>
        <v>1039430</v>
      </c>
      <c r="F54" s="31">
        <f t="shared" si="1"/>
        <v>0.69989724722210622</v>
      </c>
      <c r="G54" s="29">
        <f t="shared" si="8"/>
        <v>692045</v>
      </c>
      <c r="H54" s="31">
        <f t="shared" si="6"/>
        <v>0.46598654113679855</v>
      </c>
      <c r="I54" s="35">
        <v>17307</v>
      </c>
      <c r="J54" s="35">
        <v>58693</v>
      </c>
      <c r="K54" s="35">
        <v>211290</v>
      </c>
      <c r="L54" s="35">
        <v>191238</v>
      </c>
      <c r="M54" s="35">
        <v>118055</v>
      </c>
      <c r="N54" s="35">
        <v>58700</v>
      </c>
      <c r="O54" s="35">
        <v>25144</v>
      </c>
      <c r="P54" s="35">
        <v>11618</v>
      </c>
      <c r="Q54" s="35">
        <f t="shared" si="9"/>
        <v>75750</v>
      </c>
      <c r="R54" s="63">
        <f t="shared" si="7"/>
        <v>5.1006048004266329E-2</v>
      </c>
      <c r="S54" s="35">
        <v>14</v>
      </c>
      <c r="T54" s="35">
        <v>6784</v>
      </c>
      <c r="U54" s="35">
        <v>68952</v>
      </c>
      <c r="W54" s="1">
        <v>1485118</v>
      </c>
    </row>
    <row r="55" spans="1:23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23" x14ac:dyDescent="0.45">
      <c r="A56" s="95" t="s">
        <v>112</v>
      </c>
      <c r="B56" s="95"/>
      <c r="C56" s="95"/>
      <c r="D56" s="95"/>
      <c r="E56" s="95"/>
      <c r="F56" s="95"/>
      <c r="G56" s="95"/>
      <c r="H56" s="95"/>
      <c r="I56" s="95"/>
      <c r="J56" s="22"/>
      <c r="K56" s="22"/>
      <c r="L56" s="22"/>
      <c r="M56" s="22"/>
      <c r="N56" s="22"/>
      <c r="O56" s="22"/>
    </row>
    <row r="57" spans="1:23" x14ac:dyDescent="0.45">
      <c r="A57" s="22" t="s">
        <v>113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23" x14ac:dyDescent="0.45">
      <c r="A58" s="22" t="s">
        <v>114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23" x14ac:dyDescent="0.45">
      <c r="A59" s="24" t="s">
        <v>115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23" x14ac:dyDescent="0.45">
      <c r="A60" s="95" t="s">
        <v>116</v>
      </c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53"/>
      <c r="M60" s="53"/>
      <c r="N60" s="53"/>
      <c r="O60" s="53"/>
    </row>
    <row r="61" spans="1:23" x14ac:dyDescent="0.45">
      <c r="A61" s="24" t="s">
        <v>117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  <c r="O61" s="22"/>
    </row>
  </sheetData>
  <mergeCells count="12">
    <mergeCell ref="T2:U2"/>
    <mergeCell ref="A56:I56"/>
    <mergeCell ref="A60:K60"/>
    <mergeCell ref="A3:A6"/>
    <mergeCell ref="B4:B6"/>
    <mergeCell ref="C4:D5"/>
    <mergeCell ref="E4:F5"/>
    <mergeCell ref="G5:H5"/>
    <mergeCell ref="G4:P4"/>
    <mergeCell ref="I6:P6"/>
    <mergeCell ref="B3:U3"/>
    <mergeCell ref="Q4:U4"/>
  </mergeCells>
  <phoneticPr fontId="2"/>
  <pageMargins left="0.7" right="0.7" top="0.75" bottom="0.75" header="0.3" footer="0.3"/>
  <pageSetup paperSize="9" scale="2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workbookViewId="0">
      <selection activeCell="F20" sqref="F20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3" width="9" customWidth="1"/>
    <col min="14" max="14" width="8.59765625" bestFit="1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118</v>
      </c>
      <c r="B1" s="23"/>
      <c r="C1" s="24"/>
      <c r="D1" s="24"/>
    </row>
    <row r="2" spans="1:23" x14ac:dyDescent="0.45">
      <c r="B2"/>
      <c r="T2" s="118"/>
      <c r="U2" s="118"/>
      <c r="V2" s="133">
        <f>'進捗状況 (都道府県別)'!G3</f>
        <v>44769</v>
      </c>
      <c r="W2" s="133"/>
    </row>
    <row r="3" spans="1:23" ht="37.5" customHeight="1" x14ac:dyDescent="0.45">
      <c r="A3" s="119" t="s">
        <v>2</v>
      </c>
      <c r="B3" s="132" t="str">
        <f>_xlfn.CONCAT("接種回数
（",TEXT('進捗状況 (都道府県別)'!G3-1,"m月d日"),"まで）")</f>
        <v>接種回数
（7月26日まで）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P3" s="115" t="str">
        <f>_xlfn.CONCAT("接種回数
（",TEXT('進捗状況 (都道府県別)'!G3-1,"m月d日"),"まで）","※4")</f>
        <v>接種回数
（7月26日まで）※4</v>
      </c>
      <c r="Q3" s="116"/>
      <c r="R3" s="116"/>
      <c r="S3" s="116"/>
      <c r="T3" s="116"/>
      <c r="U3" s="116"/>
      <c r="V3" s="116"/>
      <c r="W3" s="117"/>
    </row>
    <row r="4" spans="1:23" ht="18.75" customHeight="1" x14ac:dyDescent="0.45">
      <c r="A4" s="120"/>
      <c r="B4" s="122" t="s">
        <v>12</v>
      </c>
      <c r="C4" s="123" t="s">
        <v>119</v>
      </c>
      <c r="D4" s="123"/>
      <c r="E4" s="123"/>
      <c r="F4" s="124" t="s">
        <v>120</v>
      </c>
      <c r="G4" s="125"/>
      <c r="H4" s="126"/>
      <c r="I4" s="124" t="s">
        <v>121</v>
      </c>
      <c r="J4" s="125"/>
      <c r="K4" s="126"/>
      <c r="L4" s="129" t="s">
        <v>122</v>
      </c>
      <c r="M4" s="130"/>
      <c r="N4" s="131"/>
      <c r="P4" s="98" t="s">
        <v>123</v>
      </c>
      <c r="Q4" s="98"/>
      <c r="R4" s="127" t="s">
        <v>124</v>
      </c>
      <c r="S4" s="127"/>
      <c r="T4" s="128" t="s">
        <v>121</v>
      </c>
      <c r="U4" s="128"/>
      <c r="V4" s="114" t="s">
        <v>125</v>
      </c>
      <c r="W4" s="114"/>
    </row>
    <row r="5" spans="1:23" ht="36" x14ac:dyDescent="0.45">
      <c r="A5" s="121"/>
      <c r="B5" s="122"/>
      <c r="C5" s="38" t="s">
        <v>126</v>
      </c>
      <c r="D5" s="38" t="s">
        <v>94</v>
      </c>
      <c r="E5" s="38" t="s">
        <v>95</v>
      </c>
      <c r="F5" s="38" t="s">
        <v>126</v>
      </c>
      <c r="G5" s="38" t="s">
        <v>94</v>
      </c>
      <c r="H5" s="38" t="s">
        <v>95</v>
      </c>
      <c r="I5" s="38" t="s">
        <v>126</v>
      </c>
      <c r="J5" s="38" t="s">
        <v>94</v>
      </c>
      <c r="K5" s="38" t="s">
        <v>95</v>
      </c>
      <c r="L5" s="66" t="s">
        <v>126</v>
      </c>
      <c r="M5" s="66" t="s">
        <v>94</v>
      </c>
      <c r="N5" s="66" t="s">
        <v>95</v>
      </c>
      <c r="P5" s="39" t="s">
        <v>127</v>
      </c>
      <c r="Q5" s="39" t="s">
        <v>128</v>
      </c>
      <c r="R5" s="39" t="s">
        <v>129</v>
      </c>
      <c r="S5" s="39" t="s">
        <v>130</v>
      </c>
      <c r="T5" s="39" t="s">
        <v>129</v>
      </c>
      <c r="U5" s="39" t="s">
        <v>128</v>
      </c>
      <c r="V5" s="39" t="s">
        <v>131</v>
      </c>
      <c r="W5" s="39" t="s">
        <v>128</v>
      </c>
    </row>
    <row r="6" spans="1:23" x14ac:dyDescent="0.45">
      <c r="A6" s="28" t="s">
        <v>132</v>
      </c>
      <c r="B6" s="40">
        <f>SUM(B7:B53)</f>
        <v>194009605</v>
      </c>
      <c r="C6" s="40">
        <f>SUM(C7:C53)</f>
        <v>161526241</v>
      </c>
      <c r="D6" s="40">
        <f>SUM(D7:D53)</f>
        <v>81028461</v>
      </c>
      <c r="E6" s="41">
        <f>SUM(E7:E53)</f>
        <v>80497780</v>
      </c>
      <c r="F6" s="41">
        <f t="shared" ref="F6:T6" si="0">SUM(F7:F53)</f>
        <v>32344853</v>
      </c>
      <c r="G6" s="41">
        <f>SUM(G7:G53)</f>
        <v>16222410</v>
      </c>
      <c r="H6" s="41">
        <f t="shared" ref="H6:N6" si="1">SUM(H7:H53)</f>
        <v>16122443</v>
      </c>
      <c r="I6" s="41">
        <f>SUM(I7:I53)</f>
        <v>117555</v>
      </c>
      <c r="J6" s="41">
        <f t="shared" si="1"/>
        <v>58691</v>
      </c>
      <c r="K6" s="41">
        <f t="shared" si="1"/>
        <v>58864</v>
      </c>
      <c r="L6" s="67">
        <f>SUM(L7:L53)</f>
        <v>20956</v>
      </c>
      <c r="M6" s="67">
        <f t="shared" si="1"/>
        <v>13514</v>
      </c>
      <c r="N6" s="67">
        <f t="shared" si="1"/>
        <v>7442</v>
      </c>
      <c r="O6" s="42"/>
      <c r="P6" s="41">
        <f>SUM(P7:P53)</f>
        <v>177126180</v>
      </c>
      <c r="Q6" s="43">
        <f>C6/P6</f>
        <v>0.91192753662953718</v>
      </c>
      <c r="R6" s="41">
        <f t="shared" si="0"/>
        <v>34262000</v>
      </c>
      <c r="S6" s="44">
        <f>F6/R6</f>
        <v>0.94404450995271727</v>
      </c>
      <c r="T6" s="41">
        <f t="shared" si="0"/>
        <v>204940</v>
      </c>
      <c r="U6" s="44">
        <f>I6/T6</f>
        <v>0.57360690933931879</v>
      </c>
      <c r="V6" s="41">
        <f t="shared" ref="V6" si="2">SUM(V7:V53)</f>
        <v>378320</v>
      </c>
      <c r="W6" s="44">
        <f>L6/V6</f>
        <v>5.5392260520194546E-2</v>
      </c>
    </row>
    <row r="7" spans="1:23" x14ac:dyDescent="0.45">
      <c r="A7" s="45" t="s">
        <v>13</v>
      </c>
      <c r="B7" s="40">
        <v>7963876</v>
      </c>
      <c r="C7" s="40">
        <v>6464505</v>
      </c>
      <c r="D7" s="40">
        <v>3243548</v>
      </c>
      <c r="E7" s="41">
        <v>3220957</v>
      </c>
      <c r="F7" s="46">
        <v>1497920</v>
      </c>
      <c r="G7" s="41">
        <v>750969</v>
      </c>
      <c r="H7" s="41">
        <v>746951</v>
      </c>
      <c r="I7" s="41">
        <v>873</v>
      </c>
      <c r="J7" s="41">
        <v>429</v>
      </c>
      <c r="K7" s="41">
        <v>444</v>
      </c>
      <c r="L7" s="67">
        <v>578</v>
      </c>
      <c r="M7" s="67">
        <v>381</v>
      </c>
      <c r="N7" s="67">
        <v>197</v>
      </c>
      <c r="O7" s="42"/>
      <c r="P7" s="41">
        <v>7433760</v>
      </c>
      <c r="Q7" s="43">
        <v>0.86961443468715693</v>
      </c>
      <c r="R7" s="47">
        <v>1518500</v>
      </c>
      <c r="S7" s="43">
        <v>0.98644715179453413</v>
      </c>
      <c r="T7" s="41">
        <v>900</v>
      </c>
      <c r="U7" s="44">
        <v>0.97</v>
      </c>
      <c r="V7" s="41">
        <v>8750</v>
      </c>
      <c r="W7" s="44">
        <v>6.6057142857142856E-2</v>
      </c>
    </row>
    <row r="8" spans="1:23" x14ac:dyDescent="0.45">
      <c r="A8" s="45" t="s">
        <v>14</v>
      </c>
      <c r="B8" s="40">
        <v>2049726</v>
      </c>
      <c r="C8" s="40">
        <v>1858684</v>
      </c>
      <c r="D8" s="40">
        <v>931880</v>
      </c>
      <c r="E8" s="41">
        <v>926804</v>
      </c>
      <c r="F8" s="46">
        <v>188516</v>
      </c>
      <c r="G8" s="41">
        <v>94705</v>
      </c>
      <c r="H8" s="41">
        <v>93811</v>
      </c>
      <c r="I8" s="41">
        <v>2418</v>
      </c>
      <c r="J8" s="41">
        <v>1214</v>
      </c>
      <c r="K8" s="41">
        <v>1204</v>
      </c>
      <c r="L8" s="67">
        <v>108</v>
      </c>
      <c r="M8" s="67">
        <v>87</v>
      </c>
      <c r="N8" s="67">
        <v>21</v>
      </c>
      <c r="O8" s="42"/>
      <c r="P8" s="41">
        <v>1921955</v>
      </c>
      <c r="Q8" s="43">
        <v>0.96707987439872423</v>
      </c>
      <c r="R8" s="47">
        <v>186500</v>
      </c>
      <c r="S8" s="43">
        <v>1.0108096514745308</v>
      </c>
      <c r="T8" s="41">
        <v>3900</v>
      </c>
      <c r="U8" s="44">
        <v>0.62</v>
      </c>
      <c r="V8" s="41">
        <v>1300</v>
      </c>
      <c r="W8" s="44">
        <v>8.3076923076923076E-2</v>
      </c>
    </row>
    <row r="9" spans="1:23" x14ac:dyDescent="0.45">
      <c r="A9" s="45" t="s">
        <v>15</v>
      </c>
      <c r="B9" s="40">
        <v>1970197</v>
      </c>
      <c r="C9" s="40">
        <v>1725404</v>
      </c>
      <c r="D9" s="40">
        <v>865539</v>
      </c>
      <c r="E9" s="41">
        <v>859865</v>
      </c>
      <c r="F9" s="46">
        <v>244682</v>
      </c>
      <c r="G9" s="41">
        <v>122795</v>
      </c>
      <c r="H9" s="41">
        <v>121887</v>
      </c>
      <c r="I9" s="41">
        <v>98</v>
      </c>
      <c r="J9" s="41">
        <v>50</v>
      </c>
      <c r="K9" s="41">
        <v>48</v>
      </c>
      <c r="L9" s="67">
        <v>13</v>
      </c>
      <c r="M9" s="67">
        <v>11</v>
      </c>
      <c r="N9" s="67">
        <v>2</v>
      </c>
      <c r="O9" s="42"/>
      <c r="P9" s="41">
        <v>1879585</v>
      </c>
      <c r="Q9" s="43">
        <v>0.91797072226049903</v>
      </c>
      <c r="R9" s="47">
        <v>227500</v>
      </c>
      <c r="S9" s="43">
        <v>1.0755252747252748</v>
      </c>
      <c r="T9" s="41">
        <v>360</v>
      </c>
      <c r="U9" s="44">
        <v>0.2722222222222222</v>
      </c>
      <c r="V9" s="41">
        <v>500</v>
      </c>
      <c r="W9" s="44">
        <v>2.5999999999999999E-2</v>
      </c>
    </row>
    <row r="10" spans="1:23" x14ac:dyDescent="0.45">
      <c r="A10" s="45" t="s">
        <v>16</v>
      </c>
      <c r="B10" s="40">
        <v>3560259</v>
      </c>
      <c r="C10" s="40">
        <v>2818328</v>
      </c>
      <c r="D10" s="40">
        <v>1413542</v>
      </c>
      <c r="E10" s="41">
        <v>1404786</v>
      </c>
      <c r="F10" s="46">
        <v>741533</v>
      </c>
      <c r="G10" s="41">
        <v>371655</v>
      </c>
      <c r="H10" s="41">
        <v>369878</v>
      </c>
      <c r="I10" s="41">
        <v>55</v>
      </c>
      <c r="J10" s="41">
        <v>21</v>
      </c>
      <c r="K10" s="41">
        <v>34</v>
      </c>
      <c r="L10" s="67">
        <v>343</v>
      </c>
      <c r="M10" s="67">
        <v>235</v>
      </c>
      <c r="N10" s="67">
        <v>108</v>
      </c>
      <c r="O10" s="42"/>
      <c r="P10" s="41">
        <v>3171035</v>
      </c>
      <c r="Q10" s="43">
        <v>0.8887722778209638</v>
      </c>
      <c r="R10" s="47">
        <v>854400</v>
      </c>
      <c r="S10" s="43">
        <v>0.86789911048689139</v>
      </c>
      <c r="T10" s="41">
        <v>340</v>
      </c>
      <c r="U10" s="44">
        <v>0.16176470588235295</v>
      </c>
      <c r="V10" s="41">
        <v>12180</v>
      </c>
      <c r="W10" s="44">
        <v>2.8160919540229885E-2</v>
      </c>
    </row>
    <row r="11" spans="1:23" x14ac:dyDescent="0.45">
      <c r="A11" s="45" t="s">
        <v>17</v>
      </c>
      <c r="B11" s="40">
        <v>1593656</v>
      </c>
      <c r="C11" s="40">
        <v>1497407</v>
      </c>
      <c r="D11" s="40">
        <v>750594</v>
      </c>
      <c r="E11" s="41">
        <v>746813</v>
      </c>
      <c r="F11" s="46">
        <v>96171</v>
      </c>
      <c r="G11" s="41">
        <v>48384</v>
      </c>
      <c r="H11" s="41">
        <v>47787</v>
      </c>
      <c r="I11" s="41">
        <v>67</v>
      </c>
      <c r="J11" s="41">
        <v>34</v>
      </c>
      <c r="K11" s="41">
        <v>33</v>
      </c>
      <c r="L11" s="67">
        <v>11</v>
      </c>
      <c r="M11" s="67">
        <v>10</v>
      </c>
      <c r="N11" s="67">
        <v>1</v>
      </c>
      <c r="O11" s="42"/>
      <c r="P11" s="41">
        <v>1523455</v>
      </c>
      <c r="Q11" s="43">
        <v>0.98290202204856725</v>
      </c>
      <c r="R11" s="47">
        <v>87900</v>
      </c>
      <c r="S11" s="43">
        <v>1.0940955631399318</v>
      </c>
      <c r="T11" s="41">
        <v>140</v>
      </c>
      <c r="U11" s="44">
        <v>0.47857142857142859</v>
      </c>
      <c r="V11" s="41">
        <v>1200</v>
      </c>
      <c r="W11" s="44">
        <v>9.1666666666666667E-3</v>
      </c>
    </row>
    <row r="12" spans="1:23" x14ac:dyDescent="0.45">
      <c r="A12" s="45" t="s">
        <v>18</v>
      </c>
      <c r="B12" s="40">
        <v>1745287</v>
      </c>
      <c r="C12" s="40">
        <v>1666959</v>
      </c>
      <c r="D12" s="40">
        <v>835714</v>
      </c>
      <c r="E12" s="41">
        <v>831245</v>
      </c>
      <c r="F12" s="46">
        <v>77988</v>
      </c>
      <c r="G12" s="41">
        <v>39046</v>
      </c>
      <c r="H12" s="41">
        <v>38942</v>
      </c>
      <c r="I12" s="41">
        <v>161</v>
      </c>
      <c r="J12" s="41">
        <v>80</v>
      </c>
      <c r="K12" s="41">
        <v>81</v>
      </c>
      <c r="L12" s="67">
        <v>179</v>
      </c>
      <c r="M12" s="67">
        <v>87</v>
      </c>
      <c r="N12" s="67">
        <v>92</v>
      </c>
      <c r="O12" s="42"/>
      <c r="P12" s="41">
        <v>1736595</v>
      </c>
      <c r="Q12" s="43">
        <v>0.95990084043775314</v>
      </c>
      <c r="R12" s="47">
        <v>61700</v>
      </c>
      <c r="S12" s="43">
        <v>1.2639870340356565</v>
      </c>
      <c r="T12" s="41">
        <v>340</v>
      </c>
      <c r="U12" s="44">
        <v>0.47352941176470587</v>
      </c>
      <c r="V12" s="41">
        <v>400</v>
      </c>
      <c r="W12" s="44">
        <v>0.44750000000000001</v>
      </c>
    </row>
    <row r="13" spans="1:23" x14ac:dyDescent="0.45">
      <c r="A13" s="45" t="s">
        <v>19</v>
      </c>
      <c r="B13" s="40">
        <v>2975484</v>
      </c>
      <c r="C13" s="40">
        <v>2766945</v>
      </c>
      <c r="D13" s="40">
        <v>1388546</v>
      </c>
      <c r="E13" s="41">
        <v>1378399</v>
      </c>
      <c r="F13" s="46">
        <v>208114</v>
      </c>
      <c r="G13" s="41">
        <v>104540</v>
      </c>
      <c r="H13" s="41">
        <v>103574</v>
      </c>
      <c r="I13" s="41">
        <v>253</v>
      </c>
      <c r="J13" s="41">
        <v>126</v>
      </c>
      <c r="K13" s="41">
        <v>127</v>
      </c>
      <c r="L13" s="67">
        <v>172</v>
      </c>
      <c r="M13" s="67">
        <v>122</v>
      </c>
      <c r="N13" s="67">
        <v>50</v>
      </c>
      <c r="O13" s="42"/>
      <c r="P13" s="41">
        <v>2910040</v>
      </c>
      <c r="Q13" s="43">
        <v>0.95082713639675054</v>
      </c>
      <c r="R13" s="47">
        <v>178600</v>
      </c>
      <c r="S13" s="43">
        <v>1.1652519596864501</v>
      </c>
      <c r="T13" s="41">
        <v>660</v>
      </c>
      <c r="U13" s="44">
        <v>0.38333333333333336</v>
      </c>
      <c r="V13" s="41">
        <v>11240</v>
      </c>
      <c r="W13" s="44">
        <v>1.5302491103202847E-2</v>
      </c>
    </row>
    <row r="14" spans="1:23" x14ac:dyDescent="0.45">
      <c r="A14" s="45" t="s">
        <v>20</v>
      </c>
      <c r="B14" s="40">
        <v>4650806</v>
      </c>
      <c r="C14" s="40">
        <v>3778637</v>
      </c>
      <c r="D14" s="40">
        <v>1895255</v>
      </c>
      <c r="E14" s="41">
        <v>1883382</v>
      </c>
      <c r="F14" s="46">
        <v>871133</v>
      </c>
      <c r="G14" s="41">
        <v>436955</v>
      </c>
      <c r="H14" s="41">
        <v>434178</v>
      </c>
      <c r="I14" s="41">
        <v>370</v>
      </c>
      <c r="J14" s="41">
        <v>176</v>
      </c>
      <c r="K14" s="41">
        <v>194</v>
      </c>
      <c r="L14" s="67">
        <v>666</v>
      </c>
      <c r="M14" s="67">
        <v>397</v>
      </c>
      <c r="N14" s="67">
        <v>269</v>
      </c>
      <c r="O14" s="42"/>
      <c r="P14" s="41">
        <v>4064675</v>
      </c>
      <c r="Q14" s="43">
        <v>0.92962832206756996</v>
      </c>
      <c r="R14" s="47">
        <v>892500</v>
      </c>
      <c r="S14" s="43">
        <v>0.97605938375350143</v>
      </c>
      <c r="T14" s="41">
        <v>960</v>
      </c>
      <c r="U14" s="44">
        <v>0.38541666666666669</v>
      </c>
      <c r="V14" s="41">
        <v>6150</v>
      </c>
      <c r="W14" s="44">
        <v>0.10829268292682927</v>
      </c>
    </row>
    <row r="15" spans="1:23" x14ac:dyDescent="0.45">
      <c r="A15" s="48" t="s">
        <v>21</v>
      </c>
      <c r="B15" s="40">
        <v>3089588</v>
      </c>
      <c r="C15" s="40">
        <v>2705993</v>
      </c>
      <c r="D15" s="40">
        <v>1356937</v>
      </c>
      <c r="E15" s="41">
        <v>1349056</v>
      </c>
      <c r="F15" s="46">
        <v>382404</v>
      </c>
      <c r="G15" s="41">
        <v>192276</v>
      </c>
      <c r="H15" s="41">
        <v>190128</v>
      </c>
      <c r="I15" s="41">
        <v>829</v>
      </c>
      <c r="J15" s="41">
        <v>413</v>
      </c>
      <c r="K15" s="41">
        <v>416</v>
      </c>
      <c r="L15" s="67">
        <v>362</v>
      </c>
      <c r="M15" s="67">
        <v>223</v>
      </c>
      <c r="N15" s="67">
        <v>139</v>
      </c>
      <c r="O15" s="42"/>
      <c r="P15" s="41">
        <v>2869350</v>
      </c>
      <c r="Q15" s="43">
        <v>0.94306829072786524</v>
      </c>
      <c r="R15" s="47">
        <v>375900</v>
      </c>
      <c r="S15" s="43">
        <v>1.0173024740622505</v>
      </c>
      <c r="T15" s="41">
        <v>1320</v>
      </c>
      <c r="U15" s="44">
        <v>0.62803030303030305</v>
      </c>
      <c r="V15" s="41">
        <v>4610</v>
      </c>
      <c r="W15" s="44">
        <v>7.852494577006508E-2</v>
      </c>
    </row>
    <row r="16" spans="1:23" x14ac:dyDescent="0.45">
      <c r="A16" s="45" t="s">
        <v>22</v>
      </c>
      <c r="B16" s="40">
        <v>3011223</v>
      </c>
      <c r="C16" s="40">
        <v>2159831</v>
      </c>
      <c r="D16" s="40">
        <v>1083694</v>
      </c>
      <c r="E16" s="41">
        <v>1076137</v>
      </c>
      <c r="F16" s="46">
        <v>850976</v>
      </c>
      <c r="G16" s="41">
        <v>426690</v>
      </c>
      <c r="H16" s="41">
        <v>424286</v>
      </c>
      <c r="I16" s="41">
        <v>224</v>
      </c>
      <c r="J16" s="41">
        <v>95</v>
      </c>
      <c r="K16" s="41">
        <v>129</v>
      </c>
      <c r="L16" s="67">
        <v>192</v>
      </c>
      <c r="M16" s="67">
        <v>128</v>
      </c>
      <c r="N16" s="67">
        <v>64</v>
      </c>
      <c r="O16" s="42"/>
      <c r="P16" s="41">
        <v>2506095</v>
      </c>
      <c r="Q16" s="43">
        <v>0.86183125539933647</v>
      </c>
      <c r="R16" s="47">
        <v>887500</v>
      </c>
      <c r="S16" s="43">
        <v>0.9588461971830986</v>
      </c>
      <c r="T16" s="41">
        <v>440</v>
      </c>
      <c r="U16" s="44">
        <v>0.50909090909090904</v>
      </c>
      <c r="V16" s="41">
        <v>1140</v>
      </c>
      <c r="W16" s="44">
        <v>0.16842105263157894</v>
      </c>
    </row>
    <row r="17" spans="1:23" x14ac:dyDescent="0.45">
      <c r="A17" s="45" t="s">
        <v>23</v>
      </c>
      <c r="B17" s="40">
        <v>11596010</v>
      </c>
      <c r="C17" s="40">
        <v>9896178</v>
      </c>
      <c r="D17" s="40">
        <v>4970654</v>
      </c>
      <c r="E17" s="41">
        <v>4925524</v>
      </c>
      <c r="F17" s="46">
        <v>1680198</v>
      </c>
      <c r="G17" s="41">
        <v>841388</v>
      </c>
      <c r="H17" s="41">
        <v>838810</v>
      </c>
      <c r="I17" s="41">
        <v>18096</v>
      </c>
      <c r="J17" s="41">
        <v>9064</v>
      </c>
      <c r="K17" s="41">
        <v>9032</v>
      </c>
      <c r="L17" s="67">
        <v>1538</v>
      </c>
      <c r="M17" s="67">
        <v>889</v>
      </c>
      <c r="N17" s="67">
        <v>649</v>
      </c>
      <c r="O17" s="42"/>
      <c r="P17" s="41">
        <v>10836010</v>
      </c>
      <c r="Q17" s="43">
        <v>0.91326770647129341</v>
      </c>
      <c r="R17" s="47">
        <v>659400</v>
      </c>
      <c r="S17" s="43">
        <v>2.5480709736123748</v>
      </c>
      <c r="T17" s="41">
        <v>37920</v>
      </c>
      <c r="U17" s="44">
        <v>0.47721518987341771</v>
      </c>
      <c r="V17" s="41">
        <v>18250</v>
      </c>
      <c r="W17" s="44">
        <v>8.4273972602739722E-2</v>
      </c>
    </row>
    <row r="18" spans="1:23" x14ac:dyDescent="0.45">
      <c r="A18" s="45" t="s">
        <v>24</v>
      </c>
      <c r="B18" s="40">
        <v>9910128</v>
      </c>
      <c r="C18" s="40">
        <v>8201875</v>
      </c>
      <c r="D18" s="40">
        <v>4115924</v>
      </c>
      <c r="E18" s="41">
        <v>4085951</v>
      </c>
      <c r="F18" s="46">
        <v>1706501</v>
      </c>
      <c r="G18" s="41">
        <v>855027</v>
      </c>
      <c r="H18" s="41">
        <v>851474</v>
      </c>
      <c r="I18" s="41">
        <v>823</v>
      </c>
      <c r="J18" s="41">
        <v>371</v>
      </c>
      <c r="K18" s="41">
        <v>452</v>
      </c>
      <c r="L18" s="67">
        <v>929</v>
      </c>
      <c r="M18" s="67">
        <v>615</v>
      </c>
      <c r="N18" s="67">
        <v>314</v>
      </c>
      <c r="O18" s="42"/>
      <c r="P18" s="41">
        <v>8816645</v>
      </c>
      <c r="Q18" s="43">
        <v>0.93027166229330993</v>
      </c>
      <c r="R18" s="47">
        <v>643300</v>
      </c>
      <c r="S18" s="43">
        <v>2.6527296751127003</v>
      </c>
      <c r="T18" s="41">
        <v>4860</v>
      </c>
      <c r="U18" s="44">
        <v>0.16934156378600823</v>
      </c>
      <c r="V18" s="41">
        <v>12430</v>
      </c>
      <c r="W18" s="44">
        <v>7.4738535800482703E-2</v>
      </c>
    </row>
    <row r="19" spans="1:23" x14ac:dyDescent="0.45">
      <c r="A19" s="45" t="s">
        <v>25</v>
      </c>
      <c r="B19" s="40">
        <v>21323863</v>
      </c>
      <c r="C19" s="40">
        <v>15939706</v>
      </c>
      <c r="D19" s="40">
        <v>8001581</v>
      </c>
      <c r="E19" s="41">
        <v>7938125</v>
      </c>
      <c r="F19" s="46">
        <v>5366252</v>
      </c>
      <c r="G19" s="41">
        <v>2691727</v>
      </c>
      <c r="H19" s="41">
        <v>2674525</v>
      </c>
      <c r="I19" s="41">
        <v>13669</v>
      </c>
      <c r="J19" s="41">
        <v>6785</v>
      </c>
      <c r="K19" s="41">
        <v>6884</v>
      </c>
      <c r="L19" s="67">
        <v>4236</v>
      </c>
      <c r="M19" s="67">
        <v>2598</v>
      </c>
      <c r="N19" s="67">
        <v>1638</v>
      </c>
      <c r="O19" s="42"/>
      <c r="P19" s="41">
        <v>17678890</v>
      </c>
      <c r="Q19" s="43">
        <v>0.901623687912533</v>
      </c>
      <c r="R19" s="47">
        <v>10135750</v>
      </c>
      <c r="S19" s="43">
        <v>0.52943807808992926</v>
      </c>
      <c r="T19" s="41">
        <v>43840</v>
      </c>
      <c r="U19" s="44">
        <v>0.31179288321167881</v>
      </c>
      <c r="V19" s="41">
        <v>46510</v>
      </c>
      <c r="W19" s="44">
        <v>9.1077187701569556E-2</v>
      </c>
    </row>
    <row r="20" spans="1:23" x14ac:dyDescent="0.45">
      <c r="A20" s="45" t="s">
        <v>26</v>
      </c>
      <c r="B20" s="40">
        <v>14404362</v>
      </c>
      <c r="C20" s="40">
        <v>11057720</v>
      </c>
      <c r="D20" s="40">
        <v>5547176</v>
      </c>
      <c r="E20" s="41">
        <v>5510544</v>
      </c>
      <c r="F20" s="46">
        <v>3338277</v>
      </c>
      <c r="G20" s="41">
        <v>1672389</v>
      </c>
      <c r="H20" s="41">
        <v>1665888</v>
      </c>
      <c r="I20" s="41">
        <v>6097</v>
      </c>
      <c r="J20" s="41">
        <v>3054</v>
      </c>
      <c r="K20" s="41">
        <v>3043</v>
      </c>
      <c r="L20" s="67">
        <v>2268</v>
      </c>
      <c r="M20" s="67">
        <v>1450</v>
      </c>
      <c r="N20" s="67">
        <v>818</v>
      </c>
      <c r="O20" s="42"/>
      <c r="P20" s="41">
        <v>11882835</v>
      </c>
      <c r="Q20" s="43">
        <v>0.9305624457463223</v>
      </c>
      <c r="R20" s="47">
        <v>1939900</v>
      </c>
      <c r="S20" s="43">
        <v>1.7208500438166916</v>
      </c>
      <c r="T20" s="41">
        <v>11740</v>
      </c>
      <c r="U20" s="44">
        <v>0.51933560477001706</v>
      </c>
      <c r="V20" s="41">
        <v>22790</v>
      </c>
      <c r="W20" s="44">
        <v>9.9517332163229485E-2</v>
      </c>
    </row>
    <row r="21" spans="1:23" x14ac:dyDescent="0.45">
      <c r="A21" s="45" t="s">
        <v>27</v>
      </c>
      <c r="B21" s="40">
        <v>3560820</v>
      </c>
      <c r="C21" s="40">
        <v>2988659</v>
      </c>
      <c r="D21" s="40">
        <v>1497926</v>
      </c>
      <c r="E21" s="41">
        <v>1490733</v>
      </c>
      <c r="F21" s="46">
        <v>571617</v>
      </c>
      <c r="G21" s="41">
        <v>286705</v>
      </c>
      <c r="H21" s="41">
        <v>284912</v>
      </c>
      <c r="I21" s="41">
        <v>77</v>
      </c>
      <c r="J21" s="41">
        <v>35</v>
      </c>
      <c r="K21" s="41">
        <v>42</v>
      </c>
      <c r="L21" s="67">
        <v>467</v>
      </c>
      <c r="M21" s="67">
        <v>310</v>
      </c>
      <c r="N21" s="67">
        <v>157</v>
      </c>
      <c r="O21" s="42"/>
      <c r="P21" s="41">
        <v>3293905</v>
      </c>
      <c r="Q21" s="43">
        <v>0.90733005353827756</v>
      </c>
      <c r="R21" s="47">
        <v>584800</v>
      </c>
      <c r="S21" s="43">
        <v>0.97745725034199726</v>
      </c>
      <c r="T21" s="41">
        <v>440</v>
      </c>
      <c r="U21" s="44">
        <v>0.17499999999999999</v>
      </c>
      <c r="V21" s="41">
        <v>4280</v>
      </c>
      <c r="W21" s="44">
        <v>0.10911214953271028</v>
      </c>
    </row>
    <row r="22" spans="1:23" x14ac:dyDescent="0.45">
      <c r="A22" s="45" t="s">
        <v>28</v>
      </c>
      <c r="B22" s="40">
        <v>1679795</v>
      </c>
      <c r="C22" s="40">
        <v>1493391</v>
      </c>
      <c r="D22" s="40">
        <v>748467</v>
      </c>
      <c r="E22" s="41">
        <v>744924</v>
      </c>
      <c r="F22" s="46">
        <v>186136</v>
      </c>
      <c r="G22" s="41">
        <v>93288</v>
      </c>
      <c r="H22" s="41">
        <v>92848</v>
      </c>
      <c r="I22" s="41">
        <v>216</v>
      </c>
      <c r="J22" s="41">
        <v>107</v>
      </c>
      <c r="K22" s="41">
        <v>109</v>
      </c>
      <c r="L22" s="67">
        <v>52</v>
      </c>
      <c r="M22" s="67">
        <v>40</v>
      </c>
      <c r="N22" s="67">
        <v>12</v>
      </c>
      <c r="O22" s="42"/>
      <c r="P22" s="41">
        <v>1611720</v>
      </c>
      <c r="Q22" s="43">
        <v>0.92658216067306975</v>
      </c>
      <c r="R22" s="47">
        <v>176600</v>
      </c>
      <c r="S22" s="43">
        <v>1.0539977349943375</v>
      </c>
      <c r="T22" s="41">
        <v>540</v>
      </c>
      <c r="U22" s="44">
        <v>0.4</v>
      </c>
      <c r="V22" s="41">
        <v>460</v>
      </c>
      <c r="W22" s="44">
        <v>0.11304347826086956</v>
      </c>
    </row>
    <row r="23" spans="1:23" x14ac:dyDescent="0.45">
      <c r="A23" s="45" t="s">
        <v>29</v>
      </c>
      <c r="B23" s="40">
        <v>1739152</v>
      </c>
      <c r="C23" s="40">
        <v>1532341</v>
      </c>
      <c r="D23" s="40">
        <v>768181</v>
      </c>
      <c r="E23" s="41">
        <v>764160</v>
      </c>
      <c r="F23" s="46">
        <v>205651</v>
      </c>
      <c r="G23" s="41">
        <v>103171</v>
      </c>
      <c r="H23" s="41">
        <v>102480</v>
      </c>
      <c r="I23" s="41">
        <v>1009</v>
      </c>
      <c r="J23" s="41">
        <v>503</v>
      </c>
      <c r="K23" s="41">
        <v>506</v>
      </c>
      <c r="L23" s="67">
        <v>151</v>
      </c>
      <c r="M23" s="67">
        <v>113</v>
      </c>
      <c r="N23" s="67">
        <v>38</v>
      </c>
      <c r="O23" s="42"/>
      <c r="P23" s="41">
        <v>1620330</v>
      </c>
      <c r="Q23" s="43">
        <v>0.94569686421901711</v>
      </c>
      <c r="R23" s="47">
        <v>220900</v>
      </c>
      <c r="S23" s="43">
        <v>0.93096876414667273</v>
      </c>
      <c r="T23" s="41">
        <v>1280</v>
      </c>
      <c r="U23" s="44">
        <v>0.78828125000000004</v>
      </c>
      <c r="V23" s="41">
        <v>6340</v>
      </c>
      <c r="W23" s="44">
        <v>2.3817034700315456E-2</v>
      </c>
    </row>
    <row r="24" spans="1:23" x14ac:dyDescent="0.45">
      <c r="A24" s="45" t="s">
        <v>30</v>
      </c>
      <c r="B24" s="40">
        <v>1196479</v>
      </c>
      <c r="C24" s="40">
        <v>1053265</v>
      </c>
      <c r="D24" s="40">
        <v>528236</v>
      </c>
      <c r="E24" s="41">
        <v>525029</v>
      </c>
      <c r="F24" s="46">
        <v>142876</v>
      </c>
      <c r="G24" s="41">
        <v>71661</v>
      </c>
      <c r="H24" s="41">
        <v>71215</v>
      </c>
      <c r="I24" s="41">
        <v>63</v>
      </c>
      <c r="J24" s="41">
        <v>21</v>
      </c>
      <c r="K24" s="41">
        <v>42</v>
      </c>
      <c r="L24" s="67">
        <v>275</v>
      </c>
      <c r="M24" s="67">
        <v>179</v>
      </c>
      <c r="N24" s="67">
        <v>96</v>
      </c>
      <c r="O24" s="42"/>
      <c r="P24" s="41">
        <v>1125370</v>
      </c>
      <c r="Q24" s="43">
        <v>0.93592773932128992</v>
      </c>
      <c r="R24" s="47">
        <v>145200</v>
      </c>
      <c r="S24" s="43">
        <v>0.98399449035812669</v>
      </c>
      <c r="T24" s="41">
        <v>240</v>
      </c>
      <c r="U24" s="44">
        <v>0.26250000000000001</v>
      </c>
      <c r="V24" s="41">
        <v>7630</v>
      </c>
      <c r="W24" s="44">
        <v>3.6041939711664479E-2</v>
      </c>
    </row>
    <row r="25" spans="1:23" x14ac:dyDescent="0.45">
      <c r="A25" s="45" t="s">
        <v>31</v>
      </c>
      <c r="B25" s="40">
        <v>1276463</v>
      </c>
      <c r="C25" s="40">
        <v>1126170</v>
      </c>
      <c r="D25" s="40">
        <v>564593</v>
      </c>
      <c r="E25" s="41">
        <v>561577</v>
      </c>
      <c r="F25" s="46">
        <v>150162</v>
      </c>
      <c r="G25" s="41">
        <v>75335</v>
      </c>
      <c r="H25" s="41">
        <v>74827</v>
      </c>
      <c r="I25" s="41">
        <v>32</v>
      </c>
      <c r="J25" s="41">
        <v>12</v>
      </c>
      <c r="K25" s="41">
        <v>20</v>
      </c>
      <c r="L25" s="67">
        <v>99</v>
      </c>
      <c r="M25" s="67">
        <v>80</v>
      </c>
      <c r="N25" s="67">
        <v>19</v>
      </c>
      <c r="O25" s="42"/>
      <c r="P25" s="41">
        <v>1271190</v>
      </c>
      <c r="Q25" s="43">
        <v>0.88591791942982556</v>
      </c>
      <c r="R25" s="47">
        <v>139400</v>
      </c>
      <c r="S25" s="43">
        <v>1.0772022955523672</v>
      </c>
      <c r="T25" s="41">
        <v>380</v>
      </c>
      <c r="U25" s="44">
        <v>8.4210526315789472E-2</v>
      </c>
      <c r="V25" s="41">
        <v>4680</v>
      </c>
      <c r="W25" s="44">
        <v>2.1153846153846155E-2</v>
      </c>
    </row>
    <row r="26" spans="1:23" x14ac:dyDescent="0.45">
      <c r="A26" s="45" t="s">
        <v>32</v>
      </c>
      <c r="B26" s="40">
        <v>3248400</v>
      </c>
      <c r="C26" s="40">
        <v>2957102</v>
      </c>
      <c r="D26" s="40">
        <v>1482435</v>
      </c>
      <c r="E26" s="41">
        <v>1474667</v>
      </c>
      <c r="F26" s="46">
        <v>290488</v>
      </c>
      <c r="G26" s="41">
        <v>145745</v>
      </c>
      <c r="H26" s="41">
        <v>144743</v>
      </c>
      <c r="I26" s="41">
        <v>122</v>
      </c>
      <c r="J26" s="41">
        <v>55</v>
      </c>
      <c r="K26" s="41">
        <v>67</v>
      </c>
      <c r="L26" s="67">
        <v>688</v>
      </c>
      <c r="M26" s="67">
        <v>453</v>
      </c>
      <c r="N26" s="67">
        <v>235</v>
      </c>
      <c r="O26" s="42"/>
      <c r="P26" s="41">
        <v>3174370</v>
      </c>
      <c r="Q26" s="43">
        <v>0.93155555275534985</v>
      </c>
      <c r="R26" s="47">
        <v>268100</v>
      </c>
      <c r="S26" s="43">
        <v>1.0835061544199927</v>
      </c>
      <c r="T26" s="41">
        <v>140</v>
      </c>
      <c r="U26" s="44">
        <v>0.87142857142857144</v>
      </c>
      <c r="V26" s="41">
        <v>15730</v>
      </c>
      <c r="W26" s="44">
        <v>4.3738080101716467E-2</v>
      </c>
    </row>
    <row r="27" spans="1:23" x14ac:dyDescent="0.45">
      <c r="A27" s="45" t="s">
        <v>33</v>
      </c>
      <c r="B27" s="40">
        <v>3125709</v>
      </c>
      <c r="C27" s="40">
        <v>2784449</v>
      </c>
      <c r="D27" s="40">
        <v>1394809</v>
      </c>
      <c r="E27" s="41">
        <v>1389640</v>
      </c>
      <c r="F27" s="46">
        <v>338990</v>
      </c>
      <c r="G27" s="41">
        <v>170637</v>
      </c>
      <c r="H27" s="41">
        <v>168353</v>
      </c>
      <c r="I27" s="41">
        <v>2139</v>
      </c>
      <c r="J27" s="41">
        <v>1065</v>
      </c>
      <c r="K27" s="41">
        <v>1074</v>
      </c>
      <c r="L27" s="67">
        <v>131</v>
      </c>
      <c r="M27" s="67">
        <v>95</v>
      </c>
      <c r="N27" s="67">
        <v>36</v>
      </c>
      <c r="O27" s="42"/>
      <c r="P27" s="41">
        <v>3040725</v>
      </c>
      <c r="Q27" s="43">
        <v>0.91571878417153807</v>
      </c>
      <c r="R27" s="47">
        <v>279600</v>
      </c>
      <c r="S27" s="43">
        <v>1.2124105865522175</v>
      </c>
      <c r="T27" s="41">
        <v>2780</v>
      </c>
      <c r="U27" s="44">
        <v>0.76942446043165469</v>
      </c>
      <c r="V27" s="41">
        <v>1210</v>
      </c>
      <c r="W27" s="44">
        <v>0.10826446280991736</v>
      </c>
    </row>
    <row r="28" spans="1:23" x14ac:dyDescent="0.45">
      <c r="A28" s="45" t="s">
        <v>34</v>
      </c>
      <c r="B28" s="40">
        <v>5939129</v>
      </c>
      <c r="C28" s="40">
        <v>5155288</v>
      </c>
      <c r="D28" s="40">
        <v>2585481</v>
      </c>
      <c r="E28" s="41">
        <v>2569807</v>
      </c>
      <c r="F28" s="46">
        <v>782682</v>
      </c>
      <c r="G28" s="41">
        <v>392306</v>
      </c>
      <c r="H28" s="41">
        <v>390376</v>
      </c>
      <c r="I28" s="41">
        <v>202</v>
      </c>
      <c r="J28" s="41">
        <v>94</v>
      </c>
      <c r="K28" s="41">
        <v>108</v>
      </c>
      <c r="L28" s="67">
        <v>957</v>
      </c>
      <c r="M28" s="67">
        <v>601</v>
      </c>
      <c r="N28" s="67">
        <v>356</v>
      </c>
      <c r="O28" s="42"/>
      <c r="P28" s="41">
        <v>5396620</v>
      </c>
      <c r="Q28" s="43">
        <v>0.95528089804359029</v>
      </c>
      <c r="R28" s="47">
        <v>752600</v>
      </c>
      <c r="S28" s="43">
        <v>1.039970768004252</v>
      </c>
      <c r="T28" s="41">
        <v>1260</v>
      </c>
      <c r="U28" s="44">
        <v>0.16031746031746033</v>
      </c>
      <c r="V28" s="41">
        <v>57760</v>
      </c>
      <c r="W28" s="44">
        <v>1.6568559556786704E-2</v>
      </c>
    </row>
    <row r="29" spans="1:23" x14ac:dyDescent="0.45">
      <c r="A29" s="45" t="s">
        <v>35</v>
      </c>
      <c r="B29" s="40">
        <v>11248492</v>
      </c>
      <c r="C29" s="40">
        <v>8812982</v>
      </c>
      <c r="D29" s="40">
        <v>4419002</v>
      </c>
      <c r="E29" s="41">
        <v>4393980</v>
      </c>
      <c r="F29" s="46">
        <v>2434219</v>
      </c>
      <c r="G29" s="41">
        <v>1220965</v>
      </c>
      <c r="H29" s="41">
        <v>1213254</v>
      </c>
      <c r="I29" s="41">
        <v>749</v>
      </c>
      <c r="J29" s="41">
        <v>331</v>
      </c>
      <c r="K29" s="41">
        <v>418</v>
      </c>
      <c r="L29" s="67">
        <v>542</v>
      </c>
      <c r="M29" s="67">
        <v>381</v>
      </c>
      <c r="N29" s="67">
        <v>161</v>
      </c>
      <c r="O29" s="42"/>
      <c r="P29" s="41">
        <v>10122810</v>
      </c>
      <c r="Q29" s="43">
        <v>0.87060628422345177</v>
      </c>
      <c r="R29" s="47">
        <v>2709900</v>
      </c>
      <c r="S29" s="43">
        <v>0.89826893981327727</v>
      </c>
      <c r="T29" s="41">
        <v>1740</v>
      </c>
      <c r="U29" s="44">
        <v>0.43045977011494252</v>
      </c>
      <c r="V29" s="41">
        <v>9150</v>
      </c>
      <c r="W29" s="44">
        <v>5.9234972677595629E-2</v>
      </c>
    </row>
    <row r="30" spans="1:23" x14ac:dyDescent="0.45">
      <c r="A30" s="45" t="s">
        <v>36</v>
      </c>
      <c r="B30" s="40">
        <v>2778397</v>
      </c>
      <c r="C30" s="40">
        <v>2505974</v>
      </c>
      <c r="D30" s="40">
        <v>1256047</v>
      </c>
      <c r="E30" s="41">
        <v>1249927</v>
      </c>
      <c r="F30" s="46">
        <v>271745</v>
      </c>
      <c r="G30" s="41">
        <v>136491</v>
      </c>
      <c r="H30" s="41">
        <v>135254</v>
      </c>
      <c r="I30" s="41">
        <v>472</v>
      </c>
      <c r="J30" s="41">
        <v>235</v>
      </c>
      <c r="K30" s="41">
        <v>237</v>
      </c>
      <c r="L30" s="67">
        <v>206</v>
      </c>
      <c r="M30" s="67">
        <v>155</v>
      </c>
      <c r="N30" s="67">
        <v>51</v>
      </c>
      <c r="O30" s="42"/>
      <c r="P30" s="41">
        <v>2668985</v>
      </c>
      <c r="Q30" s="43">
        <v>0.93892397297099839</v>
      </c>
      <c r="R30" s="47">
        <v>239550</v>
      </c>
      <c r="S30" s="43">
        <v>1.1343978292632018</v>
      </c>
      <c r="T30" s="41">
        <v>980</v>
      </c>
      <c r="U30" s="44">
        <v>0.48163265306122449</v>
      </c>
      <c r="V30" s="41">
        <v>3210</v>
      </c>
      <c r="W30" s="44">
        <v>6.4174454828660438E-2</v>
      </c>
    </row>
    <row r="31" spans="1:23" x14ac:dyDescent="0.45">
      <c r="A31" s="45" t="s">
        <v>37</v>
      </c>
      <c r="B31" s="40">
        <v>2184563</v>
      </c>
      <c r="C31" s="40">
        <v>1815538</v>
      </c>
      <c r="D31" s="40">
        <v>910820</v>
      </c>
      <c r="E31" s="41">
        <v>904718</v>
      </c>
      <c r="F31" s="46">
        <v>368831</v>
      </c>
      <c r="G31" s="41">
        <v>184797</v>
      </c>
      <c r="H31" s="41">
        <v>184034</v>
      </c>
      <c r="I31" s="41">
        <v>94</v>
      </c>
      <c r="J31" s="41">
        <v>43</v>
      </c>
      <c r="K31" s="41">
        <v>51</v>
      </c>
      <c r="L31" s="67">
        <v>100</v>
      </c>
      <c r="M31" s="67">
        <v>78</v>
      </c>
      <c r="N31" s="67">
        <v>22</v>
      </c>
      <c r="O31" s="42"/>
      <c r="P31" s="41">
        <v>1916090</v>
      </c>
      <c r="Q31" s="43">
        <v>0.94752229801314136</v>
      </c>
      <c r="R31" s="47">
        <v>348300</v>
      </c>
      <c r="S31" s="43">
        <v>1.0589463106517369</v>
      </c>
      <c r="T31" s="41">
        <v>240</v>
      </c>
      <c r="U31" s="44">
        <v>0.39166666666666666</v>
      </c>
      <c r="V31" s="41">
        <v>1720</v>
      </c>
      <c r="W31" s="44">
        <v>5.8139534883720929E-2</v>
      </c>
    </row>
    <row r="32" spans="1:23" x14ac:dyDescent="0.45">
      <c r="A32" s="45" t="s">
        <v>38</v>
      </c>
      <c r="B32" s="40">
        <v>3768931</v>
      </c>
      <c r="C32" s="40">
        <v>3115405</v>
      </c>
      <c r="D32" s="40">
        <v>1561933</v>
      </c>
      <c r="E32" s="41">
        <v>1553472</v>
      </c>
      <c r="F32" s="46">
        <v>652724</v>
      </c>
      <c r="G32" s="41">
        <v>327573</v>
      </c>
      <c r="H32" s="41">
        <v>325151</v>
      </c>
      <c r="I32" s="41">
        <v>499</v>
      </c>
      <c r="J32" s="41">
        <v>251</v>
      </c>
      <c r="K32" s="41">
        <v>248</v>
      </c>
      <c r="L32" s="67">
        <v>303</v>
      </c>
      <c r="M32" s="67">
        <v>183</v>
      </c>
      <c r="N32" s="67">
        <v>120</v>
      </c>
      <c r="O32" s="42"/>
      <c r="P32" s="41">
        <v>3409695</v>
      </c>
      <c r="Q32" s="43">
        <v>0.91369022742503359</v>
      </c>
      <c r="R32" s="47">
        <v>704200</v>
      </c>
      <c r="S32" s="43">
        <v>0.92690144845214428</v>
      </c>
      <c r="T32" s="41">
        <v>1060</v>
      </c>
      <c r="U32" s="44">
        <v>0.47075471698113208</v>
      </c>
      <c r="V32" s="41">
        <v>4100</v>
      </c>
      <c r="W32" s="44">
        <v>7.390243902439024E-2</v>
      </c>
    </row>
    <row r="33" spans="1:23" x14ac:dyDescent="0.45">
      <c r="A33" s="45" t="s">
        <v>39</v>
      </c>
      <c r="B33" s="40">
        <v>12940014</v>
      </c>
      <c r="C33" s="40">
        <v>9998106</v>
      </c>
      <c r="D33" s="40">
        <v>5013950</v>
      </c>
      <c r="E33" s="41">
        <v>4984156</v>
      </c>
      <c r="F33" s="46">
        <v>2876432</v>
      </c>
      <c r="G33" s="41">
        <v>1441674</v>
      </c>
      <c r="H33" s="41">
        <v>1434758</v>
      </c>
      <c r="I33" s="41">
        <v>63941</v>
      </c>
      <c r="J33" s="41">
        <v>32163</v>
      </c>
      <c r="K33" s="41">
        <v>31778</v>
      </c>
      <c r="L33" s="67">
        <v>1535</v>
      </c>
      <c r="M33" s="67">
        <v>942</v>
      </c>
      <c r="N33" s="67">
        <v>593</v>
      </c>
      <c r="O33" s="42"/>
      <c r="P33" s="41">
        <v>11521165</v>
      </c>
      <c r="Q33" s="43">
        <v>0.86780338620269737</v>
      </c>
      <c r="R33" s="47">
        <v>3481600</v>
      </c>
      <c r="S33" s="43">
        <v>0.82618106617647058</v>
      </c>
      <c r="T33" s="41">
        <v>72820</v>
      </c>
      <c r="U33" s="44">
        <v>0.8780692117550124</v>
      </c>
      <c r="V33" s="41">
        <v>37370</v>
      </c>
      <c r="W33" s="44">
        <v>4.1075729194541076E-2</v>
      </c>
    </row>
    <row r="34" spans="1:23" x14ac:dyDescent="0.45">
      <c r="A34" s="45" t="s">
        <v>40</v>
      </c>
      <c r="B34" s="40">
        <v>8319368</v>
      </c>
      <c r="C34" s="40">
        <v>6928170</v>
      </c>
      <c r="D34" s="40">
        <v>3472872</v>
      </c>
      <c r="E34" s="41">
        <v>3455298</v>
      </c>
      <c r="F34" s="46">
        <v>1389253</v>
      </c>
      <c r="G34" s="41">
        <v>697549</v>
      </c>
      <c r="H34" s="41">
        <v>691704</v>
      </c>
      <c r="I34" s="41">
        <v>1126</v>
      </c>
      <c r="J34" s="41">
        <v>547</v>
      </c>
      <c r="K34" s="41">
        <v>579</v>
      </c>
      <c r="L34" s="67">
        <v>819</v>
      </c>
      <c r="M34" s="67">
        <v>485</v>
      </c>
      <c r="N34" s="67">
        <v>334</v>
      </c>
      <c r="O34" s="42"/>
      <c r="P34" s="41">
        <v>7609375</v>
      </c>
      <c r="Q34" s="43">
        <v>0.91047819301848054</v>
      </c>
      <c r="R34" s="47">
        <v>1135400</v>
      </c>
      <c r="S34" s="43">
        <v>1.223580236040162</v>
      </c>
      <c r="T34" s="41">
        <v>2640</v>
      </c>
      <c r="U34" s="44">
        <v>0.42651515151515151</v>
      </c>
      <c r="V34" s="41">
        <v>5370</v>
      </c>
      <c r="W34" s="44">
        <v>0.15251396648044693</v>
      </c>
    </row>
    <row r="35" spans="1:23" x14ac:dyDescent="0.45">
      <c r="A35" s="45" t="s">
        <v>41</v>
      </c>
      <c r="B35" s="40">
        <v>2040718</v>
      </c>
      <c r="C35" s="40">
        <v>1818000</v>
      </c>
      <c r="D35" s="40">
        <v>911395</v>
      </c>
      <c r="E35" s="41">
        <v>906605</v>
      </c>
      <c r="F35" s="46">
        <v>222317</v>
      </c>
      <c r="G35" s="41">
        <v>111404</v>
      </c>
      <c r="H35" s="41">
        <v>110913</v>
      </c>
      <c r="I35" s="41">
        <v>212</v>
      </c>
      <c r="J35" s="41">
        <v>93</v>
      </c>
      <c r="K35" s="41">
        <v>119</v>
      </c>
      <c r="L35" s="67">
        <v>189</v>
      </c>
      <c r="M35" s="67">
        <v>139</v>
      </c>
      <c r="N35" s="67">
        <v>50</v>
      </c>
      <c r="O35" s="42"/>
      <c r="P35" s="41">
        <v>1964100</v>
      </c>
      <c r="Q35" s="43">
        <v>0.92561478539789221</v>
      </c>
      <c r="R35" s="47">
        <v>127300</v>
      </c>
      <c r="S35" s="43">
        <v>1.7464021995286725</v>
      </c>
      <c r="T35" s="41">
        <v>900</v>
      </c>
      <c r="U35" s="44">
        <v>0.23555555555555555</v>
      </c>
      <c r="V35" s="41">
        <v>3430</v>
      </c>
      <c r="W35" s="44">
        <v>5.5102040816326532E-2</v>
      </c>
    </row>
    <row r="36" spans="1:23" x14ac:dyDescent="0.45">
      <c r="A36" s="45" t="s">
        <v>42</v>
      </c>
      <c r="B36" s="40">
        <v>1389862</v>
      </c>
      <c r="C36" s="40">
        <v>1327311</v>
      </c>
      <c r="D36" s="40">
        <v>665291</v>
      </c>
      <c r="E36" s="41">
        <v>662020</v>
      </c>
      <c r="F36" s="46">
        <v>62369</v>
      </c>
      <c r="G36" s="41">
        <v>31249</v>
      </c>
      <c r="H36" s="41">
        <v>31120</v>
      </c>
      <c r="I36" s="41">
        <v>75</v>
      </c>
      <c r="J36" s="41">
        <v>39</v>
      </c>
      <c r="K36" s="41">
        <v>36</v>
      </c>
      <c r="L36" s="67">
        <v>107</v>
      </c>
      <c r="M36" s="67">
        <v>84</v>
      </c>
      <c r="N36" s="67">
        <v>23</v>
      </c>
      <c r="O36" s="42"/>
      <c r="P36" s="41">
        <v>1398645</v>
      </c>
      <c r="Q36" s="43">
        <v>0.94899777999420865</v>
      </c>
      <c r="R36" s="47">
        <v>48100</v>
      </c>
      <c r="S36" s="43">
        <v>1.2966528066528067</v>
      </c>
      <c r="T36" s="41">
        <v>160</v>
      </c>
      <c r="U36" s="44">
        <v>0.46875</v>
      </c>
      <c r="V36" s="41">
        <v>2660</v>
      </c>
      <c r="W36" s="44">
        <v>4.0225563909774435E-2</v>
      </c>
    </row>
    <row r="37" spans="1:23" x14ac:dyDescent="0.45">
      <c r="A37" s="45" t="s">
        <v>43</v>
      </c>
      <c r="B37" s="40">
        <v>818847</v>
      </c>
      <c r="C37" s="40">
        <v>718644</v>
      </c>
      <c r="D37" s="40">
        <v>360393</v>
      </c>
      <c r="E37" s="41">
        <v>358251</v>
      </c>
      <c r="F37" s="46">
        <v>100067</v>
      </c>
      <c r="G37" s="41">
        <v>50232</v>
      </c>
      <c r="H37" s="41">
        <v>49835</v>
      </c>
      <c r="I37" s="41">
        <v>63</v>
      </c>
      <c r="J37" s="41">
        <v>30</v>
      </c>
      <c r="K37" s="41">
        <v>33</v>
      </c>
      <c r="L37" s="67">
        <v>73</v>
      </c>
      <c r="M37" s="67">
        <v>44</v>
      </c>
      <c r="N37" s="67">
        <v>29</v>
      </c>
      <c r="O37" s="42"/>
      <c r="P37" s="41">
        <v>826860</v>
      </c>
      <c r="Q37" s="43">
        <v>0.86912415644728247</v>
      </c>
      <c r="R37" s="47">
        <v>110800</v>
      </c>
      <c r="S37" s="43">
        <v>0.90313176895306857</v>
      </c>
      <c r="T37" s="41">
        <v>540</v>
      </c>
      <c r="U37" s="44">
        <v>0.11666666666666667</v>
      </c>
      <c r="V37" s="41">
        <v>530</v>
      </c>
      <c r="W37" s="44">
        <v>0.13773584905660377</v>
      </c>
    </row>
    <row r="38" spans="1:23" x14ac:dyDescent="0.45">
      <c r="A38" s="45" t="s">
        <v>44</v>
      </c>
      <c r="B38" s="40">
        <v>1046165</v>
      </c>
      <c r="C38" s="40">
        <v>990558</v>
      </c>
      <c r="D38" s="40">
        <v>496582</v>
      </c>
      <c r="E38" s="41">
        <v>493976</v>
      </c>
      <c r="F38" s="46">
        <v>55428</v>
      </c>
      <c r="G38" s="41">
        <v>27797</v>
      </c>
      <c r="H38" s="41">
        <v>27631</v>
      </c>
      <c r="I38" s="41">
        <v>117</v>
      </c>
      <c r="J38" s="41">
        <v>54</v>
      </c>
      <c r="K38" s="41">
        <v>63</v>
      </c>
      <c r="L38" s="67">
        <v>62</v>
      </c>
      <c r="M38" s="67">
        <v>41</v>
      </c>
      <c r="N38" s="67">
        <v>21</v>
      </c>
      <c r="O38" s="42"/>
      <c r="P38" s="41">
        <v>1077500</v>
      </c>
      <c r="Q38" s="43">
        <v>0.91931136890951282</v>
      </c>
      <c r="R38" s="47">
        <v>47400</v>
      </c>
      <c r="S38" s="43">
        <v>1.1693670886075949</v>
      </c>
      <c r="T38" s="41">
        <v>880</v>
      </c>
      <c r="U38" s="44">
        <v>0.13295454545454546</v>
      </c>
      <c r="V38" s="41">
        <v>700</v>
      </c>
      <c r="W38" s="44">
        <v>8.8571428571428565E-2</v>
      </c>
    </row>
    <row r="39" spans="1:23" x14ac:dyDescent="0.45">
      <c r="A39" s="45" t="s">
        <v>45</v>
      </c>
      <c r="B39" s="40">
        <v>2759256</v>
      </c>
      <c r="C39" s="40">
        <v>2425204</v>
      </c>
      <c r="D39" s="40">
        <v>1216367</v>
      </c>
      <c r="E39" s="41">
        <v>1208837</v>
      </c>
      <c r="F39" s="46">
        <v>333494</v>
      </c>
      <c r="G39" s="41">
        <v>167386</v>
      </c>
      <c r="H39" s="41">
        <v>166108</v>
      </c>
      <c r="I39" s="41">
        <v>314</v>
      </c>
      <c r="J39" s="41">
        <v>149</v>
      </c>
      <c r="K39" s="41">
        <v>165</v>
      </c>
      <c r="L39" s="67">
        <v>244</v>
      </c>
      <c r="M39" s="67">
        <v>167</v>
      </c>
      <c r="N39" s="67">
        <v>77</v>
      </c>
      <c r="O39" s="42"/>
      <c r="P39" s="41">
        <v>2837130</v>
      </c>
      <c r="Q39" s="43">
        <v>0.85480890900311235</v>
      </c>
      <c r="R39" s="47">
        <v>385900</v>
      </c>
      <c r="S39" s="43">
        <v>0.86419797875097171</v>
      </c>
      <c r="T39" s="41">
        <v>720</v>
      </c>
      <c r="U39" s="44">
        <v>0.43611111111111112</v>
      </c>
      <c r="V39" s="41">
        <v>5370</v>
      </c>
      <c r="W39" s="44">
        <v>4.5437616387337058E-2</v>
      </c>
    </row>
    <row r="40" spans="1:23" x14ac:dyDescent="0.45">
      <c r="A40" s="45" t="s">
        <v>46</v>
      </c>
      <c r="B40" s="40">
        <v>4148742</v>
      </c>
      <c r="C40" s="40">
        <v>3553106</v>
      </c>
      <c r="D40" s="40">
        <v>1781190</v>
      </c>
      <c r="E40" s="41">
        <v>1771916</v>
      </c>
      <c r="F40" s="46">
        <v>595246</v>
      </c>
      <c r="G40" s="41">
        <v>298651</v>
      </c>
      <c r="H40" s="41">
        <v>296595</v>
      </c>
      <c r="I40" s="41">
        <v>126</v>
      </c>
      <c r="J40" s="41">
        <v>58</v>
      </c>
      <c r="K40" s="41">
        <v>68</v>
      </c>
      <c r="L40" s="67">
        <v>264</v>
      </c>
      <c r="M40" s="67">
        <v>181</v>
      </c>
      <c r="N40" s="67">
        <v>83</v>
      </c>
      <c r="O40" s="42"/>
      <c r="P40" s="41">
        <v>3981430</v>
      </c>
      <c r="Q40" s="43">
        <v>0.89241955779707294</v>
      </c>
      <c r="R40" s="47">
        <v>616200</v>
      </c>
      <c r="S40" s="43">
        <v>0.96599480688088279</v>
      </c>
      <c r="T40" s="41">
        <v>1240</v>
      </c>
      <c r="U40" s="44">
        <v>0.10161290322580645</v>
      </c>
      <c r="V40" s="41">
        <v>7530</v>
      </c>
      <c r="W40" s="44">
        <v>3.5059760956175301E-2</v>
      </c>
    </row>
    <row r="41" spans="1:23" x14ac:dyDescent="0.45">
      <c r="A41" s="45" t="s">
        <v>47</v>
      </c>
      <c r="B41" s="40">
        <v>2037612</v>
      </c>
      <c r="C41" s="40">
        <v>1824345</v>
      </c>
      <c r="D41" s="40">
        <v>914286</v>
      </c>
      <c r="E41" s="41">
        <v>910059</v>
      </c>
      <c r="F41" s="46">
        <v>213040</v>
      </c>
      <c r="G41" s="41">
        <v>106978</v>
      </c>
      <c r="H41" s="41">
        <v>106062</v>
      </c>
      <c r="I41" s="41">
        <v>55</v>
      </c>
      <c r="J41" s="41">
        <v>29</v>
      </c>
      <c r="K41" s="41">
        <v>26</v>
      </c>
      <c r="L41" s="67">
        <v>172</v>
      </c>
      <c r="M41" s="67">
        <v>120</v>
      </c>
      <c r="N41" s="67">
        <v>52</v>
      </c>
      <c r="O41" s="42"/>
      <c r="P41" s="41">
        <v>2024075</v>
      </c>
      <c r="Q41" s="43">
        <v>0.90132282647629169</v>
      </c>
      <c r="R41" s="47">
        <v>210200</v>
      </c>
      <c r="S41" s="43">
        <v>1.0135109419600381</v>
      </c>
      <c r="T41" s="41">
        <v>420</v>
      </c>
      <c r="U41" s="44">
        <v>0.13095238095238096</v>
      </c>
      <c r="V41" s="41">
        <v>4620</v>
      </c>
      <c r="W41" s="44">
        <v>3.722943722943723E-2</v>
      </c>
    </row>
    <row r="42" spans="1:23" x14ac:dyDescent="0.45">
      <c r="A42" s="45" t="s">
        <v>48</v>
      </c>
      <c r="B42" s="40">
        <v>1094181</v>
      </c>
      <c r="C42" s="40">
        <v>941805</v>
      </c>
      <c r="D42" s="40">
        <v>472158</v>
      </c>
      <c r="E42" s="41">
        <v>469647</v>
      </c>
      <c r="F42" s="46">
        <v>152136</v>
      </c>
      <c r="G42" s="41">
        <v>76277</v>
      </c>
      <c r="H42" s="41">
        <v>75859</v>
      </c>
      <c r="I42" s="41">
        <v>167</v>
      </c>
      <c r="J42" s="41">
        <v>79</v>
      </c>
      <c r="K42" s="41">
        <v>88</v>
      </c>
      <c r="L42" s="67">
        <v>73</v>
      </c>
      <c r="M42" s="67">
        <v>70</v>
      </c>
      <c r="N42" s="67">
        <v>3</v>
      </c>
      <c r="O42" s="42"/>
      <c r="P42" s="41">
        <v>1026575</v>
      </c>
      <c r="Q42" s="43">
        <v>0.91742444536444001</v>
      </c>
      <c r="R42" s="47">
        <v>152900</v>
      </c>
      <c r="S42" s="43">
        <v>0.99500327011118384</v>
      </c>
      <c r="T42" s="41">
        <v>860</v>
      </c>
      <c r="U42" s="44">
        <v>0.19418604651162791</v>
      </c>
      <c r="V42" s="41">
        <v>8000</v>
      </c>
      <c r="W42" s="44">
        <v>9.1249999999999994E-3</v>
      </c>
    </row>
    <row r="43" spans="1:23" x14ac:dyDescent="0.45">
      <c r="A43" s="45" t="s">
        <v>49</v>
      </c>
      <c r="B43" s="40">
        <v>1448222</v>
      </c>
      <c r="C43" s="40">
        <v>1335787</v>
      </c>
      <c r="D43" s="40">
        <v>669607</v>
      </c>
      <c r="E43" s="41">
        <v>666180</v>
      </c>
      <c r="F43" s="46">
        <v>112196</v>
      </c>
      <c r="G43" s="41">
        <v>56188</v>
      </c>
      <c r="H43" s="41">
        <v>56008</v>
      </c>
      <c r="I43" s="41">
        <v>173</v>
      </c>
      <c r="J43" s="41">
        <v>85</v>
      </c>
      <c r="K43" s="41">
        <v>88</v>
      </c>
      <c r="L43" s="67">
        <v>66</v>
      </c>
      <c r="M43" s="67">
        <v>61</v>
      </c>
      <c r="N43" s="67">
        <v>5</v>
      </c>
      <c r="O43" s="42"/>
      <c r="P43" s="41">
        <v>1441310</v>
      </c>
      <c r="Q43" s="43">
        <v>0.92678674261609229</v>
      </c>
      <c r="R43" s="47">
        <v>102300</v>
      </c>
      <c r="S43" s="43">
        <v>1.0967350928641251</v>
      </c>
      <c r="T43" s="41">
        <v>200</v>
      </c>
      <c r="U43" s="44">
        <v>0.86499999999999999</v>
      </c>
      <c r="V43" s="41">
        <v>1760</v>
      </c>
      <c r="W43" s="44">
        <v>3.7499999999999999E-2</v>
      </c>
    </row>
    <row r="44" spans="1:23" x14ac:dyDescent="0.45">
      <c r="A44" s="45" t="s">
        <v>50</v>
      </c>
      <c r="B44" s="40">
        <v>2060613</v>
      </c>
      <c r="C44" s="40">
        <v>1927351</v>
      </c>
      <c r="D44" s="40">
        <v>966519</v>
      </c>
      <c r="E44" s="41">
        <v>960832</v>
      </c>
      <c r="F44" s="46">
        <v>132959</v>
      </c>
      <c r="G44" s="41">
        <v>66750</v>
      </c>
      <c r="H44" s="41">
        <v>66209</v>
      </c>
      <c r="I44" s="41">
        <v>56</v>
      </c>
      <c r="J44" s="41">
        <v>26</v>
      </c>
      <c r="K44" s="41">
        <v>30</v>
      </c>
      <c r="L44" s="67">
        <v>247</v>
      </c>
      <c r="M44" s="67">
        <v>163</v>
      </c>
      <c r="N44" s="67">
        <v>84</v>
      </c>
      <c r="O44" s="42"/>
      <c r="P44" s="41">
        <v>2095550</v>
      </c>
      <c r="Q44" s="43">
        <v>0.9197351530624418</v>
      </c>
      <c r="R44" s="47">
        <v>128400</v>
      </c>
      <c r="S44" s="43">
        <v>1.035506230529595</v>
      </c>
      <c r="T44" s="41">
        <v>100</v>
      </c>
      <c r="U44" s="44">
        <v>0.56000000000000005</v>
      </c>
      <c r="V44" s="41">
        <v>11740</v>
      </c>
      <c r="W44" s="44">
        <v>2.1039182282793868E-2</v>
      </c>
    </row>
    <row r="45" spans="1:23" x14ac:dyDescent="0.45">
      <c r="A45" s="45" t="s">
        <v>51</v>
      </c>
      <c r="B45" s="40">
        <v>1039443</v>
      </c>
      <c r="C45" s="40">
        <v>980177</v>
      </c>
      <c r="D45" s="40">
        <v>492239</v>
      </c>
      <c r="E45" s="41">
        <v>487938</v>
      </c>
      <c r="F45" s="46">
        <v>58904</v>
      </c>
      <c r="G45" s="41">
        <v>29630</v>
      </c>
      <c r="H45" s="41">
        <v>29274</v>
      </c>
      <c r="I45" s="41">
        <v>74</v>
      </c>
      <c r="J45" s="41">
        <v>33</v>
      </c>
      <c r="K45" s="41">
        <v>41</v>
      </c>
      <c r="L45" s="67">
        <v>288</v>
      </c>
      <c r="M45" s="67">
        <v>184</v>
      </c>
      <c r="N45" s="67">
        <v>104</v>
      </c>
      <c r="O45" s="42"/>
      <c r="P45" s="41">
        <v>1048795</v>
      </c>
      <c r="Q45" s="43">
        <v>0.93457444019088576</v>
      </c>
      <c r="R45" s="47">
        <v>55600</v>
      </c>
      <c r="S45" s="43">
        <v>1.0594244604316547</v>
      </c>
      <c r="T45" s="41">
        <v>140</v>
      </c>
      <c r="U45" s="44">
        <v>0.52857142857142858</v>
      </c>
      <c r="V45" s="41">
        <v>6730</v>
      </c>
      <c r="W45" s="44">
        <v>4.2793462109955424E-2</v>
      </c>
    </row>
    <row r="46" spans="1:23" x14ac:dyDescent="0.45">
      <c r="A46" s="45" t="s">
        <v>52</v>
      </c>
      <c r="B46" s="40">
        <v>7671817</v>
      </c>
      <c r="C46" s="40">
        <v>6691348</v>
      </c>
      <c r="D46" s="40">
        <v>3360415</v>
      </c>
      <c r="E46" s="41">
        <v>3330933</v>
      </c>
      <c r="F46" s="46">
        <v>979996</v>
      </c>
      <c r="G46" s="41">
        <v>493605</v>
      </c>
      <c r="H46" s="41">
        <v>486391</v>
      </c>
      <c r="I46" s="41">
        <v>204</v>
      </c>
      <c r="J46" s="41">
        <v>92</v>
      </c>
      <c r="K46" s="41">
        <v>112</v>
      </c>
      <c r="L46" s="67">
        <v>269</v>
      </c>
      <c r="M46" s="67">
        <v>221</v>
      </c>
      <c r="N46" s="67">
        <v>48</v>
      </c>
      <c r="O46" s="42"/>
      <c r="P46" s="41">
        <v>7070230</v>
      </c>
      <c r="Q46" s="43">
        <v>0.94641164431708724</v>
      </c>
      <c r="R46" s="47">
        <v>1044500</v>
      </c>
      <c r="S46" s="43">
        <v>0.93824413595021539</v>
      </c>
      <c r="T46" s="41">
        <v>920</v>
      </c>
      <c r="U46" s="44">
        <v>0.22173913043478261</v>
      </c>
      <c r="V46" s="41">
        <v>2700</v>
      </c>
      <c r="W46" s="44">
        <v>9.9629629629629624E-2</v>
      </c>
    </row>
    <row r="47" spans="1:23" x14ac:dyDescent="0.45">
      <c r="A47" s="45" t="s">
        <v>53</v>
      </c>
      <c r="B47" s="40">
        <v>1193732</v>
      </c>
      <c r="C47" s="40">
        <v>1109967</v>
      </c>
      <c r="D47" s="40">
        <v>556575</v>
      </c>
      <c r="E47" s="41">
        <v>553392</v>
      </c>
      <c r="F47" s="46">
        <v>83608</v>
      </c>
      <c r="G47" s="41">
        <v>42119</v>
      </c>
      <c r="H47" s="41">
        <v>41489</v>
      </c>
      <c r="I47" s="41">
        <v>16</v>
      </c>
      <c r="J47" s="41">
        <v>5</v>
      </c>
      <c r="K47" s="41">
        <v>11</v>
      </c>
      <c r="L47" s="67">
        <v>141</v>
      </c>
      <c r="M47" s="67">
        <v>73</v>
      </c>
      <c r="N47" s="67">
        <v>68</v>
      </c>
      <c r="O47" s="42"/>
      <c r="P47" s="41">
        <v>1212205</v>
      </c>
      <c r="Q47" s="43">
        <v>0.91565948003844233</v>
      </c>
      <c r="R47" s="47">
        <v>74400</v>
      </c>
      <c r="S47" s="43">
        <v>1.1237634408602151</v>
      </c>
      <c r="T47" s="41">
        <v>140</v>
      </c>
      <c r="U47" s="44">
        <v>0.11428571428571428</v>
      </c>
      <c r="V47" s="41">
        <v>1120</v>
      </c>
      <c r="W47" s="44">
        <v>0.12589285714285714</v>
      </c>
    </row>
    <row r="48" spans="1:23" x14ac:dyDescent="0.45">
      <c r="A48" s="45" t="s">
        <v>54</v>
      </c>
      <c r="B48" s="40">
        <v>2037839</v>
      </c>
      <c r="C48" s="40">
        <v>1752904</v>
      </c>
      <c r="D48" s="40">
        <v>879632</v>
      </c>
      <c r="E48" s="41">
        <v>873272</v>
      </c>
      <c r="F48" s="46">
        <v>284847</v>
      </c>
      <c r="G48" s="41">
        <v>142718</v>
      </c>
      <c r="H48" s="41">
        <v>142129</v>
      </c>
      <c r="I48" s="41">
        <v>29</v>
      </c>
      <c r="J48" s="41">
        <v>12</v>
      </c>
      <c r="K48" s="41">
        <v>17</v>
      </c>
      <c r="L48" s="67">
        <v>59</v>
      </c>
      <c r="M48" s="67">
        <v>51</v>
      </c>
      <c r="N48" s="67">
        <v>8</v>
      </c>
      <c r="O48" s="42"/>
      <c r="P48" s="41">
        <v>1909420</v>
      </c>
      <c r="Q48" s="43">
        <v>0.91802955871416447</v>
      </c>
      <c r="R48" s="47">
        <v>288800</v>
      </c>
      <c r="S48" s="43">
        <v>0.98631232686980608</v>
      </c>
      <c r="T48" s="41">
        <v>300</v>
      </c>
      <c r="U48" s="44">
        <v>9.6666666666666665E-2</v>
      </c>
      <c r="V48" s="41">
        <v>1370</v>
      </c>
      <c r="W48" s="44">
        <v>4.3065693430656936E-2</v>
      </c>
    </row>
    <row r="49" spans="1:23" x14ac:dyDescent="0.45">
      <c r="A49" s="45" t="s">
        <v>55</v>
      </c>
      <c r="B49" s="40">
        <v>2674140</v>
      </c>
      <c r="C49" s="40">
        <v>2305478</v>
      </c>
      <c r="D49" s="40">
        <v>1156217</v>
      </c>
      <c r="E49" s="41">
        <v>1149261</v>
      </c>
      <c r="F49" s="46">
        <v>368253</v>
      </c>
      <c r="G49" s="41">
        <v>184764</v>
      </c>
      <c r="H49" s="41">
        <v>183489</v>
      </c>
      <c r="I49" s="41">
        <v>252</v>
      </c>
      <c r="J49" s="41">
        <v>124</v>
      </c>
      <c r="K49" s="41">
        <v>128</v>
      </c>
      <c r="L49" s="67">
        <v>157</v>
      </c>
      <c r="M49" s="67">
        <v>131</v>
      </c>
      <c r="N49" s="67">
        <v>26</v>
      </c>
      <c r="O49" s="42"/>
      <c r="P49" s="41">
        <v>2537755</v>
      </c>
      <c r="Q49" s="43">
        <v>0.90847146395140588</v>
      </c>
      <c r="R49" s="47">
        <v>350000</v>
      </c>
      <c r="S49" s="43">
        <v>1.0521514285714286</v>
      </c>
      <c r="T49" s="41">
        <v>720</v>
      </c>
      <c r="U49" s="44">
        <v>0.35</v>
      </c>
      <c r="V49" s="41">
        <v>1500</v>
      </c>
      <c r="W49" s="44">
        <v>0.10466666666666667</v>
      </c>
    </row>
    <row r="50" spans="1:23" x14ac:dyDescent="0.45">
      <c r="A50" s="45" t="s">
        <v>56</v>
      </c>
      <c r="B50" s="40">
        <v>1699654</v>
      </c>
      <c r="C50" s="40">
        <v>1563567</v>
      </c>
      <c r="D50" s="40">
        <v>784799</v>
      </c>
      <c r="E50" s="41">
        <v>778768</v>
      </c>
      <c r="F50" s="46">
        <v>135754</v>
      </c>
      <c r="G50" s="41">
        <v>68087</v>
      </c>
      <c r="H50" s="41">
        <v>67667</v>
      </c>
      <c r="I50" s="41">
        <v>98</v>
      </c>
      <c r="J50" s="41">
        <v>42</v>
      </c>
      <c r="K50" s="41">
        <v>56</v>
      </c>
      <c r="L50" s="67">
        <v>235</v>
      </c>
      <c r="M50" s="67">
        <v>139</v>
      </c>
      <c r="N50" s="67">
        <v>96</v>
      </c>
      <c r="O50" s="42"/>
      <c r="P50" s="41">
        <v>1676195</v>
      </c>
      <c r="Q50" s="43">
        <v>0.93280734043473468</v>
      </c>
      <c r="R50" s="47">
        <v>125500</v>
      </c>
      <c r="S50" s="43">
        <v>1.0817051792828685</v>
      </c>
      <c r="T50" s="41">
        <v>540</v>
      </c>
      <c r="U50" s="44">
        <v>0.18148148148148149</v>
      </c>
      <c r="V50" s="41">
        <v>1150</v>
      </c>
      <c r="W50" s="44">
        <v>0.20434782608695654</v>
      </c>
    </row>
    <row r="51" spans="1:23" x14ac:dyDescent="0.45">
      <c r="A51" s="45" t="s">
        <v>57</v>
      </c>
      <c r="B51" s="40">
        <v>1614453</v>
      </c>
      <c r="C51" s="40">
        <v>1551136</v>
      </c>
      <c r="D51" s="40">
        <v>778214</v>
      </c>
      <c r="E51" s="41">
        <v>772922</v>
      </c>
      <c r="F51" s="46">
        <v>63097</v>
      </c>
      <c r="G51" s="41">
        <v>31642</v>
      </c>
      <c r="H51" s="41">
        <v>31455</v>
      </c>
      <c r="I51" s="41">
        <v>27</v>
      </c>
      <c r="J51" s="41">
        <v>10</v>
      </c>
      <c r="K51" s="41">
        <v>17</v>
      </c>
      <c r="L51" s="67">
        <v>193</v>
      </c>
      <c r="M51" s="67">
        <v>152</v>
      </c>
      <c r="N51" s="67">
        <v>41</v>
      </c>
      <c r="O51" s="42"/>
      <c r="P51" s="41">
        <v>1622295</v>
      </c>
      <c r="Q51" s="43">
        <v>0.95613683084765722</v>
      </c>
      <c r="R51" s="47">
        <v>55600</v>
      </c>
      <c r="S51" s="43">
        <v>1.1348381294964029</v>
      </c>
      <c r="T51" s="41">
        <v>300</v>
      </c>
      <c r="U51" s="44">
        <v>0.09</v>
      </c>
      <c r="V51" s="41">
        <v>3300</v>
      </c>
      <c r="W51" s="44">
        <v>5.8484848484848487E-2</v>
      </c>
    </row>
    <row r="52" spans="1:23" x14ac:dyDescent="0.45">
      <c r="A52" s="45" t="s">
        <v>58</v>
      </c>
      <c r="B52" s="40">
        <v>2417895</v>
      </c>
      <c r="C52" s="40">
        <v>2218143</v>
      </c>
      <c r="D52" s="40">
        <v>1113388</v>
      </c>
      <c r="E52" s="41">
        <v>1104755</v>
      </c>
      <c r="F52" s="46">
        <v>199489</v>
      </c>
      <c r="G52" s="41">
        <v>100141</v>
      </c>
      <c r="H52" s="41">
        <v>99348</v>
      </c>
      <c r="I52" s="41">
        <v>234</v>
      </c>
      <c r="J52" s="41">
        <v>115</v>
      </c>
      <c r="K52" s="41">
        <v>119</v>
      </c>
      <c r="L52" s="67">
        <v>29</v>
      </c>
      <c r="M52" s="67">
        <v>27</v>
      </c>
      <c r="N52" s="67">
        <v>2</v>
      </c>
      <c r="O52" s="42"/>
      <c r="P52" s="41">
        <v>2407410</v>
      </c>
      <c r="Q52" s="43">
        <v>0.92138148466609349</v>
      </c>
      <c r="R52" s="47">
        <v>197100</v>
      </c>
      <c r="S52" s="43">
        <v>1.0121207508878742</v>
      </c>
      <c r="T52" s="41">
        <v>340</v>
      </c>
      <c r="U52" s="44">
        <v>0.68823529411764706</v>
      </c>
      <c r="V52" s="41">
        <v>3220</v>
      </c>
      <c r="W52" s="44">
        <v>9.0062111801242229E-3</v>
      </c>
    </row>
    <row r="53" spans="1:23" x14ac:dyDescent="0.45">
      <c r="A53" s="45" t="s">
        <v>59</v>
      </c>
      <c r="B53" s="40">
        <v>1966237</v>
      </c>
      <c r="C53" s="40">
        <v>1686398</v>
      </c>
      <c r="D53" s="40">
        <v>847858</v>
      </c>
      <c r="E53" s="41">
        <v>838540</v>
      </c>
      <c r="F53" s="46">
        <v>279182</v>
      </c>
      <c r="G53" s="41">
        <v>140349</v>
      </c>
      <c r="H53" s="41">
        <v>138833</v>
      </c>
      <c r="I53" s="41">
        <v>489</v>
      </c>
      <c r="J53" s="41">
        <v>242</v>
      </c>
      <c r="K53" s="41">
        <v>247</v>
      </c>
      <c r="L53" s="67">
        <v>168</v>
      </c>
      <c r="M53" s="67">
        <v>138</v>
      </c>
      <c r="N53" s="67">
        <v>30</v>
      </c>
      <c r="O53" s="42"/>
      <c r="P53" s="41">
        <v>1955425</v>
      </c>
      <c r="Q53" s="43">
        <v>0.8624201899842745</v>
      </c>
      <c r="R53" s="47">
        <v>305500</v>
      </c>
      <c r="S53" s="43">
        <v>0.91385270049099832</v>
      </c>
      <c r="T53" s="41">
        <v>1260</v>
      </c>
      <c r="U53" s="44">
        <v>0.3880952380952381</v>
      </c>
      <c r="V53" s="41">
        <v>4430</v>
      </c>
      <c r="W53" s="44">
        <v>3.7923250564334085E-2</v>
      </c>
    </row>
    <row r="55" spans="1:23" x14ac:dyDescent="0.45">
      <c r="A55" s="134" t="s">
        <v>133</v>
      </c>
      <c r="B55" s="134"/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</row>
    <row r="56" spans="1:23" x14ac:dyDescent="0.45">
      <c r="A56" s="135" t="s">
        <v>134</v>
      </c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</row>
    <row r="57" spans="1:23" x14ac:dyDescent="0.45">
      <c r="A57" s="135" t="s">
        <v>135</v>
      </c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</row>
    <row r="58" spans="1:23" x14ac:dyDescent="0.45">
      <c r="A58" s="135" t="s">
        <v>136</v>
      </c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</row>
    <row r="59" spans="1:23" ht="18" customHeight="1" x14ac:dyDescent="0.45">
      <c r="A59" s="134" t="s">
        <v>137</v>
      </c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3" x14ac:dyDescent="0.45">
      <c r="A60" s="22" t="s">
        <v>138</v>
      </c>
    </row>
    <row r="61" spans="1:23" x14ac:dyDescent="0.45">
      <c r="A61" s="22" t="s">
        <v>139</v>
      </c>
    </row>
  </sheetData>
  <mergeCells count="19">
    <mergeCell ref="A59:S59"/>
    <mergeCell ref="A55:S55"/>
    <mergeCell ref="A56:S56"/>
    <mergeCell ref="A57:S57"/>
    <mergeCell ref="A58:S58"/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F22" sqref="F2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140</v>
      </c>
    </row>
    <row r="2" spans="1:6" x14ac:dyDescent="0.45">
      <c r="D2" s="49" t="s">
        <v>141</v>
      </c>
    </row>
    <row r="3" spans="1:6" ht="36" x14ac:dyDescent="0.45">
      <c r="A3" s="45" t="s">
        <v>2</v>
      </c>
      <c r="B3" s="39" t="s">
        <v>142</v>
      </c>
      <c r="C3" s="50" t="s">
        <v>94</v>
      </c>
      <c r="D3" s="50" t="s">
        <v>95</v>
      </c>
      <c r="E3" s="24"/>
    </row>
    <row r="4" spans="1:6" x14ac:dyDescent="0.45">
      <c r="A4" s="28" t="s">
        <v>12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13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14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15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16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17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18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19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20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21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22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23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24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25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26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27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28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29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30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31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32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33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34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35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36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37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38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39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40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41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42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43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44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45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46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47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48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49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50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51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52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53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54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55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56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57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58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59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143</v>
      </c>
    </row>
    <row r="54" spans="1:4" x14ac:dyDescent="0.45">
      <c r="A54" t="s">
        <v>144</v>
      </c>
    </row>
    <row r="55" spans="1:4" x14ac:dyDescent="0.45">
      <c r="A55" t="s">
        <v>145</v>
      </c>
    </row>
    <row r="56" spans="1:4" x14ac:dyDescent="0.45">
      <c r="A56" t="s">
        <v>146</v>
      </c>
    </row>
    <row r="57" spans="1:4" x14ac:dyDescent="0.45">
      <c r="A57" s="22" t="s">
        <v>147</v>
      </c>
    </row>
    <row r="58" spans="1:4" x14ac:dyDescent="0.45">
      <c r="A58" t="s">
        <v>148</v>
      </c>
    </row>
    <row r="59" spans="1:4" x14ac:dyDescent="0.45">
      <c r="A59" t="s">
        <v>149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DIGI-808455956-3927253</_dlc_DocId>
    <_dlc_DocIdUrl xmlns="89559dea-130d-4237-8e78-1ce7f44b9a24">
      <Url>https://digitalgojp.sharepoint.com/sites/digi_portal/_layouts/15/DocIdRedir.aspx?ID=DIGI-808455956-3927253</Url>
      <Description>DIGI-808455956-3927253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Props1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2022-07-27T07:50:01Z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f06b1df0-0a28-41fa-b44c-bbec27fcbd5c</vt:lpwstr>
  </property>
  <property fmtid="{D5CDD505-2E9C-101B-9397-08002B2CF9AE}" pid="4" name="MediaServiceImageTags">
    <vt:lpwstr/>
  </property>
</Properties>
</file>