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490" yWindow="6490" windowWidth="34560" windowHeight="1870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<sst xmlns="http://schemas.openxmlformats.org/spreadsheetml/2006/main" count="350" uniqueCount="150">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</sst>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J4" sqref="J4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7" width="13.58203125" customWidth="1"/>
    <col min="8" max="8" width="15.33203125" customWidth="1"/>
    <col min="9" max="9" width="4.08203125" customWidth="1"/>
    <col min="10" max="10" width="10.5" bestFit="1" customWidth="1"/>
  </cols>
  <sheetData>
    <row r="1" spans="1:8" x14ac:dyDescent="0.55000000000000004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88">
        <v>44754</v>
      </c>
      <c r="H3" s="88"/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55000000000000004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44753</v>
      </c>
      <c r="H5" s="81"/>
    </row>
    <row r="6" spans="1:8" ht="21.75" customHeight="1" x14ac:dyDescent="0.55000000000000004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55000000000000004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55000000000000004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5" customHeight="1" x14ac:dyDescent="0.55000000000000004">
      <c r="A9" s="69"/>
      <c r="B9" s="74"/>
      <c r="C9" s="87"/>
      <c r="D9" s="71"/>
      <c r="E9" s="69"/>
      <c r="F9" s="71"/>
      <c r="G9" s="69"/>
      <c r="H9" s="71"/>
    </row>
    <row r="10" spans="1:8" x14ac:dyDescent="0.55000000000000004">
      <c r="A10" s="10" t="s">
        <v>12</v>
      </c>
      <c r="B10" s="20">
        <v>126645025.00000003</v>
      </c>
      <c r="C10" s="21">
        <f>SUM(C11:C57)</f>
        <v>78488610</v>
      </c>
      <c r="D10" s="11">
        <f>C10/$B10</f>
        <v>0.61975280908191999</v>
      </c>
      <c r="E10" s="21">
        <f>SUM(E11:E57)</f>
        <v>408218</v>
      </c>
      <c r="F10" s="11">
        <f>E10/$B10</f>
        <v>3.2233244061501817E-3</v>
      </c>
      <c r="G10" s="21">
        <f>SUM(G11:G57)</f>
        <v>73758</v>
      </c>
      <c r="H10" s="11">
        <f>G10/$B10</f>
        <v>5.8239950602086404E-4</v>
      </c>
    </row>
    <row r="11" spans="1:8" x14ac:dyDescent="0.55000000000000004">
      <c r="A11" s="12" t="s">
        <v>13</v>
      </c>
      <c r="B11" s="20">
        <v>5226603</v>
      </c>
      <c r="C11" s="21">
        <v>3363985</v>
      </c>
      <c r="D11" s="11">
        <f t="shared" ref="D11:D57" si="0">C11/$B11</f>
        <v>0.64362741918603728</v>
      </c>
      <c r="E11" s="21">
        <v>16021</v>
      </c>
      <c r="F11" s="11">
        <f t="shared" ref="F11:F57" si="1">E11/$B11</f>
        <v>3.0652796854859646E-3</v>
      </c>
      <c r="G11" s="21">
        <v>3318</v>
      </c>
      <c r="H11" s="11">
        <f t="shared" ref="H11:H57" si="2">G11/$B11</f>
        <v>6.3482916150317905E-4</v>
      </c>
    </row>
    <row r="12" spans="1:8" x14ac:dyDescent="0.55000000000000004">
      <c r="A12" s="12" t="s">
        <v>14</v>
      </c>
      <c r="B12" s="20">
        <v>1259615</v>
      </c>
      <c r="C12" s="21">
        <v>866181</v>
      </c>
      <c r="D12" s="11">
        <f t="shared" si="0"/>
        <v>0.68765535500926867</v>
      </c>
      <c r="E12" s="21">
        <v>4636</v>
      </c>
      <c r="F12" s="11">
        <f t="shared" si="1"/>
        <v>3.6804896734319616E-3</v>
      </c>
      <c r="G12" s="21">
        <v>1287</v>
      </c>
      <c r="H12" s="11">
        <f t="shared" si="2"/>
        <v>1.0217407699971816E-3</v>
      </c>
    </row>
    <row r="13" spans="1:8" x14ac:dyDescent="0.55000000000000004">
      <c r="A13" s="12" t="s">
        <v>15</v>
      </c>
      <c r="B13" s="20">
        <v>1220823</v>
      </c>
      <c r="C13" s="21">
        <v>853344</v>
      </c>
      <c r="D13" s="11">
        <f t="shared" si="0"/>
        <v>0.69899076278870897</v>
      </c>
      <c r="E13" s="21">
        <v>5940</v>
      </c>
      <c r="F13" s="11">
        <f t="shared" si="1"/>
        <v>4.8655701932221133E-3</v>
      </c>
      <c r="G13" s="21">
        <v>699</v>
      </c>
      <c r="H13" s="11">
        <f t="shared" si="2"/>
        <v>5.7256457324280426E-4</v>
      </c>
    </row>
    <row r="14" spans="1:8" x14ac:dyDescent="0.55000000000000004">
      <c r="A14" s="12" t="s">
        <v>16</v>
      </c>
      <c r="B14" s="20">
        <v>2281989</v>
      </c>
      <c r="C14" s="21">
        <v>1485192</v>
      </c>
      <c r="D14" s="11">
        <f t="shared" si="0"/>
        <v>0.65083223451120931</v>
      </c>
      <c r="E14" s="21">
        <v>6983</v>
      </c>
      <c r="F14" s="11">
        <f t="shared" si="1"/>
        <v>3.0600498074267665E-3</v>
      </c>
      <c r="G14" s="21">
        <v>1097</v>
      </c>
      <c r="H14" s="11">
        <f t="shared" si="2"/>
        <v>4.8072098507048017E-4</v>
      </c>
    </row>
    <row r="15" spans="1:8" x14ac:dyDescent="0.55000000000000004">
      <c r="A15" s="12" t="s">
        <v>17</v>
      </c>
      <c r="B15" s="20">
        <v>971288</v>
      </c>
      <c r="C15" s="21">
        <v>705404</v>
      </c>
      <c r="D15" s="11">
        <f t="shared" si="0"/>
        <v>0.72625627002495652</v>
      </c>
      <c r="E15" s="21">
        <v>3036</v>
      </c>
      <c r="F15" s="11">
        <f t="shared" si="1"/>
        <v>3.1257464315424467E-3</v>
      </c>
      <c r="G15" s="21">
        <v>501</v>
      </c>
      <c r="H15" s="11">
        <f t="shared" si="2"/>
        <v>5.1580993484939581E-4</v>
      </c>
    </row>
    <row r="16" spans="1:8" x14ac:dyDescent="0.55000000000000004">
      <c r="A16" s="12" t="s">
        <v>18</v>
      </c>
      <c r="B16" s="20">
        <v>1069562</v>
      </c>
      <c r="C16" s="21">
        <v>756706</v>
      </c>
      <c r="D16" s="11">
        <f t="shared" si="0"/>
        <v>0.70749147781989263</v>
      </c>
      <c r="E16" s="21">
        <v>2552</v>
      </c>
      <c r="F16" s="11">
        <f t="shared" si="1"/>
        <v>2.3860234376314789E-3</v>
      </c>
      <c r="G16" s="21">
        <v>495</v>
      </c>
      <c r="H16" s="11">
        <f t="shared" si="2"/>
        <v>4.6280627023024379E-4</v>
      </c>
    </row>
    <row r="17" spans="1:8" x14ac:dyDescent="0.55000000000000004">
      <c r="A17" s="12" t="s">
        <v>19</v>
      </c>
      <c r="B17" s="20">
        <v>1862059.0000000002</v>
      </c>
      <c r="C17" s="21">
        <v>1280746</v>
      </c>
      <c r="D17" s="11">
        <f t="shared" si="0"/>
        <v>0.68781171810345421</v>
      </c>
      <c r="E17" s="21">
        <v>6115</v>
      </c>
      <c r="F17" s="11">
        <f t="shared" si="1"/>
        <v>3.2839990569579155E-3</v>
      </c>
      <c r="G17" s="21">
        <v>1056</v>
      </c>
      <c r="H17" s="11">
        <f t="shared" si="2"/>
        <v>5.6711414622200474E-4</v>
      </c>
    </row>
    <row r="18" spans="1:8" x14ac:dyDescent="0.55000000000000004">
      <c r="A18" s="12" t="s">
        <v>20</v>
      </c>
      <c r="B18" s="20">
        <v>2907675</v>
      </c>
      <c r="C18" s="21">
        <v>1922264</v>
      </c>
      <c r="D18" s="11">
        <f t="shared" si="0"/>
        <v>0.66110001977525001</v>
      </c>
      <c r="E18" s="21">
        <v>8335</v>
      </c>
      <c r="F18" s="11">
        <f t="shared" si="1"/>
        <v>2.8665514543406673E-3</v>
      </c>
      <c r="G18" s="21">
        <v>1092</v>
      </c>
      <c r="H18" s="11">
        <f t="shared" si="2"/>
        <v>3.7555779101859735E-4</v>
      </c>
    </row>
    <row r="19" spans="1:8" x14ac:dyDescent="0.55000000000000004">
      <c r="A19" s="12" t="s">
        <v>21</v>
      </c>
      <c r="B19" s="20">
        <v>1955401</v>
      </c>
      <c r="C19" s="21">
        <v>1276484</v>
      </c>
      <c r="D19" s="11">
        <f t="shared" si="0"/>
        <v>0.65279909338289177</v>
      </c>
      <c r="E19" s="21">
        <v>6978</v>
      </c>
      <c r="F19" s="11">
        <f t="shared" si="1"/>
        <v>3.5685774938235175E-3</v>
      </c>
      <c r="G19" s="21">
        <v>1020</v>
      </c>
      <c r="H19" s="11">
        <f t="shared" si="2"/>
        <v>5.2163213581255202E-4</v>
      </c>
    </row>
    <row r="20" spans="1:8" x14ac:dyDescent="0.55000000000000004">
      <c r="A20" s="12" t="s">
        <v>22</v>
      </c>
      <c r="B20" s="20">
        <v>1958101</v>
      </c>
      <c r="C20" s="21">
        <v>1265414</v>
      </c>
      <c r="D20" s="11">
        <f t="shared" si="0"/>
        <v>0.64624552053239337</v>
      </c>
      <c r="E20" s="21">
        <v>3723</v>
      </c>
      <c r="F20" s="11">
        <f t="shared" si="1"/>
        <v>1.9013319537654085E-3</v>
      </c>
      <c r="G20" s="21">
        <v>511</v>
      </c>
      <c r="H20" s="11">
        <f t="shared" si="2"/>
        <v>2.6096713090897764E-4</v>
      </c>
    </row>
    <row r="21" spans="1:8" x14ac:dyDescent="0.55000000000000004">
      <c r="A21" s="12" t="s">
        <v>23</v>
      </c>
      <c r="B21" s="20">
        <v>7393799</v>
      </c>
      <c r="C21" s="21">
        <v>4601844</v>
      </c>
      <c r="D21" s="11">
        <f t="shared" si="0"/>
        <v>0.62239235878605847</v>
      </c>
      <c r="E21" s="21">
        <v>28038</v>
      </c>
      <c r="F21" s="11">
        <f t="shared" si="1"/>
        <v>3.79209659337507E-3</v>
      </c>
      <c r="G21" s="21">
        <v>4766</v>
      </c>
      <c r="H21" s="11">
        <f t="shared" si="2"/>
        <v>6.4459420657770109E-4</v>
      </c>
    </row>
    <row r="22" spans="1:8" x14ac:dyDescent="0.55000000000000004">
      <c r="A22" s="12" t="s">
        <v>24</v>
      </c>
      <c r="B22" s="20">
        <v>6322892.0000000009</v>
      </c>
      <c r="C22" s="21">
        <v>4018529</v>
      </c>
      <c r="D22" s="11">
        <f t="shared" si="0"/>
        <v>0.63555237065570613</v>
      </c>
      <c r="E22" s="21">
        <v>25413</v>
      </c>
      <c r="F22" s="11">
        <f t="shared" si="1"/>
        <v>4.0192051358776959E-3</v>
      </c>
      <c r="G22" s="21">
        <v>3813</v>
      </c>
      <c r="H22" s="11">
        <f t="shared" si="2"/>
        <v>6.0304683363245797E-4</v>
      </c>
    </row>
    <row r="23" spans="1:8" x14ac:dyDescent="0.55000000000000004">
      <c r="A23" s="12" t="s">
        <v>25</v>
      </c>
      <c r="B23" s="20">
        <v>13843329.000000002</v>
      </c>
      <c r="C23" s="21">
        <v>8362082</v>
      </c>
      <c r="D23" s="11">
        <f t="shared" si="0"/>
        <v>0.60405138099369005</v>
      </c>
      <c r="E23" s="21">
        <v>45831</v>
      </c>
      <c r="F23" s="11">
        <f t="shared" si="1"/>
        <v>3.310692103033887E-3</v>
      </c>
      <c r="G23" s="21">
        <v>6569</v>
      </c>
      <c r="H23" s="11">
        <f t="shared" si="2"/>
        <v>4.7452458870261621E-4</v>
      </c>
    </row>
    <row r="24" spans="1:8" x14ac:dyDescent="0.55000000000000004">
      <c r="A24" s="12" t="s">
        <v>26</v>
      </c>
      <c r="B24" s="20">
        <v>9220206</v>
      </c>
      <c r="C24" s="21">
        <v>5677545</v>
      </c>
      <c r="D24" s="11">
        <f t="shared" si="0"/>
        <v>0.61577203372679523</v>
      </c>
      <c r="E24" s="21">
        <v>32988</v>
      </c>
      <c r="F24" s="11">
        <f t="shared" si="1"/>
        <v>3.57779424884867E-3</v>
      </c>
      <c r="G24" s="21">
        <v>5470</v>
      </c>
      <c r="H24" s="11">
        <f t="shared" si="2"/>
        <v>5.9326223296963208E-4</v>
      </c>
    </row>
    <row r="25" spans="1:8" x14ac:dyDescent="0.55000000000000004">
      <c r="A25" s="12" t="s">
        <v>27</v>
      </c>
      <c r="B25" s="20">
        <v>2213174</v>
      </c>
      <c r="C25" s="21">
        <v>1557610</v>
      </c>
      <c r="D25" s="11">
        <f t="shared" si="0"/>
        <v>0.70379012224072757</v>
      </c>
      <c r="E25" s="21">
        <v>5188</v>
      </c>
      <c r="F25" s="11">
        <f t="shared" si="1"/>
        <v>2.344144653786824E-3</v>
      </c>
      <c r="G25" s="21">
        <v>770</v>
      </c>
      <c r="H25" s="11">
        <f t="shared" si="2"/>
        <v>3.4791661206936284E-4</v>
      </c>
    </row>
    <row r="26" spans="1:8" x14ac:dyDescent="0.55000000000000004">
      <c r="A26" s="12" t="s">
        <v>28</v>
      </c>
      <c r="B26" s="20">
        <v>1047674</v>
      </c>
      <c r="C26" s="21">
        <v>696615</v>
      </c>
      <c r="D26" s="11">
        <f t="shared" si="0"/>
        <v>0.6649158039619194</v>
      </c>
      <c r="E26" s="21">
        <v>3212</v>
      </c>
      <c r="F26" s="11">
        <f t="shared" si="1"/>
        <v>3.0658391827992296E-3</v>
      </c>
      <c r="G26" s="21">
        <v>843</v>
      </c>
      <c r="H26" s="11">
        <f t="shared" si="2"/>
        <v>8.0463961117675916E-4</v>
      </c>
    </row>
    <row r="27" spans="1:8" x14ac:dyDescent="0.55000000000000004">
      <c r="A27" s="12" t="s">
        <v>29</v>
      </c>
      <c r="B27" s="20">
        <v>1132656</v>
      </c>
      <c r="C27" s="21">
        <v>715794</v>
      </c>
      <c r="D27" s="11">
        <f t="shared" si="0"/>
        <v>0.63196063058863416</v>
      </c>
      <c r="E27" s="21">
        <v>3935</v>
      </c>
      <c r="F27" s="11">
        <f t="shared" si="1"/>
        <v>3.4741351301719146E-3</v>
      </c>
      <c r="G27" s="21">
        <v>1673</v>
      </c>
      <c r="H27" s="11">
        <f t="shared" si="2"/>
        <v>1.4770592306931672E-3</v>
      </c>
    </row>
    <row r="28" spans="1:8" x14ac:dyDescent="0.55000000000000004">
      <c r="A28" s="12" t="s">
        <v>30</v>
      </c>
      <c r="B28" s="20">
        <v>774582.99999999988</v>
      </c>
      <c r="C28" s="21">
        <v>500575</v>
      </c>
      <c r="D28" s="11">
        <f t="shared" si="0"/>
        <v>0.64625095051143655</v>
      </c>
      <c r="E28" s="21">
        <v>2341</v>
      </c>
      <c r="F28" s="11">
        <f t="shared" si="1"/>
        <v>3.022271338255552E-3</v>
      </c>
      <c r="G28" s="21">
        <v>192</v>
      </c>
      <c r="H28" s="11">
        <f t="shared" si="2"/>
        <v>2.4787530839174112E-4</v>
      </c>
    </row>
    <row r="29" spans="1:8" x14ac:dyDescent="0.55000000000000004">
      <c r="A29" s="12" t="s">
        <v>31</v>
      </c>
      <c r="B29" s="20">
        <v>820997</v>
      </c>
      <c r="C29" s="21">
        <v>523936</v>
      </c>
      <c r="D29" s="11">
        <f t="shared" si="0"/>
        <v>0.63817041962394505</v>
      </c>
      <c r="E29" s="21">
        <v>2278</v>
      </c>
      <c r="F29" s="11">
        <f t="shared" si="1"/>
        <v>2.7746751815171068E-3</v>
      </c>
      <c r="G29" s="21">
        <v>496</v>
      </c>
      <c r="H29" s="11">
        <f t="shared" si="2"/>
        <v>6.0414349869731556E-4</v>
      </c>
    </row>
    <row r="30" spans="1:8" x14ac:dyDescent="0.55000000000000004">
      <c r="A30" s="12" t="s">
        <v>32</v>
      </c>
      <c r="B30" s="20">
        <v>2071737</v>
      </c>
      <c r="C30" s="21">
        <v>1388548</v>
      </c>
      <c r="D30" s="11">
        <f t="shared" si="0"/>
        <v>0.67023372175136131</v>
      </c>
      <c r="E30" s="21">
        <v>6545</v>
      </c>
      <c r="F30" s="11">
        <f t="shared" si="1"/>
        <v>3.1591847806936883E-3</v>
      </c>
      <c r="G30" s="21">
        <v>622</v>
      </c>
      <c r="H30" s="11">
        <f t="shared" si="2"/>
        <v>3.002311586847172E-4</v>
      </c>
    </row>
    <row r="31" spans="1:8" x14ac:dyDescent="0.55000000000000004">
      <c r="A31" s="12" t="s">
        <v>33</v>
      </c>
      <c r="B31" s="20">
        <v>2016791</v>
      </c>
      <c r="C31" s="21">
        <v>1305962</v>
      </c>
      <c r="D31" s="11">
        <f t="shared" si="0"/>
        <v>0.64754453981597493</v>
      </c>
      <c r="E31" s="21">
        <v>5056</v>
      </c>
      <c r="F31" s="11">
        <f t="shared" si="1"/>
        <v>2.506952877120138E-3</v>
      </c>
      <c r="G31" s="21">
        <v>1293</v>
      </c>
      <c r="H31" s="11">
        <f t="shared" si="2"/>
        <v>6.4111749804516183E-4</v>
      </c>
    </row>
    <row r="32" spans="1:8" x14ac:dyDescent="0.55000000000000004">
      <c r="A32" s="12" t="s">
        <v>34</v>
      </c>
      <c r="B32" s="20">
        <v>3686259.9999999995</v>
      </c>
      <c r="C32" s="21">
        <v>2360545</v>
      </c>
      <c r="D32" s="11">
        <f t="shared" si="0"/>
        <v>0.64036313228041442</v>
      </c>
      <c r="E32" s="21">
        <v>11087</v>
      </c>
      <c r="F32" s="11">
        <f t="shared" si="1"/>
        <v>3.0076554556650917E-3</v>
      </c>
      <c r="G32" s="21">
        <v>1780</v>
      </c>
      <c r="H32" s="11">
        <f t="shared" si="2"/>
        <v>4.8287424110073633E-4</v>
      </c>
    </row>
    <row r="33" spans="1:8" x14ac:dyDescent="0.55000000000000004">
      <c r="A33" s="12" t="s">
        <v>35</v>
      </c>
      <c r="B33" s="20">
        <v>7558801.9999999991</v>
      </c>
      <c r="C33" s="21">
        <v>4445401</v>
      </c>
      <c r="D33" s="11">
        <f t="shared" si="0"/>
        <v>0.58810920037328673</v>
      </c>
      <c r="E33" s="21">
        <v>22329</v>
      </c>
      <c r="F33" s="11">
        <f t="shared" si="1"/>
        <v>2.9540395422449225E-3</v>
      </c>
      <c r="G33" s="21">
        <v>4655</v>
      </c>
      <c r="H33" s="11">
        <f t="shared" si="2"/>
        <v>6.1583832993641061E-4</v>
      </c>
    </row>
    <row r="34" spans="1:8" x14ac:dyDescent="0.55000000000000004">
      <c r="A34" s="12" t="s">
        <v>36</v>
      </c>
      <c r="B34" s="20">
        <v>1800557</v>
      </c>
      <c r="C34" s="21">
        <v>1126470</v>
      </c>
      <c r="D34" s="11">
        <f t="shared" si="0"/>
        <v>0.62562307108300375</v>
      </c>
      <c r="E34" s="21">
        <v>4976</v>
      </c>
      <c r="F34" s="11">
        <f t="shared" si="1"/>
        <v>2.7635892670990142E-3</v>
      </c>
      <c r="G34" s="21">
        <v>1637</v>
      </c>
      <c r="H34" s="11">
        <f t="shared" si="2"/>
        <v>9.0916310897127942E-4</v>
      </c>
    </row>
    <row r="35" spans="1:8" x14ac:dyDescent="0.55000000000000004">
      <c r="A35" s="12" t="s">
        <v>37</v>
      </c>
      <c r="B35" s="20">
        <v>1418843</v>
      </c>
      <c r="C35" s="21">
        <v>861659</v>
      </c>
      <c r="D35" s="11">
        <f t="shared" si="0"/>
        <v>0.60729693137295671</v>
      </c>
      <c r="E35" s="21">
        <v>5101</v>
      </c>
      <c r="F35" s="11">
        <f t="shared" si="1"/>
        <v>3.5951828355920987E-3</v>
      </c>
      <c r="G35" s="21">
        <v>1389</v>
      </c>
      <c r="H35" s="11">
        <f t="shared" si="2"/>
        <v>9.7896666509261418E-4</v>
      </c>
    </row>
    <row r="36" spans="1:8" x14ac:dyDescent="0.55000000000000004">
      <c r="A36" s="12" t="s">
        <v>38</v>
      </c>
      <c r="B36" s="20">
        <v>2530542</v>
      </c>
      <c r="C36" s="21">
        <v>1484360</v>
      </c>
      <c r="D36" s="11">
        <f t="shared" si="0"/>
        <v>0.58657789517028369</v>
      </c>
      <c r="E36" s="21">
        <v>8645</v>
      </c>
      <c r="F36" s="11">
        <f t="shared" si="1"/>
        <v>3.4162641837203254E-3</v>
      </c>
      <c r="G36" s="21">
        <v>1368</v>
      </c>
      <c r="H36" s="11">
        <f t="shared" si="2"/>
        <v>5.4059565105024935E-4</v>
      </c>
    </row>
    <row r="37" spans="1:8" x14ac:dyDescent="0.55000000000000004">
      <c r="A37" s="12" t="s">
        <v>39</v>
      </c>
      <c r="B37" s="20">
        <v>8839511</v>
      </c>
      <c r="C37" s="21">
        <v>4893228</v>
      </c>
      <c r="D37" s="11">
        <f t="shared" si="0"/>
        <v>0.55356320049830809</v>
      </c>
      <c r="E37" s="21">
        <v>37620</v>
      </c>
      <c r="F37" s="11">
        <f t="shared" si="1"/>
        <v>4.2558915306514129E-3</v>
      </c>
      <c r="G37" s="21">
        <v>4251</v>
      </c>
      <c r="H37" s="11">
        <f t="shared" si="2"/>
        <v>4.8090895525781913E-4</v>
      </c>
    </row>
    <row r="38" spans="1:8" x14ac:dyDescent="0.55000000000000004">
      <c r="A38" s="12" t="s">
        <v>40</v>
      </c>
      <c r="B38" s="20">
        <v>5523625</v>
      </c>
      <c r="C38" s="21">
        <v>3268230</v>
      </c>
      <c r="D38" s="11">
        <f t="shared" si="0"/>
        <v>0.59168209282853201</v>
      </c>
      <c r="E38" s="21">
        <v>18058</v>
      </c>
      <c r="F38" s="11">
        <f t="shared" si="1"/>
        <v>3.2692298988436035E-3</v>
      </c>
      <c r="G38" s="21">
        <v>3561</v>
      </c>
      <c r="H38" s="11">
        <f t="shared" si="2"/>
        <v>6.4468532892801372E-4</v>
      </c>
    </row>
    <row r="39" spans="1:8" x14ac:dyDescent="0.55000000000000004">
      <c r="A39" s="12" t="s">
        <v>41</v>
      </c>
      <c r="B39" s="20">
        <v>1344738.9999999998</v>
      </c>
      <c r="C39" s="21">
        <v>832584</v>
      </c>
      <c r="D39" s="11">
        <f t="shared" si="0"/>
        <v>0.61914170705244675</v>
      </c>
      <c r="E39" s="21">
        <v>3744</v>
      </c>
      <c r="F39" s="11">
        <f t="shared" si="1"/>
        <v>2.7841833991577554E-3</v>
      </c>
      <c r="G39" s="21">
        <v>760</v>
      </c>
      <c r="H39" s="11">
        <f t="shared" si="2"/>
        <v>5.6516543358971531E-4</v>
      </c>
    </row>
    <row r="40" spans="1:8" x14ac:dyDescent="0.55000000000000004">
      <c r="A40" s="12" t="s">
        <v>42</v>
      </c>
      <c r="B40" s="20">
        <v>944432</v>
      </c>
      <c r="C40" s="21">
        <v>587809</v>
      </c>
      <c r="D40" s="11">
        <f t="shared" si="0"/>
        <v>0.6223942009588832</v>
      </c>
      <c r="E40" s="21">
        <v>2115</v>
      </c>
      <c r="F40" s="11">
        <f t="shared" si="1"/>
        <v>2.2394412726379452E-3</v>
      </c>
      <c r="G40" s="21">
        <v>288</v>
      </c>
      <c r="H40" s="11">
        <f t="shared" si="2"/>
        <v>3.0494519457197554E-4</v>
      </c>
    </row>
    <row r="41" spans="1:8" x14ac:dyDescent="0.55000000000000004">
      <c r="A41" s="12" t="s">
        <v>43</v>
      </c>
      <c r="B41" s="20">
        <v>556788</v>
      </c>
      <c r="C41" s="21">
        <v>343676</v>
      </c>
      <c r="D41" s="11">
        <f t="shared" si="0"/>
        <v>0.61724749815010382</v>
      </c>
      <c r="E41" s="21">
        <v>1792</v>
      </c>
      <c r="F41" s="11">
        <f t="shared" si="1"/>
        <v>3.21846016796339E-3</v>
      </c>
      <c r="G41" s="21">
        <v>508</v>
      </c>
      <c r="H41" s="11">
        <f t="shared" si="2"/>
        <v>9.123759851146217E-4</v>
      </c>
    </row>
    <row r="42" spans="1:8" x14ac:dyDescent="0.55000000000000004">
      <c r="A42" s="12" t="s">
        <v>44</v>
      </c>
      <c r="B42" s="20">
        <v>672814.99999999988</v>
      </c>
      <c r="C42" s="21">
        <v>442174</v>
      </c>
      <c r="D42" s="11">
        <f t="shared" si="0"/>
        <v>0.65719997324673218</v>
      </c>
      <c r="E42" s="21">
        <v>2562</v>
      </c>
      <c r="F42" s="11">
        <f t="shared" si="1"/>
        <v>3.8078818100072092E-3</v>
      </c>
      <c r="G42" s="21">
        <v>527</v>
      </c>
      <c r="H42" s="11">
        <f t="shared" si="2"/>
        <v>7.8327623492341889E-4</v>
      </c>
    </row>
    <row r="43" spans="1:8" x14ac:dyDescent="0.55000000000000004">
      <c r="A43" s="12" t="s">
        <v>45</v>
      </c>
      <c r="B43" s="20">
        <v>1893791</v>
      </c>
      <c r="C43" s="21">
        <v>1154830</v>
      </c>
      <c r="D43" s="11">
        <f t="shared" si="0"/>
        <v>0.60979801889437646</v>
      </c>
      <c r="E43" s="21">
        <v>6229</v>
      </c>
      <c r="F43" s="11">
        <f t="shared" si="1"/>
        <v>3.2891697130253551E-3</v>
      </c>
      <c r="G43" s="21">
        <v>929</v>
      </c>
      <c r="H43" s="11">
        <f t="shared" si="2"/>
        <v>4.9055043560773074E-4</v>
      </c>
    </row>
    <row r="44" spans="1:8" x14ac:dyDescent="0.55000000000000004">
      <c r="A44" s="12" t="s">
        <v>46</v>
      </c>
      <c r="B44" s="20">
        <v>2812432.9999999995</v>
      </c>
      <c r="C44" s="21">
        <v>1685421</v>
      </c>
      <c r="D44" s="11">
        <f t="shared" si="0"/>
        <v>0.5992750760640343</v>
      </c>
      <c r="E44" s="21">
        <v>6409</v>
      </c>
      <c r="F44" s="11">
        <f t="shared" si="1"/>
        <v>2.2788098418700113E-3</v>
      </c>
      <c r="G44" s="21">
        <v>836</v>
      </c>
      <c r="H44" s="11">
        <f t="shared" si="2"/>
        <v>2.9725152563634408E-4</v>
      </c>
    </row>
    <row r="45" spans="1:8" x14ac:dyDescent="0.55000000000000004">
      <c r="A45" s="12" t="s">
        <v>47</v>
      </c>
      <c r="B45" s="20">
        <v>1356110</v>
      </c>
      <c r="C45" s="21">
        <v>888148</v>
      </c>
      <c r="D45" s="11">
        <f t="shared" si="0"/>
        <v>0.65492327318580346</v>
      </c>
      <c r="E45" s="21">
        <v>3323</v>
      </c>
      <c r="F45" s="11">
        <f t="shared" si="1"/>
        <v>2.4503911924548894E-3</v>
      </c>
      <c r="G45" s="21">
        <v>930</v>
      </c>
      <c r="H45" s="11">
        <f t="shared" si="2"/>
        <v>6.8578507643185288E-4</v>
      </c>
    </row>
    <row r="46" spans="1:8" x14ac:dyDescent="0.55000000000000004">
      <c r="A46" s="12" t="s">
        <v>48</v>
      </c>
      <c r="B46" s="20">
        <v>734949</v>
      </c>
      <c r="C46" s="21">
        <v>471768</v>
      </c>
      <c r="D46" s="11">
        <f t="shared" si="0"/>
        <v>0.64190576488980866</v>
      </c>
      <c r="E46" s="21">
        <v>1959</v>
      </c>
      <c r="F46" s="11">
        <f t="shared" si="1"/>
        <v>2.6654910748909106E-3</v>
      </c>
      <c r="G46" s="21">
        <v>410</v>
      </c>
      <c r="H46" s="11">
        <f t="shared" si="2"/>
        <v>5.5786183803229882E-4</v>
      </c>
    </row>
    <row r="47" spans="1:8" x14ac:dyDescent="0.55000000000000004">
      <c r="A47" s="12" t="s">
        <v>49</v>
      </c>
      <c r="B47" s="20">
        <v>973896</v>
      </c>
      <c r="C47" s="21">
        <v>600858</v>
      </c>
      <c r="D47" s="11">
        <f t="shared" si="0"/>
        <v>0.61696320757041823</v>
      </c>
      <c r="E47" s="21">
        <v>2113</v>
      </c>
      <c r="F47" s="11">
        <f t="shared" si="1"/>
        <v>2.1696361829189152E-3</v>
      </c>
      <c r="G47" s="21">
        <v>125</v>
      </c>
      <c r="H47" s="11">
        <f t="shared" si="2"/>
        <v>1.2835046041877161E-4</v>
      </c>
    </row>
    <row r="48" spans="1:8" x14ac:dyDescent="0.55000000000000004">
      <c r="A48" s="12" t="s">
        <v>50</v>
      </c>
      <c r="B48" s="20">
        <v>1356219</v>
      </c>
      <c r="C48" s="21">
        <v>870352</v>
      </c>
      <c r="D48" s="11">
        <f t="shared" si="0"/>
        <v>0.64174886209380644</v>
      </c>
      <c r="E48" s="21">
        <v>3320</v>
      </c>
      <c r="F48" s="11">
        <f t="shared" si="1"/>
        <v>2.4479822211604467E-3</v>
      </c>
      <c r="G48" s="21">
        <v>1750</v>
      </c>
      <c r="H48" s="11">
        <f t="shared" si="2"/>
        <v>1.290352074406862E-3</v>
      </c>
    </row>
    <row r="49" spans="1:8" x14ac:dyDescent="0.55000000000000004">
      <c r="A49" s="12" t="s">
        <v>51</v>
      </c>
      <c r="B49" s="20">
        <v>701167</v>
      </c>
      <c r="C49" s="21">
        <v>434646</v>
      </c>
      <c r="D49" s="11">
        <f t="shared" si="0"/>
        <v>0.61988941293586264</v>
      </c>
      <c r="E49" s="21">
        <v>1687</v>
      </c>
      <c r="F49" s="11">
        <f t="shared" si="1"/>
        <v>2.4059888728362859E-3</v>
      </c>
      <c r="G49" s="21">
        <v>280</v>
      </c>
      <c r="H49" s="11">
        <f t="shared" si="2"/>
        <v>3.993342527529105E-4</v>
      </c>
    </row>
    <row r="50" spans="1:8" x14ac:dyDescent="0.55000000000000004">
      <c r="A50" s="12" t="s">
        <v>52</v>
      </c>
      <c r="B50" s="20">
        <v>5124170</v>
      </c>
      <c r="C50" s="21">
        <v>3014911</v>
      </c>
      <c r="D50" s="11">
        <f t="shared" si="0"/>
        <v>0.58837060441008004</v>
      </c>
      <c r="E50" s="21">
        <v>14260</v>
      </c>
      <c r="F50" s="11">
        <f t="shared" si="1"/>
        <v>2.7828897167736432E-3</v>
      </c>
      <c r="G50" s="21">
        <v>5500</v>
      </c>
      <c r="H50" s="11">
        <f t="shared" si="2"/>
        <v>1.0733445611679549E-3</v>
      </c>
    </row>
    <row r="51" spans="1:8" x14ac:dyDescent="0.55000000000000004">
      <c r="A51" s="12" t="s">
        <v>53</v>
      </c>
      <c r="B51" s="20">
        <v>818222</v>
      </c>
      <c r="C51" s="21">
        <v>491722</v>
      </c>
      <c r="D51" s="11">
        <f t="shared" si="0"/>
        <v>0.6009640415437375</v>
      </c>
      <c r="E51" s="21">
        <v>2513</v>
      </c>
      <c r="F51" s="11">
        <f t="shared" si="1"/>
        <v>3.0712936098027184E-3</v>
      </c>
      <c r="G51" s="21">
        <v>409</v>
      </c>
      <c r="H51" s="11">
        <f t="shared" si="2"/>
        <v>4.9986433999574687E-4</v>
      </c>
    </row>
    <row r="52" spans="1:8" x14ac:dyDescent="0.55000000000000004">
      <c r="A52" s="12" t="s">
        <v>54</v>
      </c>
      <c r="B52" s="20">
        <v>1335937.9999999998</v>
      </c>
      <c r="C52" s="21">
        <v>874216</v>
      </c>
      <c r="D52" s="11">
        <f t="shared" si="0"/>
        <v>0.65438366151722627</v>
      </c>
      <c r="E52" s="21">
        <v>3823</v>
      </c>
      <c r="F52" s="11">
        <f t="shared" si="1"/>
        <v>2.861659747682902E-3</v>
      </c>
      <c r="G52" s="21">
        <v>500</v>
      </c>
      <c r="H52" s="11">
        <f t="shared" si="2"/>
        <v>3.7426886577071697E-4</v>
      </c>
    </row>
    <row r="53" spans="1:8" x14ac:dyDescent="0.55000000000000004">
      <c r="A53" s="12" t="s">
        <v>55</v>
      </c>
      <c r="B53" s="20">
        <v>1758645</v>
      </c>
      <c r="C53" s="21">
        <v>1140777</v>
      </c>
      <c r="D53" s="11">
        <f t="shared" si="0"/>
        <v>0.64866815076379825</v>
      </c>
      <c r="E53" s="21">
        <v>3586</v>
      </c>
      <c r="F53" s="11">
        <f t="shared" si="1"/>
        <v>2.0390698520736136E-3</v>
      </c>
      <c r="G53" s="21">
        <v>567</v>
      </c>
      <c r="H53" s="11">
        <f t="shared" si="2"/>
        <v>3.2240730789897902E-4</v>
      </c>
    </row>
    <row r="54" spans="1:8" x14ac:dyDescent="0.55000000000000004">
      <c r="A54" s="12" t="s">
        <v>56</v>
      </c>
      <c r="B54" s="20">
        <v>1141741</v>
      </c>
      <c r="C54" s="21">
        <v>715026</v>
      </c>
      <c r="D54" s="11">
        <f t="shared" si="0"/>
        <v>0.62625937055777103</v>
      </c>
      <c r="E54" s="21">
        <v>3734</v>
      </c>
      <c r="F54" s="11">
        <f t="shared" si="1"/>
        <v>3.2704439973689305E-3</v>
      </c>
      <c r="G54" s="21">
        <v>958</v>
      </c>
      <c r="H54" s="11">
        <f t="shared" si="2"/>
        <v>8.3906945620766877E-4</v>
      </c>
    </row>
    <row r="55" spans="1:8" x14ac:dyDescent="0.55000000000000004">
      <c r="A55" s="12" t="s">
        <v>57</v>
      </c>
      <c r="B55" s="20">
        <v>1087241</v>
      </c>
      <c r="C55" s="21">
        <v>666404</v>
      </c>
      <c r="D55" s="11">
        <f t="shared" si="0"/>
        <v>0.61293126362968287</v>
      </c>
      <c r="E55" s="21">
        <v>3126</v>
      </c>
      <c r="F55" s="11">
        <f t="shared" si="1"/>
        <v>2.8751675111589794E-3</v>
      </c>
      <c r="G55" s="21">
        <v>492</v>
      </c>
      <c r="H55" s="11">
        <f t="shared" si="2"/>
        <v>4.5252156605573191E-4</v>
      </c>
    </row>
    <row r="56" spans="1:8" x14ac:dyDescent="0.55000000000000004">
      <c r="A56" s="12" t="s">
        <v>58</v>
      </c>
      <c r="B56" s="20">
        <v>1617517</v>
      </c>
      <c r="C56" s="21">
        <v>1025026</v>
      </c>
      <c r="D56" s="11">
        <f t="shared" si="0"/>
        <v>0.63370338611588006</v>
      </c>
      <c r="E56" s="21">
        <v>5125</v>
      </c>
      <c r="F56" s="11">
        <f t="shared" si="1"/>
        <v>3.1684365604812809E-3</v>
      </c>
      <c r="G56" s="21">
        <v>1208</v>
      </c>
      <c r="H56" s="11">
        <f t="shared" si="2"/>
        <v>7.468236809875878E-4</v>
      </c>
    </row>
    <row r="57" spans="1:8" x14ac:dyDescent="0.55000000000000004">
      <c r="A57" s="12" t="s">
        <v>59</v>
      </c>
      <c r="B57" s="20">
        <v>1485118</v>
      </c>
      <c r="C57" s="21">
        <v>683609</v>
      </c>
      <c r="D57" s="11">
        <f t="shared" si="0"/>
        <v>0.46030618442440263</v>
      </c>
      <c r="E57" s="21">
        <v>3838</v>
      </c>
      <c r="F57" s="11">
        <f t="shared" si="1"/>
        <v>2.5843064322161606E-3</v>
      </c>
      <c r="G57" s="21">
        <v>557</v>
      </c>
      <c r="H57" s="11">
        <f t="shared" si="2"/>
        <v>3.7505437278384615E-4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63</v>
      </c>
    </row>
    <row r="63" spans="1:8" x14ac:dyDescent="0.55000000000000004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5.6640625" customWidth="1"/>
    <col min="10" max="10" width="9.5" bestFit="1" customWidth="1"/>
  </cols>
  <sheetData>
    <row r="1" spans="1:8" x14ac:dyDescent="0.55000000000000004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88">
        <f>'進捗状況 (都道府県別)'!G3</f>
        <v>44754</v>
      </c>
      <c r="H3" s="88"/>
    </row>
    <row r="4" spans="1:8" x14ac:dyDescent="0.55000000000000004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55000000000000004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44753</v>
      </c>
      <c r="H5" s="93"/>
    </row>
    <row r="6" spans="1:8" ht="23.25" customHeight="1" x14ac:dyDescent="0.55000000000000004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55000000000000004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55000000000000004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5" customHeight="1" x14ac:dyDescent="0.55000000000000004">
      <c r="A9" s="69"/>
      <c r="B9" s="74"/>
      <c r="C9" s="87"/>
      <c r="D9" s="71"/>
      <c r="E9" s="87"/>
      <c r="F9" s="71"/>
      <c r="G9" s="87"/>
      <c r="H9" s="71"/>
    </row>
    <row r="10" spans="1:8" x14ac:dyDescent="0.55000000000000004">
      <c r="A10" s="10" t="s">
        <v>68</v>
      </c>
      <c r="B10" s="20">
        <v>27549031.999999996</v>
      </c>
      <c r="C10" s="21">
        <f>SUM(C11:C30)</f>
        <v>16264808</v>
      </c>
      <c r="D10" s="11">
        <f>C10/$B10</f>
        <v>0.59039490026364638</v>
      </c>
      <c r="E10" s="21">
        <f>SUM(E11:E30)</f>
        <v>94642</v>
      </c>
      <c r="F10" s="11">
        <f>E10/$B10</f>
        <v>3.4354020133992372E-3</v>
      </c>
      <c r="G10" s="21">
        <f>SUM(G11:G30)</f>
        <v>18485</v>
      </c>
      <c r="H10" s="11">
        <f>G10/$B10</f>
        <v>6.7098546330048915E-4</v>
      </c>
    </row>
    <row r="11" spans="1:8" x14ac:dyDescent="0.55000000000000004">
      <c r="A11" s="12" t="s">
        <v>69</v>
      </c>
      <c r="B11" s="20">
        <v>1961575</v>
      </c>
      <c r="C11" s="21">
        <v>1173851</v>
      </c>
      <c r="D11" s="11">
        <f t="shared" ref="D11:D30" si="0">C11/$B11</f>
        <v>0.59842269604781873</v>
      </c>
      <c r="E11" s="21">
        <v>5282</v>
      </c>
      <c r="F11" s="11">
        <f t="shared" ref="F11:F30" si="1">E11/$B11</f>
        <v>2.6927341549520156E-3</v>
      </c>
      <c r="G11" s="21">
        <v>1623</v>
      </c>
      <c r="H11" s="11">
        <f t="shared" ref="H11:H30" si="2">G11/$B11</f>
        <v>8.273963524208863E-4</v>
      </c>
    </row>
    <row r="12" spans="1:8" x14ac:dyDescent="0.55000000000000004">
      <c r="A12" s="12" t="s">
        <v>70</v>
      </c>
      <c r="B12" s="20">
        <v>1065932</v>
      </c>
      <c r="C12" s="21">
        <v>651703</v>
      </c>
      <c r="D12" s="11">
        <f t="shared" si="0"/>
        <v>0.61139265919401986</v>
      </c>
      <c r="E12" s="21">
        <v>4097</v>
      </c>
      <c r="F12" s="11">
        <f t="shared" si="1"/>
        <v>3.8435847690096556E-3</v>
      </c>
      <c r="G12" s="21">
        <v>735</v>
      </c>
      <c r="H12" s="11">
        <f t="shared" si="2"/>
        <v>6.8953741889726545E-4</v>
      </c>
    </row>
    <row r="13" spans="1:8" x14ac:dyDescent="0.55000000000000004">
      <c r="A13" s="12" t="s">
        <v>71</v>
      </c>
      <c r="B13" s="20">
        <v>1324589</v>
      </c>
      <c r="C13" s="21">
        <v>810995</v>
      </c>
      <c r="D13" s="11">
        <f t="shared" si="0"/>
        <v>0.61226161473483476</v>
      </c>
      <c r="E13" s="21">
        <v>5191</v>
      </c>
      <c r="F13" s="11">
        <f t="shared" si="1"/>
        <v>3.9189514634350728E-3</v>
      </c>
      <c r="G13" s="21">
        <v>661</v>
      </c>
      <c r="H13" s="11">
        <f t="shared" si="2"/>
        <v>4.9902271572540614E-4</v>
      </c>
    </row>
    <row r="14" spans="1:8" x14ac:dyDescent="0.55000000000000004">
      <c r="A14" s="12" t="s">
        <v>72</v>
      </c>
      <c r="B14" s="20">
        <v>974726</v>
      </c>
      <c r="C14" s="21">
        <v>616396</v>
      </c>
      <c r="D14" s="11">
        <f t="shared" si="0"/>
        <v>0.63237874028188434</v>
      </c>
      <c r="E14" s="21">
        <v>3845</v>
      </c>
      <c r="F14" s="11">
        <f t="shared" si="1"/>
        <v>3.944698304959548E-3</v>
      </c>
      <c r="G14" s="21">
        <v>602</v>
      </c>
      <c r="H14" s="11">
        <f t="shared" si="2"/>
        <v>6.1760946153072756E-4</v>
      </c>
    </row>
    <row r="15" spans="1:8" x14ac:dyDescent="0.55000000000000004">
      <c r="A15" s="12" t="s">
        <v>73</v>
      </c>
      <c r="B15" s="20">
        <v>3759920</v>
      </c>
      <c r="C15" s="21">
        <v>2323150</v>
      </c>
      <c r="D15" s="11">
        <f t="shared" si="0"/>
        <v>0.61787218876997385</v>
      </c>
      <c r="E15" s="21">
        <v>14361</v>
      </c>
      <c r="F15" s="11">
        <f t="shared" si="1"/>
        <v>3.8194961594927553E-3</v>
      </c>
      <c r="G15" s="21">
        <v>2256</v>
      </c>
      <c r="H15" s="11">
        <f t="shared" si="2"/>
        <v>6.0001276622906872E-4</v>
      </c>
    </row>
    <row r="16" spans="1:8" x14ac:dyDescent="0.55000000000000004">
      <c r="A16" s="12" t="s">
        <v>74</v>
      </c>
      <c r="B16" s="20">
        <v>1521562.0000000002</v>
      </c>
      <c r="C16" s="21">
        <v>896747</v>
      </c>
      <c r="D16" s="11">
        <f t="shared" si="0"/>
        <v>0.58935948715859088</v>
      </c>
      <c r="E16" s="21">
        <v>5340</v>
      </c>
      <c r="F16" s="11">
        <f t="shared" si="1"/>
        <v>3.5095513689221993E-3</v>
      </c>
      <c r="G16" s="21">
        <v>691</v>
      </c>
      <c r="H16" s="11">
        <f t="shared" si="2"/>
        <v>4.5413857601596245E-4</v>
      </c>
    </row>
    <row r="17" spans="1:8" x14ac:dyDescent="0.55000000000000004">
      <c r="A17" s="12" t="s">
        <v>75</v>
      </c>
      <c r="B17" s="20">
        <v>718601</v>
      </c>
      <c r="C17" s="21">
        <v>449258</v>
      </c>
      <c r="D17" s="11">
        <f t="shared" si="0"/>
        <v>0.62518421210101294</v>
      </c>
      <c r="E17" s="21">
        <v>2906</v>
      </c>
      <c r="F17" s="11">
        <f t="shared" si="1"/>
        <v>4.0439687670904998E-3</v>
      </c>
      <c r="G17" s="21">
        <v>522</v>
      </c>
      <c r="H17" s="11">
        <f t="shared" si="2"/>
        <v>7.2641145781873393E-4</v>
      </c>
    </row>
    <row r="18" spans="1:8" x14ac:dyDescent="0.55000000000000004">
      <c r="A18" s="12" t="s">
        <v>76</v>
      </c>
      <c r="B18" s="20">
        <v>784774</v>
      </c>
      <c r="C18" s="21">
        <v>525583</v>
      </c>
      <c r="D18" s="11">
        <f t="shared" si="0"/>
        <v>0.66972529670962599</v>
      </c>
      <c r="E18" s="21">
        <v>1897</v>
      </c>
      <c r="F18" s="11">
        <f t="shared" si="1"/>
        <v>2.4172564330622575E-3</v>
      </c>
      <c r="G18" s="21">
        <v>277</v>
      </c>
      <c r="H18" s="11">
        <f t="shared" si="2"/>
        <v>3.5296786081088312E-4</v>
      </c>
    </row>
    <row r="19" spans="1:8" x14ac:dyDescent="0.55000000000000004">
      <c r="A19" s="12" t="s">
        <v>77</v>
      </c>
      <c r="B19" s="20">
        <v>694295.99999999988</v>
      </c>
      <c r="C19" s="21">
        <v>443280</v>
      </c>
      <c r="D19" s="11">
        <f t="shared" si="0"/>
        <v>0.63845967714058571</v>
      </c>
      <c r="E19" s="21">
        <v>1727</v>
      </c>
      <c r="F19" s="11">
        <f t="shared" si="1"/>
        <v>2.4874117091269435E-3</v>
      </c>
      <c r="G19" s="21">
        <v>182</v>
      </c>
      <c r="H19" s="11">
        <f t="shared" si="2"/>
        <v>2.6213603419867037E-4</v>
      </c>
    </row>
    <row r="20" spans="1:8" x14ac:dyDescent="0.55000000000000004">
      <c r="A20" s="12" t="s">
        <v>78</v>
      </c>
      <c r="B20" s="20">
        <v>799966</v>
      </c>
      <c r="C20" s="21">
        <v>503524</v>
      </c>
      <c r="D20" s="11">
        <f t="shared" si="0"/>
        <v>0.62943175084941105</v>
      </c>
      <c r="E20" s="21">
        <v>2286</v>
      </c>
      <c r="F20" s="11">
        <f t="shared" si="1"/>
        <v>2.8576214489115788E-3</v>
      </c>
      <c r="G20" s="21">
        <v>478</v>
      </c>
      <c r="H20" s="11">
        <f t="shared" si="2"/>
        <v>5.9752539482928028E-4</v>
      </c>
    </row>
    <row r="21" spans="1:8" x14ac:dyDescent="0.55000000000000004">
      <c r="A21" s="12" t="s">
        <v>79</v>
      </c>
      <c r="B21" s="20">
        <v>2300944</v>
      </c>
      <c r="C21" s="21">
        <v>1318863</v>
      </c>
      <c r="D21" s="11">
        <f t="shared" si="0"/>
        <v>0.57318344123107734</v>
      </c>
      <c r="E21" s="21">
        <v>7670</v>
      </c>
      <c r="F21" s="11">
        <f t="shared" si="1"/>
        <v>3.3334144594566405E-3</v>
      </c>
      <c r="G21" s="21">
        <v>1114</v>
      </c>
      <c r="H21" s="11">
        <f t="shared" si="2"/>
        <v>4.8414911445041688E-4</v>
      </c>
    </row>
    <row r="22" spans="1:8" x14ac:dyDescent="0.55000000000000004">
      <c r="A22" s="12" t="s">
        <v>80</v>
      </c>
      <c r="B22" s="20">
        <v>1400720</v>
      </c>
      <c r="C22" s="21">
        <v>794466</v>
      </c>
      <c r="D22" s="11">
        <f t="shared" si="0"/>
        <v>0.56718401964703868</v>
      </c>
      <c r="E22" s="21">
        <v>4561</v>
      </c>
      <c r="F22" s="11">
        <f t="shared" si="1"/>
        <v>3.2561825346964419E-3</v>
      </c>
      <c r="G22" s="21">
        <v>620</v>
      </c>
      <c r="H22" s="11">
        <f t="shared" si="2"/>
        <v>4.4262950482608945E-4</v>
      </c>
    </row>
    <row r="23" spans="1:8" x14ac:dyDescent="0.55000000000000004">
      <c r="A23" s="12" t="s">
        <v>81</v>
      </c>
      <c r="B23" s="20">
        <v>2739963</v>
      </c>
      <c r="C23" s="21">
        <v>1422344</v>
      </c>
      <c r="D23" s="11">
        <f t="shared" si="0"/>
        <v>0.51911065952350455</v>
      </c>
      <c r="E23" s="21">
        <v>11417</v>
      </c>
      <c r="F23" s="11">
        <f t="shared" si="1"/>
        <v>4.1668445887772937E-3</v>
      </c>
      <c r="G23" s="21">
        <v>1609</v>
      </c>
      <c r="H23" s="11">
        <f t="shared" si="2"/>
        <v>5.8723420717725025E-4</v>
      </c>
    </row>
    <row r="24" spans="1:8" x14ac:dyDescent="0.55000000000000004">
      <c r="A24" s="12" t="s">
        <v>82</v>
      </c>
      <c r="B24" s="20">
        <v>831479.00000000012</v>
      </c>
      <c r="C24" s="21">
        <v>471347</v>
      </c>
      <c r="D24" s="11">
        <f t="shared" si="0"/>
        <v>0.56687781651731428</v>
      </c>
      <c r="E24" s="21">
        <v>4052</v>
      </c>
      <c r="F24" s="11">
        <f t="shared" si="1"/>
        <v>4.8732439424206738E-3</v>
      </c>
      <c r="G24" s="21">
        <v>385</v>
      </c>
      <c r="H24" s="11">
        <f t="shared" si="2"/>
        <v>4.6303033510166817E-4</v>
      </c>
    </row>
    <row r="25" spans="1:8" x14ac:dyDescent="0.55000000000000004">
      <c r="A25" s="12" t="s">
        <v>83</v>
      </c>
      <c r="B25" s="20">
        <v>1526835</v>
      </c>
      <c r="C25" s="21">
        <v>864836</v>
      </c>
      <c r="D25" s="11">
        <f t="shared" si="0"/>
        <v>0.56642400783319746</v>
      </c>
      <c r="E25" s="21">
        <v>5551</v>
      </c>
      <c r="F25" s="11">
        <f t="shared" si="1"/>
        <v>3.6356253295215264E-3</v>
      </c>
      <c r="G25" s="21">
        <v>1267</v>
      </c>
      <c r="H25" s="11">
        <f t="shared" si="2"/>
        <v>8.2982116600680488E-4</v>
      </c>
    </row>
    <row r="26" spans="1:8" x14ac:dyDescent="0.55000000000000004">
      <c r="A26" s="12" t="s">
        <v>84</v>
      </c>
      <c r="B26" s="20">
        <v>708155</v>
      </c>
      <c r="C26" s="21">
        <v>409617</v>
      </c>
      <c r="D26" s="11">
        <f t="shared" si="0"/>
        <v>0.57842845139835208</v>
      </c>
      <c r="E26" s="21">
        <v>2739</v>
      </c>
      <c r="F26" s="11">
        <f t="shared" si="1"/>
        <v>3.8677973042624851E-3</v>
      </c>
      <c r="G26" s="21">
        <v>537</v>
      </c>
      <c r="H26" s="11">
        <f t="shared" si="2"/>
        <v>7.58308562391002E-4</v>
      </c>
    </row>
    <row r="27" spans="1:8" x14ac:dyDescent="0.55000000000000004">
      <c r="A27" s="12" t="s">
        <v>85</v>
      </c>
      <c r="B27" s="20">
        <v>1194817</v>
      </c>
      <c r="C27" s="21">
        <v>682915</v>
      </c>
      <c r="D27" s="11">
        <f t="shared" si="0"/>
        <v>0.57156451573755651</v>
      </c>
      <c r="E27" s="21">
        <v>3226</v>
      </c>
      <c r="F27" s="11">
        <f t="shared" si="1"/>
        <v>2.6999950620053112E-3</v>
      </c>
      <c r="G27" s="21">
        <v>292</v>
      </c>
      <c r="H27" s="11">
        <f t="shared" si="2"/>
        <v>2.4438888967934002E-4</v>
      </c>
    </row>
    <row r="28" spans="1:8" x14ac:dyDescent="0.55000000000000004">
      <c r="A28" s="12" t="s">
        <v>86</v>
      </c>
      <c r="B28" s="20">
        <v>944709</v>
      </c>
      <c r="C28" s="21">
        <v>576652</v>
      </c>
      <c r="D28" s="11">
        <f t="shared" si="0"/>
        <v>0.61040172158834094</v>
      </c>
      <c r="E28" s="21">
        <v>2874</v>
      </c>
      <c r="F28" s="11">
        <f t="shared" si="1"/>
        <v>3.042206647761374E-3</v>
      </c>
      <c r="G28" s="21">
        <v>2345</v>
      </c>
      <c r="H28" s="11">
        <f t="shared" si="2"/>
        <v>2.4822458556020954E-3</v>
      </c>
    </row>
    <row r="29" spans="1:8" x14ac:dyDescent="0.55000000000000004">
      <c r="A29" s="12" t="s">
        <v>87</v>
      </c>
      <c r="B29" s="20">
        <v>1562767</v>
      </c>
      <c r="C29" s="21">
        <v>877447</v>
      </c>
      <c r="D29" s="11">
        <f t="shared" si="0"/>
        <v>0.5614701359831632</v>
      </c>
      <c r="E29" s="21">
        <v>4206</v>
      </c>
      <c r="F29" s="11">
        <f t="shared" si="1"/>
        <v>2.6913800969690298E-3</v>
      </c>
      <c r="G29" s="21">
        <v>2072</v>
      </c>
      <c r="H29" s="11">
        <f t="shared" si="2"/>
        <v>1.3258534381644863E-3</v>
      </c>
    </row>
    <row r="30" spans="1:8" x14ac:dyDescent="0.55000000000000004">
      <c r="A30" s="12" t="s">
        <v>88</v>
      </c>
      <c r="B30" s="20">
        <v>732702</v>
      </c>
      <c r="C30" s="21">
        <v>451834</v>
      </c>
      <c r="D30" s="11">
        <f t="shared" si="0"/>
        <v>0.61666816795914303</v>
      </c>
      <c r="E30" s="21">
        <v>1414</v>
      </c>
      <c r="F30" s="11">
        <f t="shared" si="1"/>
        <v>1.9298432377692432E-3</v>
      </c>
      <c r="G30" s="21">
        <v>217</v>
      </c>
      <c r="H30" s="11">
        <f t="shared" si="2"/>
        <v>2.9616406124181454E-4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44753</v>
      </c>
      <c r="H34" s="91"/>
    </row>
    <row r="35" spans="1:8" ht="24" customHeight="1" x14ac:dyDescent="0.55000000000000004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55000000000000004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55000000000000004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5" customHeight="1" x14ac:dyDescent="0.55000000000000004">
      <c r="A38" s="69"/>
      <c r="B38" s="74"/>
      <c r="C38" s="87"/>
      <c r="D38" s="71"/>
      <c r="E38" s="87"/>
      <c r="F38" s="71"/>
      <c r="G38" s="87"/>
      <c r="H38" s="71"/>
    </row>
    <row r="39" spans="1:8" x14ac:dyDescent="0.55000000000000004">
      <c r="A39" s="10" t="s">
        <v>68</v>
      </c>
      <c r="B39" s="20">
        <v>9572763</v>
      </c>
      <c r="C39" s="21">
        <v>5695118</v>
      </c>
      <c r="D39" s="11">
        <f>C39/$B39</f>
        <v>0.59492938454655153</v>
      </c>
      <c r="E39" s="21">
        <v>31341</v>
      </c>
      <c r="F39" s="11">
        <f>E39/$B39</f>
        <v>3.2739763848744609E-3</v>
      </c>
      <c r="G39" s="21">
        <v>4295</v>
      </c>
      <c r="H39" s="11">
        <f>G39/$B39</f>
        <v>4.4866879081828309E-4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Normal="100" zoomScaleSheetLayoutView="100" workbookViewId="0">
      <selection activeCell="G1" sqref="G1"/>
    </sheetView>
  </sheetViews>
  <sheetFormatPr defaultRowHeight="18" x14ac:dyDescent="0.55000000000000004"/>
  <cols>
    <col min="1" max="1" width="12.6640625" customWidth="1"/>
    <col min="2" max="2" width="14.08203125" style="27" customWidth="1"/>
    <col min="3" max="4" width="13.9140625" customWidth="1"/>
    <col min="5" max="6" width="14" customWidth="1"/>
    <col min="7" max="8" width="14.08203125" customWidth="1"/>
    <col min="9" max="9" width="12.9140625" customWidth="1"/>
    <col min="10" max="21" width="13.08203125" customWidth="1"/>
    <col min="23" max="23" width="11.58203125" bestFit="1" customWidth="1"/>
  </cols>
  <sheetData>
    <row r="1" spans="1:23" x14ac:dyDescent="0.55000000000000004">
      <c r="A1" s="22" t="s">
        <v>93</v>
      </c>
      <c r="B1" s="23"/>
      <c r="C1" s="24"/>
      <c r="D1" s="24"/>
      <c r="E1" s="24"/>
      <c r="F1" s="24"/>
      <c r="J1" s="25"/>
    </row>
    <row r="2" spans="1:23" x14ac:dyDescent="0.55000000000000004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44754</v>
      </c>
      <c r="U2" s="94"/>
    </row>
    <row r="3" spans="1:23" x14ac:dyDescent="0.55000000000000004">
      <c r="A3" s="96" t="s">
        <v>2</v>
      </c>
      <c r="B3" s="111" t="str">
        <f>_xlfn.CONCAT("接種回数（",TEXT('進捗状況 (都道府県別)'!G3-1,"m月d日"),"まで）")</f>
        <v>接種回数（7月11日まで）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55000000000000004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55000000000000004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55000000000000004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55000000000000004">
      <c r="A7" s="28" t="s">
        <v>12</v>
      </c>
      <c r="B7" s="32">
        <f>C7+E7+G7+Q7</f>
        <v>287323330</v>
      </c>
      <c r="C7" s="32">
        <f>SUM(C8:C54)</f>
        <v>103779987</v>
      </c>
      <c r="D7" s="31">
        <f t="shared" ref="D7:D54" si="0">C7/W7</f>
        <v>0.81945569516054817</v>
      </c>
      <c r="E7" s="32">
        <f>SUM(E8:E54)</f>
        <v>102375287</v>
      </c>
      <c r="F7" s="31">
        <f t="shared" ref="F7:F54" si="1">E7/W7</f>
        <v>0.80836406325475474</v>
      </c>
      <c r="G7" s="32">
        <f>SUM(G8:G54)</f>
        <v>78488610</v>
      </c>
      <c r="H7" s="31">
        <f>G7/W7</f>
        <v>0.6197528090819201</v>
      </c>
      <c r="I7" s="32">
        <f>SUM(I8:I54)</f>
        <v>1032682</v>
      </c>
      <c r="J7" s="32">
        <f t="shared" ref="J7" si="2">SUM(J8:J54)</f>
        <v>5281049</v>
      </c>
      <c r="K7" s="32">
        <f t="shared" ref="K7:Q7" si="3">SUM(K8:K54)</f>
        <v>23260473</v>
      </c>
      <c r="L7" s="32">
        <f t="shared" si="3"/>
        <v>25460712</v>
      </c>
      <c r="M7" s="32">
        <f t="shared" si="3"/>
        <v>13726983</v>
      </c>
      <c r="N7" s="32">
        <f t="shared" si="3"/>
        <v>6539621</v>
      </c>
      <c r="O7" s="32">
        <f t="shared" si="3"/>
        <v>2701478</v>
      </c>
      <c r="P7" s="32">
        <f t="shared" si="3"/>
        <v>485612</v>
      </c>
      <c r="Q7" s="61">
        <f t="shared" si="3"/>
        <v>2679446</v>
      </c>
      <c r="R7" s="62">
        <f>Q7/W7</f>
        <v>2.1157135860646718E-2</v>
      </c>
      <c r="S7" s="61">
        <f t="shared" ref="S7:U7" si="4">SUM(S8:S54)</f>
        <v>6451</v>
      </c>
      <c r="T7" s="61">
        <f t="shared" ref="T7" si="5">SUM(T8:T54)</f>
        <v>721888</v>
      </c>
      <c r="U7" s="61">
        <f t="shared" si="4"/>
        <v>1951107</v>
      </c>
      <c r="W7" s="1">
        <v>126645025</v>
      </c>
    </row>
    <row r="8" spans="1:23" x14ac:dyDescent="0.55000000000000004">
      <c r="A8" s="33" t="s">
        <v>13</v>
      </c>
      <c r="B8" s="32">
        <f>C8+E8+G8+Q8</f>
        <v>12024787</v>
      </c>
      <c r="C8" s="34">
        <f>SUM(一般接種!D7+一般接種!G7+一般接種!J7+一般接種!M7+医療従事者等!C5)</f>
        <v>4321713</v>
      </c>
      <c r="D8" s="30">
        <f t="shared" si="0"/>
        <v>0.82686842677739247</v>
      </c>
      <c r="E8" s="34">
        <f>SUM(一般接種!E7+一般接種!H7+一般接種!K7+一般接種!N7+医療従事者等!D5)</f>
        <v>4257955</v>
      </c>
      <c r="F8" s="31">
        <f t="shared" si="1"/>
        <v>0.81466968124420391</v>
      </c>
      <c r="G8" s="29">
        <f>SUM(I8:P8)</f>
        <v>3363985</v>
      </c>
      <c r="H8" s="31">
        <f t="shared" ref="H8:H54" si="6">G8/W8</f>
        <v>0.64362741918603728</v>
      </c>
      <c r="I8" s="35">
        <v>42030</v>
      </c>
      <c r="J8" s="35">
        <v>230999</v>
      </c>
      <c r="K8" s="35">
        <v>922789</v>
      </c>
      <c r="L8" s="35">
        <v>1074807</v>
      </c>
      <c r="M8" s="35">
        <v>655108</v>
      </c>
      <c r="N8" s="35">
        <v>304916</v>
      </c>
      <c r="O8" s="35">
        <v>119000</v>
      </c>
      <c r="P8" s="35">
        <v>14336</v>
      </c>
      <c r="Q8" s="35">
        <f>SUM(S8:U8)</f>
        <v>81134</v>
      </c>
      <c r="R8" s="63">
        <f t="shared" ref="R8:R54" si="7">Q8/W8</f>
        <v>1.5523275825617518E-2</v>
      </c>
      <c r="S8" s="35">
        <v>128</v>
      </c>
      <c r="T8" s="35">
        <v>24680</v>
      </c>
      <c r="U8" s="35">
        <v>56326</v>
      </c>
      <c r="W8" s="1">
        <v>5226603</v>
      </c>
    </row>
    <row r="9" spans="1:23" x14ac:dyDescent="0.55000000000000004">
      <c r="A9" s="33" t="s">
        <v>14</v>
      </c>
      <c r="B9" s="32">
        <f>C9+E9+G9+Q9</f>
        <v>3059813</v>
      </c>
      <c r="C9" s="34">
        <f>SUM(一般接種!D8+一般接種!G8+一般接種!J8+一般接種!M8+医療従事者等!C6)</f>
        <v>1094915</v>
      </c>
      <c r="D9" s="30">
        <f t="shared" si="0"/>
        <v>0.86924576160175926</v>
      </c>
      <c r="E9" s="34">
        <f>SUM(一般接種!E8+一般接種!H8+一般接種!K8+一般接種!N8+医療従事者等!D6)</f>
        <v>1080218</v>
      </c>
      <c r="F9" s="31">
        <f t="shared" si="1"/>
        <v>0.85757791071081246</v>
      </c>
      <c r="G9" s="29">
        <f t="shared" ref="G9:G54" si="8">SUM(I9:P9)</f>
        <v>866181</v>
      </c>
      <c r="H9" s="31">
        <f t="shared" si="6"/>
        <v>0.68765535500926867</v>
      </c>
      <c r="I9" s="35">
        <v>10705</v>
      </c>
      <c r="J9" s="35">
        <v>43901</v>
      </c>
      <c r="K9" s="35">
        <v>228180</v>
      </c>
      <c r="L9" s="35">
        <v>263715</v>
      </c>
      <c r="M9" s="35">
        <v>181508</v>
      </c>
      <c r="N9" s="35">
        <v>92002</v>
      </c>
      <c r="O9" s="35">
        <v>40987</v>
      </c>
      <c r="P9" s="35">
        <v>5183</v>
      </c>
      <c r="Q9" s="35">
        <f t="shared" ref="Q9:Q54" si="9">SUM(S9:U9)</f>
        <v>18499</v>
      </c>
      <c r="R9" s="63">
        <f t="shared" si="7"/>
        <v>1.4686233491979693E-2</v>
      </c>
      <c r="S9" s="35">
        <v>68</v>
      </c>
      <c r="T9" s="35">
        <v>5490</v>
      </c>
      <c r="U9" s="35">
        <v>12941</v>
      </c>
      <c r="W9" s="1">
        <v>1259615</v>
      </c>
    </row>
    <row r="10" spans="1:23" x14ac:dyDescent="0.55000000000000004">
      <c r="A10" s="33" t="s">
        <v>15</v>
      </c>
      <c r="B10" s="32">
        <f t="shared" ref="B10:B54" si="10">C10+E10+G10+Q10</f>
        <v>2980649</v>
      </c>
      <c r="C10" s="34">
        <f>SUM(一般接種!D9+一般接種!G9+一般接種!J9+一般接種!M9+医療従事者等!C7)</f>
        <v>1060201</v>
      </c>
      <c r="D10" s="30">
        <f t="shared" si="0"/>
        <v>0.86843137784920499</v>
      </c>
      <c r="E10" s="34">
        <f>SUM(一般接種!E9+一般接種!H9+一般接種!K9+一般接種!N9+医療従事者等!D7)</f>
        <v>1044753</v>
      </c>
      <c r="F10" s="31">
        <f t="shared" si="1"/>
        <v>0.85577761886858295</v>
      </c>
      <c r="G10" s="29">
        <f t="shared" si="8"/>
        <v>853344</v>
      </c>
      <c r="H10" s="31">
        <f t="shared" si="6"/>
        <v>0.69899076278870897</v>
      </c>
      <c r="I10" s="35">
        <v>10377</v>
      </c>
      <c r="J10" s="35">
        <v>47643</v>
      </c>
      <c r="K10" s="35">
        <v>221393</v>
      </c>
      <c r="L10" s="35">
        <v>256534</v>
      </c>
      <c r="M10" s="35">
        <v>168496</v>
      </c>
      <c r="N10" s="35">
        <v>106688</v>
      </c>
      <c r="O10" s="35">
        <v>38639</v>
      </c>
      <c r="P10" s="35">
        <v>3574</v>
      </c>
      <c r="Q10" s="35">
        <f t="shared" si="9"/>
        <v>22351</v>
      </c>
      <c r="R10" s="63">
        <f t="shared" si="7"/>
        <v>1.8308141311230212E-2</v>
      </c>
      <c r="S10" s="35">
        <v>6</v>
      </c>
      <c r="T10" s="35">
        <v>4810</v>
      </c>
      <c r="U10" s="35">
        <v>17535</v>
      </c>
      <c r="W10" s="1">
        <v>1220823</v>
      </c>
    </row>
    <row r="11" spans="1:23" x14ac:dyDescent="0.55000000000000004">
      <c r="A11" s="33" t="s">
        <v>16</v>
      </c>
      <c r="B11" s="32">
        <f t="shared" si="10"/>
        <v>5379997</v>
      </c>
      <c r="C11" s="34">
        <f>SUM(一般接種!D10+一般接種!G10+一般接種!J10+一般接種!M10+医療従事者等!C8)</f>
        <v>1935722</v>
      </c>
      <c r="D11" s="30">
        <f t="shared" si="0"/>
        <v>0.84826088118742027</v>
      </c>
      <c r="E11" s="34">
        <f>SUM(一般接種!E10+一般接種!H10+一般接種!K10+一般接種!N10+医療従事者等!D8)</f>
        <v>1901756</v>
      </c>
      <c r="F11" s="31">
        <f t="shared" si="1"/>
        <v>0.83337649743272202</v>
      </c>
      <c r="G11" s="29">
        <f t="shared" si="8"/>
        <v>1485192</v>
      </c>
      <c r="H11" s="31">
        <f t="shared" si="6"/>
        <v>0.65083223451120931</v>
      </c>
      <c r="I11" s="35">
        <v>18828</v>
      </c>
      <c r="J11" s="35">
        <v>125051</v>
      </c>
      <c r="K11" s="35">
        <v>459917</v>
      </c>
      <c r="L11" s="35">
        <v>393721</v>
      </c>
      <c r="M11" s="35">
        <v>269580</v>
      </c>
      <c r="N11" s="35">
        <v>150900</v>
      </c>
      <c r="O11" s="35">
        <v>59441</v>
      </c>
      <c r="P11" s="35">
        <v>7754</v>
      </c>
      <c r="Q11" s="35">
        <f t="shared" si="9"/>
        <v>57327</v>
      </c>
      <c r="R11" s="63">
        <f t="shared" si="7"/>
        <v>2.5121505844243771E-2</v>
      </c>
      <c r="S11" s="35">
        <v>24</v>
      </c>
      <c r="T11" s="35">
        <v>23728</v>
      </c>
      <c r="U11" s="35">
        <v>33575</v>
      </c>
      <c r="W11" s="1">
        <v>2281989</v>
      </c>
    </row>
    <row r="12" spans="1:23" x14ac:dyDescent="0.55000000000000004">
      <c r="A12" s="33" t="s">
        <v>17</v>
      </c>
      <c r="B12" s="32">
        <f t="shared" si="10"/>
        <v>2413397</v>
      </c>
      <c r="C12" s="34">
        <f>SUM(一般接種!D11+一般接種!G11+一般接種!J11+一般接種!M11+医療従事者等!C9)</f>
        <v>856079</v>
      </c>
      <c r="D12" s="30">
        <f t="shared" si="0"/>
        <v>0.88138533576035116</v>
      </c>
      <c r="E12" s="34">
        <f>SUM(一般接種!E11+一般接種!H11+一般接種!K11+一般接種!N11+医療従事者等!D9)</f>
        <v>845646</v>
      </c>
      <c r="F12" s="31">
        <f t="shared" si="1"/>
        <v>0.87064392847435568</v>
      </c>
      <c r="G12" s="29">
        <f t="shared" si="8"/>
        <v>705404</v>
      </c>
      <c r="H12" s="31">
        <f t="shared" si="6"/>
        <v>0.72625627002495652</v>
      </c>
      <c r="I12" s="35">
        <v>4879</v>
      </c>
      <c r="J12" s="35">
        <v>29743</v>
      </c>
      <c r="K12" s="35">
        <v>127411</v>
      </c>
      <c r="L12" s="35">
        <v>229224</v>
      </c>
      <c r="M12" s="35">
        <v>189210</v>
      </c>
      <c r="N12" s="35">
        <v>89799</v>
      </c>
      <c r="O12" s="35">
        <v>30744</v>
      </c>
      <c r="P12" s="35">
        <v>4394</v>
      </c>
      <c r="Q12" s="35">
        <f t="shared" si="9"/>
        <v>6268</v>
      </c>
      <c r="R12" s="63">
        <f t="shared" si="7"/>
        <v>6.4532867697325615E-3</v>
      </c>
      <c r="S12" s="35">
        <v>3</v>
      </c>
      <c r="T12" s="35">
        <v>1482</v>
      </c>
      <c r="U12" s="35">
        <v>4783</v>
      </c>
      <c r="W12" s="1">
        <v>971288</v>
      </c>
    </row>
    <row r="13" spans="1:23" x14ac:dyDescent="0.55000000000000004">
      <c r="A13" s="33" t="s">
        <v>18</v>
      </c>
      <c r="B13" s="32">
        <f t="shared" si="10"/>
        <v>2630740</v>
      </c>
      <c r="C13" s="34">
        <f>SUM(一般接種!D12+一般接種!G12+一般接種!J12+一般接種!M12+医療従事者等!C10)</f>
        <v>934096</v>
      </c>
      <c r="D13" s="30">
        <f t="shared" si="0"/>
        <v>0.87334441575149457</v>
      </c>
      <c r="E13" s="34">
        <f>SUM(一般接種!E12+一般接種!H12+一般接種!K12+一般接種!N12+医療従事者等!D10)</f>
        <v>924756</v>
      </c>
      <c r="F13" s="31">
        <f t="shared" si="1"/>
        <v>0.8646118691576552</v>
      </c>
      <c r="G13" s="29">
        <f t="shared" si="8"/>
        <v>756706</v>
      </c>
      <c r="H13" s="31">
        <f t="shared" si="6"/>
        <v>0.70749147781989263</v>
      </c>
      <c r="I13" s="35">
        <v>9650</v>
      </c>
      <c r="J13" s="35">
        <v>34699</v>
      </c>
      <c r="K13" s="35">
        <v>192780</v>
      </c>
      <c r="L13" s="35">
        <v>270807</v>
      </c>
      <c r="M13" s="35">
        <v>142466</v>
      </c>
      <c r="N13" s="35">
        <v>77091</v>
      </c>
      <c r="O13" s="35">
        <v>25559</v>
      </c>
      <c r="P13" s="35">
        <v>3654</v>
      </c>
      <c r="Q13" s="35">
        <f t="shared" si="9"/>
        <v>15182</v>
      </c>
      <c r="R13" s="63">
        <f t="shared" si="7"/>
        <v>1.4194595544718306E-2</v>
      </c>
      <c r="S13" s="35">
        <v>2</v>
      </c>
      <c r="T13" s="35">
        <v>3271</v>
      </c>
      <c r="U13" s="35">
        <v>11909</v>
      </c>
      <c r="W13" s="1">
        <v>1069562</v>
      </c>
    </row>
    <row r="14" spans="1:23" x14ac:dyDescent="0.55000000000000004">
      <c r="A14" s="33" t="s">
        <v>19</v>
      </c>
      <c r="B14" s="32">
        <f t="shared" si="10"/>
        <v>4498025</v>
      </c>
      <c r="C14" s="34">
        <f>SUM(一般接種!D13+一般接種!G13+一般接種!J13+一般接種!M13+医療従事者等!C11)</f>
        <v>1597122</v>
      </c>
      <c r="D14" s="30">
        <f t="shared" si="0"/>
        <v>0.85771825704770899</v>
      </c>
      <c r="E14" s="34">
        <f>SUM(一般接種!E13+一般接種!H13+一般接種!K13+一般接種!N13+医療従事者等!D11)</f>
        <v>1577133</v>
      </c>
      <c r="F14" s="31">
        <f t="shared" si="1"/>
        <v>0.84698336626283055</v>
      </c>
      <c r="G14" s="29">
        <f t="shared" si="8"/>
        <v>1280746</v>
      </c>
      <c r="H14" s="31">
        <f t="shared" si="6"/>
        <v>0.68781171810345432</v>
      </c>
      <c r="I14" s="35">
        <v>19047</v>
      </c>
      <c r="J14" s="35">
        <v>75435</v>
      </c>
      <c r="K14" s="35">
        <v>345789</v>
      </c>
      <c r="L14" s="35">
        <v>418940</v>
      </c>
      <c r="M14" s="35">
        <v>236617</v>
      </c>
      <c r="N14" s="35">
        <v>128705</v>
      </c>
      <c r="O14" s="35">
        <v>48697</v>
      </c>
      <c r="P14" s="35">
        <v>7516</v>
      </c>
      <c r="Q14" s="35">
        <f t="shared" si="9"/>
        <v>43024</v>
      </c>
      <c r="R14" s="63">
        <f t="shared" si="7"/>
        <v>2.3105605139257135E-2</v>
      </c>
      <c r="S14" s="35">
        <v>119</v>
      </c>
      <c r="T14" s="35">
        <v>12831</v>
      </c>
      <c r="U14" s="35">
        <v>30074</v>
      </c>
      <c r="W14" s="1">
        <v>1862059</v>
      </c>
    </row>
    <row r="15" spans="1:23" x14ac:dyDescent="0.55000000000000004">
      <c r="A15" s="33" t="s">
        <v>20</v>
      </c>
      <c r="B15" s="32">
        <f t="shared" si="10"/>
        <v>6935333</v>
      </c>
      <c r="C15" s="34">
        <f>SUM(一般接種!D14+一般接種!G14+一般接種!J14+一般接種!M14+医療従事者等!C12)</f>
        <v>2475794</v>
      </c>
      <c r="D15" s="30">
        <f t="shared" si="0"/>
        <v>0.85146861323909995</v>
      </c>
      <c r="E15" s="34">
        <f>SUM(一般接種!E14+一般接種!H14+一般接種!K14+一般接種!N14+医療従事者等!D12)</f>
        <v>2442831</v>
      </c>
      <c r="F15" s="31">
        <f t="shared" si="1"/>
        <v>0.84013206427816034</v>
      </c>
      <c r="G15" s="29">
        <f t="shared" si="8"/>
        <v>1922264</v>
      </c>
      <c r="H15" s="31">
        <f t="shared" si="6"/>
        <v>0.66110001977525001</v>
      </c>
      <c r="I15" s="35">
        <v>21239</v>
      </c>
      <c r="J15" s="35">
        <v>141832</v>
      </c>
      <c r="K15" s="35">
        <v>555196</v>
      </c>
      <c r="L15" s="35">
        <v>592915</v>
      </c>
      <c r="M15" s="35">
        <v>346864</v>
      </c>
      <c r="N15" s="35">
        <v>181225</v>
      </c>
      <c r="O15" s="35">
        <v>71113</v>
      </c>
      <c r="P15" s="35">
        <v>11880</v>
      </c>
      <c r="Q15" s="35">
        <f t="shared" si="9"/>
        <v>94444</v>
      </c>
      <c r="R15" s="63">
        <f t="shared" si="7"/>
        <v>3.2480934079634073E-2</v>
      </c>
      <c r="S15" s="35">
        <v>88</v>
      </c>
      <c r="T15" s="35">
        <v>26214</v>
      </c>
      <c r="U15" s="35">
        <v>68142</v>
      </c>
      <c r="W15" s="1">
        <v>2907675</v>
      </c>
    </row>
    <row r="16" spans="1:23" x14ac:dyDescent="0.55000000000000004">
      <c r="A16" s="36" t="s">
        <v>21</v>
      </c>
      <c r="B16" s="32">
        <f t="shared" si="10"/>
        <v>4569973</v>
      </c>
      <c r="C16" s="34">
        <f>SUM(一般接種!D15+一般接種!G15+一般接種!J15+一般接種!M15+医療従事者等!C13)</f>
        <v>1633558</v>
      </c>
      <c r="D16" s="30">
        <f t="shared" si="0"/>
        <v>0.83540818481733414</v>
      </c>
      <c r="E16" s="34">
        <f>SUM(一般接種!E15+一般接種!H15+一般接種!K15+一般接種!N15+医療従事者等!D13)</f>
        <v>1613416</v>
      </c>
      <c r="F16" s="31">
        <f t="shared" si="1"/>
        <v>0.82510748434720038</v>
      </c>
      <c r="G16" s="29">
        <f t="shared" si="8"/>
        <v>1276484</v>
      </c>
      <c r="H16" s="31">
        <f t="shared" si="6"/>
        <v>0.65279909338289177</v>
      </c>
      <c r="I16" s="35">
        <v>14822</v>
      </c>
      <c r="J16" s="35">
        <v>72260</v>
      </c>
      <c r="K16" s="35">
        <v>367008</v>
      </c>
      <c r="L16" s="35">
        <v>347741</v>
      </c>
      <c r="M16" s="35">
        <v>253722</v>
      </c>
      <c r="N16" s="35">
        <v>147765</v>
      </c>
      <c r="O16" s="35">
        <v>62933</v>
      </c>
      <c r="P16" s="35">
        <v>10233</v>
      </c>
      <c r="Q16" s="35">
        <f t="shared" si="9"/>
        <v>46515</v>
      </c>
      <c r="R16" s="63">
        <f t="shared" si="7"/>
        <v>2.3787959605216527E-2</v>
      </c>
      <c r="S16" s="35">
        <v>228</v>
      </c>
      <c r="T16" s="35">
        <v>8803</v>
      </c>
      <c r="U16" s="35">
        <v>37484</v>
      </c>
      <c r="W16" s="1">
        <v>1955401</v>
      </c>
    </row>
    <row r="17" spans="1:23" x14ac:dyDescent="0.55000000000000004">
      <c r="A17" s="33" t="s">
        <v>22</v>
      </c>
      <c r="B17" s="32">
        <f t="shared" si="10"/>
        <v>4512312</v>
      </c>
      <c r="C17" s="34">
        <f>SUM(一般接種!D16+一般接種!G16+一般接種!J16+一般接種!M16+医療従事者等!C14)</f>
        <v>1613678</v>
      </c>
      <c r="D17" s="30">
        <f t="shared" si="0"/>
        <v>0.82410355747737218</v>
      </c>
      <c r="E17" s="34">
        <f>SUM(一般接種!E16+一般接種!H16+一般接種!K16+一般接種!N16+医療従事者等!D14)</f>
        <v>1589104</v>
      </c>
      <c r="F17" s="31">
        <f t="shared" si="1"/>
        <v>0.81155364304497057</v>
      </c>
      <c r="G17" s="29">
        <f t="shared" si="8"/>
        <v>1265414</v>
      </c>
      <c r="H17" s="31">
        <f t="shared" si="6"/>
        <v>0.64624552053239337</v>
      </c>
      <c r="I17" s="35">
        <v>16329</v>
      </c>
      <c r="J17" s="35">
        <v>72072</v>
      </c>
      <c r="K17" s="35">
        <v>402425</v>
      </c>
      <c r="L17" s="35">
        <v>435510</v>
      </c>
      <c r="M17" s="35">
        <v>217669</v>
      </c>
      <c r="N17" s="35">
        <v>78339</v>
      </c>
      <c r="O17" s="35">
        <v>37976</v>
      </c>
      <c r="P17" s="35">
        <v>5094</v>
      </c>
      <c r="Q17" s="35">
        <f t="shared" si="9"/>
        <v>44116</v>
      </c>
      <c r="R17" s="63">
        <f t="shared" si="7"/>
        <v>2.2529992068846295E-2</v>
      </c>
      <c r="S17" s="35">
        <v>51</v>
      </c>
      <c r="T17" s="35">
        <v>6814</v>
      </c>
      <c r="U17" s="35">
        <v>37251</v>
      </c>
      <c r="W17" s="1">
        <v>1958101</v>
      </c>
    </row>
    <row r="18" spans="1:23" x14ac:dyDescent="0.55000000000000004">
      <c r="A18" s="33" t="s">
        <v>23</v>
      </c>
      <c r="B18" s="32">
        <f t="shared" si="10"/>
        <v>16932580</v>
      </c>
      <c r="C18" s="34">
        <f>SUM(一般接種!D17+一般接種!G17+一般接種!J17+一般接種!M17+医療従事者等!C15)</f>
        <v>6132671</v>
      </c>
      <c r="D18" s="30">
        <f t="shared" si="0"/>
        <v>0.8294343679074857</v>
      </c>
      <c r="E18" s="34">
        <f>SUM(一般接種!E17+一般接種!H17+一般接種!K17+一般接種!N17+医療従事者等!D15)</f>
        <v>6046673</v>
      </c>
      <c r="F18" s="31">
        <f t="shared" si="1"/>
        <v>0.81780327001045061</v>
      </c>
      <c r="G18" s="29">
        <f t="shared" si="8"/>
        <v>4601844</v>
      </c>
      <c r="H18" s="31">
        <f t="shared" si="6"/>
        <v>0.62239235878605847</v>
      </c>
      <c r="I18" s="35">
        <v>49572</v>
      </c>
      <c r="J18" s="35">
        <v>270174</v>
      </c>
      <c r="K18" s="35">
        <v>1315549</v>
      </c>
      <c r="L18" s="35">
        <v>1416106</v>
      </c>
      <c r="M18" s="35">
        <v>837399</v>
      </c>
      <c r="N18" s="35">
        <v>477466</v>
      </c>
      <c r="O18" s="35">
        <v>201563</v>
      </c>
      <c r="P18" s="35">
        <v>34015</v>
      </c>
      <c r="Q18" s="35">
        <f t="shared" si="9"/>
        <v>151392</v>
      </c>
      <c r="R18" s="63">
        <f t="shared" si="7"/>
        <v>2.0475536324425374E-2</v>
      </c>
      <c r="S18" s="35">
        <v>218</v>
      </c>
      <c r="T18" s="35">
        <v>43685</v>
      </c>
      <c r="U18" s="35">
        <v>107489</v>
      </c>
      <c r="W18" s="1">
        <v>7393799</v>
      </c>
    </row>
    <row r="19" spans="1:23" x14ac:dyDescent="0.55000000000000004">
      <c r="A19" s="33" t="s">
        <v>24</v>
      </c>
      <c r="B19" s="32">
        <f t="shared" si="10"/>
        <v>14573055</v>
      </c>
      <c r="C19" s="34">
        <f>SUM(一般接種!D18+一般接種!G18+一般接種!J18+一般接種!M18+医療従事者等!C16)</f>
        <v>5234219</v>
      </c>
      <c r="D19" s="30">
        <f t="shared" si="0"/>
        <v>0.82782040243610044</v>
      </c>
      <c r="E19" s="34">
        <f>SUM(一般接種!E18+一般接種!H18+一般接種!K18+一般接種!N18+医療従事者等!D16)</f>
        <v>5170173</v>
      </c>
      <c r="F19" s="31">
        <f t="shared" si="1"/>
        <v>0.81769117675898939</v>
      </c>
      <c r="G19" s="29">
        <f t="shared" si="8"/>
        <v>4018529</v>
      </c>
      <c r="H19" s="31">
        <f t="shared" si="6"/>
        <v>0.63555237065570624</v>
      </c>
      <c r="I19" s="35">
        <v>43122</v>
      </c>
      <c r="J19" s="35">
        <v>213739</v>
      </c>
      <c r="K19" s="35">
        <v>1088711</v>
      </c>
      <c r="L19" s="35">
        <v>1323284</v>
      </c>
      <c r="M19" s="35">
        <v>754724</v>
      </c>
      <c r="N19" s="35">
        <v>393754</v>
      </c>
      <c r="O19" s="35">
        <v>168164</v>
      </c>
      <c r="P19" s="35">
        <v>33031</v>
      </c>
      <c r="Q19" s="35">
        <f t="shared" si="9"/>
        <v>150134</v>
      </c>
      <c r="R19" s="63">
        <f t="shared" si="7"/>
        <v>2.3744514377281787E-2</v>
      </c>
      <c r="S19" s="35">
        <v>248</v>
      </c>
      <c r="T19" s="35">
        <v>34736</v>
      </c>
      <c r="U19" s="35">
        <v>115150</v>
      </c>
      <c r="W19" s="1">
        <v>6322892</v>
      </c>
    </row>
    <row r="20" spans="1:23" x14ac:dyDescent="0.55000000000000004">
      <c r="A20" s="33" t="s">
        <v>25</v>
      </c>
      <c r="B20" s="32">
        <f t="shared" si="10"/>
        <v>31283777</v>
      </c>
      <c r="C20" s="34">
        <f>SUM(一般接種!D19+一般接種!G19+一般接種!J19+一般接種!M19+医療従事者等!C17)</f>
        <v>11305340</v>
      </c>
      <c r="D20" s="30">
        <f t="shared" si="0"/>
        <v>0.81666339072054128</v>
      </c>
      <c r="E20" s="34">
        <f>SUM(一般接種!E19+一般接種!H19+一般接種!K19+一般接種!N19+医療従事者等!D17)</f>
        <v>11161852</v>
      </c>
      <c r="F20" s="31">
        <f t="shared" si="1"/>
        <v>0.80629825383764264</v>
      </c>
      <c r="G20" s="29">
        <f t="shared" si="8"/>
        <v>8362082</v>
      </c>
      <c r="H20" s="31">
        <f t="shared" si="6"/>
        <v>0.60405138099369016</v>
      </c>
      <c r="I20" s="35">
        <v>103564</v>
      </c>
      <c r="J20" s="35">
        <v>611153</v>
      </c>
      <c r="K20" s="35">
        <v>2637862</v>
      </c>
      <c r="L20" s="35">
        <v>2937717</v>
      </c>
      <c r="M20" s="35">
        <v>1266695</v>
      </c>
      <c r="N20" s="35">
        <v>517380</v>
      </c>
      <c r="O20" s="35">
        <v>233292</v>
      </c>
      <c r="P20" s="35">
        <v>54419</v>
      </c>
      <c r="Q20" s="35">
        <f t="shared" si="9"/>
        <v>454503</v>
      </c>
      <c r="R20" s="63">
        <f t="shared" si="7"/>
        <v>3.2831914924509847E-2</v>
      </c>
      <c r="S20" s="35">
        <v>1327</v>
      </c>
      <c r="T20" s="35">
        <v>138604</v>
      </c>
      <c r="U20" s="35">
        <v>314572</v>
      </c>
      <c r="W20" s="1">
        <v>13843329</v>
      </c>
    </row>
    <row r="21" spans="1:23" x14ac:dyDescent="0.55000000000000004">
      <c r="A21" s="33" t="s">
        <v>26</v>
      </c>
      <c r="B21" s="32">
        <f t="shared" si="10"/>
        <v>20993781</v>
      </c>
      <c r="C21" s="34">
        <f>SUM(一般接種!D20+一般接種!G20+一般接種!J20+一般接種!M20+医療従事者等!C18)</f>
        <v>7612944</v>
      </c>
      <c r="D21" s="30">
        <f t="shared" si="0"/>
        <v>0.82568046744291834</v>
      </c>
      <c r="E21" s="34">
        <f>SUM(一般接種!E20+一般接種!H20+一般接種!K20+一般接種!N20+医療従事者等!D18)</f>
        <v>7523160</v>
      </c>
      <c r="F21" s="31">
        <f t="shared" si="1"/>
        <v>0.81594272405627377</v>
      </c>
      <c r="G21" s="29">
        <f t="shared" si="8"/>
        <v>5677545</v>
      </c>
      <c r="H21" s="31">
        <f t="shared" si="6"/>
        <v>0.61577203372679523</v>
      </c>
      <c r="I21" s="35">
        <v>51412</v>
      </c>
      <c r="J21" s="35">
        <v>305497</v>
      </c>
      <c r="K21" s="35">
        <v>1456749</v>
      </c>
      <c r="L21" s="35">
        <v>2054786</v>
      </c>
      <c r="M21" s="35">
        <v>1100110</v>
      </c>
      <c r="N21" s="35">
        <v>476414</v>
      </c>
      <c r="O21" s="35">
        <v>189320</v>
      </c>
      <c r="P21" s="35">
        <v>43257</v>
      </c>
      <c r="Q21" s="35">
        <f t="shared" si="9"/>
        <v>180132</v>
      </c>
      <c r="R21" s="63">
        <f t="shared" si="7"/>
        <v>1.9536656773178385E-2</v>
      </c>
      <c r="S21" s="35">
        <v>642</v>
      </c>
      <c r="T21" s="35">
        <v>45716</v>
      </c>
      <c r="U21" s="35">
        <v>133774</v>
      </c>
      <c r="W21" s="1">
        <v>9220206</v>
      </c>
    </row>
    <row r="22" spans="1:23" x14ac:dyDescent="0.55000000000000004">
      <c r="A22" s="33" t="s">
        <v>27</v>
      </c>
      <c r="B22" s="32">
        <f t="shared" si="10"/>
        <v>5358694</v>
      </c>
      <c r="C22" s="34">
        <f>SUM(一般接種!D21+一般接種!G21+一般接種!J21+一般接種!M21+医療従事者等!C19)</f>
        <v>1903673</v>
      </c>
      <c r="D22" s="30">
        <f t="shared" si="0"/>
        <v>0.86015514369859758</v>
      </c>
      <c r="E22" s="34">
        <f>SUM(一般接種!E21+一般接種!H21+一般接種!K21+一般接種!N21+医療従事者等!D19)</f>
        <v>1872119</v>
      </c>
      <c r="F22" s="31">
        <f t="shared" si="1"/>
        <v>0.84589779203984861</v>
      </c>
      <c r="G22" s="29">
        <f t="shared" si="8"/>
        <v>1557610</v>
      </c>
      <c r="H22" s="31">
        <f t="shared" si="6"/>
        <v>0.70379012224072757</v>
      </c>
      <c r="I22" s="35">
        <v>16814</v>
      </c>
      <c r="J22" s="35">
        <v>65015</v>
      </c>
      <c r="K22" s="35">
        <v>344103</v>
      </c>
      <c r="L22" s="35">
        <v>568025</v>
      </c>
      <c r="M22" s="35">
        <v>356563</v>
      </c>
      <c r="N22" s="35">
        <v>150013</v>
      </c>
      <c r="O22" s="35">
        <v>50033</v>
      </c>
      <c r="P22" s="35">
        <v>7044</v>
      </c>
      <c r="Q22" s="35">
        <f t="shared" si="9"/>
        <v>25292</v>
      </c>
      <c r="R22" s="63">
        <f t="shared" si="7"/>
        <v>1.1427931107088733E-2</v>
      </c>
      <c r="S22" s="35">
        <v>9</v>
      </c>
      <c r="T22" s="35">
        <v>6050</v>
      </c>
      <c r="U22" s="35">
        <v>19233</v>
      </c>
      <c r="W22" s="1">
        <v>2213174</v>
      </c>
    </row>
    <row r="23" spans="1:23" x14ac:dyDescent="0.55000000000000004">
      <c r="A23" s="33" t="s">
        <v>28</v>
      </c>
      <c r="B23" s="32">
        <f t="shared" si="10"/>
        <v>2511926</v>
      </c>
      <c r="C23" s="34">
        <f>SUM(一般接種!D22+一般接種!G22+一般接種!J22+一般接種!M22+医療従事者等!C20)</f>
        <v>897423</v>
      </c>
      <c r="D23" s="30">
        <f t="shared" si="0"/>
        <v>0.85658611361931292</v>
      </c>
      <c r="E23" s="34">
        <f>SUM(一般接種!E22+一般接種!H22+一般接種!K22+一般接種!N22+医療従事者等!D20)</f>
        <v>889786</v>
      </c>
      <c r="F23" s="31">
        <f t="shared" si="1"/>
        <v>0.8492966323493758</v>
      </c>
      <c r="G23" s="29">
        <f t="shared" si="8"/>
        <v>696615</v>
      </c>
      <c r="H23" s="31">
        <f t="shared" si="6"/>
        <v>0.6649158039619194</v>
      </c>
      <c r="I23" s="35">
        <v>10203</v>
      </c>
      <c r="J23" s="35">
        <v>39218</v>
      </c>
      <c r="K23" s="35">
        <v>212965</v>
      </c>
      <c r="L23" s="35">
        <v>219631</v>
      </c>
      <c r="M23" s="35">
        <v>127741</v>
      </c>
      <c r="N23" s="35">
        <v>63043</v>
      </c>
      <c r="O23" s="35">
        <v>19909</v>
      </c>
      <c r="P23" s="35">
        <v>3905</v>
      </c>
      <c r="Q23" s="35">
        <f t="shared" si="9"/>
        <v>28102</v>
      </c>
      <c r="R23" s="63">
        <f t="shared" si="7"/>
        <v>2.6823229363332486E-2</v>
      </c>
      <c r="S23" s="35">
        <v>91</v>
      </c>
      <c r="T23" s="35">
        <v>3577</v>
      </c>
      <c r="U23" s="35">
        <v>24434</v>
      </c>
      <c r="W23" s="1">
        <v>1047674</v>
      </c>
    </row>
    <row r="24" spans="1:23" x14ac:dyDescent="0.55000000000000004">
      <c r="A24" s="33" t="s">
        <v>29</v>
      </c>
      <c r="B24" s="32">
        <f t="shared" si="10"/>
        <v>2605576</v>
      </c>
      <c r="C24" s="34">
        <f>SUM(一般接種!D23+一般接種!G23+一般接種!J23+一般接種!M23+医療従事者等!C21)</f>
        <v>938386</v>
      </c>
      <c r="D24" s="30">
        <f t="shared" si="0"/>
        <v>0.82848278735997516</v>
      </c>
      <c r="E24" s="34">
        <f>SUM(一般接種!E23+一般接種!H23+一般接種!K23+一般接種!N23+医療従事者等!D21)</f>
        <v>927437</v>
      </c>
      <c r="F24" s="31">
        <f t="shared" si="1"/>
        <v>0.81881612775635326</v>
      </c>
      <c r="G24" s="29">
        <f t="shared" si="8"/>
        <v>715794</v>
      </c>
      <c r="H24" s="31">
        <f t="shared" si="6"/>
        <v>0.63196063058863416</v>
      </c>
      <c r="I24" s="35">
        <v>9303</v>
      </c>
      <c r="J24" s="35">
        <v>55424</v>
      </c>
      <c r="K24" s="35">
        <v>204704</v>
      </c>
      <c r="L24" s="35">
        <v>216626</v>
      </c>
      <c r="M24" s="35">
        <v>130723</v>
      </c>
      <c r="N24" s="35">
        <v>67683</v>
      </c>
      <c r="O24" s="35">
        <v>26821</v>
      </c>
      <c r="P24" s="35">
        <v>4510</v>
      </c>
      <c r="Q24" s="35">
        <f t="shared" si="9"/>
        <v>23959</v>
      </c>
      <c r="R24" s="63">
        <f t="shared" si="7"/>
        <v>2.1152936107697307E-2</v>
      </c>
      <c r="S24" s="35">
        <v>38</v>
      </c>
      <c r="T24" s="35">
        <v>6685</v>
      </c>
      <c r="U24" s="35">
        <v>17236</v>
      </c>
      <c r="W24" s="1">
        <v>1132656</v>
      </c>
    </row>
    <row r="25" spans="1:23" x14ac:dyDescent="0.55000000000000004">
      <c r="A25" s="33" t="s">
        <v>30</v>
      </c>
      <c r="B25" s="32">
        <f t="shared" si="10"/>
        <v>1801983</v>
      </c>
      <c r="C25" s="34">
        <f>SUM(一般接種!D24+一般接種!G24+一般接種!J24+一般接種!M24+医療従事者等!C22)</f>
        <v>648298</v>
      </c>
      <c r="D25" s="30">
        <f t="shared" si="0"/>
        <v>0.83696388895702589</v>
      </c>
      <c r="E25" s="34">
        <f>SUM(一般接種!E24+一般接種!H24+一般接種!K24+一般接種!N24+医療従事者等!D22)</f>
        <v>641782</v>
      </c>
      <c r="F25" s="31">
        <f t="shared" si="1"/>
        <v>0.8285516206784812</v>
      </c>
      <c r="G25" s="29">
        <f t="shared" si="8"/>
        <v>500575</v>
      </c>
      <c r="H25" s="31">
        <f t="shared" si="6"/>
        <v>0.64625095051143644</v>
      </c>
      <c r="I25" s="35">
        <v>7671</v>
      </c>
      <c r="J25" s="35">
        <v>32378</v>
      </c>
      <c r="K25" s="35">
        <v>143765</v>
      </c>
      <c r="L25" s="35">
        <v>172135</v>
      </c>
      <c r="M25" s="35">
        <v>92044</v>
      </c>
      <c r="N25" s="35">
        <v>34558</v>
      </c>
      <c r="O25" s="35">
        <v>15740</v>
      </c>
      <c r="P25" s="35">
        <v>2284</v>
      </c>
      <c r="Q25" s="35">
        <f t="shared" si="9"/>
        <v>11328</v>
      </c>
      <c r="R25" s="63">
        <f t="shared" si="7"/>
        <v>1.4624643195112726E-2</v>
      </c>
      <c r="S25" s="35">
        <v>145</v>
      </c>
      <c r="T25" s="35">
        <v>3664</v>
      </c>
      <c r="U25" s="35">
        <v>7519</v>
      </c>
      <c r="W25" s="1">
        <v>774583</v>
      </c>
    </row>
    <row r="26" spans="1:23" x14ac:dyDescent="0.55000000000000004">
      <c r="A26" s="33" t="s">
        <v>31</v>
      </c>
      <c r="B26" s="32">
        <f t="shared" si="10"/>
        <v>1899709</v>
      </c>
      <c r="C26" s="34">
        <f>SUM(一般接種!D25+一般接種!G25+一般接種!J25+一般接種!M25+医療従事者等!C23)</f>
        <v>682203</v>
      </c>
      <c r="D26" s="30">
        <f t="shared" si="0"/>
        <v>0.83094457105202579</v>
      </c>
      <c r="E26" s="34">
        <f>SUM(一般接種!E25+一般接種!H25+一般接種!K25+一般接種!N25+医療従事者等!D23)</f>
        <v>674195</v>
      </c>
      <c r="F26" s="31">
        <f t="shared" si="1"/>
        <v>0.82119057682305785</v>
      </c>
      <c r="G26" s="29">
        <f t="shared" si="8"/>
        <v>523936</v>
      </c>
      <c r="H26" s="31">
        <f t="shared" si="6"/>
        <v>0.63817041962394505</v>
      </c>
      <c r="I26" s="35">
        <v>6310</v>
      </c>
      <c r="J26" s="35">
        <v>37906</v>
      </c>
      <c r="K26" s="35">
        <v>168922</v>
      </c>
      <c r="L26" s="35">
        <v>165000</v>
      </c>
      <c r="M26" s="35">
        <v>96331</v>
      </c>
      <c r="N26" s="35">
        <v>34618</v>
      </c>
      <c r="O26" s="35">
        <v>12329</v>
      </c>
      <c r="P26" s="35">
        <v>2520</v>
      </c>
      <c r="Q26" s="35">
        <f t="shared" si="9"/>
        <v>19375</v>
      </c>
      <c r="R26" s="63">
        <f t="shared" si="7"/>
        <v>2.3599355417863888E-2</v>
      </c>
      <c r="S26" s="35">
        <v>117</v>
      </c>
      <c r="T26" s="35">
        <v>6346</v>
      </c>
      <c r="U26" s="35">
        <v>12912</v>
      </c>
      <c r="W26" s="1">
        <v>820997</v>
      </c>
    </row>
    <row r="27" spans="1:23" x14ac:dyDescent="0.55000000000000004">
      <c r="A27" s="33" t="s">
        <v>32</v>
      </c>
      <c r="B27" s="32">
        <f t="shared" si="10"/>
        <v>4864000</v>
      </c>
      <c r="C27" s="34">
        <f>SUM(一般接種!D26+一般接種!G26+一般接種!J26+一般接種!M26+医療従事者等!C24)</f>
        <v>1732402</v>
      </c>
      <c r="D27" s="30">
        <f t="shared" si="0"/>
        <v>0.83620749158797669</v>
      </c>
      <c r="E27" s="34">
        <f>SUM(一般接種!E26+一般接種!H26+一般接種!K26+一般接種!N26+医療従事者等!D24)</f>
        <v>1709608</v>
      </c>
      <c r="F27" s="31">
        <f t="shared" si="1"/>
        <v>0.82520512980170746</v>
      </c>
      <c r="G27" s="29">
        <f t="shared" si="8"/>
        <v>1388548</v>
      </c>
      <c r="H27" s="31">
        <f t="shared" si="6"/>
        <v>0.67023372175136131</v>
      </c>
      <c r="I27" s="35">
        <v>14335</v>
      </c>
      <c r="J27" s="35">
        <v>69326</v>
      </c>
      <c r="K27" s="35">
        <v>457600</v>
      </c>
      <c r="L27" s="35">
        <v>432924</v>
      </c>
      <c r="M27" s="35">
        <v>235567</v>
      </c>
      <c r="N27" s="35">
        <v>123162</v>
      </c>
      <c r="O27" s="35">
        <v>47922</v>
      </c>
      <c r="P27" s="35">
        <v>7712</v>
      </c>
      <c r="Q27" s="35">
        <f t="shared" si="9"/>
        <v>33442</v>
      </c>
      <c r="R27" s="63">
        <f t="shared" si="7"/>
        <v>1.6142010303431372E-2</v>
      </c>
      <c r="S27" s="35">
        <v>12</v>
      </c>
      <c r="T27" s="35">
        <v>6166</v>
      </c>
      <c r="U27" s="35">
        <v>27264</v>
      </c>
      <c r="W27" s="1">
        <v>2071737</v>
      </c>
    </row>
    <row r="28" spans="1:23" x14ac:dyDescent="0.55000000000000004">
      <c r="A28" s="33" t="s">
        <v>33</v>
      </c>
      <c r="B28" s="32">
        <f t="shared" si="10"/>
        <v>4676285</v>
      </c>
      <c r="C28" s="34">
        <f>SUM(一般接種!D27+一般接種!G27+一般接種!J27+一般接種!M27+医療従事者等!C25)</f>
        <v>1669836</v>
      </c>
      <c r="D28" s="30">
        <f t="shared" si="0"/>
        <v>0.82796680469121486</v>
      </c>
      <c r="E28" s="34">
        <f>SUM(一般接種!E27+一般接種!H27+一般接種!K27+一般接種!N27+医療従事者等!D25)</f>
        <v>1656460</v>
      </c>
      <c r="F28" s="31">
        <f t="shared" si="1"/>
        <v>0.82133448632009964</v>
      </c>
      <c r="G28" s="29">
        <f t="shared" si="8"/>
        <v>1305962</v>
      </c>
      <c r="H28" s="31">
        <f t="shared" si="6"/>
        <v>0.64754453981597493</v>
      </c>
      <c r="I28" s="35">
        <v>15489</v>
      </c>
      <c r="J28" s="35">
        <v>85224</v>
      </c>
      <c r="K28" s="35">
        <v>466756</v>
      </c>
      <c r="L28" s="35">
        <v>403430</v>
      </c>
      <c r="M28" s="35">
        <v>192117</v>
      </c>
      <c r="N28" s="35">
        <v>97732</v>
      </c>
      <c r="O28" s="35">
        <v>37867</v>
      </c>
      <c r="P28" s="35">
        <v>7347</v>
      </c>
      <c r="Q28" s="35">
        <f t="shared" si="9"/>
        <v>44027</v>
      </c>
      <c r="R28" s="63">
        <f t="shared" si="7"/>
        <v>2.1830224351457341E-2</v>
      </c>
      <c r="S28" s="35">
        <v>42</v>
      </c>
      <c r="T28" s="35">
        <v>9321</v>
      </c>
      <c r="U28" s="35">
        <v>34664</v>
      </c>
      <c r="W28" s="1">
        <v>2016791</v>
      </c>
    </row>
    <row r="29" spans="1:23" x14ac:dyDescent="0.55000000000000004">
      <c r="A29" s="33" t="s">
        <v>34</v>
      </c>
      <c r="B29" s="32">
        <f t="shared" si="10"/>
        <v>8677300</v>
      </c>
      <c r="C29" s="34">
        <f>SUM(一般接種!D28+一般接種!G28+一般接種!J28+一般接種!M28+医療従事者等!C26)</f>
        <v>3139979</v>
      </c>
      <c r="D29" s="30">
        <f t="shared" si="0"/>
        <v>0.85180616668384757</v>
      </c>
      <c r="E29" s="34">
        <f>SUM(一般接種!E28+一般接種!H28+一般接種!K28+一般接種!N28+医療従事者等!D26)</f>
        <v>3105656</v>
      </c>
      <c r="F29" s="31">
        <f t="shared" si="1"/>
        <v>0.84249510343817313</v>
      </c>
      <c r="G29" s="29">
        <f t="shared" si="8"/>
        <v>2360545</v>
      </c>
      <c r="H29" s="31">
        <f t="shared" si="6"/>
        <v>0.6403631322804143</v>
      </c>
      <c r="I29" s="35">
        <v>23566</v>
      </c>
      <c r="J29" s="35">
        <v>115817</v>
      </c>
      <c r="K29" s="35">
        <v>656799</v>
      </c>
      <c r="L29" s="35">
        <v>755936</v>
      </c>
      <c r="M29" s="35">
        <v>453352</v>
      </c>
      <c r="N29" s="35">
        <v>251475</v>
      </c>
      <c r="O29" s="35">
        <v>87615</v>
      </c>
      <c r="P29" s="35">
        <v>15985</v>
      </c>
      <c r="Q29" s="35">
        <f t="shared" si="9"/>
        <v>71120</v>
      </c>
      <c r="R29" s="63">
        <f t="shared" si="7"/>
        <v>1.9293267430946271E-2</v>
      </c>
      <c r="S29" s="35">
        <v>24</v>
      </c>
      <c r="T29" s="35">
        <v>11951</v>
      </c>
      <c r="U29" s="35">
        <v>59145</v>
      </c>
      <c r="W29" s="1">
        <v>3686260</v>
      </c>
    </row>
    <row r="30" spans="1:23" x14ac:dyDescent="0.55000000000000004">
      <c r="A30" s="33" t="s">
        <v>35</v>
      </c>
      <c r="B30" s="32">
        <f t="shared" si="10"/>
        <v>16547414</v>
      </c>
      <c r="C30" s="34">
        <f>SUM(一般接種!D29+一般接種!G29+一般接種!J29+一般接種!M29+医療従事者等!C27)</f>
        <v>6014742</v>
      </c>
      <c r="D30" s="30">
        <f t="shared" si="0"/>
        <v>0.79572688899643096</v>
      </c>
      <c r="E30" s="34">
        <f>SUM(一般接種!E29+一般接種!H29+一般接種!K29+一般接種!N29+医療従事者等!D27)</f>
        <v>5910398</v>
      </c>
      <c r="F30" s="31">
        <f t="shared" si="1"/>
        <v>0.78192258508689605</v>
      </c>
      <c r="G30" s="29">
        <f t="shared" si="8"/>
        <v>4445401</v>
      </c>
      <c r="H30" s="31">
        <f t="shared" si="6"/>
        <v>0.58810920037328662</v>
      </c>
      <c r="I30" s="35">
        <v>43150</v>
      </c>
      <c r="J30" s="35">
        <v>374921</v>
      </c>
      <c r="K30" s="35">
        <v>1355219</v>
      </c>
      <c r="L30" s="35">
        <v>1360917</v>
      </c>
      <c r="M30" s="35">
        <v>760176</v>
      </c>
      <c r="N30" s="35">
        <v>369641</v>
      </c>
      <c r="O30" s="35">
        <v>149689</v>
      </c>
      <c r="P30" s="35">
        <v>31688</v>
      </c>
      <c r="Q30" s="35">
        <f t="shared" si="9"/>
        <v>176873</v>
      </c>
      <c r="R30" s="63">
        <f t="shared" si="7"/>
        <v>2.3399607503940441E-2</v>
      </c>
      <c r="S30" s="35">
        <v>65</v>
      </c>
      <c r="T30" s="35">
        <v>43381</v>
      </c>
      <c r="U30" s="35">
        <v>133427</v>
      </c>
      <c r="W30" s="1">
        <v>7558802</v>
      </c>
    </row>
    <row r="31" spans="1:23" x14ac:dyDescent="0.55000000000000004">
      <c r="A31" s="33" t="s">
        <v>36</v>
      </c>
      <c r="B31" s="32">
        <f t="shared" si="10"/>
        <v>4096395</v>
      </c>
      <c r="C31" s="34">
        <f>SUM(一般接種!D30+一般接種!G30+一般接種!J30+一般接種!M30+医療従事者等!C28)</f>
        <v>1481624</v>
      </c>
      <c r="D31" s="30">
        <f t="shared" si="0"/>
        <v>0.82286981195263464</v>
      </c>
      <c r="E31" s="34">
        <f>SUM(一般接種!E30+一般接種!H30+一般接種!K30+一般接種!N30+医療従事者等!D28)</f>
        <v>1466023</v>
      </c>
      <c r="F31" s="31">
        <f t="shared" si="1"/>
        <v>0.81420527092449724</v>
      </c>
      <c r="G31" s="29">
        <f t="shared" si="8"/>
        <v>1126470</v>
      </c>
      <c r="H31" s="31">
        <f t="shared" si="6"/>
        <v>0.62562307108300375</v>
      </c>
      <c r="I31" s="35">
        <v>16828</v>
      </c>
      <c r="J31" s="35">
        <v>67534</v>
      </c>
      <c r="K31" s="35">
        <v>347178</v>
      </c>
      <c r="L31" s="35">
        <v>353782</v>
      </c>
      <c r="M31" s="35">
        <v>196896</v>
      </c>
      <c r="N31" s="35">
        <v>98613</v>
      </c>
      <c r="O31" s="35">
        <v>40541</v>
      </c>
      <c r="P31" s="35">
        <v>5098</v>
      </c>
      <c r="Q31" s="35">
        <f t="shared" si="9"/>
        <v>22278</v>
      </c>
      <c r="R31" s="63">
        <f t="shared" si="7"/>
        <v>1.2372837960697717E-2</v>
      </c>
      <c r="S31" s="35">
        <v>82</v>
      </c>
      <c r="T31" s="35">
        <v>5306</v>
      </c>
      <c r="U31" s="35">
        <v>16890</v>
      </c>
      <c r="W31" s="1">
        <v>1800557</v>
      </c>
    </row>
    <row r="32" spans="1:23" x14ac:dyDescent="0.55000000000000004">
      <c r="A32" s="33" t="s">
        <v>37</v>
      </c>
      <c r="B32" s="32">
        <f t="shared" si="10"/>
        <v>3196595</v>
      </c>
      <c r="C32" s="34">
        <f>SUM(一般接種!D31+一般接種!G31+一般接種!J31+一般接種!M31+医療従事者等!C29)</f>
        <v>1158228</v>
      </c>
      <c r="D32" s="30">
        <f t="shared" si="0"/>
        <v>0.81631864836349055</v>
      </c>
      <c r="E32" s="34">
        <f>SUM(一般接種!E31+一般接種!H31+一般接種!K31+一般接種!N31+医療従事者等!D29)</f>
        <v>1146211</v>
      </c>
      <c r="F32" s="31">
        <f t="shared" si="1"/>
        <v>0.80784907139126738</v>
      </c>
      <c r="G32" s="29">
        <f t="shared" si="8"/>
        <v>861659</v>
      </c>
      <c r="H32" s="31">
        <f t="shared" si="6"/>
        <v>0.60729693137295671</v>
      </c>
      <c r="I32" s="35">
        <v>8745</v>
      </c>
      <c r="J32" s="35">
        <v>52966</v>
      </c>
      <c r="K32" s="35">
        <v>238744</v>
      </c>
      <c r="L32" s="35">
        <v>286056</v>
      </c>
      <c r="M32" s="35">
        <v>161166</v>
      </c>
      <c r="N32" s="35">
        <v>83168</v>
      </c>
      <c r="O32" s="35">
        <v>25033</v>
      </c>
      <c r="P32" s="35">
        <v>5781</v>
      </c>
      <c r="Q32" s="35">
        <f t="shared" si="9"/>
        <v>30497</v>
      </c>
      <c r="R32" s="63">
        <f t="shared" si="7"/>
        <v>2.1494273855528764E-2</v>
      </c>
      <c r="S32" s="35">
        <v>9</v>
      </c>
      <c r="T32" s="35">
        <v>6886</v>
      </c>
      <c r="U32" s="35">
        <v>23602</v>
      </c>
      <c r="W32" s="1">
        <v>1418843</v>
      </c>
    </row>
    <row r="33" spans="1:23" x14ac:dyDescent="0.55000000000000004">
      <c r="A33" s="33" t="s">
        <v>38</v>
      </c>
      <c r="B33" s="32">
        <f t="shared" si="10"/>
        <v>5553008</v>
      </c>
      <c r="C33" s="34">
        <f>SUM(一般接種!D32+一般接種!G32+一般接種!J32+一般接種!M32+医療従事者等!C30)</f>
        <v>2030438</v>
      </c>
      <c r="D33" s="30">
        <f t="shared" si="0"/>
        <v>0.80237277231517989</v>
      </c>
      <c r="E33" s="34">
        <f>SUM(一般接種!E32+一般接種!H32+一般接種!K32+一般接種!N32+医療従事者等!D30)</f>
        <v>1999050</v>
      </c>
      <c r="F33" s="31">
        <f t="shared" si="1"/>
        <v>0.78996910543274923</v>
      </c>
      <c r="G33" s="29">
        <f t="shared" si="8"/>
        <v>1484360</v>
      </c>
      <c r="H33" s="31">
        <f t="shared" si="6"/>
        <v>0.58657789517028369</v>
      </c>
      <c r="I33" s="35">
        <v>26014</v>
      </c>
      <c r="J33" s="35">
        <v>96761</v>
      </c>
      <c r="K33" s="35">
        <v>450967</v>
      </c>
      <c r="L33" s="35">
        <v>475313</v>
      </c>
      <c r="M33" s="35">
        <v>252286</v>
      </c>
      <c r="N33" s="35">
        <v>125043</v>
      </c>
      <c r="O33" s="35">
        <v>49852</v>
      </c>
      <c r="P33" s="35">
        <v>8124</v>
      </c>
      <c r="Q33" s="35">
        <f t="shared" si="9"/>
        <v>39160</v>
      </c>
      <c r="R33" s="63">
        <f t="shared" si="7"/>
        <v>1.5474945683572926E-2</v>
      </c>
      <c r="S33" s="35">
        <v>11</v>
      </c>
      <c r="T33" s="35">
        <v>7461</v>
      </c>
      <c r="U33" s="35">
        <v>31688</v>
      </c>
      <c r="W33" s="1">
        <v>2530542</v>
      </c>
    </row>
    <row r="34" spans="1:23" x14ac:dyDescent="0.55000000000000004">
      <c r="A34" s="33" t="s">
        <v>39</v>
      </c>
      <c r="B34" s="32">
        <f t="shared" si="10"/>
        <v>18769455</v>
      </c>
      <c r="C34" s="34">
        <f>SUM(一般接種!D33+一般接種!G33+一般接種!J33+一般接種!M33+医療従事者等!C31)</f>
        <v>6905397</v>
      </c>
      <c r="D34" s="30">
        <f t="shared" si="0"/>
        <v>0.78119672004480789</v>
      </c>
      <c r="E34" s="34">
        <f>SUM(一般接種!E33+一般接種!H33+一般接種!K33+一般接種!N33+医療従事者等!D31)</f>
        <v>6817027</v>
      </c>
      <c r="F34" s="31">
        <f t="shared" si="1"/>
        <v>0.77119956069968121</v>
      </c>
      <c r="G34" s="29">
        <f t="shared" si="8"/>
        <v>4893228</v>
      </c>
      <c r="H34" s="31">
        <f t="shared" si="6"/>
        <v>0.55356320049830809</v>
      </c>
      <c r="I34" s="35">
        <v>65386</v>
      </c>
      <c r="J34" s="35">
        <v>374204</v>
      </c>
      <c r="K34" s="35">
        <v>1526855</v>
      </c>
      <c r="L34" s="35">
        <v>1558192</v>
      </c>
      <c r="M34" s="35">
        <v>771745</v>
      </c>
      <c r="N34" s="35">
        <v>367992</v>
      </c>
      <c r="O34" s="35">
        <v>195218</v>
      </c>
      <c r="P34" s="35">
        <v>33636</v>
      </c>
      <c r="Q34" s="35">
        <f t="shared" si="9"/>
        <v>153803</v>
      </c>
      <c r="R34" s="63">
        <f t="shared" si="7"/>
        <v>1.7399491894970209E-2</v>
      </c>
      <c r="S34" s="35">
        <v>342</v>
      </c>
      <c r="T34" s="35">
        <v>45638</v>
      </c>
      <c r="U34" s="35">
        <v>107823</v>
      </c>
      <c r="W34" s="1">
        <v>8839511</v>
      </c>
    </row>
    <row r="35" spans="1:23" x14ac:dyDescent="0.55000000000000004">
      <c r="A35" s="33" t="s">
        <v>40</v>
      </c>
      <c r="B35" s="32">
        <f t="shared" si="10"/>
        <v>12187703</v>
      </c>
      <c r="C35" s="34">
        <f>SUM(一般接種!D34+一般接種!G34+一般接種!J34+一般接種!M34+医療従事者等!C32)</f>
        <v>4435171</v>
      </c>
      <c r="D35" s="30">
        <f t="shared" si="0"/>
        <v>0.80294571047093166</v>
      </c>
      <c r="E35" s="34">
        <f>SUM(一般接種!E34+一般接種!H34+一般接種!K34+一般接種!N34+医療従事者等!D32)</f>
        <v>4384271</v>
      </c>
      <c r="F35" s="31">
        <f t="shared" si="1"/>
        <v>0.79373074747109007</v>
      </c>
      <c r="G35" s="29">
        <f t="shared" si="8"/>
        <v>3268230</v>
      </c>
      <c r="H35" s="31">
        <f t="shared" si="6"/>
        <v>0.59168209282853201</v>
      </c>
      <c r="I35" s="35">
        <v>45469</v>
      </c>
      <c r="J35" s="35">
        <v>243194</v>
      </c>
      <c r="K35" s="35">
        <v>1009573</v>
      </c>
      <c r="L35" s="35">
        <v>1037094</v>
      </c>
      <c r="M35" s="35">
        <v>544341</v>
      </c>
      <c r="N35" s="35">
        <v>252928</v>
      </c>
      <c r="O35" s="35">
        <v>115139</v>
      </c>
      <c r="P35" s="35">
        <v>20492</v>
      </c>
      <c r="Q35" s="35">
        <f t="shared" si="9"/>
        <v>100031</v>
      </c>
      <c r="R35" s="63">
        <f t="shared" si="7"/>
        <v>1.8109665301319335E-2</v>
      </c>
      <c r="S35" s="35">
        <v>100</v>
      </c>
      <c r="T35" s="35">
        <v>25590</v>
      </c>
      <c r="U35" s="35">
        <v>74341</v>
      </c>
      <c r="W35" s="1">
        <v>5523625</v>
      </c>
    </row>
    <row r="36" spans="1:23" x14ac:dyDescent="0.55000000000000004">
      <c r="A36" s="33" t="s">
        <v>41</v>
      </c>
      <c r="B36" s="32">
        <f t="shared" si="10"/>
        <v>3034789</v>
      </c>
      <c r="C36" s="34">
        <f>SUM(一般接種!D35+一般接種!G35+一般接種!J35+一般接種!M35+医療従事者等!C33)</f>
        <v>1094584</v>
      </c>
      <c r="D36" s="30">
        <f t="shared" si="0"/>
        <v>0.81397505389521685</v>
      </c>
      <c r="E36" s="34">
        <f>SUM(一般接種!E35+一般接種!H35+一般接種!K35+一般接種!N35+医療従事者等!D33)</f>
        <v>1083524</v>
      </c>
      <c r="F36" s="31">
        <f t="shared" si="1"/>
        <v>0.80575040955902966</v>
      </c>
      <c r="G36" s="29">
        <f t="shared" si="8"/>
        <v>832584</v>
      </c>
      <c r="H36" s="31">
        <f t="shared" si="6"/>
        <v>0.61914170705244664</v>
      </c>
      <c r="I36" s="35">
        <v>7551</v>
      </c>
      <c r="J36" s="35">
        <v>54425</v>
      </c>
      <c r="K36" s="35">
        <v>307692</v>
      </c>
      <c r="L36" s="35">
        <v>254177</v>
      </c>
      <c r="M36" s="35">
        <v>131651</v>
      </c>
      <c r="N36" s="35">
        <v>53624</v>
      </c>
      <c r="O36" s="35">
        <v>20150</v>
      </c>
      <c r="P36" s="35">
        <v>3314</v>
      </c>
      <c r="Q36" s="35">
        <f t="shared" si="9"/>
        <v>24097</v>
      </c>
      <c r="R36" s="63">
        <f t="shared" si="7"/>
        <v>1.791946243843601E-2</v>
      </c>
      <c r="S36" s="35">
        <v>64</v>
      </c>
      <c r="T36" s="35">
        <v>5466</v>
      </c>
      <c r="U36" s="35">
        <v>18567</v>
      </c>
      <c r="W36" s="1">
        <v>1344739</v>
      </c>
    </row>
    <row r="37" spans="1:23" x14ac:dyDescent="0.55000000000000004">
      <c r="A37" s="33" t="s">
        <v>42</v>
      </c>
      <c r="B37" s="32">
        <f t="shared" si="10"/>
        <v>2092351</v>
      </c>
      <c r="C37" s="34">
        <f>SUM(一般接種!D36+一般接種!G36+一般接種!J36+一般接種!M36+医療従事者等!C34)</f>
        <v>750159</v>
      </c>
      <c r="D37" s="30">
        <f t="shared" si="0"/>
        <v>0.79429646602402293</v>
      </c>
      <c r="E37" s="34">
        <f>SUM(一般接種!E36+一般接種!H36+一般接種!K36+一般接種!N36+医療従事者等!D34)</f>
        <v>741169</v>
      </c>
      <c r="F37" s="31">
        <f t="shared" si="1"/>
        <v>0.78477751706846022</v>
      </c>
      <c r="G37" s="29">
        <f t="shared" si="8"/>
        <v>587809</v>
      </c>
      <c r="H37" s="31">
        <f t="shared" si="6"/>
        <v>0.6223942009588832</v>
      </c>
      <c r="I37" s="35">
        <v>7683</v>
      </c>
      <c r="J37" s="35">
        <v>44794</v>
      </c>
      <c r="K37" s="35">
        <v>212495</v>
      </c>
      <c r="L37" s="35">
        <v>196755</v>
      </c>
      <c r="M37" s="35">
        <v>83424</v>
      </c>
      <c r="N37" s="35">
        <v>29824</v>
      </c>
      <c r="O37" s="35">
        <v>10685</v>
      </c>
      <c r="P37" s="35">
        <v>2149</v>
      </c>
      <c r="Q37" s="35">
        <f t="shared" si="9"/>
        <v>13214</v>
      </c>
      <c r="R37" s="63">
        <f t="shared" si="7"/>
        <v>1.3991478475951682E-2</v>
      </c>
      <c r="S37" s="35">
        <v>2</v>
      </c>
      <c r="T37" s="35">
        <v>2997</v>
      </c>
      <c r="U37" s="35">
        <v>10215</v>
      </c>
      <c r="W37" s="1">
        <v>944432</v>
      </c>
    </row>
    <row r="38" spans="1:23" x14ac:dyDescent="0.55000000000000004">
      <c r="A38" s="33" t="s">
        <v>43</v>
      </c>
      <c r="B38" s="32">
        <f t="shared" si="10"/>
        <v>1238676</v>
      </c>
      <c r="C38" s="34">
        <f>SUM(一般接種!D37+一般接種!G37+一般接種!J37+一般接種!M37+医療従事者等!C35)</f>
        <v>444108</v>
      </c>
      <c r="D38" s="30">
        <f t="shared" si="0"/>
        <v>0.79762494881355206</v>
      </c>
      <c r="E38" s="34">
        <f>SUM(一般接種!E37+一般接種!H37+一般接種!K37+一般接種!N37+医療従事者等!D35)</f>
        <v>438913</v>
      </c>
      <c r="F38" s="31">
        <f t="shared" si="1"/>
        <v>0.78829464715475195</v>
      </c>
      <c r="G38" s="29">
        <f t="shared" si="8"/>
        <v>343676</v>
      </c>
      <c r="H38" s="31">
        <f t="shared" si="6"/>
        <v>0.61724749815010382</v>
      </c>
      <c r="I38" s="35">
        <v>4916</v>
      </c>
      <c r="J38" s="35">
        <v>23215</v>
      </c>
      <c r="K38" s="35">
        <v>108389</v>
      </c>
      <c r="L38" s="35">
        <v>110719</v>
      </c>
      <c r="M38" s="35">
        <v>59666</v>
      </c>
      <c r="N38" s="35">
        <v>25028</v>
      </c>
      <c r="O38" s="35">
        <v>9438</v>
      </c>
      <c r="P38" s="35">
        <v>2305</v>
      </c>
      <c r="Q38" s="35">
        <f t="shared" si="9"/>
        <v>11979</v>
      </c>
      <c r="R38" s="63">
        <f t="shared" si="7"/>
        <v>2.1514472294661524E-2</v>
      </c>
      <c r="S38" s="35">
        <v>17</v>
      </c>
      <c r="T38" s="35">
        <v>2691</v>
      </c>
      <c r="U38" s="35">
        <v>9271</v>
      </c>
      <c r="W38" s="1">
        <v>556788</v>
      </c>
    </row>
    <row r="39" spans="1:23" x14ac:dyDescent="0.55000000000000004">
      <c r="A39" s="33" t="s">
        <v>44</v>
      </c>
      <c r="B39" s="32">
        <f t="shared" si="10"/>
        <v>1572220</v>
      </c>
      <c r="C39" s="34">
        <f>SUM(一般接種!D38+一般接種!G38+一般接種!J38+一般接種!M38+医療従事者等!C36)</f>
        <v>564996</v>
      </c>
      <c r="D39" s="30">
        <f t="shared" si="0"/>
        <v>0.83974941105653111</v>
      </c>
      <c r="E39" s="34">
        <f>SUM(一般接種!E38+一般接種!H38+一般接種!K38+一般接種!N38+医療従事者等!D36)</f>
        <v>556137</v>
      </c>
      <c r="F39" s="31">
        <f t="shared" si="1"/>
        <v>0.8265823443294219</v>
      </c>
      <c r="G39" s="29">
        <f t="shared" si="8"/>
        <v>442174</v>
      </c>
      <c r="H39" s="31">
        <f t="shared" si="6"/>
        <v>0.65719997324673196</v>
      </c>
      <c r="I39" s="35">
        <v>4900</v>
      </c>
      <c r="J39" s="35">
        <v>30262</v>
      </c>
      <c r="K39" s="35">
        <v>111393</v>
      </c>
      <c r="L39" s="35">
        <v>142639</v>
      </c>
      <c r="M39" s="35">
        <v>82615</v>
      </c>
      <c r="N39" s="35">
        <v>45529</v>
      </c>
      <c r="O39" s="35">
        <v>20771</v>
      </c>
      <c r="P39" s="35">
        <v>4065</v>
      </c>
      <c r="Q39" s="35">
        <f t="shared" si="9"/>
        <v>8913</v>
      </c>
      <c r="R39" s="63">
        <f t="shared" si="7"/>
        <v>1.3247326531067232E-2</v>
      </c>
      <c r="S39" s="35">
        <v>25</v>
      </c>
      <c r="T39" s="35">
        <v>2097</v>
      </c>
      <c r="U39" s="35">
        <v>6791</v>
      </c>
      <c r="W39" s="1">
        <v>672815</v>
      </c>
    </row>
    <row r="40" spans="1:23" x14ac:dyDescent="0.55000000000000004">
      <c r="A40" s="33" t="s">
        <v>45</v>
      </c>
      <c r="B40" s="32">
        <f t="shared" si="10"/>
        <v>4186174</v>
      </c>
      <c r="C40" s="34">
        <f>SUM(一般接種!D39+一般接種!G39+一般接種!J39+一般接種!M39+医療従事者等!C37)</f>
        <v>1515940</v>
      </c>
      <c r="D40" s="30">
        <f t="shared" si="0"/>
        <v>0.80047903913367424</v>
      </c>
      <c r="E40" s="34">
        <f>SUM(一般接種!E39+一般接種!H39+一般接種!K39+一般接種!N39+医療従事者等!D37)</f>
        <v>1486721</v>
      </c>
      <c r="F40" s="31">
        <f t="shared" si="1"/>
        <v>0.78505019825313349</v>
      </c>
      <c r="G40" s="29">
        <f t="shared" si="8"/>
        <v>1154830</v>
      </c>
      <c r="H40" s="31">
        <f t="shared" si="6"/>
        <v>0.60979801889437646</v>
      </c>
      <c r="I40" s="35">
        <v>21846</v>
      </c>
      <c r="J40" s="35">
        <v>138057</v>
      </c>
      <c r="K40" s="35">
        <v>362861</v>
      </c>
      <c r="L40" s="35">
        <v>318210</v>
      </c>
      <c r="M40" s="35">
        <v>163510</v>
      </c>
      <c r="N40" s="35">
        <v>92058</v>
      </c>
      <c r="O40" s="35">
        <v>50844</v>
      </c>
      <c r="P40" s="35">
        <v>7444</v>
      </c>
      <c r="Q40" s="35">
        <f t="shared" si="9"/>
        <v>28683</v>
      </c>
      <c r="R40" s="63">
        <f t="shared" si="7"/>
        <v>1.5145810704560324E-2</v>
      </c>
      <c r="S40" s="35">
        <v>249</v>
      </c>
      <c r="T40" s="35">
        <v>6973</v>
      </c>
      <c r="U40" s="35">
        <v>21461</v>
      </c>
      <c r="W40" s="1">
        <v>1893791</v>
      </c>
    </row>
    <row r="41" spans="1:23" x14ac:dyDescent="0.55000000000000004">
      <c r="A41" s="33" t="s">
        <v>46</v>
      </c>
      <c r="B41" s="32">
        <f t="shared" si="10"/>
        <v>6208163</v>
      </c>
      <c r="C41" s="34">
        <f>SUM(一般接種!D40+一般接種!G40+一般接種!J40+一般接種!M40+医療従事者等!C38)</f>
        <v>2245110</v>
      </c>
      <c r="D41" s="30">
        <f t="shared" si="0"/>
        <v>0.79828035014523013</v>
      </c>
      <c r="E41" s="34">
        <f>SUM(一般接種!E40+一般接種!H40+一般接種!K40+一般接種!N40+医療従事者等!D38)</f>
        <v>2218288</v>
      </c>
      <c r="F41" s="31">
        <f t="shared" si="1"/>
        <v>0.78874341184305541</v>
      </c>
      <c r="G41" s="29">
        <f t="shared" si="8"/>
        <v>1685421</v>
      </c>
      <c r="H41" s="31">
        <f t="shared" si="6"/>
        <v>0.59927507606403418</v>
      </c>
      <c r="I41" s="35">
        <v>22408</v>
      </c>
      <c r="J41" s="35">
        <v>121555</v>
      </c>
      <c r="K41" s="35">
        <v>545465</v>
      </c>
      <c r="L41" s="35">
        <v>531960</v>
      </c>
      <c r="M41" s="35">
        <v>292609</v>
      </c>
      <c r="N41" s="35">
        <v>116533</v>
      </c>
      <c r="O41" s="35">
        <v>45958</v>
      </c>
      <c r="P41" s="35">
        <v>8933</v>
      </c>
      <c r="Q41" s="35">
        <f t="shared" si="9"/>
        <v>59344</v>
      </c>
      <c r="R41" s="63">
        <f t="shared" si="7"/>
        <v>2.1100591551869857E-2</v>
      </c>
      <c r="S41" s="35">
        <v>55</v>
      </c>
      <c r="T41" s="35">
        <v>15518</v>
      </c>
      <c r="U41" s="35">
        <v>43771</v>
      </c>
      <c r="W41" s="1">
        <v>2812433</v>
      </c>
    </row>
    <row r="42" spans="1:23" x14ac:dyDescent="0.55000000000000004">
      <c r="A42" s="33" t="s">
        <v>47</v>
      </c>
      <c r="B42" s="32">
        <f t="shared" si="10"/>
        <v>3138786</v>
      </c>
      <c r="C42" s="34">
        <f>SUM(一般接種!D41+一般接種!G41+一般接種!J41+一般接種!M41+医療従事者等!C39)</f>
        <v>1122341</v>
      </c>
      <c r="D42" s="30">
        <f t="shared" si="0"/>
        <v>0.82761796609419591</v>
      </c>
      <c r="E42" s="34">
        <f>SUM(一般接種!E41+一般接種!H41+一般接種!K41+一般接種!N41+医療従事者等!D39)</f>
        <v>1099326</v>
      </c>
      <c r="F42" s="31">
        <f t="shared" si="1"/>
        <v>0.81064662896077755</v>
      </c>
      <c r="G42" s="29">
        <f t="shared" si="8"/>
        <v>888148</v>
      </c>
      <c r="H42" s="31">
        <f t="shared" si="6"/>
        <v>0.65492327318580346</v>
      </c>
      <c r="I42" s="35">
        <v>44779</v>
      </c>
      <c r="J42" s="35">
        <v>46796</v>
      </c>
      <c r="K42" s="35">
        <v>287253</v>
      </c>
      <c r="L42" s="35">
        <v>309843</v>
      </c>
      <c r="M42" s="35">
        <v>133770</v>
      </c>
      <c r="N42" s="35">
        <v>41898</v>
      </c>
      <c r="O42" s="35">
        <v>18852</v>
      </c>
      <c r="P42" s="35">
        <v>4957</v>
      </c>
      <c r="Q42" s="35">
        <f t="shared" si="9"/>
        <v>28971</v>
      </c>
      <c r="R42" s="63">
        <f t="shared" si="7"/>
        <v>2.1363311235814204E-2</v>
      </c>
      <c r="S42" s="35">
        <v>398</v>
      </c>
      <c r="T42" s="35">
        <v>9089</v>
      </c>
      <c r="U42" s="35">
        <v>19484</v>
      </c>
      <c r="W42" s="1">
        <v>1356110</v>
      </c>
    </row>
    <row r="43" spans="1:23" x14ac:dyDescent="0.55000000000000004">
      <c r="A43" s="33" t="s">
        <v>48</v>
      </c>
      <c r="B43" s="32">
        <f t="shared" si="10"/>
        <v>1674674</v>
      </c>
      <c r="C43" s="34">
        <f>SUM(一般接種!D42+一般接種!G42+一般接種!J42+一般接種!M42+医療従事者等!C40)</f>
        <v>599673</v>
      </c>
      <c r="D43" s="30">
        <f t="shared" si="0"/>
        <v>0.81593824877644572</v>
      </c>
      <c r="E43" s="34">
        <f>SUM(一般接種!E42+一般接種!H42+一般接種!K42+一般接種!N42+医療従事者等!D40)</f>
        <v>592320</v>
      </c>
      <c r="F43" s="31">
        <f t="shared" si="1"/>
        <v>0.80593347293485673</v>
      </c>
      <c r="G43" s="29">
        <f t="shared" si="8"/>
        <v>471768</v>
      </c>
      <c r="H43" s="31">
        <f t="shared" si="6"/>
        <v>0.64190576488980866</v>
      </c>
      <c r="I43" s="35">
        <v>7929</v>
      </c>
      <c r="J43" s="35">
        <v>39822</v>
      </c>
      <c r="K43" s="35">
        <v>153080</v>
      </c>
      <c r="L43" s="35">
        <v>160614</v>
      </c>
      <c r="M43" s="35">
        <v>67361</v>
      </c>
      <c r="N43" s="35">
        <v>29042</v>
      </c>
      <c r="O43" s="35">
        <v>11775</v>
      </c>
      <c r="P43" s="35">
        <v>2145</v>
      </c>
      <c r="Q43" s="35">
        <f t="shared" si="9"/>
        <v>10913</v>
      </c>
      <c r="R43" s="63">
        <f t="shared" si="7"/>
        <v>1.4848649362064578E-2</v>
      </c>
      <c r="S43" s="35">
        <v>10</v>
      </c>
      <c r="T43" s="35">
        <v>3298</v>
      </c>
      <c r="U43" s="35">
        <v>7605</v>
      </c>
      <c r="W43" s="1">
        <v>734949</v>
      </c>
    </row>
    <row r="44" spans="1:23" x14ac:dyDescent="0.55000000000000004">
      <c r="A44" s="33" t="s">
        <v>49</v>
      </c>
      <c r="B44" s="32">
        <f t="shared" si="10"/>
        <v>2170719</v>
      </c>
      <c r="C44" s="34">
        <f>SUM(一般接種!D43+一般接種!G43+一般接種!J43+一般接種!M43+医療従事者等!C41)</f>
        <v>780237</v>
      </c>
      <c r="D44" s="30">
        <f t="shared" si="0"/>
        <v>0.80115022548608883</v>
      </c>
      <c r="E44" s="34">
        <f>SUM(一般接種!E43+一般接種!H43+一般接種!K43+一般接種!N43+医療従事者等!D41)</f>
        <v>771951</v>
      </c>
      <c r="F44" s="31">
        <f t="shared" si="1"/>
        <v>0.79264213016584928</v>
      </c>
      <c r="G44" s="29">
        <f t="shared" si="8"/>
        <v>600858</v>
      </c>
      <c r="H44" s="31">
        <f t="shared" si="6"/>
        <v>0.61696320757041823</v>
      </c>
      <c r="I44" s="35">
        <v>9393</v>
      </c>
      <c r="J44" s="35">
        <v>48482</v>
      </c>
      <c r="K44" s="35">
        <v>170710</v>
      </c>
      <c r="L44" s="35">
        <v>187069</v>
      </c>
      <c r="M44" s="35">
        <v>113973</v>
      </c>
      <c r="N44" s="35">
        <v>52774</v>
      </c>
      <c r="O44" s="35">
        <v>16612</v>
      </c>
      <c r="P44" s="35">
        <v>1845</v>
      </c>
      <c r="Q44" s="35">
        <f t="shared" si="9"/>
        <v>17673</v>
      </c>
      <c r="R44" s="63">
        <f t="shared" si="7"/>
        <v>1.8146701495847607E-2</v>
      </c>
      <c r="S44" s="35">
        <v>148</v>
      </c>
      <c r="T44" s="35">
        <v>7462</v>
      </c>
      <c r="U44" s="35">
        <v>10063</v>
      </c>
      <c r="W44" s="1">
        <v>973896</v>
      </c>
    </row>
    <row r="45" spans="1:23" x14ac:dyDescent="0.55000000000000004">
      <c r="A45" s="33" t="s">
        <v>50</v>
      </c>
      <c r="B45" s="32">
        <f t="shared" si="10"/>
        <v>3117686</v>
      </c>
      <c r="C45" s="34">
        <f>SUM(一般接種!D44+一般接種!G44+一般接種!J44+一般接種!M44+医療従事者等!C42)</f>
        <v>1114476</v>
      </c>
      <c r="D45" s="30">
        <f t="shared" si="0"/>
        <v>0.82175223912952111</v>
      </c>
      <c r="E45" s="34">
        <f>SUM(一般接種!E44+一般接種!H44+一般接種!K44+一般接種!N44+医療従事者等!D42)</f>
        <v>1103402</v>
      </c>
      <c r="F45" s="31">
        <f t="shared" si="1"/>
        <v>0.81358689120267447</v>
      </c>
      <c r="G45" s="29">
        <f t="shared" si="8"/>
        <v>870352</v>
      </c>
      <c r="H45" s="31">
        <f t="shared" si="6"/>
        <v>0.64174886209380644</v>
      </c>
      <c r="I45" s="35">
        <v>12481</v>
      </c>
      <c r="J45" s="35">
        <v>59202</v>
      </c>
      <c r="K45" s="35">
        <v>279951</v>
      </c>
      <c r="L45" s="35">
        <v>271735</v>
      </c>
      <c r="M45" s="35">
        <v>142434</v>
      </c>
      <c r="N45" s="35">
        <v>71685</v>
      </c>
      <c r="O45" s="35">
        <v>27957</v>
      </c>
      <c r="P45" s="35">
        <v>4907</v>
      </c>
      <c r="Q45" s="35">
        <f t="shared" si="9"/>
        <v>29456</v>
      </c>
      <c r="R45" s="63">
        <f t="shared" si="7"/>
        <v>2.1719206116416302E-2</v>
      </c>
      <c r="S45" s="35">
        <v>211</v>
      </c>
      <c r="T45" s="35">
        <v>5498</v>
      </c>
      <c r="U45" s="35">
        <v>23747</v>
      </c>
      <c r="W45" s="1">
        <v>1356219</v>
      </c>
    </row>
    <row r="46" spans="1:23" x14ac:dyDescent="0.55000000000000004">
      <c r="A46" s="33" t="s">
        <v>51</v>
      </c>
      <c r="B46" s="32">
        <f t="shared" si="10"/>
        <v>1575916</v>
      </c>
      <c r="C46" s="34">
        <f>SUM(一般接種!D45+一般接種!G45+一般接種!J45+一般接種!M45+医療従事者等!C43)</f>
        <v>566109</v>
      </c>
      <c r="D46" s="30">
        <f t="shared" si="0"/>
        <v>0.80738112318463362</v>
      </c>
      <c r="E46" s="34">
        <f>SUM(一般接種!E45+一般接種!H45+一般接種!K45+一般接種!N45+医療従事者等!D43)</f>
        <v>558767</v>
      </c>
      <c r="F46" s="31">
        <f t="shared" si="1"/>
        <v>0.79691000859994832</v>
      </c>
      <c r="G46" s="29">
        <f t="shared" si="8"/>
        <v>434646</v>
      </c>
      <c r="H46" s="31">
        <f t="shared" si="6"/>
        <v>0.61988941293586264</v>
      </c>
      <c r="I46" s="35">
        <v>10598</v>
      </c>
      <c r="J46" s="35">
        <v>33515</v>
      </c>
      <c r="K46" s="35">
        <v>140999</v>
      </c>
      <c r="L46" s="35">
        <v>125429</v>
      </c>
      <c r="M46" s="35">
        <v>73342</v>
      </c>
      <c r="N46" s="35">
        <v>36048</v>
      </c>
      <c r="O46" s="35">
        <v>13263</v>
      </c>
      <c r="P46" s="35">
        <v>1452</v>
      </c>
      <c r="Q46" s="35">
        <f t="shared" si="9"/>
        <v>16394</v>
      </c>
      <c r="R46" s="63">
        <f t="shared" si="7"/>
        <v>2.338102049868291E-2</v>
      </c>
      <c r="S46" s="35">
        <v>167</v>
      </c>
      <c r="T46" s="35">
        <v>5501</v>
      </c>
      <c r="U46" s="35">
        <v>10726</v>
      </c>
      <c r="W46" s="1">
        <v>701167</v>
      </c>
    </row>
    <row r="47" spans="1:23" x14ac:dyDescent="0.55000000000000004">
      <c r="A47" s="33" t="s">
        <v>52</v>
      </c>
      <c r="B47" s="32">
        <f t="shared" si="10"/>
        <v>11322943</v>
      </c>
      <c r="C47" s="34">
        <f>SUM(一般接種!D46+一般接種!G46+一般接種!J46+一般接種!M46+医療従事者等!C44)</f>
        <v>4135739</v>
      </c>
      <c r="D47" s="30">
        <f t="shared" si="0"/>
        <v>0.80710417492003583</v>
      </c>
      <c r="E47" s="34">
        <f>SUM(一般接種!E46+一般接種!H46+一般接種!K46+一般接種!N46+医療従事者等!D44)</f>
        <v>4055410</v>
      </c>
      <c r="F47" s="31">
        <f t="shared" si="1"/>
        <v>0.79142768487384296</v>
      </c>
      <c r="G47" s="29">
        <f t="shared" si="8"/>
        <v>3014911</v>
      </c>
      <c r="H47" s="31">
        <f t="shared" si="6"/>
        <v>0.58837060441008004</v>
      </c>
      <c r="I47" s="35">
        <v>43836</v>
      </c>
      <c r="J47" s="35">
        <v>229885</v>
      </c>
      <c r="K47" s="35">
        <v>929521</v>
      </c>
      <c r="L47" s="35">
        <v>1024177</v>
      </c>
      <c r="M47" s="35">
        <v>490616</v>
      </c>
      <c r="N47" s="35">
        <v>192509</v>
      </c>
      <c r="O47" s="35">
        <v>84932</v>
      </c>
      <c r="P47" s="35">
        <v>19435</v>
      </c>
      <c r="Q47" s="35">
        <f t="shared" si="9"/>
        <v>116883</v>
      </c>
      <c r="R47" s="63">
        <f t="shared" si="7"/>
        <v>2.2810133153271652E-2</v>
      </c>
      <c r="S47" s="35">
        <v>77</v>
      </c>
      <c r="T47" s="35">
        <v>37681</v>
      </c>
      <c r="U47" s="35">
        <v>79125</v>
      </c>
      <c r="W47" s="1">
        <v>5124170</v>
      </c>
    </row>
    <row r="48" spans="1:23" x14ac:dyDescent="0.55000000000000004">
      <c r="A48" s="33" t="s">
        <v>53</v>
      </c>
      <c r="B48" s="32">
        <f t="shared" si="10"/>
        <v>1821116</v>
      </c>
      <c r="C48" s="34">
        <f>SUM(一般接種!D47+一般接種!G47+一般接種!J47+一般接種!M47+医療従事者等!C45)</f>
        <v>658367</v>
      </c>
      <c r="D48" s="30">
        <f t="shared" si="0"/>
        <v>0.80463126144249364</v>
      </c>
      <c r="E48" s="34">
        <f>SUM(一般接種!E47+一般接種!H47+一般接種!K47+一般接種!N47+医療従事者等!D45)</f>
        <v>650430</v>
      </c>
      <c r="F48" s="31">
        <f t="shared" si="1"/>
        <v>0.79493096005729491</v>
      </c>
      <c r="G48" s="29">
        <f t="shared" si="8"/>
        <v>491722</v>
      </c>
      <c r="H48" s="31">
        <f t="shared" si="6"/>
        <v>0.6009640415437375</v>
      </c>
      <c r="I48" s="35">
        <v>8406</v>
      </c>
      <c r="J48" s="35">
        <v>56573</v>
      </c>
      <c r="K48" s="35">
        <v>165963</v>
      </c>
      <c r="L48" s="35">
        <v>147215</v>
      </c>
      <c r="M48" s="35">
        <v>63245</v>
      </c>
      <c r="N48" s="35">
        <v>32310</v>
      </c>
      <c r="O48" s="35">
        <v>15297</v>
      </c>
      <c r="P48" s="35">
        <v>2713</v>
      </c>
      <c r="Q48" s="35">
        <f t="shared" si="9"/>
        <v>20597</v>
      </c>
      <c r="R48" s="63">
        <f t="shared" si="7"/>
        <v>2.5172874843257698E-2</v>
      </c>
      <c r="S48" s="35">
        <v>41</v>
      </c>
      <c r="T48" s="35">
        <v>6087</v>
      </c>
      <c r="U48" s="35">
        <v>14469</v>
      </c>
      <c r="W48" s="1">
        <v>818222</v>
      </c>
    </row>
    <row r="49" spans="1:23" x14ac:dyDescent="0.55000000000000004">
      <c r="A49" s="33" t="s">
        <v>54</v>
      </c>
      <c r="B49" s="32">
        <f t="shared" si="10"/>
        <v>3082427</v>
      </c>
      <c r="C49" s="34">
        <f>SUM(一般接種!D48+一般接種!G48+一般接種!J48+一般接種!M48+医療従事者等!C46)</f>
        <v>1101619</v>
      </c>
      <c r="D49" s="30">
        <f t="shared" si="0"/>
        <v>0.8246033872829428</v>
      </c>
      <c r="E49" s="34">
        <f>SUM(一般接種!E48+一般接種!H48+一般接種!K48+一般接種!N48+医療従事者等!D46)</f>
        <v>1085642</v>
      </c>
      <c r="F49" s="31">
        <f t="shared" si="1"/>
        <v>0.81264399994610526</v>
      </c>
      <c r="G49" s="29">
        <f t="shared" si="8"/>
        <v>874216</v>
      </c>
      <c r="H49" s="31">
        <f t="shared" si="6"/>
        <v>0.65438366151722605</v>
      </c>
      <c r="I49" s="35">
        <v>14889</v>
      </c>
      <c r="J49" s="35">
        <v>65930</v>
      </c>
      <c r="K49" s="35">
        <v>277935</v>
      </c>
      <c r="L49" s="35">
        <v>302310</v>
      </c>
      <c r="M49" s="35">
        <v>132631</v>
      </c>
      <c r="N49" s="35">
        <v>51876</v>
      </c>
      <c r="O49" s="35">
        <v>24814</v>
      </c>
      <c r="P49" s="35">
        <v>3831</v>
      </c>
      <c r="Q49" s="35">
        <f t="shared" si="9"/>
        <v>20950</v>
      </c>
      <c r="R49" s="63">
        <f t="shared" si="7"/>
        <v>1.5681865475793037E-2</v>
      </c>
      <c r="S49" s="35">
        <v>83</v>
      </c>
      <c r="T49" s="35">
        <v>6161</v>
      </c>
      <c r="U49" s="35">
        <v>14706</v>
      </c>
      <c r="W49" s="1">
        <v>1335938</v>
      </c>
    </row>
    <row r="50" spans="1:23" x14ac:dyDescent="0.55000000000000004">
      <c r="A50" s="33" t="s">
        <v>55</v>
      </c>
      <c r="B50" s="32">
        <f t="shared" si="10"/>
        <v>4081890</v>
      </c>
      <c r="C50" s="34">
        <f>SUM(一般接種!D49+一般接種!G49+一般接種!J49+一般接種!M49+医療従事者等!C47)</f>
        <v>1461479</v>
      </c>
      <c r="D50" s="30">
        <f t="shared" si="0"/>
        <v>0.83102559072467719</v>
      </c>
      <c r="E50" s="34">
        <f>SUM(一般接種!E49+一般接種!H49+一般接種!K49+一般接種!N49+医療従事者等!D47)</f>
        <v>1445197</v>
      </c>
      <c r="F50" s="31">
        <f t="shared" si="1"/>
        <v>0.82176732654970164</v>
      </c>
      <c r="G50" s="29">
        <f t="shared" si="8"/>
        <v>1140777</v>
      </c>
      <c r="H50" s="31">
        <f t="shared" si="6"/>
        <v>0.64866815076379825</v>
      </c>
      <c r="I50" s="35">
        <v>21258</v>
      </c>
      <c r="J50" s="35">
        <v>78067</v>
      </c>
      <c r="K50" s="35">
        <v>344250</v>
      </c>
      <c r="L50" s="35">
        <v>429500</v>
      </c>
      <c r="M50" s="35">
        <v>176607</v>
      </c>
      <c r="N50" s="35">
        <v>65884</v>
      </c>
      <c r="O50" s="35">
        <v>21496</v>
      </c>
      <c r="P50" s="35">
        <v>3715</v>
      </c>
      <c r="Q50" s="35">
        <f t="shared" si="9"/>
        <v>34437</v>
      </c>
      <c r="R50" s="63">
        <f t="shared" si="7"/>
        <v>1.9581552843240108E-2</v>
      </c>
      <c r="S50" s="35">
        <v>150</v>
      </c>
      <c r="T50" s="35">
        <v>10096</v>
      </c>
      <c r="U50" s="35">
        <v>24191</v>
      </c>
      <c r="W50" s="1">
        <v>1758645</v>
      </c>
    </row>
    <row r="51" spans="1:23" x14ac:dyDescent="0.55000000000000004">
      <c r="A51" s="33" t="s">
        <v>56</v>
      </c>
      <c r="B51" s="32">
        <f t="shared" si="10"/>
        <v>2574101</v>
      </c>
      <c r="C51" s="34">
        <f>SUM(一般接種!D50+一般接種!G50+一般接種!J50+一般接種!M50+医療従事者等!C48)</f>
        <v>926331</v>
      </c>
      <c r="D51" s="30">
        <f t="shared" si="0"/>
        <v>0.8113319921067913</v>
      </c>
      <c r="E51" s="34">
        <f>SUM(一般接種!E50+一般接種!H50+一般接種!K50+一般接種!N50+医療従事者等!D48)</f>
        <v>911232</v>
      </c>
      <c r="F51" s="31">
        <f t="shared" si="1"/>
        <v>0.79810745169000674</v>
      </c>
      <c r="G51" s="29">
        <f t="shared" si="8"/>
        <v>715026</v>
      </c>
      <c r="H51" s="31">
        <f t="shared" si="6"/>
        <v>0.62625937055777103</v>
      </c>
      <c r="I51" s="35">
        <v>19409</v>
      </c>
      <c r="J51" s="35">
        <v>50882</v>
      </c>
      <c r="K51" s="35">
        <v>216557</v>
      </c>
      <c r="L51" s="35">
        <v>218838</v>
      </c>
      <c r="M51" s="35">
        <v>116322</v>
      </c>
      <c r="N51" s="35">
        <v>63365</v>
      </c>
      <c r="O51" s="35">
        <v>24832</v>
      </c>
      <c r="P51" s="35">
        <v>4821</v>
      </c>
      <c r="Q51" s="35">
        <f t="shared" si="9"/>
        <v>21512</v>
      </c>
      <c r="R51" s="63">
        <f t="shared" si="7"/>
        <v>1.8841400983235251E-2</v>
      </c>
      <c r="S51" s="35">
        <v>244</v>
      </c>
      <c r="T51" s="35">
        <v>8026</v>
      </c>
      <c r="U51" s="35">
        <v>13242</v>
      </c>
      <c r="W51" s="1">
        <v>1141741</v>
      </c>
    </row>
    <row r="52" spans="1:23" x14ac:dyDescent="0.55000000000000004">
      <c r="A52" s="33" t="s">
        <v>57</v>
      </c>
      <c r="B52" s="32">
        <f t="shared" si="10"/>
        <v>2419632</v>
      </c>
      <c r="C52" s="34">
        <f>SUM(一般接種!D51+一般接種!G51+一般接種!J51+一般接種!M51+医療従事者等!C49)</f>
        <v>871382</v>
      </c>
      <c r="D52" s="30">
        <f t="shared" si="0"/>
        <v>0.8014616814487312</v>
      </c>
      <c r="E52" s="34">
        <f>SUM(一般接種!E51+一般接種!H51+一般接種!K51+一般接種!N51+医療従事者等!D49)</f>
        <v>859754</v>
      </c>
      <c r="F52" s="31">
        <f t="shared" si="1"/>
        <v>0.79076672053390185</v>
      </c>
      <c r="G52" s="29">
        <f t="shared" si="8"/>
        <v>666404</v>
      </c>
      <c r="H52" s="31">
        <f t="shared" si="6"/>
        <v>0.61293126362968287</v>
      </c>
      <c r="I52" s="35">
        <v>10939</v>
      </c>
      <c r="J52" s="35">
        <v>46231</v>
      </c>
      <c r="K52" s="35">
        <v>186590</v>
      </c>
      <c r="L52" s="35">
        <v>215435</v>
      </c>
      <c r="M52" s="35">
        <v>121971</v>
      </c>
      <c r="N52" s="35">
        <v>56879</v>
      </c>
      <c r="O52" s="35">
        <v>23945</v>
      </c>
      <c r="P52" s="35">
        <v>4414</v>
      </c>
      <c r="Q52" s="35">
        <f t="shared" si="9"/>
        <v>22092</v>
      </c>
      <c r="R52" s="63">
        <f t="shared" si="7"/>
        <v>2.0319322027039084E-2</v>
      </c>
      <c r="S52" s="35">
        <v>156</v>
      </c>
      <c r="T52" s="35">
        <v>5574</v>
      </c>
      <c r="U52" s="35">
        <v>16362</v>
      </c>
      <c r="W52" s="1">
        <v>1087241</v>
      </c>
    </row>
    <row r="53" spans="1:23" x14ac:dyDescent="0.55000000000000004">
      <c r="A53" s="33" t="s">
        <v>58</v>
      </c>
      <c r="B53" s="32">
        <f t="shared" si="10"/>
        <v>3672527</v>
      </c>
      <c r="C53" s="34">
        <f>SUM(一般接種!D52+一般接種!G52+一般接種!J52+一般接種!M52+医療従事者等!C50)</f>
        <v>1321762</v>
      </c>
      <c r="D53" s="30">
        <f t="shared" si="0"/>
        <v>0.81715493562046027</v>
      </c>
      <c r="E53" s="34">
        <f>SUM(一般接種!E52+一般接種!H52+一般接種!K52+一般接種!N52+医療従事者等!D50)</f>
        <v>1298937</v>
      </c>
      <c r="F53" s="31">
        <f t="shared" si="1"/>
        <v>0.80304380108524365</v>
      </c>
      <c r="G53" s="29">
        <f t="shared" si="8"/>
        <v>1025026</v>
      </c>
      <c r="H53" s="31">
        <f t="shared" si="6"/>
        <v>0.63370338611588006</v>
      </c>
      <c r="I53" s="35">
        <v>17307</v>
      </c>
      <c r="J53" s="35">
        <v>70642</v>
      </c>
      <c r="K53" s="35">
        <v>342260</v>
      </c>
      <c r="L53" s="35">
        <v>302023</v>
      </c>
      <c r="M53" s="35">
        <v>172079</v>
      </c>
      <c r="N53" s="35">
        <v>82336</v>
      </c>
      <c r="O53" s="35">
        <v>33672</v>
      </c>
      <c r="P53" s="35">
        <v>4707</v>
      </c>
      <c r="Q53" s="35">
        <f t="shared" si="9"/>
        <v>26802</v>
      </c>
      <c r="R53" s="63">
        <f t="shared" si="7"/>
        <v>1.6569841306150107E-2</v>
      </c>
      <c r="S53" s="35">
        <v>101</v>
      </c>
      <c r="T53" s="35">
        <v>6100</v>
      </c>
      <c r="U53" s="35">
        <v>20601</v>
      </c>
      <c r="W53" s="1">
        <v>1617517</v>
      </c>
    </row>
    <row r="54" spans="1:23" x14ac:dyDescent="0.55000000000000004">
      <c r="A54" s="33" t="s">
        <v>59</v>
      </c>
      <c r="B54" s="32">
        <f t="shared" si="10"/>
        <v>2804278</v>
      </c>
      <c r="C54" s="34">
        <f>SUM(一般接種!D53+一般接種!G53+一般接種!J53+一般接種!M53+医療従事者等!C51)</f>
        <v>1059723</v>
      </c>
      <c r="D54" s="37">
        <f t="shared" si="0"/>
        <v>0.7135614813099026</v>
      </c>
      <c r="E54" s="34">
        <f>SUM(一般接種!E53+一般接種!H53+一般接種!K53+一般接種!N53+医療従事者等!D51)</f>
        <v>1038718</v>
      </c>
      <c r="F54" s="31">
        <f t="shared" si="1"/>
        <v>0.69941782403822461</v>
      </c>
      <c r="G54" s="29">
        <f t="shared" si="8"/>
        <v>683609</v>
      </c>
      <c r="H54" s="31">
        <f t="shared" si="6"/>
        <v>0.46030618442440263</v>
      </c>
      <c r="I54" s="35">
        <v>17295</v>
      </c>
      <c r="J54" s="35">
        <v>58628</v>
      </c>
      <c r="K54" s="35">
        <v>211200</v>
      </c>
      <c r="L54" s="35">
        <v>191196</v>
      </c>
      <c r="M54" s="35">
        <v>117941</v>
      </c>
      <c r="N54" s="35">
        <v>58306</v>
      </c>
      <c r="O54" s="35">
        <v>25049</v>
      </c>
      <c r="P54" s="35">
        <v>3994</v>
      </c>
      <c r="Q54" s="35">
        <f t="shared" si="9"/>
        <v>22228</v>
      </c>
      <c r="R54" s="63">
        <f t="shared" si="7"/>
        <v>1.4967160858598441E-2</v>
      </c>
      <c r="S54" s="35">
        <v>14</v>
      </c>
      <c r="T54" s="35">
        <v>6687</v>
      </c>
      <c r="U54" s="35">
        <v>15527</v>
      </c>
      <c r="W54" s="1">
        <v>1485118</v>
      </c>
    </row>
    <row r="55" spans="1:23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55000000000000004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55000000000000004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55000000000000004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55000000000000004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55000000000000004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55000000000000004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H2" sqref="H2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4140625" bestFit="1" customWidth="1"/>
    <col min="9" max="9" width="8.6640625" bestFit="1" customWidth="1"/>
    <col min="10" max="11" width="9" bestFit="1" customWidth="1"/>
    <col min="12" max="13" width="9" customWidth="1"/>
    <col min="14" max="14" width="8.58203125" bestFit="1" customWidth="1"/>
    <col min="15" max="15" width="1.6640625" customWidth="1"/>
    <col min="16" max="16" width="12.58203125" customWidth="1"/>
    <col min="18" max="18" width="12.1640625" customWidth="1"/>
    <col min="19" max="19" width="9.16406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118</v>
      </c>
      <c r="B1" s="23"/>
      <c r="C1" s="24"/>
      <c r="D1" s="24"/>
    </row>
    <row r="2" spans="1:23" x14ac:dyDescent="0.55000000000000004">
      <c r="B2"/>
      <c r="T2" s="118"/>
      <c r="U2" s="118"/>
      <c r="V2" s="133">
        <f>'進捗状況 (都道府県別)'!G3</f>
        <v>44754</v>
      </c>
      <c r="W2" s="133"/>
    </row>
    <row r="3" spans="1:23" ht="37.5" customHeight="1" x14ac:dyDescent="0.55000000000000004">
      <c r="A3" s="119" t="s">
        <v>2</v>
      </c>
      <c r="B3" s="132" t="str">
        <f>_xlfn.CONCAT("接種回数
（",TEXT('進捗状況 (都道府県別)'!G3-1,"m月d日"),"まで）")</f>
        <v>接種回数
（7月11日まで）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tr">
        <f>_xlfn.CONCAT("接種回数
（",TEXT('進捗状況 (都道府県別)'!G3-1,"m月d日"),"まで）","※4")</f>
        <v>接種回数
（7月11日まで）※4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55000000000000004">
      <c r="A4" s="120"/>
      <c r="B4" s="122" t="s">
        <v>12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55000000000000004">
      <c r="A5" s="121"/>
      <c r="B5" s="122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55000000000000004">
      <c r="A6" s="28" t="s">
        <v>132</v>
      </c>
      <c r="B6" s="40">
        <f>SUM(B7:B53)</f>
        <v>193861159</v>
      </c>
      <c r="C6" s="40">
        <f>SUM(C7:C53)</f>
        <v>161394208</v>
      </c>
      <c r="D6" s="40">
        <f>SUM(D7:D53)</f>
        <v>80961976</v>
      </c>
      <c r="E6" s="41">
        <f>SUM(E7:E53)</f>
        <v>80432232</v>
      </c>
      <c r="F6" s="41">
        <f t="shared" ref="F6:T6" si="0">SUM(F7:F53)</f>
        <v>32335802</v>
      </c>
      <c r="G6" s="41">
        <f>SUM(G7:G53)</f>
        <v>16217817</v>
      </c>
      <c r="H6" s="41">
        <f t="shared" ref="H6:N6" si="1">SUM(H7:H53)</f>
        <v>16117985</v>
      </c>
      <c r="I6" s="41">
        <f>SUM(I7:I53)</f>
        <v>117565</v>
      </c>
      <c r="J6" s="41">
        <f t="shared" si="1"/>
        <v>58711</v>
      </c>
      <c r="K6" s="41">
        <f t="shared" si="1"/>
        <v>58854</v>
      </c>
      <c r="L6" s="67">
        <f>SUM(L7:L53)</f>
        <v>13584</v>
      </c>
      <c r="M6" s="67">
        <f t="shared" si="1"/>
        <v>9319</v>
      </c>
      <c r="N6" s="67">
        <f t="shared" si="1"/>
        <v>4265</v>
      </c>
      <c r="O6" s="42"/>
      <c r="P6" s="41">
        <f>SUM(P7:P53)</f>
        <v>177126180</v>
      </c>
      <c r="Q6" s="43">
        <f>C6/P6</f>
        <v>0.91118211887141698</v>
      </c>
      <c r="R6" s="41">
        <f t="shared" si="0"/>
        <v>34262000</v>
      </c>
      <c r="S6" s="44">
        <f>F6/R6</f>
        <v>0.94378033973498332</v>
      </c>
      <c r="T6" s="41">
        <f t="shared" si="0"/>
        <v>202140</v>
      </c>
      <c r="U6" s="44">
        <f>I6/T6</f>
        <v>0.58160186009696246</v>
      </c>
      <c r="V6" s="41">
        <f t="shared" ref="V6" si="2">SUM(V7:V53)</f>
        <v>287840</v>
      </c>
      <c r="W6" s="44">
        <f>L6/V6</f>
        <v>4.7192884936075596E-2</v>
      </c>
    </row>
    <row r="7" spans="1:23" x14ac:dyDescent="0.55000000000000004">
      <c r="A7" s="45" t="s">
        <v>13</v>
      </c>
      <c r="B7" s="40">
        <v>7957658</v>
      </c>
      <c r="C7" s="40">
        <v>6458778</v>
      </c>
      <c r="D7" s="40">
        <v>3241060</v>
      </c>
      <c r="E7" s="41">
        <v>3217718</v>
      </c>
      <c r="F7" s="46">
        <v>1497606</v>
      </c>
      <c r="G7" s="41">
        <v>750863</v>
      </c>
      <c r="H7" s="41">
        <v>746743</v>
      </c>
      <c r="I7" s="41">
        <v>873</v>
      </c>
      <c r="J7" s="41">
        <v>429</v>
      </c>
      <c r="K7" s="41">
        <v>444</v>
      </c>
      <c r="L7" s="67">
        <v>401</v>
      </c>
      <c r="M7" s="67">
        <v>240</v>
      </c>
      <c r="N7" s="67">
        <v>161</v>
      </c>
      <c r="O7" s="42"/>
      <c r="P7" s="41">
        <v>7433760</v>
      </c>
      <c r="Q7" s="43">
        <v>0.8688440304771744</v>
      </c>
      <c r="R7" s="47">
        <v>1518500</v>
      </c>
      <c r="S7" s="43">
        <v>0.98624036878498522</v>
      </c>
      <c r="T7" s="41">
        <v>900</v>
      </c>
      <c r="U7" s="44">
        <v>0.97</v>
      </c>
      <c r="V7" s="41">
        <v>3140</v>
      </c>
      <c r="W7" s="44">
        <v>0.12770700636942675</v>
      </c>
    </row>
    <row r="8" spans="1:23" x14ac:dyDescent="0.55000000000000004">
      <c r="A8" s="45" t="s">
        <v>14</v>
      </c>
      <c r="B8" s="40">
        <v>2047498</v>
      </c>
      <c r="C8" s="40">
        <v>1856539</v>
      </c>
      <c r="D8" s="40">
        <v>931286</v>
      </c>
      <c r="E8" s="41">
        <v>925253</v>
      </c>
      <c r="F8" s="46">
        <v>188471</v>
      </c>
      <c r="G8" s="41">
        <v>94677</v>
      </c>
      <c r="H8" s="41">
        <v>93794</v>
      </c>
      <c r="I8" s="41">
        <v>2418</v>
      </c>
      <c r="J8" s="41">
        <v>1214</v>
      </c>
      <c r="K8" s="41">
        <v>1204</v>
      </c>
      <c r="L8" s="67">
        <v>70</v>
      </c>
      <c r="M8" s="67">
        <v>66</v>
      </c>
      <c r="N8" s="67">
        <v>4</v>
      </c>
      <c r="O8" s="42"/>
      <c r="P8" s="41">
        <v>1921955</v>
      </c>
      <c r="Q8" s="43">
        <v>0.96596382329451003</v>
      </c>
      <c r="R8" s="47">
        <v>186500</v>
      </c>
      <c r="S8" s="43">
        <v>1.01056836461126</v>
      </c>
      <c r="T8" s="41">
        <v>3800</v>
      </c>
      <c r="U8" s="44">
        <v>0.63631578947368417</v>
      </c>
      <c r="V8" s="41">
        <v>800</v>
      </c>
      <c r="W8" s="44">
        <v>8.7499999999999994E-2</v>
      </c>
    </row>
    <row r="9" spans="1:23" x14ac:dyDescent="0.55000000000000004">
      <c r="A9" s="45" t="s">
        <v>15</v>
      </c>
      <c r="B9" s="40">
        <v>1968614</v>
      </c>
      <c r="C9" s="40">
        <v>1723931</v>
      </c>
      <c r="D9" s="40">
        <v>864952</v>
      </c>
      <c r="E9" s="41">
        <v>858979</v>
      </c>
      <c r="F9" s="46">
        <v>244581</v>
      </c>
      <c r="G9" s="41">
        <v>122757</v>
      </c>
      <c r="H9" s="41">
        <v>121824</v>
      </c>
      <c r="I9" s="41">
        <v>98</v>
      </c>
      <c r="J9" s="41">
        <v>50</v>
      </c>
      <c r="K9" s="41">
        <v>48</v>
      </c>
      <c r="L9" s="67">
        <v>4</v>
      </c>
      <c r="M9" s="67">
        <v>4</v>
      </c>
      <c r="N9" s="67">
        <v>0</v>
      </c>
      <c r="O9" s="42"/>
      <c r="P9" s="41">
        <v>1879585</v>
      </c>
      <c r="Q9" s="43">
        <v>0.91718703862820783</v>
      </c>
      <c r="R9" s="47">
        <v>227500</v>
      </c>
      <c r="S9" s="43">
        <v>1.0750813186813186</v>
      </c>
      <c r="T9" s="41">
        <v>260</v>
      </c>
      <c r="U9" s="44">
        <v>0.37692307692307692</v>
      </c>
      <c r="V9" s="41">
        <v>500</v>
      </c>
      <c r="W9" s="44">
        <v>8.0000000000000002E-3</v>
      </c>
    </row>
    <row r="10" spans="1:23" x14ac:dyDescent="0.55000000000000004">
      <c r="A10" s="45" t="s">
        <v>16</v>
      </c>
      <c r="B10" s="40">
        <v>3558220</v>
      </c>
      <c r="C10" s="40">
        <v>2816247</v>
      </c>
      <c r="D10" s="40">
        <v>1412763</v>
      </c>
      <c r="E10" s="41">
        <v>1403484</v>
      </c>
      <c r="F10" s="46">
        <v>741773</v>
      </c>
      <c r="G10" s="41">
        <v>371788</v>
      </c>
      <c r="H10" s="41">
        <v>369985</v>
      </c>
      <c r="I10" s="41">
        <v>54</v>
      </c>
      <c r="J10" s="41">
        <v>21</v>
      </c>
      <c r="K10" s="41">
        <v>33</v>
      </c>
      <c r="L10" s="67">
        <v>146</v>
      </c>
      <c r="M10" s="67">
        <v>138</v>
      </c>
      <c r="N10" s="67">
        <v>8</v>
      </c>
      <c r="O10" s="42"/>
      <c r="P10" s="41">
        <v>3171035</v>
      </c>
      <c r="Q10" s="43">
        <v>0.88811602520943478</v>
      </c>
      <c r="R10" s="47">
        <v>854400</v>
      </c>
      <c r="S10" s="43">
        <v>0.86818000936329587</v>
      </c>
      <c r="T10" s="41">
        <v>240</v>
      </c>
      <c r="U10" s="44">
        <v>0.22500000000000001</v>
      </c>
      <c r="V10" s="41">
        <v>12040</v>
      </c>
      <c r="W10" s="44">
        <v>1.212624584717608E-2</v>
      </c>
    </row>
    <row r="11" spans="1:23" x14ac:dyDescent="0.55000000000000004">
      <c r="A11" s="45" t="s">
        <v>17</v>
      </c>
      <c r="B11" s="40">
        <v>1591757</v>
      </c>
      <c r="C11" s="40">
        <v>1495548</v>
      </c>
      <c r="D11" s="40">
        <v>749890</v>
      </c>
      <c r="E11" s="41">
        <v>745658</v>
      </c>
      <c r="F11" s="46">
        <v>96133</v>
      </c>
      <c r="G11" s="41">
        <v>48363</v>
      </c>
      <c r="H11" s="41">
        <v>47770</v>
      </c>
      <c r="I11" s="41">
        <v>67</v>
      </c>
      <c r="J11" s="41">
        <v>34</v>
      </c>
      <c r="K11" s="41">
        <v>33</v>
      </c>
      <c r="L11" s="67">
        <v>9</v>
      </c>
      <c r="M11" s="67">
        <v>9</v>
      </c>
      <c r="N11" s="67">
        <v>0</v>
      </c>
      <c r="O11" s="42"/>
      <c r="P11" s="41">
        <v>1523455</v>
      </c>
      <c r="Q11" s="43">
        <v>0.98168176939916174</v>
      </c>
      <c r="R11" s="47">
        <v>87900</v>
      </c>
      <c r="S11" s="43">
        <v>1.0936632536973834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55000000000000004">
      <c r="A12" s="45" t="s">
        <v>18</v>
      </c>
      <c r="B12" s="40">
        <v>1744294</v>
      </c>
      <c r="C12" s="40">
        <v>1666060</v>
      </c>
      <c r="D12" s="40">
        <v>835395</v>
      </c>
      <c r="E12" s="41">
        <v>830665</v>
      </c>
      <c r="F12" s="46">
        <v>77894</v>
      </c>
      <c r="G12" s="41">
        <v>39023</v>
      </c>
      <c r="H12" s="41">
        <v>38871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0.95938316072544261</v>
      </c>
      <c r="R12" s="47">
        <v>61700</v>
      </c>
      <c r="S12" s="43">
        <v>1.2624635332252836</v>
      </c>
      <c r="T12" s="41">
        <v>340</v>
      </c>
      <c r="U12" s="44">
        <v>0.47352941176470587</v>
      </c>
      <c r="V12" s="41">
        <v>330</v>
      </c>
      <c r="W12" s="44">
        <v>0.54242424242424248</v>
      </c>
    </row>
    <row r="13" spans="1:23" x14ac:dyDescent="0.55000000000000004">
      <c r="A13" s="45" t="s">
        <v>19</v>
      </c>
      <c r="B13" s="40">
        <v>2972132</v>
      </c>
      <c r="C13" s="40">
        <v>2763718</v>
      </c>
      <c r="D13" s="40">
        <v>1387168</v>
      </c>
      <c r="E13" s="41">
        <v>1376550</v>
      </c>
      <c r="F13" s="46">
        <v>208022</v>
      </c>
      <c r="G13" s="41">
        <v>104497</v>
      </c>
      <c r="H13" s="41">
        <v>103525</v>
      </c>
      <c r="I13" s="41">
        <v>253</v>
      </c>
      <c r="J13" s="41">
        <v>126</v>
      </c>
      <c r="K13" s="41">
        <v>127</v>
      </c>
      <c r="L13" s="67">
        <v>139</v>
      </c>
      <c r="M13" s="67">
        <v>117</v>
      </c>
      <c r="N13" s="67">
        <v>22</v>
      </c>
      <c r="O13" s="42"/>
      <c r="P13" s="41">
        <v>2910040</v>
      </c>
      <c r="Q13" s="43">
        <v>0.94971821693172598</v>
      </c>
      <c r="R13" s="47">
        <v>178600</v>
      </c>
      <c r="S13" s="43">
        <v>1.1647368421052631</v>
      </c>
      <c r="T13" s="41">
        <v>560</v>
      </c>
      <c r="U13" s="44">
        <v>0.45178571428571429</v>
      </c>
      <c r="V13" s="41">
        <v>11240</v>
      </c>
      <c r="W13" s="44">
        <v>1.2366548042704626E-2</v>
      </c>
    </row>
    <row r="14" spans="1:23" x14ac:dyDescent="0.55000000000000004">
      <c r="A14" s="45" t="s">
        <v>20</v>
      </c>
      <c r="B14" s="40">
        <v>4646252</v>
      </c>
      <c r="C14" s="40">
        <v>3774334</v>
      </c>
      <c r="D14" s="40">
        <v>1893157</v>
      </c>
      <c r="E14" s="41">
        <v>1881177</v>
      </c>
      <c r="F14" s="46">
        <v>871034</v>
      </c>
      <c r="G14" s="41">
        <v>436906</v>
      </c>
      <c r="H14" s="41">
        <v>434128</v>
      </c>
      <c r="I14" s="41">
        <v>370</v>
      </c>
      <c r="J14" s="41">
        <v>176</v>
      </c>
      <c r="K14" s="41">
        <v>194</v>
      </c>
      <c r="L14" s="67">
        <v>514</v>
      </c>
      <c r="M14" s="67">
        <v>365</v>
      </c>
      <c r="N14" s="67">
        <v>149</v>
      </c>
      <c r="O14" s="42"/>
      <c r="P14" s="41">
        <v>4064675</v>
      </c>
      <c r="Q14" s="43">
        <v>0.92856968884351143</v>
      </c>
      <c r="R14" s="47">
        <v>892500</v>
      </c>
      <c r="S14" s="43">
        <v>0.97594845938375352</v>
      </c>
      <c r="T14" s="41">
        <v>860</v>
      </c>
      <c r="U14" s="44">
        <v>0.43023255813953487</v>
      </c>
      <c r="V14" s="41">
        <v>5760</v>
      </c>
      <c r="W14" s="44">
        <v>8.9236111111111113E-2</v>
      </c>
    </row>
    <row r="15" spans="1:23" x14ac:dyDescent="0.55000000000000004">
      <c r="A15" s="48" t="s">
        <v>21</v>
      </c>
      <c r="B15" s="40">
        <v>3086238</v>
      </c>
      <c r="C15" s="40">
        <v>2702828</v>
      </c>
      <c r="D15" s="40">
        <v>1355594</v>
      </c>
      <c r="E15" s="41">
        <v>1347234</v>
      </c>
      <c r="F15" s="46">
        <v>382335</v>
      </c>
      <c r="G15" s="41">
        <v>192221</v>
      </c>
      <c r="H15" s="41">
        <v>190114</v>
      </c>
      <c r="I15" s="41">
        <v>828</v>
      </c>
      <c r="J15" s="41">
        <v>413</v>
      </c>
      <c r="K15" s="41">
        <v>415</v>
      </c>
      <c r="L15" s="67">
        <v>247</v>
      </c>
      <c r="M15" s="67">
        <v>160</v>
      </c>
      <c r="N15" s="67">
        <v>87</v>
      </c>
      <c r="O15" s="42"/>
      <c r="P15" s="41">
        <v>2869350</v>
      </c>
      <c r="Q15" s="43">
        <v>0.94196525345461513</v>
      </c>
      <c r="R15" s="47">
        <v>375900</v>
      </c>
      <c r="S15" s="43">
        <v>1.0171189146049482</v>
      </c>
      <c r="T15" s="41">
        <v>1220</v>
      </c>
      <c r="U15" s="44">
        <v>0.67868852459016393</v>
      </c>
      <c r="V15" s="41">
        <v>4210</v>
      </c>
      <c r="W15" s="44">
        <v>5.866983372921615E-2</v>
      </c>
    </row>
    <row r="16" spans="1:23" x14ac:dyDescent="0.55000000000000004">
      <c r="A16" s="45" t="s">
        <v>22</v>
      </c>
      <c r="B16" s="40">
        <v>3009179</v>
      </c>
      <c r="C16" s="40">
        <v>2157943</v>
      </c>
      <c r="D16" s="40">
        <v>1082755</v>
      </c>
      <c r="E16" s="41">
        <v>1075188</v>
      </c>
      <c r="F16" s="46">
        <v>850880</v>
      </c>
      <c r="G16" s="41">
        <v>426639</v>
      </c>
      <c r="H16" s="41">
        <v>424241</v>
      </c>
      <c r="I16" s="41">
        <v>224</v>
      </c>
      <c r="J16" s="41">
        <v>95</v>
      </c>
      <c r="K16" s="41">
        <v>129</v>
      </c>
      <c r="L16" s="67">
        <v>132</v>
      </c>
      <c r="M16" s="67">
        <v>84</v>
      </c>
      <c r="N16" s="67">
        <v>48</v>
      </c>
      <c r="O16" s="42"/>
      <c r="P16" s="41">
        <v>2506095</v>
      </c>
      <c r="Q16" s="43">
        <v>0.86107789209906249</v>
      </c>
      <c r="R16" s="47">
        <v>887500</v>
      </c>
      <c r="S16" s="43">
        <v>0.9587380281690141</v>
      </c>
      <c r="T16" s="41">
        <v>440</v>
      </c>
      <c r="U16" s="44">
        <v>0.50909090909090904</v>
      </c>
      <c r="V16" s="41">
        <v>840</v>
      </c>
      <c r="W16" s="44">
        <v>0.15714285714285714</v>
      </c>
    </row>
    <row r="17" spans="1:23" x14ac:dyDescent="0.55000000000000004">
      <c r="A17" s="45" t="s">
        <v>23</v>
      </c>
      <c r="B17" s="40">
        <v>11585159</v>
      </c>
      <c r="C17" s="40">
        <v>9886033</v>
      </c>
      <c r="D17" s="40">
        <v>4965032</v>
      </c>
      <c r="E17" s="41">
        <v>4921001</v>
      </c>
      <c r="F17" s="46">
        <v>1679911</v>
      </c>
      <c r="G17" s="41">
        <v>841235</v>
      </c>
      <c r="H17" s="41">
        <v>838676</v>
      </c>
      <c r="I17" s="41">
        <v>18093</v>
      </c>
      <c r="J17" s="41">
        <v>9064</v>
      </c>
      <c r="K17" s="41">
        <v>9029</v>
      </c>
      <c r="L17" s="67">
        <v>1122</v>
      </c>
      <c r="M17" s="67">
        <v>711</v>
      </c>
      <c r="N17" s="67">
        <v>411</v>
      </c>
      <c r="O17" s="42"/>
      <c r="P17" s="41">
        <v>10836010</v>
      </c>
      <c r="Q17" s="43">
        <v>0.91233147625371336</v>
      </c>
      <c r="R17" s="47">
        <v>659400</v>
      </c>
      <c r="S17" s="43">
        <v>2.5476357294510161</v>
      </c>
      <c r="T17" s="41">
        <v>37820</v>
      </c>
      <c r="U17" s="44">
        <v>0.47839767318878901</v>
      </c>
      <c r="V17" s="41">
        <v>15760</v>
      </c>
      <c r="W17" s="44">
        <v>7.1192893401015228E-2</v>
      </c>
    </row>
    <row r="18" spans="1:23" x14ac:dyDescent="0.55000000000000004">
      <c r="A18" s="45" t="s">
        <v>24</v>
      </c>
      <c r="B18" s="40">
        <v>9894012</v>
      </c>
      <c r="C18" s="40">
        <v>8189133</v>
      </c>
      <c r="D18" s="40">
        <v>4109127</v>
      </c>
      <c r="E18" s="41">
        <v>4080006</v>
      </c>
      <c r="F18" s="46">
        <v>1703552</v>
      </c>
      <c r="G18" s="41">
        <v>853556</v>
      </c>
      <c r="H18" s="41">
        <v>849996</v>
      </c>
      <c r="I18" s="41">
        <v>815</v>
      </c>
      <c r="J18" s="41">
        <v>368</v>
      </c>
      <c r="K18" s="41">
        <v>447</v>
      </c>
      <c r="L18" s="67">
        <v>512</v>
      </c>
      <c r="M18" s="67">
        <v>407</v>
      </c>
      <c r="N18" s="67">
        <v>105</v>
      </c>
      <c r="O18" s="42"/>
      <c r="P18" s="41">
        <v>8816645</v>
      </c>
      <c r="Q18" s="43">
        <v>0.92882644135042303</v>
      </c>
      <c r="R18" s="47">
        <v>643300</v>
      </c>
      <c r="S18" s="43">
        <v>2.6481454997668274</v>
      </c>
      <c r="T18" s="41">
        <v>4560</v>
      </c>
      <c r="U18" s="44">
        <v>0.1787280701754386</v>
      </c>
      <c r="V18" s="41">
        <v>9540</v>
      </c>
      <c r="W18" s="44">
        <v>5.3668763102725364E-2</v>
      </c>
    </row>
    <row r="19" spans="1:23" x14ac:dyDescent="0.55000000000000004">
      <c r="A19" s="45" t="s">
        <v>25</v>
      </c>
      <c r="B19" s="40">
        <v>21310763</v>
      </c>
      <c r="C19" s="40">
        <v>15928715</v>
      </c>
      <c r="D19" s="40">
        <v>7994907</v>
      </c>
      <c r="E19" s="41">
        <v>7933808</v>
      </c>
      <c r="F19" s="46">
        <v>5365132</v>
      </c>
      <c r="G19" s="41">
        <v>2691117</v>
      </c>
      <c r="H19" s="41">
        <v>2674015</v>
      </c>
      <c r="I19" s="41">
        <v>13663</v>
      </c>
      <c r="J19" s="41">
        <v>6785</v>
      </c>
      <c r="K19" s="41">
        <v>6878</v>
      </c>
      <c r="L19" s="67">
        <v>3253</v>
      </c>
      <c r="M19" s="67">
        <v>2047</v>
      </c>
      <c r="N19" s="67">
        <v>1206</v>
      </c>
      <c r="O19" s="42"/>
      <c r="P19" s="41">
        <v>17678890</v>
      </c>
      <c r="Q19" s="43">
        <v>0.90100198598441417</v>
      </c>
      <c r="R19" s="47">
        <v>10135750</v>
      </c>
      <c r="S19" s="43">
        <v>0.52932757812692699</v>
      </c>
      <c r="T19" s="41">
        <v>43740</v>
      </c>
      <c r="U19" s="44">
        <v>0.31236854138088704</v>
      </c>
      <c r="V19" s="41">
        <v>30910</v>
      </c>
      <c r="W19" s="44">
        <v>0.10524102232287286</v>
      </c>
    </row>
    <row r="20" spans="1:23" x14ac:dyDescent="0.55000000000000004">
      <c r="A20" s="45" t="s">
        <v>26</v>
      </c>
      <c r="B20" s="40">
        <v>14391643</v>
      </c>
      <c r="C20" s="40">
        <v>11046458</v>
      </c>
      <c r="D20" s="40">
        <v>5540579</v>
      </c>
      <c r="E20" s="41">
        <v>5505879</v>
      </c>
      <c r="F20" s="46">
        <v>3337552</v>
      </c>
      <c r="G20" s="41">
        <v>1671999</v>
      </c>
      <c r="H20" s="41">
        <v>1665553</v>
      </c>
      <c r="I20" s="41">
        <v>6094</v>
      </c>
      <c r="J20" s="41">
        <v>3053</v>
      </c>
      <c r="K20" s="41">
        <v>3041</v>
      </c>
      <c r="L20" s="67">
        <v>1539</v>
      </c>
      <c r="M20" s="67">
        <v>907</v>
      </c>
      <c r="N20" s="67">
        <v>632</v>
      </c>
      <c r="O20" s="42"/>
      <c r="P20" s="41">
        <v>11882835</v>
      </c>
      <c r="Q20" s="43">
        <v>0.92961469211682224</v>
      </c>
      <c r="R20" s="47">
        <v>1939900</v>
      </c>
      <c r="S20" s="43">
        <v>1.7204763132120213</v>
      </c>
      <c r="T20" s="41">
        <v>11640</v>
      </c>
      <c r="U20" s="44">
        <v>0.52353951890034367</v>
      </c>
      <c r="V20" s="41">
        <v>18310</v>
      </c>
      <c r="W20" s="44">
        <v>8.4052430365920264E-2</v>
      </c>
    </row>
    <row r="21" spans="1:23" x14ac:dyDescent="0.55000000000000004">
      <c r="A21" s="45" t="s">
        <v>27</v>
      </c>
      <c r="B21" s="40">
        <v>3556415</v>
      </c>
      <c r="C21" s="40">
        <v>2984500</v>
      </c>
      <c r="D21" s="40">
        <v>1496077</v>
      </c>
      <c r="E21" s="41">
        <v>1488423</v>
      </c>
      <c r="F21" s="46">
        <v>571581</v>
      </c>
      <c r="G21" s="41">
        <v>286682</v>
      </c>
      <c r="H21" s="41">
        <v>284899</v>
      </c>
      <c r="I21" s="41">
        <v>77</v>
      </c>
      <c r="J21" s="41">
        <v>35</v>
      </c>
      <c r="K21" s="41">
        <v>42</v>
      </c>
      <c r="L21" s="67">
        <v>257</v>
      </c>
      <c r="M21" s="67">
        <v>214</v>
      </c>
      <c r="N21" s="67">
        <v>43</v>
      </c>
      <c r="O21" s="42"/>
      <c r="P21" s="41">
        <v>3293905</v>
      </c>
      <c r="Q21" s="43">
        <v>0.90606741845924521</v>
      </c>
      <c r="R21" s="47">
        <v>584800</v>
      </c>
      <c r="S21" s="43">
        <v>0.97739569083447331</v>
      </c>
      <c r="T21" s="41">
        <v>340</v>
      </c>
      <c r="U21" s="44">
        <v>0.22647058823529412</v>
      </c>
      <c r="V21" s="41">
        <v>4180</v>
      </c>
      <c r="W21" s="44">
        <v>6.1483253588516744E-2</v>
      </c>
    </row>
    <row r="22" spans="1:23" x14ac:dyDescent="0.55000000000000004">
      <c r="A22" s="45" t="s">
        <v>28</v>
      </c>
      <c r="B22" s="40">
        <v>1678842</v>
      </c>
      <c r="C22" s="40">
        <v>1492483</v>
      </c>
      <c r="D22" s="40">
        <v>747956</v>
      </c>
      <c r="E22" s="41">
        <v>744527</v>
      </c>
      <c r="F22" s="46">
        <v>186092</v>
      </c>
      <c r="G22" s="41">
        <v>93268</v>
      </c>
      <c r="H22" s="41">
        <v>92824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0.92601878738242371</v>
      </c>
      <c r="R22" s="47">
        <v>176600</v>
      </c>
      <c r="S22" s="43">
        <v>1.0537485843714609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55000000000000004">
      <c r="A23" s="45" t="s">
        <v>29</v>
      </c>
      <c r="B23" s="40">
        <v>1737980</v>
      </c>
      <c r="C23" s="40">
        <v>1531312</v>
      </c>
      <c r="D23" s="40">
        <v>767702</v>
      </c>
      <c r="E23" s="41">
        <v>763610</v>
      </c>
      <c r="F23" s="46">
        <v>205583</v>
      </c>
      <c r="G23" s="41">
        <v>103131</v>
      </c>
      <c r="H23" s="41">
        <v>102452</v>
      </c>
      <c r="I23" s="41">
        <v>1009</v>
      </c>
      <c r="J23" s="41">
        <v>503</v>
      </c>
      <c r="K23" s="41">
        <v>506</v>
      </c>
      <c r="L23" s="67">
        <v>76</v>
      </c>
      <c r="M23" s="67">
        <v>54</v>
      </c>
      <c r="N23" s="67">
        <v>22</v>
      </c>
      <c r="O23" s="42"/>
      <c r="P23" s="41">
        <v>1620330</v>
      </c>
      <c r="Q23" s="43">
        <v>0.94506180839705489</v>
      </c>
      <c r="R23" s="47">
        <v>220900</v>
      </c>
      <c r="S23" s="43">
        <v>0.93066093254866455</v>
      </c>
      <c r="T23" s="41">
        <v>1180</v>
      </c>
      <c r="U23" s="44">
        <v>0.85508474576271187</v>
      </c>
      <c r="V23" s="41">
        <v>3300</v>
      </c>
      <c r="W23" s="44">
        <v>2.3030303030303029E-2</v>
      </c>
    </row>
    <row r="24" spans="1:23" x14ac:dyDescent="0.55000000000000004">
      <c r="A24" s="45" t="s">
        <v>30</v>
      </c>
      <c r="B24" s="40">
        <v>1195684</v>
      </c>
      <c r="C24" s="40">
        <v>1052635</v>
      </c>
      <c r="D24" s="40">
        <v>527952</v>
      </c>
      <c r="E24" s="41">
        <v>524683</v>
      </c>
      <c r="F24" s="46">
        <v>142804</v>
      </c>
      <c r="G24" s="41">
        <v>71632</v>
      </c>
      <c r="H24" s="41">
        <v>71172</v>
      </c>
      <c r="I24" s="41">
        <v>63</v>
      </c>
      <c r="J24" s="41">
        <v>21</v>
      </c>
      <c r="K24" s="41">
        <v>42</v>
      </c>
      <c r="L24" s="67">
        <v>182</v>
      </c>
      <c r="M24" s="67">
        <v>128</v>
      </c>
      <c r="N24" s="67">
        <v>54</v>
      </c>
      <c r="O24" s="42"/>
      <c r="P24" s="41">
        <v>1125370</v>
      </c>
      <c r="Q24" s="43">
        <v>0.9353679234385136</v>
      </c>
      <c r="R24" s="47">
        <v>145200</v>
      </c>
      <c r="S24" s="43">
        <v>0.98349862258953169</v>
      </c>
      <c r="T24" s="41">
        <v>140</v>
      </c>
      <c r="U24" s="44">
        <v>0.45</v>
      </c>
      <c r="V24" s="41">
        <v>3350</v>
      </c>
      <c r="W24" s="44">
        <v>5.4328358208955221E-2</v>
      </c>
    </row>
    <row r="25" spans="1:23" x14ac:dyDescent="0.55000000000000004">
      <c r="A25" s="45" t="s">
        <v>31</v>
      </c>
      <c r="B25" s="40">
        <v>1275728</v>
      </c>
      <c r="C25" s="40">
        <v>1125545</v>
      </c>
      <c r="D25" s="40">
        <v>564257</v>
      </c>
      <c r="E25" s="41">
        <v>561288</v>
      </c>
      <c r="F25" s="46">
        <v>150108</v>
      </c>
      <c r="G25" s="41">
        <v>75306</v>
      </c>
      <c r="H25" s="41">
        <v>74802</v>
      </c>
      <c r="I25" s="41">
        <v>32</v>
      </c>
      <c r="J25" s="41">
        <v>12</v>
      </c>
      <c r="K25" s="41">
        <v>20</v>
      </c>
      <c r="L25" s="67">
        <v>43</v>
      </c>
      <c r="M25" s="67">
        <v>39</v>
      </c>
      <c r="N25" s="67">
        <v>4</v>
      </c>
      <c r="O25" s="42"/>
      <c r="P25" s="41">
        <v>1271190</v>
      </c>
      <c r="Q25" s="43">
        <v>0.88542625413982179</v>
      </c>
      <c r="R25" s="47">
        <v>139400</v>
      </c>
      <c r="S25" s="43">
        <v>1.0768149210903875</v>
      </c>
      <c r="T25" s="41">
        <v>380</v>
      </c>
      <c r="U25" s="44">
        <v>8.4210526315789472E-2</v>
      </c>
      <c r="V25" s="41">
        <v>4280</v>
      </c>
      <c r="W25" s="44">
        <v>1.0046728971962618E-2</v>
      </c>
    </row>
    <row r="26" spans="1:23" x14ac:dyDescent="0.55000000000000004">
      <c r="A26" s="45" t="s">
        <v>32</v>
      </c>
      <c r="B26" s="40">
        <v>3245601</v>
      </c>
      <c r="C26" s="40">
        <v>2954691</v>
      </c>
      <c r="D26" s="40">
        <v>1481516</v>
      </c>
      <c r="E26" s="41">
        <v>1473175</v>
      </c>
      <c r="F26" s="46">
        <v>290437</v>
      </c>
      <c r="G26" s="41">
        <v>145718</v>
      </c>
      <c r="H26" s="41">
        <v>144719</v>
      </c>
      <c r="I26" s="41">
        <v>122</v>
      </c>
      <c r="J26" s="41">
        <v>55</v>
      </c>
      <c r="K26" s="41">
        <v>67</v>
      </c>
      <c r="L26" s="67">
        <v>351</v>
      </c>
      <c r="M26" s="67">
        <v>310</v>
      </c>
      <c r="N26" s="67">
        <v>41</v>
      </c>
      <c r="O26" s="42"/>
      <c r="P26" s="41">
        <v>3174370</v>
      </c>
      <c r="Q26" s="43">
        <v>0.9307960319685481</v>
      </c>
      <c r="R26" s="47">
        <v>268100</v>
      </c>
      <c r="S26" s="43">
        <v>1.0833159268929504</v>
      </c>
      <c r="T26" s="41">
        <v>140</v>
      </c>
      <c r="U26" s="44">
        <v>0.87142857142857144</v>
      </c>
      <c r="V26" s="41">
        <v>10010</v>
      </c>
      <c r="W26" s="44">
        <v>3.5064935064935063E-2</v>
      </c>
    </row>
    <row r="27" spans="1:23" x14ac:dyDescent="0.55000000000000004">
      <c r="A27" s="45" t="s">
        <v>33</v>
      </c>
      <c r="B27" s="40">
        <v>3124169</v>
      </c>
      <c r="C27" s="40">
        <v>2783039</v>
      </c>
      <c r="D27" s="40">
        <v>1394059</v>
      </c>
      <c r="E27" s="41">
        <v>1388980</v>
      </c>
      <c r="F27" s="46">
        <v>338925</v>
      </c>
      <c r="G27" s="41">
        <v>170601</v>
      </c>
      <c r="H27" s="41">
        <v>168324</v>
      </c>
      <c r="I27" s="41">
        <v>2139</v>
      </c>
      <c r="J27" s="41">
        <v>1065</v>
      </c>
      <c r="K27" s="41">
        <v>1074</v>
      </c>
      <c r="L27" s="67">
        <v>66</v>
      </c>
      <c r="M27" s="67">
        <v>35</v>
      </c>
      <c r="N27" s="67">
        <v>31</v>
      </c>
      <c r="O27" s="42"/>
      <c r="P27" s="41">
        <v>3040725</v>
      </c>
      <c r="Q27" s="43">
        <v>0.91525507896965363</v>
      </c>
      <c r="R27" s="47">
        <v>279600</v>
      </c>
      <c r="S27" s="43">
        <v>1.2121781115879828</v>
      </c>
      <c r="T27" s="41">
        <v>2680</v>
      </c>
      <c r="U27" s="44">
        <v>0.79813432835820897</v>
      </c>
      <c r="V27" s="41">
        <v>700</v>
      </c>
      <c r="W27" s="44">
        <v>9.4285714285714292E-2</v>
      </c>
    </row>
    <row r="28" spans="1:23" x14ac:dyDescent="0.55000000000000004">
      <c r="A28" s="45" t="s">
        <v>34</v>
      </c>
      <c r="B28" s="40">
        <v>5934607</v>
      </c>
      <c r="C28" s="40">
        <v>5151437</v>
      </c>
      <c r="D28" s="40">
        <v>2583607</v>
      </c>
      <c r="E28" s="41">
        <v>2567830</v>
      </c>
      <c r="F28" s="46">
        <v>782433</v>
      </c>
      <c r="G28" s="41">
        <v>392148</v>
      </c>
      <c r="H28" s="41">
        <v>390285</v>
      </c>
      <c r="I28" s="41">
        <v>202</v>
      </c>
      <c r="J28" s="41">
        <v>94</v>
      </c>
      <c r="K28" s="41">
        <v>108</v>
      </c>
      <c r="L28" s="67">
        <v>535</v>
      </c>
      <c r="M28" s="67">
        <v>446</v>
      </c>
      <c r="N28" s="67">
        <v>89</v>
      </c>
      <c r="O28" s="42"/>
      <c r="P28" s="41">
        <v>5396620</v>
      </c>
      <c r="Q28" s="43">
        <v>0.95456730323795269</v>
      </c>
      <c r="R28" s="47">
        <v>752600</v>
      </c>
      <c r="S28" s="43">
        <v>1.039639914961467</v>
      </c>
      <c r="T28" s="41">
        <v>1160</v>
      </c>
      <c r="U28" s="44">
        <v>0.17413793103448275</v>
      </c>
      <c r="V28" s="41">
        <v>57760</v>
      </c>
      <c r="W28" s="44">
        <v>9.2624653739612189E-3</v>
      </c>
    </row>
    <row r="29" spans="1:23" x14ac:dyDescent="0.55000000000000004">
      <c r="A29" s="45" t="s">
        <v>35</v>
      </c>
      <c r="B29" s="40">
        <v>11241538</v>
      </c>
      <c r="C29" s="40">
        <v>8806748</v>
      </c>
      <c r="D29" s="40">
        <v>4415721</v>
      </c>
      <c r="E29" s="41">
        <v>4391027</v>
      </c>
      <c r="F29" s="46">
        <v>2433733</v>
      </c>
      <c r="G29" s="41">
        <v>1220726</v>
      </c>
      <c r="H29" s="41">
        <v>1213007</v>
      </c>
      <c r="I29" s="41">
        <v>739</v>
      </c>
      <c r="J29" s="41">
        <v>330</v>
      </c>
      <c r="K29" s="41">
        <v>409</v>
      </c>
      <c r="L29" s="67">
        <v>318</v>
      </c>
      <c r="M29" s="67">
        <v>230</v>
      </c>
      <c r="N29" s="67">
        <v>88</v>
      </c>
      <c r="O29" s="42"/>
      <c r="P29" s="41">
        <v>10122810</v>
      </c>
      <c r="Q29" s="43">
        <v>0.86999044731650599</v>
      </c>
      <c r="R29" s="47">
        <v>2709900</v>
      </c>
      <c r="S29" s="43">
        <v>0.89808959740211813</v>
      </c>
      <c r="T29" s="41">
        <v>1540</v>
      </c>
      <c r="U29" s="44">
        <v>0.47987012987012989</v>
      </c>
      <c r="V29" s="41">
        <v>5070</v>
      </c>
      <c r="W29" s="44">
        <v>6.2721893491124267E-2</v>
      </c>
    </row>
    <row r="30" spans="1:23" x14ac:dyDescent="0.55000000000000004">
      <c r="A30" s="45" t="s">
        <v>36</v>
      </c>
      <c r="B30" s="40">
        <v>2776919</v>
      </c>
      <c r="C30" s="40">
        <v>2504548</v>
      </c>
      <c r="D30" s="40">
        <v>1255419</v>
      </c>
      <c r="E30" s="41">
        <v>1249129</v>
      </c>
      <c r="F30" s="46">
        <v>271760</v>
      </c>
      <c r="G30" s="41">
        <v>136500</v>
      </c>
      <c r="H30" s="41">
        <v>135260</v>
      </c>
      <c r="I30" s="41">
        <v>520</v>
      </c>
      <c r="J30" s="41">
        <v>259</v>
      </c>
      <c r="K30" s="41">
        <v>261</v>
      </c>
      <c r="L30" s="67">
        <v>91</v>
      </c>
      <c r="M30" s="67">
        <v>63</v>
      </c>
      <c r="N30" s="67">
        <v>28</v>
      </c>
      <c r="O30" s="42"/>
      <c r="P30" s="41">
        <v>2668985</v>
      </c>
      <c r="Q30" s="43">
        <v>0.9383896874654597</v>
      </c>
      <c r="R30" s="47">
        <v>239550</v>
      </c>
      <c r="S30" s="43">
        <v>1.1344604466708412</v>
      </c>
      <c r="T30" s="41">
        <v>880</v>
      </c>
      <c r="U30" s="44">
        <v>0.59090909090909094</v>
      </c>
      <c r="V30" s="41">
        <v>2940</v>
      </c>
      <c r="W30" s="44">
        <v>3.0952380952380953E-2</v>
      </c>
    </row>
    <row r="31" spans="1:23" x14ac:dyDescent="0.55000000000000004">
      <c r="A31" s="45" t="s">
        <v>37</v>
      </c>
      <c r="B31" s="40">
        <v>2183285</v>
      </c>
      <c r="C31" s="40">
        <v>1814367</v>
      </c>
      <c r="D31" s="40">
        <v>910253</v>
      </c>
      <c r="E31" s="41">
        <v>904114</v>
      </c>
      <c r="F31" s="46">
        <v>368767</v>
      </c>
      <c r="G31" s="41">
        <v>184769</v>
      </c>
      <c r="H31" s="41">
        <v>183998</v>
      </c>
      <c r="I31" s="41">
        <v>94</v>
      </c>
      <c r="J31" s="41">
        <v>44</v>
      </c>
      <c r="K31" s="41">
        <v>50</v>
      </c>
      <c r="L31" s="67">
        <v>57</v>
      </c>
      <c r="M31" s="67">
        <v>36</v>
      </c>
      <c r="N31" s="67">
        <v>21</v>
      </c>
      <c r="O31" s="42"/>
      <c r="P31" s="41">
        <v>1916090</v>
      </c>
      <c r="Q31" s="43">
        <v>0.94691115761785716</v>
      </c>
      <c r="R31" s="47">
        <v>348300</v>
      </c>
      <c r="S31" s="43">
        <v>1.058762561010623</v>
      </c>
      <c r="T31" s="41">
        <v>240</v>
      </c>
      <c r="U31" s="44">
        <v>0.39166666666666666</v>
      </c>
      <c r="V31" s="41">
        <v>700</v>
      </c>
      <c r="W31" s="44">
        <v>8.1428571428571433E-2</v>
      </c>
    </row>
    <row r="32" spans="1:23" x14ac:dyDescent="0.55000000000000004">
      <c r="A32" s="45" t="s">
        <v>38</v>
      </c>
      <c r="B32" s="40">
        <v>3766674</v>
      </c>
      <c r="C32" s="40">
        <v>3113367</v>
      </c>
      <c r="D32" s="40">
        <v>1560885</v>
      </c>
      <c r="E32" s="41">
        <v>1552482</v>
      </c>
      <c r="F32" s="46">
        <v>652612</v>
      </c>
      <c r="G32" s="41">
        <v>327516</v>
      </c>
      <c r="H32" s="41">
        <v>325096</v>
      </c>
      <c r="I32" s="41">
        <v>499</v>
      </c>
      <c r="J32" s="41">
        <v>251</v>
      </c>
      <c r="K32" s="41">
        <v>248</v>
      </c>
      <c r="L32" s="67">
        <v>196</v>
      </c>
      <c r="M32" s="67">
        <v>123</v>
      </c>
      <c r="N32" s="67">
        <v>73</v>
      </c>
      <c r="O32" s="42"/>
      <c r="P32" s="41">
        <v>3409695</v>
      </c>
      <c r="Q32" s="43">
        <v>0.91309252000545504</v>
      </c>
      <c r="R32" s="47">
        <v>704200</v>
      </c>
      <c r="S32" s="43">
        <v>0.9267424027264981</v>
      </c>
      <c r="T32" s="41">
        <v>1060</v>
      </c>
      <c r="U32" s="44">
        <v>0.47075471698113208</v>
      </c>
      <c r="V32" s="41">
        <v>2170</v>
      </c>
      <c r="W32" s="44">
        <v>9.0322580645161285E-2</v>
      </c>
    </row>
    <row r="33" spans="1:23" x14ac:dyDescent="0.55000000000000004">
      <c r="A33" s="45" t="s">
        <v>39</v>
      </c>
      <c r="B33" s="40">
        <v>12933575</v>
      </c>
      <c r="C33" s="40">
        <v>9992382</v>
      </c>
      <c r="D33" s="40">
        <v>5011014</v>
      </c>
      <c r="E33" s="41">
        <v>4981368</v>
      </c>
      <c r="F33" s="46">
        <v>2876169</v>
      </c>
      <c r="G33" s="41">
        <v>1441539</v>
      </c>
      <c r="H33" s="41">
        <v>1434630</v>
      </c>
      <c r="I33" s="41">
        <v>63939</v>
      </c>
      <c r="J33" s="41">
        <v>32164</v>
      </c>
      <c r="K33" s="41">
        <v>31775</v>
      </c>
      <c r="L33" s="67">
        <v>1085</v>
      </c>
      <c r="M33" s="67">
        <v>702</v>
      </c>
      <c r="N33" s="67">
        <v>383</v>
      </c>
      <c r="O33" s="42"/>
      <c r="P33" s="41">
        <v>11521165</v>
      </c>
      <c r="Q33" s="43">
        <v>0.86730656144582596</v>
      </c>
      <c r="R33" s="47">
        <v>3481600</v>
      </c>
      <c r="S33" s="43">
        <v>0.82610552619485289</v>
      </c>
      <c r="T33" s="41">
        <v>72720</v>
      </c>
      <c r="U33" s="44">
        <v>0.87924917491749177</v>
      </c>
      <c r="V33" s="41">
        <v>26240</v>
      </c>
      <c r="W33" s="44">
        <v>4.1349085365853661E-2</v>
      </c>
    </row>
    <row r="34" spans="1:23" x14ac:dyDescent="0.55000000000000004">
      <c r="A34" s="45" t="s">
        <v>40</v>
      </c>
      <c r="B34" s="40">
        <v>8315617</v>
      </c>
      <c r="C34" s="40">
        <v>6925085</v>
      </c>
      <c r="D34" s="40">
        <v>3471229</v>
      </c>
      <c r="E34" s="41">
        <v>3453856</v>
      </c>
      <c r="F34" s="46">
        <v>1388823</v>
      </c>
      <c r="G34" s="41">
        <v>697290</v>
      </c>
      <c r="H34" s="41">
        <v>691533</v>
      </c>
      <c r="I34" s="41">
        <v>1126</v>
      </c>
      <c r="J34" s="41">
        <v>547</v>
      </c>
      <c r="K34" s="41">
        <v>579</v>
      </c>
      <c r="L34" s="67">
        <v>583</v>
      </c>
      <c r="M34" s="67">
        <v>392</v>
      </c>
      <c r="N34" s="67">
        <v>191</v>
      </c>
      <c r="O34" s="42"/>
      <c r="P34" s="41">
        <v>7609375</v>
      </c>
      <c r="Q34" s="43">
        <v>0.91007277207392201</v>
      </c>
      <c r="R34" s="47">
        <v>1135400</v>
      </c>
      <c r="S34" s="43">
        <v>1.2232015148846223</v>
      </c>
      <c r="T34" s="41">
        <v>2540</v>
      </c>
      <c r="U34" s="44">
        <v>0.44330708661417323</v>
      </c>
      <c r="V34" s="41">
        <v>4380</v>
      </c>
      <c r="W34" s="44">
        <v>0.13310502283105022</v>
      </c>
    </row>
    <row r="35" spans="1:23" x14ac:dyDescent="0.55000000000000004">
      <c r="A35" s="45" t="s">
        <v>41</v>
      </c>
      <c r="B35" s="40">
        <v>2039981</v>
      </c>
      <c r="C35" s="40">
        <v>1817414</v>
      </c>
      <c r="D35" s="40">
        <v>911092</v>
      </c>
      <c r="E35" s="41">
        <v>906322</v>
      </c>
      <c r="F35" s="46">
        <v>222290</v>
      </c>
      <c r="G35" s="41">
        <v>111397</v>
      </c>
      <c r="H35" s="41">
        <v>110893</v>
      </c>
      <c r="I35" s="41">
        <v>211</v>
      </c>
      <c r="J35" s="41">
        <v>92</v>
      </c>
      <c r="K35" s="41">
        <v>119</v>
      </c>
      <c r="L35" s="67">
        <v>66</v>
      </c>
      <c r="M35" s="67">
        <v>64</v>
      </c>
      <c r="N35" s="67">
        <v>2</v>
      </c>
      <c r="O35" s="42"/>
      <c r="P35" s="41">
        <v>1964100</v>
      </c>
      <c r="Q35" s="43">
        <v>0.92531642991701035</v>
      </c>
      <c r="R35" s="47">
        <v>127300</v>
      </c>
      <c r="S35" s="43">
        <v>1.746190102120974</v>
      </c>
      <c r="T35" s="41">
        <v>800</v>
      </c>
      <c r="U35" s="44">
        <v>0.26374999999999998</v>
      </c>
      <c r="V35" s="41">
        <v>3000</v>
      </c>
      <c r="W35" s="44">
        <v>2.1999999999999999E-2</v>
      </c>
    </row>
    <row r="36" spans="1:23" x14ac:dyDescent="0.55000000000000004">
      <c r="A36" s="45" t="s">
        <v>42</v>
      </c>
      <c r="B36" s="40">
        <v>1389339</v>
      </c>
      <c r="C36" s="40">
        <v>1326890</v>
      </c>
      <c r="D36" s="40">
        <v>665095</v>
      </c>
      <c r="E36" s="41">
        <v>661795</v>
      </c>
      <c r="F36" s="46">
        <v>62333</v>
      </c>
      <c r="G36" s="41">
        <v>31229</v>
      </c>
      <c r="H36" s="41">
        <v>31104</v>
      </c>
      <c r="I36" s="41">
        <v>75</v>
      </c>
      <c r="J36" s="41">
        <v>39</v>
      </c>
      <c r="K36" s="41">
        <v>36</v>
      </c>
      <c r="L36" s="67">
        <v>41</v>
      </c>
      <c r="M36" s="67">
        <v>32</v>
      </c>
      <c r="N36" s="67">
        <v>9</v>
      </c>
      <c r="O36" s="42"/>
      <c r="P36" s="41">
        <v>1398645</v>
      </c>
      <c r="Q36" s="43">
        <v>0.94869677437805877</v>
      </c>
      <c r="R36" s="47">
        <v>48100</v>
      </c>
      <c r="S36" s="43">
        <v>1.2959043659043659</v>
      </c>
      <c r="T36" s="41">
        <v>160</v>
      </c>
      <c r="U36" s="44">
        <v>0.46875</v>
      </c>
      <c r="V36" s="41">
        <v>2190</v>
      </c>
      <c r="W36" s="44">
        <v>1.872146118721461E-2</v>
      </c>
    </row>
    <row r="37" spans="1:23" x14ac:dyDescent="0.55000000000000004">
      <c r="A37" s="45" t="s">
        <v>43</v>
      </c>
      <c r="B37" s="40">
        <v>818214</v>
      </c>
      <c r="C37" s="40">
        <v>718047</v>
      </c>
      <c r="D37" s="40">
        <v>360093</v>
      </c>
      <c r="E37" s="41">
        <v>357954</v>
      </c>
      <c r="F37" s="46">
        <v>100037</v>
      </c>
      <c r="G37" s="41">
        <v>50211</v>
      </c>
      <c r="H37" s="41">
        <v>49826</v>
      </c>
      <c r="I37" s="41">
        <v>63</v>
      </c>
      <c r="J37" s="41">
        <v>30</v>
      </c>
      <c r="K37" s="41">
        <v>33</v>
      </c>
      <c r="L37" s="67">
        <v>67</v>
      </c>
      <c r="M37" s="67">
        <v>40</v>
      </c>
      <c r="N37" s="67">
        <v>27</v>
      </c>
      <c r="O37" s="42"/>
      <c r="P37" s="41">
        <v>826860</v>
      </c>
      <c r="Q37" s="43">
        <v>0.86840214788476888</v>
      </c>
      <c r="R37" s="47">
        <v>110800</v>
      </c>
      <c r="S37" s="43">
        <v>0.90286101083032488</v>
      </c>
      <c r="T37" s="41">
        <v>440</v>
      </c>
      <c r="U37" s="44">
        <v>0.14318181818181819</v>
      </c>
      <c r="V37" s="41">
        <v>380</v>
      </c>
      <c r="W37" s="44">
        <v>0.1763157894736842</v>
      </c>
    </row>
    <row r="38" spans="1:23" x14ac:dyDescent="0.55000000000000004">
      <c r="A38" s="45" t="s">
        <v>44</v>
      </c>
      <c r="B38" s="40">
        <v>1045166</v>
      </c>
      <c r="C38" s="40">
        <v>989570</v>
      </c>
      <c r="D38" s="40">
        <v>496192</v>
      </c>
      <c r="E38" s="41">
        <v>493378</v>
      </c>
      <c r="F38" s="46">
        <v>55418</v>
      </c>
      <c r="G38" s="41">
        <v>27794</v>
      </c>
      <c r="H38" s="41">
        <v>27624</v>
      </c>
      <c r="I38" s="41">
        <v>116</v>
      </c>
      <c r="J38" s="41">
        <v>53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0.91839443155452438</v>
      </c>
      <c r="R38" s="47">
        <v>47400</v>
      </c>
      <c r="S38" s="43">
        <v>1.16915611814346</v>
      </c>
      <c r="T38" s="41">
        <v>780</v>
      </c>
      <c r="U38" s="44">
        <v>0.14871794871794872</v>
      </c>
      <c r="V38" s="41">
        <v>400</v>
      </c>
      <c r="W38" s="44">
        <v>0.155</v>
      </c>
    </row>
    <row r="39" spans="1:23" x14ac:dyDescent="0.55000000000000004">
      <c r="A39" s="45" t="s">
        <v>45</v>
      </c>
      <c r="B39" s="40">
        <v>2757202</v>
      </c>
      <c r="C39" s="40">
        <v>2423303</v>
      </c>
      <c r="D39" s="40">
        <v>1215408</v>
      </c>
      <c r="E39" s="41">
        <v>1207895</v>
      </c>
      <c r="F39" s="46">
        <v>333421</v>
      </c>
      <c r="G39" s="41">
        <v>167362</v>
      </c>
      <c r="H39" s="41">
        <v>166059</v>
      </c>
      <c r="I39" s="41">
        <v>314</v>
      </c>
      <c r="J39" s="41">
        <v>149</v>
      </c>
      <c r="K39" s="41">
        <v>165</v>
      </c>
      <c r="L39" s="67">
        <v>164</v>
      </c>
      <c r="M39" s="67">
        <v>107</v>
      </c>
      <c r="N39" s="67">
        <v>57</v>
      </c>
      <c r="O39" s="42"/>
      <c r="P39" s="41">
        <v>2837130</v>
      </c>
      <c r="Q39" s="43">
        <v>0.85413886568468844</v>
      </c>
      <c r="R39" s="47">
        <v>385900</v>
      </c>
      <c r="S39" s="43">
        <v>0.86400881057268719</v>
      </c>
      <c r="T39" s="41">
        <v>720</v>
      </c>
      <c r="U39" s="44">
        <v>0.43611111111111112</v>
      </c>
      <c r="V39" s="41">
        <v>3080</v>
      </c>
      <c r="W39" s="44">
        <v>5.3246753246753244E-2</v>
      </c>
    </row>
    <row r="40" spans="1:23" x14ac:dyDescent="0.55000000000000004">
      <c r="A40" s="45" t="s">
        <v>46</v>
      </c>
      <c r="B40" s="40">
        <v>4146283</v>
      </c>
      <c r="C40" s="40">
        <v>3550929</v>
      </c>
      <c r="D40" s="40">
        <v>1780155</v>
      </c>
      <c r="E40" s="41">
        <v>1770774</v>
      </c>
      <c r="F40" s="46">
        <v>595146</v>
      </c>
      <c r="G40" s="41">
        <v>298602</v>
      </c>
      <c r="H40" s="41">
        <v>296544</v>
      </c>
      <c r="I40" s="41">
        <v>124</v>
      </c>
      <c r="J40" s="41">
        <v>57</v>
      </c>
      <c r="K40" s="41">
        <v>67</v>
      </c>
      <c r="L40" s="67">
        <v>84</v>
      </c>
      <c r="M40" s="67">
        <v>77</v>
      </c>
      <c r="N40" s="67">
        <v>7</v>
      </c>
      <c r="O40" s="42"/>
      <c r="P40" s="41">
        <v>3981430</v>
      </c>
      <c r="Q40" s="43">
        <v>0.89187276933162207</v>
      </c>
      <c r="R40" s="47">
        <v>616200</v>
      </c>
      <c r="S40" s="43">
        <v>0.96583252190847124</v>
      </c>
      <c r="T40" s="41">
        <v>1240</v>
      </c>
      <c r="U40" s="44">
        <v>0.1</v>
      </c>
      <c r="V40" s="41">
        <v>2690</v>
      </c>
      <c r="W40" s="44">
        <v>3.1226765799256505E-2</v>
      </c>
    </row>
    <row r="41" spans="1:23" x14ac:dyDescent="0.55000000000000004">
      <c r="A41" s="45" t="s">
        <v>47</v>
      </c>
      <c r="B41" s="40">
        <v>2036036</v>
      </c>
      <c r="C41" s="40">
        <v>1822967</v>
      </c>
      <c r="D41" s="40">
        <v>913651</v>
      </c>
      <c r="E41" s="41">
        <v>909316</v>
      </c>
      <c r="F41" s="46">
        <v>212970</v>
      </c>
      <c r="G41" s="41">
        <v>106940</v>
      </c>
      <c r="H41" s="41">
        <v>106030</v>
      </c>
      <c r="I41" s="41">
        <v>55</v>
      </c>
      <c r="J41" s="41">
        <v>29</v>
      </c>
      <c r="K41" s="41">
        <v>26</v>
      </c>
      <c r="L41" s="67">
        <v>44</v>
      </c>
      <c r="M41" s="67">
        <v>36</v>
      </c>
      <c r="N41" s="67">
        <v>8</v>
      </c>
      <c r="O41" s="42"/>
      <c r="P41" s="41">
        <v>2024075</v>
      </c>
      <c r="Q41" s="43">
        <v>0.90064202166421703</v>
      </c>
      <c r="R41" s="47">
        <v>210200</v>
      </c>
      <c r="S41" s="43">
        <v>1.0131779257849667</v>
      </c>
      <c r="T41" s="41">
        <v>420</v>
      </c>
      <c r="U41" s="44">
        <v>0.13095238095238096</v>
      </c>
      <c r="V41" s="41">
        <v>4080</v>
      </c>
      <c r="W41" s="44">
        <v>1.0784313725490196E-2</v>
      </c>
    </row>
    <row r="42" spans="1:23" x14ac:dyDescent="0.55000000000000004">
      <c r="A42" s="45" t="s">
        <v>48</v>
      </c>
      <c r="B42" s="40">
        <v>1093750</v>
      </c>
      <c r="C42" s="40">
        <v>941416</v>
      </c>
      <c r="D42" s="40">
        <v>471947</v>
      </c>
      <c r="E42" s="41">
        <v>469469</v>
      </c>
      <c r="F42" s="46">
        <v>152094</v>
      </c>
      <c r="G42" s="41">
        <v>76260</v>
      </c>
      <c r="H42" s="41">
        <v>75834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0.91704551542751378</v>
      </c>
      <c r="R42" s="47">
        <v>152900</v>
      </c>
      <c r="S42" s="43">
        <v>0.9947285807717462</v>
      </c>
      <c r="T42" s="41">
        <v>760</v>
      </c>
      <c r="U42" s="44">
        <v>0.21973684210526315</v>
      </c>
      <c r="V42" s="41">
        <v>5000</v>
      </c>
      <c r="W42" s="44">
        <v>1.46E-2</v>
      </c>
    </row>
    <row r="43" spans="1:23" x14ac:dyDescent="0.55000000000000004">
      <c r="A43" s="45" t="s">
        <v>49</v>
      </c>
      <c r="B43" s="40">
        <v>1447351</v>
      </c>
      <c r="C43" s="40">
        <v>1334993</v>
      </c>
      <c r="D43" s="40">
        <v>669273</v>
      </c>
      <c r="E43" s="41">
        <v>665720</v>
      </c>
      <c r="F43" s="46">
        <v>112173</v>
      </c>
      <c r="G43" s="41">
        <v>56174</v>
      </c>
      <c r="H43" s="41">
        <v>55999</v>
      </c>
      <c r="I43" s="41">
        <v>173</v>
      </c>
      <c r="J43" s="41">
        <v>85</v>
      </c>
      <c r="K43" s="41">
        <v>88</v>
      </c>
      <c r="L43" s="67">
        <v>12</v>
      </c>
      <c r="M43" s="67">
        <v>10</v>
      </c>
      <c r="N43" s="67">
        <v>2</v>
      </c>
      <c r="O43" s="42"/>
      <c r="P43" s="41">
        <v>1441310</v>
      </c>
      <c r="Q43" s="43">
        <v>0.9262358548820171</v>
      </c>
      <c r="R43" s="47">
        <v>102300</v>
      </c>
      <c r="S43" s="43">
        <v>1.0965102639296187</v>
      </c>
      <c r="T43" s="41">
        <v>200</v>
      </c>
      <c r="U43" s="44">
        <v>0.86499999999999999</v>
      </c>
      <c r="V43" s="41">
        <v>1190</v>
      </c>
      <c r="W43" s="44">
        <v>1.0084033613445379E-2</v>
      </c>
    </row>
    <row r="44" spans="1:23" x14ac:dyDescent="0.55000000000000004">
      <c r="A44" s="45" t="s">
        <v>50</v>
      </c>
      <c r="B44" s="40">
        <v>2059073</v>
      </c>
      <c r="C44" s="40">
        <v>1925963</v>
      </c>
      <c r="D44" s="40">
        <v>965717</v>
      </c>
      <c r="E44" s="41">
        <v>960246</v>
      </c>
      <c r="F44" s="46">
        <v>132924</v>
      </c>
      <c r="G44" s="41">
        <v>66733</v>
      </c>
      <c r="H44" s="41">
        <v>66191</v>
      </c>
      <c r="I44" s="41">
        <v>56</v>
      </c>
      <c r="J44" s="41">
        <v>26</v>
      </c>
      <c r="K44" s="41">
        <v>30</v>
      </c>
      <c r="L44" s="67">
        <v>130</v>
      </c>
      <c r="M44" s="67">
        <v>120</v>
      </c>
      <c r="N44" s="67">
        <v>10</v>
      </c>
      <c r="O44" s="42"/>
      <c r="P44" s="41">
        <v>2095550</v>
      </c>
      <c r="Q44" s="43">
        <v>0.91907279711770185</v>
      </c>
      <c r="R44" s="47">
        <v>128400</v>
      </c>
      <c r="S44" s="43">
        <v>1.0352336448598132</v>
      </c>
      <c r="T44" s="41">
        <v>100</v>
      </c>
      <c r="U44" s="44">
        <v>0.56000000000000005</v>
      </c>
      <c r="V44" s="41">
        <v>7900</v>
      </c>
      <c r="W44" s="44">
        <v>1.6455696202531647E-2</v>
      </c>
    </row>
    <row r="45" spans="1:23" x14ac:dyDescent="0.55000000000000004">
      <c r="A45" s="45" t="s">
        <v>51</v>
      </c>
      <c r="B45" s="40">
        <v>1038796</v>
      </c>
      <c r="C45" s="40">
        <v>979711</v>
      </c>
      <c r="D45" s="40">
        <v>492060</v>
      </c>
      <c r="E45" s="41">
        <v>487651</v>
      </c>
      <c r="F45" s="46">
        <v>58874</v>
      </c>
      <c r="G45" s="41">
        <v>29609</v>
      </c>
      <c r="H45" s="41">
        <v>29265</v>
      </c>
      <c r="I45" s="41">
        <v>74</v>
      </c>
      <c r="J45" s="41">
        <v>33</v>
      </c>
      <c r="K45" s="41">
        <v>41</v>
      </c>
      <c r="L45" s="67">
        <v>137</v>
      </c>
      <c r="M45" s="67">
        <v>114</v>
      </c>
      <c r="N45" s="67">
        <v>23</v>
      </c>
      <c r="O45" s="42"/>
      <c r="P45" s="41">
        <v>1048795</v>
      </c>
      <c r="Q45" s="43">
        <v>0.93413012075763135</v>
      </c>
      <c r="R45" s="47">
        <v>55600</v>
      </c>
      <c r="S45" s="43">
        <v>1.058884892086331</v>
      </c>
      <c r="T45" s="41">
        <v>140</v>
      </c>
      <c r="U45" s="44">
        <v>0.52857142857142858</v>
      </c>
      <c r="V45" s="41">
        <v>6690</v>
      </c>
      <c r="W45" s="44">
        <v>2.0478325859491778E-2</v>
      </c>
    </row>
    <row r="46" spans="1:23" x14ac:dyDescent="0.55000000000000004">
      <c r="A46" s="45" t="s">
        <v>52</v>
      </c>
      <c r="B46" s="40">
        <v>7666215</v>
      </c>
      <c r="C46" s="40">
        <v>6686275</v>
      </c>
      <c r="D46" s="40">
        <v>3357737</v>
      </c>
      <c r="E46" s="41">
        <v>3328538</v>
      </c>
      <c r="F46" s="46">
        <v>979558</v>
      </c>
      <c r="G46" s="41">
        <v>493399</v>
      </c>
      <c r="H46" s="41">
        <v>486159</v>
      </c>
      <c r="I46" s="41">
        <v>204</v>
      </c>
      <c r="J46" s="41">
        <v>94</v>
      </c>
      <c r="K46" s="41">
        <v>110</v>
      </c>
      <c r="L46" s="67">
        <v>178</v>
      </c>
      <c r="M46" s="67">
        <v>153</v>
      </c>
      <c r="N46" s="67">
        <v>25</v>
      </c>
      <c r="O46" s="42"/>
      <c r="P46" s="41">
        <v>7070230</v>
      </c>
      <c r="Q46" s="43">
        <v>0.94569412876243064</v>
      </c>
      <c r="R46" s="47">
        <v>1044500</v>
      </c>
      <c r="S46" s="43">
        <v>0.93782479655337481</v>
      </c>
      <c r="T46" s="41">
        <v>820</v>
      </c>
      <c r="U46" s="44">
        <v>0.24878048780487805</v>
      </c>
      <c r="V46" s="41">
        <v>2220</v>
      </c>
      <c r="W46" s="44">
        <v>8.018018018018018E-2</v>
      </c>
    </row>
    <row r="47" spans="1:23" x14ac:dyDescent="0.55000000000000004">
      <c r="A47" s="45" t="s">
        <v>53</v>
      </c>
      <c r="B47" s="40">
        <v>1192751</v>
      </c>
      <c r="C47" s="40">
        <v>1109085</v>
      </c>
      <c r="D47" s="40">
        <v>556111</v>
      </c>
      <c r="E47" s="41">
        <v>552974</v>
      </c>
      <c r="F47" s="46">
        <v>83582</v>
      </c>
      <c r="G47" s="41">
        <v>42101</v>
      </c>
      <c r="H47" s="41">
        <v>41481</v>
      </c>
      <c r="I47" s="41">
        <v>16</v>
      </c>
      <c r="J47" s="41">
        <v>5</v>
      </c>
      <c r="K47" s="41">
        <v>11</v>
      </c>
      <c r="L47" s="67">
        <v>68</v>
      </c>
      <c r="M47" s="67">
        <v>65</v>
      </c>
      <c r="N47" s="67">
        <v>3</v>
      </c>
      <c r="O47" s="42"/>
      <c r="P47" s="41">
        <v>1212205</v>
      </c>
      <c r="Q47" s="43">
        <v>0.91493188033377193</v>
      </c>
      <c r="R47" s="47">
        <v>74400</v>
      </c>
      <c r="S47" s="43">
        <v>1.1234139784946238</v>
      </c>
      <c r="T47" s="41">
        <v>140</v>
      </c>
      <c r="U47" s="44">
        <v>0.11428571428571428</v>
      </c>
      <c r="V47" s="41">
        <v>710</v>
      </c>
      <c r="W47" s="44">
        <v>9.5774647887323941E-2</v>
      </c>
    </row>
    <row r="48" spans="1:23" x14ac:dyDescent="0.55000000000000004">
      <c r="A48" s="45" t="s">
        <v>54</v>
      </c>
      <c r="B48" s="40">
        <v>2036082</v>
      </c>
      <c r="C48" s="40">
        <v>1751230</v>
      </c>
      <c r="D48" s="40">
        <v>878899</v>
      </c>
      <c r="E48" s="41">
        <v>872331</v>
      </c>
      <c r="F48" s="46">
        <v>284817</v>
      </c>
      <c r="G48" s="41">
        <v>142700</v>
      </c>
      <c r="H48" s="41">
        <v>142117</v>
      </c>
      <c r="I48" s="41">
        <v>29</v>
      </c>
      <c r="J48" s="41">
        <v>12</v>
      </c>
      <c r="K48" s="41">
        <v>17</v>
      </c>
      <c r="L48" s="67">
        <v>6</v>
      </c>
      <c r="M48" s="67">
        <v>4</v>
      </c>
      <c r="N48" s="67">
        <v>2</v>
      </c>
      <c r="O48" s="42"/>
      <c r="P48" s="41">
        <v>1909420</v>
      </c>
      <c r="Q48" s="43">
        <v>0.91715285269872526</v>
      </c>
      <c r="R48" s="47">
        <v>288800</v>
      </c>
      <c r="S48" s="43">
        <v>0.98620844875346259</v>
      </c>
      <c r="T48" s="41">
        <v>300</v>
      </c>
      <c r="U48" s="44">
        <v>9.6666666666666665E-2</v>
      </c>
      <c r="V48" s="41">
        <v>1110</v>
      </c>
      <c r="W48" s="44">
        <v>5.4054054054054057E-3</v>
      </c>
    </row>
    <row r="49" spans="1:23" x14ac:dyDescent="0.55000000000000004">
      <c r="A49" s="45" t="s">
        <v>55</v>
      </c>
      <c r="B49" s="40">
        <v>2672479</v>
      </c>
      <c r="C49" s="40">
        <v>2303997</v>
      </c>
      <c r="D49" s="40">
        <v>1155568</v>
      </c>
      <c r="E49" s="41">
        <v>1148429</v>
      </c>
      <c r="F49" s="46">
        <v>368202</v>
      </c>
      <c r="G49" s="41">
        <v>184730</v>
      </c>
      <c r="H49" s="41">
        <v>183472</v>
      </c>
      <c r="I49" s="41">
        <v>252</v>
      </c>
      <c r="J49" s="41">
        <v>124</v>
      </c>
      <c r="K49" s="41">
        <v>128</v>
      </c>
      <c r="L49" s="67">
        <v>28</v>
      </c>
      <c r="M49" s="67">
        <v>25</v>
      </c>
      <c r="N49" s="67">
        <v>3</v>
      </c>
      <c r="O49" s="42"/>
      <c r="P49" s="41">
        <v>2537755</v>
      </c>
      <c r="Q49" s="43">
        <v>0.90788787727735731</v>
      </c>
      <c r="R49" s="47">
        <v>350000</v>
      </c>
      <c r="S49" s="43">
        <v>1.0520057142857142</v>
      </c>
      <c r="T49" s="41">
        <v>720</v>
      </c>
      <c r="U49" s="44">
        <v>0.35</v>
      </c>
      <c r="V49" s="41">
        <v>1220</v>
      </c>
      <c r="W49" s="44">
        <v>2.2950819672131147E-2</v>
      </c>
    </row>
    <row r="50" spans="1:23" x14ac:dyDescent="0.55000000000000004">
      <c r="A50" s="45" t="s">
        <v>56</v>
      </c>
      <c r="B50" s="40">
        <v>1698438</v>
      </c>
      <c r="C50" s="40">
        <v>1562457</v>
      </c>
      <c r="D50" s="40">
        <v>784192</v>
      </c>
      <c r="E50" s="41">
        <v>778265</v>
      </c>
      <c r="F50" s="46">
        <v>135739</v>
      </c>
      <c r="G50" s="41">
        <v>68077</v>
      </c>
      <c r="H50" s="41">
        <v>67662</v>
      </c>
      <c r="I50" s="41">
        <v>98</v>
      </c>
      <c r="J50" s="41">
        <v>42</v>
      </c>
      <c r="K50" s="41">
        <v>56</v>
      </c>
      <c r="L50" s="67">
        <v>144</v>
      </c>
      <c r="M50" s="67">
        <v>106</v>
      </c>
      <c r="N50" s="67">
        <v>38</v>
      </c>
      <c r="O50" s="42"/>
      <c r="P50" s="41">
        <v>1676195</v>
      </c>
      <c r="Q50" s="43">
        <v>0.93214512631286928</v>
      </c>
      <c r="R50" s="47">
        <v>125500</v>
      </c>
      <c r="S50" s="43">
        <v>1.081585657370518</v>
      </c>
      <c r="T50" s="41">
        <v>440</v>
      </c>
      <c r="U50" s="44">
        <v>0.22272727272727272</v>
      </c>
      <c r="V50" s="41">
        <v>1000</v>
      </c>
      <c r="W50" s="44">
        <v>0.14399999999999999</v>
      </c>
    </row>
    <row r="51" spans="1:23" x14ac:dyDescent="0.55000000000000004">
      <c r="A51" s="45" t="s">
        <v>57</v>
      </c>
      <c r="B51" s="40">
        <v>1613334</v>
      </c>
      <c r="C51" s="40">
        <v>1550182</v>
      </c>
      <c r="D51" s="40">
        <v>777809</v>
      </c>
      <c r="E51" s="41">
        <v>772373</v>
      </c>
      <c r="F51" s="46">
        <v>63078</v>
      </c>
      <c r="G51" s="41">
        <v>31634</v>
      </c>
      <c r="H51" s="41">
        <v>31444</v>
      </c>
      <c r="I51" s="41">
        <v>27</v>
      </c>
      <c r="J51" s="41">
        <v>10</v>
      </c>
      <c r="K51" s="41">
        <v>17</v>
      </c>
      <c r="L51" s="67">
        <v>47</v>
      </c>
      <c r="M51" s="67">
        <v>43</v>
      </c>
      <c r="N51" s="67">
        <v>4</v>
      </c>
      <c r="O51" s="42"/>
      <c r="P51" s="41">
        <v>1622295</v>
      </c>
      <c r="Q51" s="43">
        <v>0.9555487750378322</v>
      </c>
      <c r="R51" s="47">
        <v>55600</v>
      </c>
      <c r="S51" s="43">
        <v>1.1344964028776978</v>
      </c>
      <c r="T51" s="41">
        <v>300</v>
      </c>
      <c r="U51" s="44">
        <v>0.09</v>
      </c>
      <c r="V51" s="41">
        <v>1290</v>
      </c>
      <c r="W51" s="44">
        <v>3.6434108527131782E-2</v>
      </c>
    </row>
    <row r="52" spans="1:23" x14ac:dyDescent="0.55000000000000004">
      <c r="A52" s="45" t="s">
        <v>58</v>
      </c>
      <c r="B52" s="40">
        <v>2415828</v>
      </c>
      <c r="C52" s="40">
        <v>2216237</v>
      </c>
      <c r="D52" s="40">
        <v>1112433</v>
      </c>
      <c r="E52" s="41">
        <v>1103804</v>
      </c>
      <c r="F52" s="46">
        <v>199351</v>
      </c>
      <c r="G52" s="41">
        <v>100076</v>
      </c>
      <c r="H52" s="41">
        <v>99275</v>
      </c>
      <c r="I52" s="41">
        <v>234</v>
      </c>
      <c r="J52" s="41">
        <v>115</v>
      </c>
      <c r="K52" s="41">
        <v>119</v>
      </c>
      <c r="L52" s="67">
        <v>6</v>
      </c>
      <c r="M52" s="67">
        <v>5</v>
      </c>
      <c r="N52" s="67">
        <v>1</v>
      </c>
      <c r="O52" s="42"/>
      <c r="P52" s="41">
        <v>2407410</v>
      </c>
      <c r="Q52" s="43">
        <v>0.92058976244179425</v>
      </c>
      <c r="R52" s="47">
        <v>197100</v>
      </c>
      <c r="S52" s="43">
        <v>1.0114205986808726</v>
      </c>
      <c r="T52" s="41">
        <v>340</v>
      </c>
      <c r="U52" s="44">
        <v>0.68823529411764706</v>
      </c>
      <c r="V52" s="41">
        <v>710</v>
      </c>
      <c r="W52" s="44">
        <v>8.4507042253521118E-3</v>
      </c>
    </row>
    <row r="53" spans="1:23" x14ac:dyDescent="0.55000000000000004">
      <c r="A53" s="45" t="s">
        <v>59</v>
      </c>
      <c r="B53" s="40">
        <v>1964788</v>
      </c>
      <c r="C53" s="40">
        <v>1685138</v>
      </c>
      <c r="D53" s="40">
        <v>847232</v>
      </c>
      <c r="E53" s="41">
        <v>837906</v>
      </c>
      <c r="F53" s="46">
        <v>279092</v>
      </c>
      <c r="G53" s="41">
        <v>140322</v>
      </c>
      <c r="H53" s="41">
        <v>138770</v>
      </c>
      <c r="I53" s="41">
        <v>489</v>
      </c>
      <c r="J53" s="41">
        <v>242</v>
      </c>
      <c r="K53" s="41">
        <v>247</v>
      </c>
      <c r="L53" s="67">
        <v>69</v>
      </c>
      <c r="M53" s="67">
        <v>54</v>
      </c>
      <c r="N53" s="67">
        <v>15</v>
      </c>
      <c r="O53" s="42"/>
      <c r="P53" s="41">
        <v>1955425</v>
      </c>
      <c r="Q53" s="43">
        <v>0.86177582878402392</v>
      </c>
      <c r="R53" s="47">
        <v>305500</v>
      </c>
      <c r="S53" s="43">
        <v>0.9135581014729951</v>
      </c>
      <c r="T53" s="41">
        <v>1260</v>
      </c>
      <c r="U53" s="44">
        <v>0.3880952380952381</v>
      </c>
      <c r="V53" s="41">
        <v>3860</v>
      </c>
      <c r="W53" s="44">
        <v>1.7875647668393783E-2</v>
      </c>
    </row>
    <row r="55" spans="1:23" x14ac:dyDescent="0.55000000000000004">
      <c r="A55" s="134" t="s">
        <v>133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55000000000000004">
      <c r="A56" s="135" t="s">
        <v>134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55000000000000004">
      <c r="A57" s="135" t="s">
        <v>135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55000000000000004">
      <c r="A58" s="135" t="s">
        <v>136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55000000000000004">
      <c r="A59" s="134" t="s">
        <v>137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55000000000000004">
      <c r="A60" s="22" t="s">
        <v>138</v>
      </c>
    </row>
    <row r="61" spans="1:23" x14ac:dyDescent="0.55000000000000004">
      <c r="A61" s="22" t="s">
        <v>139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3" sqref="E3"/>
    </sheetView>
  </sheetViews>
  <sheetFormatPr defaultRowHeight="18" x14ac:dyDescent="0.55000000000000004"/>
  <cols>
    <col min="1" max="1" width="12" customWidth="1"/>
    <col min="2" max="2" width="15.08203125" customWidth="1"/>
    <col min="3" max="5" width="13.9140625" customWidth="1"/>
    <col min="6" max="6" width="17" customWidth="1"/>
  </cols>
  <sheetData>
    <row r="1" spans="1:6" x14ac:dyDescent="0.55000000000000004">
      <c r="A1" t="s">
        <v>140</v>
      </c>
    </row>
    <row r="2" spans="1:6" x14ac:dyDescent="0.55000000000000004">
      <c r="D2" s="49" t="s">
        <v>141</v>
      </c>
    </row>
    <row r="3" spans="1:6" ht="36" x14ac:dyDescent="0.55000000000000004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55000000000000004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143</v>
      </c>
    </row>
    <row r="54" spans="1:4" x14ac:dyDescent="0.55000000000000004">
      <c r="A54" t="s">
        <v>144</v>
      </c>
    </row>
    <row r="55" spans="1:4" x14ac:dyDescent="0.55000000000000004">
      <c r="A55" t="s">
        <v>145</v>
      </c>
    </row>
    <row r="56" spans="1:4" x14ac:dyDescent="0.55000000000000004">
      <c r="A56" t="s">
        <v>146</v>
      </c>
    </row>
    <row r="57" spans="1:4" x14ac:dyDescent="0.55000000000000004">
      <c r="A57" s="22" t="s">
        <v>147</v>
      </c>
    </row>
    <row r="58" spans="1:4" x14ac:dyDescent="0.55000000000000004">
      <c r="A58" t="s">
        <v>148</v>
      </c>
    </row>
    <row r="59" spans="1:4" x14ac:dyDescent="0.55000000000000004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DIGI-808455956-3909850</_dlc_DocId>
    <_dlc_DocIdUrl xmlns="89559dea-130d-4237-8e78-1ce7f44b9a24">
      <Url>https://digitalgojp.sharepoint.com/sites/digi_portal/_layouts/15/DocIdRedir.aspx?ID=DIGI-808455956-3909850</Url>
      <Description>DIGI-808455956-3909850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B37AA0E3-6102-4CBC-AE9A-24FF79DF5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2022-07-12T05:13:19Z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81b85434-c05b-43e1-8aed-5cf921275ff6</vt:lpwstr>
  </property>
  <property fmtid="{D5CDD505-2E9C-101B-9397-08002B2CF9AE}" pid="4" name="MediaServiceImageTags">
    <vt:lpwstr/>
  </property>
</Properties>
</file>