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8780" yWindow="5280" windowWidth="36230" windowHeight="18490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総接種回数!$A$1:$W$61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1" l="1"/>
  <c r="P7" i="11"/>
  <c r="R8" i="11"/>
  <c r="V7" i="11"/>
  <c r="T7" i="11"/>
  <c r="P3" i="12" l="1"/>
  <c r="B3" i="12"/>
  <c r="B3" i="11"/>
  <c r="U7" i="11" l="1"/>
  <c r="I7" i="11"/>
  <c r="O7" i="11"/>
  <c r="C8" i="11" l="1"/>
  <c r="D8" i="11" s="1"/>
  <c r="E8" i="11"/>
  <c r="F8" i="11" s="1"/>
  <c r="H8" i="11"/>
  <c r="C9" i="11"/>
  <c r="D9" i="11" s="1"/>
  <c r="E9" i="11"/>
  <c r="F9" i="11" s="1"/>
  <c r="G9" i="11"/>
  <c r="H9" i="11" s="1"/>
  <c r="C10" i="11"/>
  <c r="D10" i="11" s="1"/>
  <c r="E10" i="11"/>
  <c r="F10" i="11" s="1"/>
  <c r="G10" i="11"/>
  <c r="H10" i="11" s="1"/>
  <c r="C11" i="11"/>
  <c r="D11" i="11" s="1"/>
  <c r="E11" i="11"/>
  <c r="F11" i="11" s="1"/>
  <c r="G11" i="11"/>
  <c r="H11" i="11" s="1"/>
  <c r="C12" i="11"/>
  <c r="D12" i="11" s="1"/>
  <c r="E12" i="11"/>
  <c r="F12" i="11" s="1"/>
  <c r="G12" i="11"/>
  <c r="H12" i="11" s="1"/>
  <c r="C13" i="11"/>
  <c r="D13" i="11" s="1"/>
  <c r="E13" i="11"/>
  <c r="F13" i="11" s="1"/>
  <c r="G13" i="11"/>
  <c r="H13" i="11" s="1"/>
  <c r="C14" i="11"/>
  <c r="D14" i="11" s="1"/>
  <c r="E14" i="11"/>
  <c r="F14" i="11" s="1"/>
  <c r="G14" i="11"/>
  <c r="H14" i="11" s="1"/>
  <c r="C15" i="11"/>
  <c r="D15" i="11" s="1"/>
  <c r="E15" i="11"/>
  <c r="F15" i="11" s="1"/>
  <c r="G15" i="11"/>
  <c r="H15" i="11" s="1"/>
  <c r="C16" i="11"/>
  <c r="D16" i="11" s="1"/>
  <c r="E16" i="11"/>
  <c r="F16" i="11" s="1"/>
  <c r="G16" i="11"/>
  <c r="H16" i="11" s="1"/>
  <c r="C17" i="11"/>
  <c r="D17" i="11" s="1"/>
  <c r="E17" i="11"/>
  <c r="F17" i="11" s="1"/>
  <c r="G17" i="11"/>
  <c r="H17" i="11" s="1"/>
  <c r="C18" i="11"/>
  <c r="D18" i="11" s="1"/>
  <c r="E18" i="11"/>
  <c r="F18" i="11" s="1"/>
  <c r="G18" i="11"/>
  <c r="H18" i="11" s="1"/>
  <c r="C19" i="11"/>
  <c r="D19" i="11" s="1"/>
  <c r="E19" i="11"/>
  <c r="F19" i="11" s="1"/>
  <c r="G19" i="11"/>
  <c r="H19" i="11" s="1"/>
  <c r="C20" i="11"/>
  <c r="D20" i="11" s="1"/>
  <c r="E20" i="11"/>
  <c r="F20" i="11" s="1"/>
  <c r="G20" i="11"/>
  <c r="H20" i="11" s="1"/>
  <c r="C21" i="11"/>
  <c r="D21" i="11" s="1"/>
  <c r="E21" i="11"/>
  <c r="F21" i="11" s="1"/>
  <c r="G21" i="11"/>
  <c r="H21" i="11" s="1"/>
  <c r="C22" i="11"/>
  <c r="D22" i="11" s="1"/>
  <c r="E22" i="11"/>
  <c r="F22" i="11" s="1"/>
  <c r="G22" i="11"/>
  <c r="H22" i="11" s="1"/>
  <c r="C23" i="11"/>
  <c r="D23" i="11" s="1"/>
  <c r="E23" i="11"/>
  <c r="F23" i="11" s="1"/>
  <c r="G23" i="11"/>
  <c r="H23" i="11" s="1"/>
  <c r="C24" i="11"/>
  <c r="D24" i="11" s="1"/>
  <c r="E24" i="11"/>
  <c r="F24" i="11" s="1"/>
  <c r="G24" i="11"/>
  <c r="H24" i="11" s="1"/>
  <c r="C25" i="11"/>
  <c r="D25" i="11" s="1"/>
  <c r="E25" i="11"/>
  <c r="F25" i="11" s="1"/>
  <c r="G25" i="11"/>
  <c r="H25" i="11" s="1"/>
  <c r="C26" i="11"/>
  <c r="D26" i="11" s="1"/>
  <c r="E26" i="11"/>
  <c r="F26" i="11" s="1"/>
  <c r="G26" i="11"/>
  <c r="H26" i="11" s="1"/>
  <c r="C27" i="11"/>
  <c r="D27" i="11" s="1"/>
  <c r="E27" i="11"/>
  <c r="F27" i="11" s="1"/>
  <c r="G27" i="11"/>
  <c r="H27" i="11" s="1"/>
  <c r="C28" i="11"/>
  <c r="D28" i="11" s="1"/>
  <c r="E28" i="11"/>
  <c r="F28" i="11" s="1"/>
  <c r="G28" i="11"/>
  <c r="H28" i="11" s="1"/>
  <c r="C29" i="11"/>
  <c r="D29" i="11" s="1"/>
  <c r="E29" i="11"/>
  <c r="F29" i="11" s="1"/>
  <c r="G29" i="11"/>
  <c r="H29" i="11" s="1"/>
  <c r="C30" i="11"/>
  <c r="D30" i="11" s="1"/>
  <c r="E30" i="11"/>
  <c r="F30" i="11" s="1"/>
  <c r="G30" i="11"/>
  <c r="H30" i="11" s="1"/>
  <c r="C31" i="11"/>
  <c r="D31" i="11" s="1"/>
  <c r="E31" i="11"/>
  <c r="F31" i="11" s="1"/>
  <c r="G31" i="11"/>
  <c r="H31" i="11" s="1"/>
  <c r="C32" i="11"/>
  <c r="D32" i="11" s="1"/>
  <c r="E32" i="11"/>
  <c r="F32" i="11" s="1"/>
  <c r="G32" i="11"/>
  <c r="H32" i="11" s="1"/>
  <c r="C33" i="11"/>
  <c r="D33" i="11" s="1"/>
  <c r="E33" i="11"/>
  <c r="F33" i="11" s="1"/>
  <c r="G33" i="11"/>
  <c r="H33" i="11" s="1"/>
  <c r="C34" i="11"/>
  <c r="D34" i="11" s="1"/>
  <c r="E34" i="11"/>
  <c r="F34" i="11" s="1"/>
  <c r="G34" i="11"/>
  <c r="H34" i="11" s="1"/>
  <c r="C35" i="11"/>
  <c r="D35" i="11" s="1"/>
  <c r="E35" i="11"/>
  <c r="F35" i="11" s="1"/>
  <c r="G35" i="11"/>
  <c r="H35" i="11" s="1"/>
  <c r="C36" i="11"/>
  <c r="D36" i="11" s="1"/>
  <c r="E36" i="11"/>
  <c r="F36" i="11" s="1"/>
  <c r="G36" i="11"/>
  <c r="H36" i="11" s="1"/>
  <c r="C37" i="11"/>
  <c r="D37" i="11" s="1"/>
  <c r="E37" i="11"/>
  <c r="F37" i="11" s="1"/>
  <c r="G37" i="11"/>
  <c r="H37" i="11" s="1"/>
  <c r="C38" i="11"/>
  <c r="D38" i="11" s="1"/>
  <c r="E38" i="11"/>
  <c r="F38" i="11" s="1"/>
  <c r="G38" i="11"/>
  <c r="H38" i="11" s="1"/>
  <c r="C39" i="11"/>
  <c r="D39" i="11" s="1"/>
  <c r="E39" i="11"/>
  <c r="F39" i="11" s="1"/>
  <c r="G39" i="11"/>
  <c r="H39" i="11" s="1"/>
  <c r="C40" i="11"/>
  <c r="D40" i="11" s="1"/>
  <c r="E40" i="11"/>
  <c r="F40" i="11" s="1"/>
  <c r="G40" i="11"/>
  <c r="H40" i="11" s="1"/>
  <c r="C41" i="11"/>
  <c r="D41" i="11" s="1"/>
  <c r="E41" i="11"/>
  <c r="F41" i="11" s="1"/>
  <c r="G41" i="11"/>
  <c r="H41" i="11" s="1"/>
  <c r="C42" i="11"/>
  <c r="D42" i="11" s="1"/>
  <c r="E42" i="11"/>
  <c r="F42" i="11" s="1"/>
  <c r="G42" i="11"/>
  <c r="H42" i="11" s="1"/>
  <c r="C43" i="11"/>
  <c r="D43" i="11" s="1"/>
  <c r="E43" i="11"/>
  <c r="F43" i="11" s="1"/>
  <c r="G43" i="11"/>
  <c r="H43" i="11" s="1"/>
  <c r="C44" i="11"/>
  <c r="D44" i="11" s="1"/>
  <c r="E44" i="11"/>
  <c r="F44" i="11" s="1"/>
  <c r="G44" i="11"/>
  <c r="H44" i="11" s="1"/>
  <c r="C45" i="11"/>
  <c r="D45" i="11" s="1"/>
  <c r="E45" i="11"/>
  <c r="F45" i="11" s="1"/>
  <c r="G45" i="11"/>
  <c r="H45" i="11" s="1"/>
  <c r="C46" i="11"/>
  <c r="D46" i="11" s="1"/>
  <c r="E46" i="11"/>
  <c r="F46" i="11" s="1"/>
  <c r="G46" i="11"/>
  <c r="H46" i="11" s="1"/>
  <c r="C47" i="11"/>
  <c r="D47" i="11" s="1"/>
  <c r="E47" i="11"/>
  <c r="F47" i="11" s="1"/>
  <c r="G47" i="11"/>
  <c r="H47" i="11" s="1"/>
  <c r="C48" i="11"/>
  <c r="D48" i="11" s="1"/>
  <c r="E48" i="11"/>
  <c r="F48" i="11" s="1"/>
  <c r="G48" i="11"/>
  <c r="H48" i="11" s="1"/>
  <c r="C49" i="11"/>
  <c r="D49" i="11" s="1"/>
  <c r="E49" i="11"/>
  <c r="F49" i="11" s="1"/>
  <c r="G49" i="11"/>
  <c r="H49" i="11" s="1"/>
  <c r="C50" i="11"/>
  <c r="D50" i="11" s="1"/>
  <c r="E50" i="11"/>
  <c r="F50" i="11" s="1"/>
  <c r="G50" i="11"/>
  <c r="H50" i="11" s="1"/>
  <c r="C51" i="11"/>
  <c r="D51" i="11" s="1"/>
  <c r="E51" i="11"/>
  <c r="F51" i="11" s="1"/>
  <c r="G51" i="11"/>
  <c r="H51" i="11" s="1"/>
  <c r="C52" i="11"/>
  <c r="D52" i="11" s="1"/>
  <c r="E52" i="11"/>
  <c r="F52" i="11" s="1"/>
  <c r="G52" i="11"/>
  <c r="H52" i="11" s="1"/>
  <c r="C53" i="11"/>
  <c r="D53" i="11" s="1"/>
  <c r="E53" i="11"/>
  <c r="F53" i="11" s="1"/>
  <c r="G53" i="11"/>
  <c r="H53" i="11" s="1"/>
  <c r="C54" i="11"/>
  <c r="D54" i="11" s="1"/>
  <c r="E54" i="11"/>
  <c r="F54" i="11" s="1"/>
  <c r="G54" i="11"/>
  <c r="H54" i="11" s="1"/>
  <c r="N7" i="11"/>
  <c r="V2" i="12"/>
  <c r="R54" i="11"/>
  <c r="R53" i="11"/>
  <c r="R52" i="11"/>
  <c r="R51" i="11"/>
  <c r="R50" i="11"/>
  <c r="R49" i="11"/>
  <c r="R48" i="11"/>
  <c r="R47" i="11"/>
  <c r="R46" i="11"/>
  <c r="R45" i="11"/>
  <c r="R44" i="11"/>
  <c r="R43" i="11"/>
  <c r="R42" i="11"/>
  <c r="R41" i="11"/>
  <c r="R40" i="11"/>
  <c r="R39" i="11"/>
  <c r="R38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R7" i="11" l="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B6" i="12"/>
  <c r="C7" i="11" l="1"/>
  <c r="S54" i="11"/>
  <c r="S53" i="11"/>
  <c r="S52" i="11"/>
  <c r="S51" i="11"/>
  <c r="S50" i="11"/>
  <c r="S49" i="11"/>
  <c r="S48" i="11"/>
  <c r="S47" i="11"/>
  <c r="S46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30" i="11"/>
  <c r="S29" i="11"/>
  <c r="S28" i="11"/>
  <c r="S27" i="11"/>
  <c r="S26" i="11"/>
  <c r="S25" i="11"/>
  <c r="S24" i="11"/>
  <c r="S23" i="11"/>
  <c r="S22" i="11"/>
  <c r="S21" i="11"/>
  <c r="S20" i="11"/>
  <c r="S19" i="11"/>
  <c r="S18" i="11"/>
  <c r="S17" i="11"/>
  <c r="S16" i="11"/>
  <c r="S15" i="11"/>
  <c r="S14" i="11"/>
  <c r="S13" i="11"/>
  <c r="S12" i="11"/>
  <c r="S11" i="11"/>
  <c r="S10" i="11"/>
  <c r="S9" i="11"/>
  <c r="N6" i="12"/>
  <c r="M6" i="12"/>
  <c r="L6" i="12"/>
  <c r="W6" i="12" s="1"/>
  <c r="I6" i="12"/>
  <c r="S8" i="11" l="1"/>
  <c r="S7" i="11"/>
  <c r="W7" i="11" l="1"/>
  <c r="U2" i="11"/>
  <c r="M7" i="11" l="1"/>
  <c r="L7" i="11"/>
  <c r="G5" i="10"/>
  <c r="G7" i="11" l="1"/>
  <c r="B7" i="11" s="1"/>
  <c r="Q7" i="11"/>
  <c r="H7" i="11" l="1"/>
  <c r="J7" i="11"/>
  <c r="K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G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<sst xmlns="http://schemas.openxmlformats.org/spreadsheetml/2006/main" count="353" uniqueCount="152">
  <si>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</si>
  <si>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</si>
  <si>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</si>
  <si>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</si>
  <si>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</si>
  <si>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</si>
  <si>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</si>
  <si>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</si>
  <si>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</si>
  <si>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</si>
  <si>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</si>
  <si>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</si>
  <si>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</si>
  <si>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</si>
  <si>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</si>
  <si>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</si>
  <si>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</si>
  <si>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</si>
  <si>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</si>
  <si>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</si>
  <si>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</si>
  <si>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</si>
  <si>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</si>
  <si>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</si>
  <si>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</si>
  <si>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</si>
  <si>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</si>
  <si>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</si>
  <si>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</si>
  <si>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</si>
  <si>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</si>
  <si>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</si>
  <si>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</si>
  <si>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</si>
  <si>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</si>
  <si>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</si>
  <si>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</si>
  <si>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</si>
  <si>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</si>
  <si>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</si>
  <si>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</si>
  <si>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</si>
  <si>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</si>
  <si>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</si>
  <si>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</si>
  <si>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</si>
  <si>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</si>
  <si>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</si>
  <si>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</si>
  <si>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</si>
  <si>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</si>
  <si>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</si>
  <si>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</si>
  <si>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</si>
  <si>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</si>
  <si>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</si>
  <si>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</si>
  <si>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</si>
  <si>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</si>
  <si>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</si>
  <si>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</si>
  <si>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</si>
  <si>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</si>
  <si>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</si>
  <si>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</si>
  <si>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</si>
  <si>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</si>
  <si>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</si>
  <si>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</si>
  <si>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</si>
  <si>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</si>
  <si>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</si>
  <si>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</si>
  <si>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</si>
  <si>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</si>
  <si>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</si>
  <si>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</si>
  <si>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</si>
  <si>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</si>
  <si>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</si>
  <si>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</si>
  <si>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</si>
  <si>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</si>
  <si>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</si>
  <si>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</si>
  <si>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</si>
  <si>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</si>
  <si>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</si>
  <si>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</si>
  <si>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</si>
  <si>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</si>
  <si>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</si>
  <si>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</si>
  <si>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</si>
  <si>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</si>
  <si>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</si>
  <si>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</si>
  <si>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</si>
  <si>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</si>
  <si>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</si>
  <si>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</si>
  <si>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</si>
  <si>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</si>
  <si>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</si>
  <si>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</si>
  <si>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</si>
  <si>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</si>
  <si>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</si>
  <si>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</si>
  <si>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</si>
  <si>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</si>
  <si>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</si>
  <si>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</si>
  <si>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</si>
  <si>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</si>
  <si>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</si>
  <si>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</si>
  <si>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</si>
  <si>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</si>
  <si>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</si>
  <si>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</si>
  <si>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</si>
  <si>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</si>
  <si>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</si>
  <si>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</si>
  <si>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</si>
  <si>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</si>
  <si>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</si>
  <si>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</si>
  <si>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</si>
  <si>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</si>
  <si>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</si>
  <si>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</si>
  <si>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</si>
  <si>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</si>
  <si>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</si>
  <si>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</si>
  <si>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</si>
  <si>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</si>
  <si>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</si>
  <si>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</si>
  <si>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</si>
  <si>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</si>
  <si>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</si>
  <si>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</si>
  <si>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</si>
  <si>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</si>
  <si>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モデルナ社</t>
    <rPh sb="4" eb="5">
      <t>シャ</t>
    </rPh>
    <phoneticPr fontId="2"/>
  </si>
  <si>
    <r>
      <t>モデルナ社</t>
    </r>
    <r>
      <rPr>
        <sz val="8"/>
        <color theme="1"/>
        <rFont val="游ゴシック"/>
        <family val="3"/>
        <charset val="128"/>
        <scheme val="minor"/>
      </rPr>
      <t>※1</t>
    </r>
    <rPh sb="4" eb="5">
      <t>シャ</t>
    </rPh>
    <phoneticPr fontId="2"/>
  </si>
  <si>
    <t>内８月分</t>
    <rPh sb="0" eb="1">
      <t>ウチ</t>
    </rPh>
    <rPh sb="2" eb="3">
      <t>ガツ</t>
    </rPh>
    <rPh sb="3" eb="4">
      <t>ブン</t>
    </rPh>
    <phoneticPr fontId="2"/>
  </si>
  <si>
    <t>内８月分</t>
    <phoneticPr fontId="2"/>
  </si>
  <si>
    <t>直近1週間</t>
    <rPh sb="3" eb="5">
      <t>シュウカン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</si>
</sst>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0" fillId="0" borderId="2" xfId="0" applyNumberFormat="1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L9" sqref="L9"/>
    </sheetView>
  </sheetViews>
  <sheetFormatPr defaultRowHeight="18" x14ac:dyDescent="0.55000000000000004"/>
  <cols>
    <col min="1" max="1" width="13.58203125" customWidth="1"/>
    <col min="2" max="3" width="13.58203125" style="1" customWidth="1"/>
    <col min="4" max="7" width="13.58203125" customWidth="1"/>
    <col min="8" max="8" width="15.1640625" customWidth="1"/>
    <col min="9" max="9" width="7" customWidth="1"/>
    <col min="10" max="10" width="10.5" bestFit="1" customWidth="1"/>
  </cols>
  <sheetData>
    <row r="1" spans="1:8" x14ac:dyDescent="0.55000000000000004">
      <c r="A1" s="74" t="s">
        <v>0</v>
      </c>
      <c r="B1" s="74"/>
      <c r="C1" s="74"/>
      <c r="D1" s="74"/>
      <c r="E1" s="74"/>
      <c r="F1" s="74"/>
      <c r="G1" s="74"/>
      <c r="H1" s="74"/>
    </row>
    <row r="2" spans="1:8" x14ac:dyDescent="0.55000000000000004">
      <c r="A2" s="2"/>
      <c r="B2" s="3"/>
      <c r="C2" s="3"/>
      <c r="D2" s="2"/>
      <c r="E2" s="2"/>
      <c r="F2" s="2"/>
      <c r="G2" s="2"/>
      <c r="H2" s="2"/>
    </row>
    <row r="3" spans="1:8" x14ac:dyDescent="0.55000000000000004">
      <c r="A3" s="2"/>
      <c r="B3" s="3"/>
      <c r="C3" s="3"/>
      <c r="D3" s="2"/>
      <c r="E3" s="2"/>
      <c r="F3" s="2"/>
      <c r="G3" s="89">
        <v>44792</v>
      </c>
      <c r="H3" s="89"/>
    </row>
    <row r="4" spans="1:8" x14ac:dyDescent="0.55000000000000004">
      <c r="A4" s="4"/>
      <c r="B4" s="5"/>
      <c r="C4" s="5"/>
      <c r="D4" s="4"/>
      <c r="E4" s="6"/>
      <c r="F4" s="6"/>
      <c r="G4" s="6"/>
      <c r="H4" s="7" t="s">
        <v>1</v>
      </c>
    </row>
    <row r="5" spans="1:8" ht="19.5" customHeight="1" x14ac:dyDescent="0.55000000000000004">
      <c r="A5" s="70" t="s">
        <v>2</v>
      </c>
      <c r="B5" s="75" t="s">
        <v>3</v>
      </c>
      <c r="C5" s="71" t="s">
        <v>4</v>
      </c>
      <c r="D5" s="76"/>
      <c r="E5" s="79" t="s">
        <v>151</v>
      </c>
      <c r="F5" s="80"/>
      <c r="G5" s="81">
        <v>44791</v>
      </c>
      <c r="H5" s="82"/>
    </row>
    <row r="6" spans="1:8" ht="21.75" customHeight="1" x14ac:dyDescent="0.55000000000000004">
      <c r="A6" s="70"/>
      <c r="B6" s="75"/>
      <c r="C6" s="77"/>
      <c r="D6" s="78"/>
      <c r="E6" s="83" t="s">
        <v>5</v>
      </c>
      <c r="F6" s="84"/>
      <c r="G6" s="85" t="s">
        <v>6</v>
      </c>
      <c r="H6" s="86"/>
    </row>
    <row r="7" spans="1:8" ht="18.75" customHeight="1" x14ac:dyDescent="0.55000000000000004">
      <c r="A7" s="70"/>
      <c r="B7" s="75"/>
      <c r="C7" s="87" t="s">
        <v>7</v>
      </c>
      <c r="D7" s="8"/>
      <c r="E7" s="69" t="s">
        <v>8</v>
      </c>
      <c r="F7" s="8"/>
      <c r="G7" s="69" t="s">
        <v>8</v>
      </c>
      <c r="H7" s="9"/>
    </row>
    <row r="8" spans="1:8" ht="18.75" customHeight="1" x14ac:dyDescent="0.55000000000000004">
      <c r="A8" s="70"/>
      <c r="B8" s="75"/>
      <c r="C8" s="88"/>
      <c r="D8" s="71" t="s">
        <v>9</v>
      </c>
      <c r="E8" s="70"/>
      <c r="F8" s="71" t="s">
        <v>10</v>
      </c>
      <c r="G8" s="70"/>
      <c r="H8" s="73" t="s">
        <v>10</v>
      </c>
    </row>
    <row r="9" spans="1:8" ht="35.15" customHeight="1" x14ac:dyDescent="0.55000000000000004">
      <c r="A9" s="70"/>
      <c r="B9" s="75"/>
      <c r="C9" s="88"/>
      <c r="D9" s="72"/>
      <c r="E9" s="70"/>
      <c r="F9" s="72"/>
      <c r="G9" s="70"/>
      <c r="H9" s="72"/>
    </row>
    <row r="10" spans="1:8" x14ac:dyDescent="0.55000000000000004">
      <c r="A10" s="10" t="s">
        <v>11</v>
      </c>
      <c r="B10" s="20">
        <v>126645025.00000003</v>
      </c>
      <c r="C10" s="21">
        <f>SUM(C11:C57)</f>
        <v>80869570</v>
      </c>
      <c r="D10" s="11">
        <f>C10/$B10</f>
        <v>0.63855307383768123</v>
      </c>
      <c r="E10" s="21">
        <f>SUM(E11:E57)</f>
        <v>323503</v>
      </c>
      <c r="F10" s="11">
        <f>E10/$B10</f>
        <v>2.5544074865949131E-3</v>
      </c>
      <c r="G10" s="21">
        <f>SUM(G11:G57)</f>
        <v>45578</v>
      </c>
      <c r="H10" s="11">
        <f>G10/$B10</f>
        <v>3.5988780451502131E-4</v>
      </c>
    </row>
    <row r="11" spans="1:8" x14ac:dyDescent="0.55000000000000004">
      <c r="A11" s="12" t="s">
        <v>12</v>
      </c>
      <c r="B11" s="20">
        <v>5226603</v>
      </c>
      <c r="C11" s="21">
        <v>3450850</v>
      </c>
      <c r="D11" s="11">
        <f t="shared" ref="D11:D57" si="0">C11/$B11</f>
        <v>0.66024720071526377</v>
      </c>
      <c r="E11" s="21">
        <v>14782</v>
      </c>
      <c r="F11" s="11">
        <f t="shared" ref="F11:F57" si="1">E11/$B11</f>
        <v>2.8282232264436385E-3</v>
      </c>
      <c r="G11" s="21">
        <v>3778</v>
      </c>
      <c r="H11" s="11">
        <f t="shared" ref="H11:H57" si="2">G11/$B11</f>
        <v>7.2284043766094349E-4</v>
      </c>
    </row>
    <row r="12" spans="1:8" x14ac:dyDescent="0.55000000000000004">
      <c r="A12" s="12" t="s">
        <v>13</v>
      </c>
      <c r="B12" s="20">
        <v>1259615</v>
      </c>
      <c r="C12" s="21">
        <v>886519</v>
      </c>
      <c r="D12" s="11">
        <f t="shared" si="0"/>
        <v>0.70380155841268954</v>
      </c>
      <c r="E12" s="21">
        <v>2128</v>
      </c>
      <c r="F12" s="11">
        <f t="shared" si="1"/>
        <v>1.689405096001556E-3</v>
      </c>
      <c r="G12" s="21">
        <v>436</v>
      </c>
      <c r="H12" s="11">
        <f t="shared" si="2"/>
        <v>3.4613751027099548E-4</v>
      </c>
    </row>
    <row r="13" spans="1:8" x14ac:dyDescent="0.55000000000000004">
      <c r="A13" s="12" t="s">
        <v>14</v>
      </c>
      <c r="B13" s="20">
        <v>1220823</v>
      </c>
      <c r="C13" s="21">
        <v>874805</v>
      </c>
      <c r="D13" s="11">
        <f t="shared" si="0"/>
        <v>0.71656988769051699</v>
      </c>
      <c r="E13" s="21">
        <v>2498</v>
      </c>
      <c r="F13" s="11">
        <f t="shared" si="1"/>
        <v>2.0461606637489629E-3</v>
      </c>
      <c r="G13" s="21">
        <v>246</v>
      </c>
      <c r="H13" s="11">
        <f t="shared" si="2"/>
        <v>2.0150341204253197E-4</v>
      </c>
    </row>
    <row r="14" spans="1:8" x14ac:dyDescent="0.55000000000000004">
      <c r="A14" s="12" t="s">
        <v>15</v>
      </c>
      <c r="B14" s="20">
        <v>2281989</v>
      </c>
      <c r="C14" s="21">
        <v>1526720</v>
      </c>
      <c r="D14" s="11">
        <f t="shared" si="0"/>
        <v>0.66903039409918275</v>
      </c>
      <c r="E14" s="21">
        <v>4501</v>
      </c>
      <c r="F14" s="11">
        <f t="shared" si="1"/>
        <v>1.9724021456720433E-3</v>
      </c>
      <c r="G14" s="21">
        <v>882</v>
      </c>
      <c r="H14" s="11">
        <f t="shared" si="2"/>
        <v>3.8650493056714995E-4</v>
      </c>
    </row>
    <row r="15" spans="1:8" x14ac:dyDescent="0.55000000000000004">
      <c r="A15" s="12" t="s">
        <v>16</v>
      </c>
      <c r="B15" s="20">
        <v>971288</v>
      </c>
      <c r="C15" s="21">
        <v>722118</v>
      </c>
      <c r="D15" s="11">
        <f t="shared" si="0"/>
        <v>0.7434643483704112</v>
      </c>
      <c r="E15" s="21">
        <v>2047</v>
      </c>
      <c r="F15" s="11">
        <f t="shared" si="1"/>
        <v>2.107510851570286E-3</v>
      </c>
      <c r="G15" s="21">
        <v>456</v>
      </c>
      <c r="H15" s="11">
        <f t="shared" si="2"/>
        <v>4.6947970118028844E-4</v>
      </c>
    </row>
    <row r="16" spans="1:8" x14ac:dyDescent="0.55000000000000004">
      <c r="A16" s="12" t="s">
        <v>17</v>
      </c>
      <c r="B16" s="20">
        <v>1069562</v>
      </c>
      <c r="C16" s="21">
        <v>772369</v>
      </c>
      <c r="D16" s="11">
        <f t="shared" si="0"/>
        <v>0.72213579016457208</v>
      </c>
      <c r="E16" s="21">
        <v>1659</v>
      </c>
      <c r="F16" s="11">
        <f t="shared" si="1"/>
        <v>1.5511022268928777E-3</v>
      </c>
      <c r="G16" s="21">
        <v>261</v>
      </c>
      <c r="H16" s="11">
        <f t="shared" si="2"/>
        <v>2.4402512430321945E-4</v>
      </c>
    </row>
    <row r="17" spans="1:8" x14ac:dyDescent="0.55000000000000004">
      <c r="A17" s="12" t="s">
        <v>18</v>
      </c>
      <c r="B17" s="20">
        <v>1862059.0000000002</v>
      </c>
      <c r="C17" s="21">
        <v>1310499</v>
      </c>
      <c r="D17" s="11">
        <f t="shared" si="0"/>
        <v>0.70379026658124144</v>
      </c>
      <c r="E17" s="21">
        <v>2932</v>
      </c>
      <c r="F17" s="11">
        <f t="shared" si="1"/>
        <v>1.5746010196239751E-3</v>
      </c>
      <c r="G17" s="21">
        <v>688</v>
      </c>
      <c r="H17" s="11">
        <f t="shared" si="2"/>
        <v>3.694834589022152E-4</v>
      </c>
    </row>
    <row r="18" spans="1:8" x14ac:dyDescent="0.55000000000000004">
      <c r="A18" s="12" t="s">
        <v>19</v>
      </c>
      <c r="B18" s="20">
        <v>2907675</v>
      </c>
      <c r="C18" s="21">
        <v>1975737</v>
      </c>
      <c r="D18" s="11">
        <f t="shared" si="0"/>
        <v>0.67949031442647478</v>
      </c>
      <c r="E18" s="21">
        <v>6675</v>
      </c>
      <c r="F18" s="11">
        <f t="shared" si="1"/>
        <v>2.2956485852098328E-3</v>
      </c>
      <c r="G18" s="21">
        <v>966</v>
      </c>
      <c r="H18" s="11">
        <f t="shared" si="2"/>
        <v>3.3222419974722071E-4</v>
      </c>
    </row>
    <row r="19" spans="1:8" x14ac:dyDescent="0.55000000000000004">
      <c r="A19" s="12" t="s">
        <v>20</v>
      </c>
      <c r="B19" s="20">
        <v>1955401</v>
      </c>
      <c r="C19" s="21">
        <v>1315088</v>
      </c>
      <c r="D19" s="11">
        <f t="shared" si="0"/>
        <v>0.67254133551123274</v>
      </c>
      <c r="E19" s="21">
        <v>4290</v>
      </c>
      <c r="F19" s="11">
        <f t="shared" si="1"/>
        <v>2.1939233947410276E-3</v>
      </c>
      <c r="G19" s="21">
        <v>544</v>
      </c>
      <c r="H19" s="11">
        <f t="shared" si="2"/>
        <v>2.7820380576669439E-4</v>
      </c>
    </row>
    <row r="20" spans="1:8" x14ac:dyDescent="0.55000000000000004">
      <c r="A20" s="12" t="s">
        <v>21</v>
      </c>
      <c r="B20" s="20">
        <v>1958101</v>
      </c>
      <c r="C20" s="21">
        <v>1289191</v>
      </c>
      <c r="D20" s="11">
        <f t="shared" si="0"/>
        <v>0.65838840795239872</v>
      </c>
      <c r="E20" s="21">
        <v>3413</v>
      </c>
      <c r="F20" s="11">
        <f t="shared" si="1"/>
        <v>1.7430152990065375E-3</v>
      </c>
      <c r="G20" s="21">
        <v>488</v>
      </c>
      <c r="H20" s="11">
        <f t="shared" si="2"/>
        <v>2.4922105652364204E-4</v>
      </c>
    </row>
    <row r="21" spans="1:8" x14ac:dyDescent="0.55000000000000004">
      <c r="A21" s="12" t="s">
        <v>22</v>
      </c>
      <c r="B21" s="20">
        <v>7393799</v>
      </c>
      <c r="C21" s="21">
        <v>4777830</v>
      </c>
      <c r="D21" s="11">
        <f t="shared" si="0"/>
        <v>0.64619419597422112</v>
      </c>
      <c r="E21" s="21">
        <v>25065</v>
      </c>
      <c r="F21" s="11">
        <f t="shared" si="1"/>
        <v>3.3900028929647668E-3</v>
      </c>
      <c r="G21" s="21">
        <v>3109</v>
      </c>
      <c r="H21" s="11">
        <f t="shared" si="2"/>
        <v>4.2048749228914661E-4</v>
      </c>
    </row>
    <row r="22" spans="1:8" x14ac:dyDescent="0.55000000000000004">
      <c r="A22" s="12" t="s">
        <v>23</v>
      </c>
      <c r="B22" s="20">
        <v>6322892.0000000009</v>
      </c>
      <c r="C22" s="21">
        <v>4159768</v>
      </c>
      <c r="D22" s="11">
        <f t="shared" si="0"/>
        <v>0.65789009206546611</v>
      </c>
      <c r="E22" s="21">
        <v>16369</v>
      </c>
      <c r="F22" s="11">
        <f t="shared" si="1"/>
        <v>2.5888470022894581E-3</v>
      </c>
      <c r="G22" s="21">
        <v>2291</v>
      </c>
      <c r="H22" s="11">
        <f t="shared" si="2"/>
        <v>3.6233419770573331E-4</v>
      </c>
    </row>
    <row r="23" spans="1:8" x14ac:dyDescent="0.55000000000000004">
      <c r="A23" s="12" t="s">
        <v>24</v>
      </c>
      <c r="B23" s="20">
        <v>13843329.000000002</v>
      </c>
      <c r="C23" s="21">
        <v>8669370</v>
      </c>
      <c r="D23" s="11">
        <f t="shared" si="0"/>
        <v>0.62624893188625352</v>
      </c>
      <c r="E23" s="21">
        <v>43330</v>
      </c>
      <c r="F23" s="11">
        <f t="shared" si="1"/>
        <v>3.1300274666592113E-3</v>
      </c>
      <c r="G23" s="21">
        <v>5826</v>
      </c>
      <c r="H23" s="11">
        <f t="shared" si="2"/>
        <v>4.208525275965051E-4</v>
      </c>
    </row>
    <row r="24" spans="1:8" x14ac:dyDescent="0.55000000000000004">
      <c r="A24" s="12" t="s">
        <v>25</v>
      </c>
      <c r="B24" s="20">
        <v>9220206</v>
      </c>
      <c r="C24" s="21">
        <v>5895732</v>
      </c>
      <c r="D24" s="11">
        <f t="shared" si="0"/>
        <v>0.63943603863080711</v>
      </c>
      <c r="E24" s="21">
        <v>28198</v>
      </c>
      <c r="F24" s="11">
        <f t="shared" si="1"/>
        <v>3.0582830795754454E-3</v>
      </c>
      <c r="G24" s="21">
        <v>3157</v>
      </c>
      <c r="H24" s="11">
        <f t="shared" si="2"/>
        <v>3.4240015895523377E-4</v>
      </c>
    </row>
    <row r="25" spans="1:8" x14ac:dyDescent="0.55000000000000004">
      <c r="A25" s="12" t="s">
        <v>26</v>
      </c>
      <c r="B25" s="20">
        <v>2213174</v>
      </c>
      <c r="C25" s="21">
        <v>1589304</v>
      </c>
      <c r="D25" s="11">
        <f t="shared" si="0"/>
        <v>0.71811073146530724</v>
      </c>
      <c r="E25" s="21">
        <v>3091</v>
      </c>
      <c r="F25" s="11">
        <f t="shared" si="1"/>
        <v>1.3966366855927279E-3</v>
      </c>
      <c r="G25" s="21">
        <v>383</v>
      </c>
      <c r="H25" s="11">
        <f t="shared" si="2"/>
        <v>1.7305462652281295E-4</v>
      </c>
    </row>
    <row r="26" spans="1:8" x14ac:dyDescent="0.55000000000000004">
      <c r="A26" s="12" t="s">
        <v>27</v>
      </c>
      <c r="B26" s="20">
        <v>1047674</v>
      </c>
      <c r="C26" s="21">
        <v>713404</v>
      </c>
      <c r="D26" s="11">
        <f t="shared" si="0"/>
        <v>0.68094082701298309</v>
      </c>
      <c r="E26" s="21">
        <v>1433</v>
      </c>
      <c r="F26" s="11">
        <f t="shared" si="1"/>
        <v>1.3677918894617982E-3</v>
      </c>
      <c r="G26" s="21">
        <v>259</v>
      </c>
      <c r="H26" s="11">
        <f t="shared" si="2"/>
        <v>2.4721430521326292E-4</v>
      </c>
    </row>
    <row r="27" spans="1:8" x14ac:dyDescent="0.55000000000000004">
      <c r="A27" s="12" t="s">
        <v>28</v>
      </c>
      <c r="B27" s="20">
        <v>1132656</v>
      </c>
      <c r="C27" s="21">
        <v>733957</v>
      </c>
      <c r="D27" s="11">
        <f t="shared" si="0"/>
        <v>0.64799639078413918</v>
      </c>
      <c r="E27" s="21">
        <v>2491</v>
      </c>
      <c r="F27" s="11">
        <f t="shared" si="1"/>
        <v>2.1992555550846859E-3</v>
      </c>
      <c r="G27" s="21">
        <v>402</v>
      </c>
      <c r="H27" s="11">
        <f t="shared" si="2"/>
        <v>3.5491799805059963E-4</v>
      </c>
    </row>
    <row r="28" spans="1:8" x14ac:dyDescent="0.55000000000000004">
      <c r="A28" s="12" t="s">
        <v>29</v>
      </c>
      <c r="B28" s="20">
        <v>774582.99999999988</v>
      </c>
      <c r="C28" s="21">
        <v>513336</v>
      </c>
      <c r="D28" s="11">
        <f t="shared" si="0"/>
        <v>0.66272562139886892</v>
      </c>
      <c r="E28" s="21">
        <v>1737</v>
      </c>
      <c r="F28" s="11">
        <f t="shared" si="1"/>
        <v>2.2424969306065333E-3</v>
      </c>
      <c r="G28" s="21">
        <v>605</v>
      </c>
      <c r="H28" s="11">
        <f t="shared" si="2"/>
        <v>7.81065424880226E-4</v>
      </c>
    </row>
    <row r="29" spans="1:8" x14ac:dyDescent="0.55000000000000004">
      <c r="A29" s="12" t="s">
        <v>30</v>
      </c>
      <c r="B29" s="20">
        <v>820997</v>
      </c>
      <c r="C29" s="21">
        <v>540456</v>
      </c>
      <c r="D29" s="11">
        <f t="shared" si="0"/>
        <v>0.65829229583055726</v>
      </c>
      <c r="E29" s="21">
        <v>2335</v>
      </c>
      <c r="F29" s="11">
        <f t="shared" si="1"/>
        <v>2.8441029626174032E-3</v>
      </c>
      <c r="G29" s="21">
        <v>145</v>
      </c>
      <c r="H29" s="11">
        <f t="shared" si="2"/>
        <v>1.7661453086917491E-4</v>
      </c>
    </row>
    <row r="30" spans="1:8" x14ac:dyDescent="0.55000000000000004">
      <c r="A30" s="12" t="s">
        <v>31</v>
      </c>
      <c r="B30" s="20">
        <v>2071737</v>
      </c>
      <c r="C30" s="21">
        <v>1422109</v>
      </c>
      <c r="D30" s="11">
        <f t="shared" si="0"/>
        <v>0.68643317177807806</v>
      </c>
      <c r="E30" s="21">
        <v>5439</v>
      </c>
      <c r="F30" s="11">
        <f t="shared" si="1"/>
        <v>2.6253332348652363E-3</v>
      </c>
      <c r="G30" s="21">
        <v>929</v>
      </c>
      <c r="H30" s="11">
        <f t="shared" si="2"/>
        <v>4.4841599102588795E-4</v>
      </c>
    </row>
    <row r="31" spans="1:8" x14ac:dyDescent="0.55000000000000004">
      <c r="A31" s="12" t="s">
        <v>32</v>
      </c>
      <c r="B31" s="20">
        <v>2016791</v>
      </c>
      <c r="C31" s="21">
        <v>1334025</v>
      </c>
      <c r="D31" s="11">
        <f t="shared" si="0"/>
        <v>0.66145921912582906</v>
      </c>
      <c r="E31" s="21">
        <v>4148</v>
      </c>
      <c r="F31" s="11">
        <f t="shared" si="1"/>
        <v>2.0567327006120119E-3</v>
      </c>
      <c r="G31" s="21">
        <v>487</v>
      </c>
      <c r="H31" s="11">
        <f t="shared" si="2"/>
        <v>2.4147271581438038E-4</v>
      </c>
    </row>
    <row r="32" spans="1:8" x14ac:dyDescent="0.55000000000000004">
      <c r="A32" s="12" t="s">
        <v>33</v>
      </c>
      <c r="B32" s="20">
        <v>3686259.9999999995</v>
      </c>
      <c r="C32" s="21">
        <v>2432487</v>
      </c>
      <c r="D32" s="11">
        <f t="shared" si="0"/>
        <v>0.65987938995079032</v>
      </c>
      <c r="E32" s="21">
        <v>11897</v>
      </c>
      <c r="F32" s="11">
        <f t="shared" si="1"/>
        <v>3.2273903631322809E-3</v>
      </c>
      <c r="G32" s="21">
        <v>911</v>
      </c>
      <c r="H32" s="11">
        <f t="shared" si="2"/>
        <v>2.4713395148470268E-4</v>
      </c>
    </row>
    <row r="33" spans="1:8" x14ac:dyDescent="0.55000000000000004">
      <c r="A33" s="12" t="s">
        <v>34</v>
      </c>
      <c r="B33" s="20">
        <v>7558801.9999999991</v>
      </c>
      <c r="C33" s="21">
        <v>4583606</v>
      </c>
      <c r="D33" s="11">
        <f t="shared" si="0"/>
        <v>0.60639318241171025</v>
      </c>
      <c r="E33" s="21">
        <v>18361</v>
      </c>
      <c r="F33" s="11">
        <f t="shared" si="1"/>
        <v>2.4290886307115865E-3</v>
      </c>
      <c r="G33" s="21">
        <v>2341</v>
      </c>
      <c r="H33" s="11">
        <f t="shared" si="2"/>
        <v>3.0970516227306924E-4</v>
      </c>
    </row>
    <row r="34" spans="1:8" x14ac:dyDescent="0.55000000000000004">
      <c r="A34" s="12" t="s">
        <v>35</v>
      </c>
      <c r="B34" s="20">
        <v>1800557</v>
      </c>
      <c r="C34" s="21">
        <v>1154991</v>
      </c>
      <c r="D34" s="11">
        <f t="shared" si="0"/>
        <v>0.64146316945256387</v>
      </c>
      <c r="E34" s="21">
        <v>3207</v>
      </c>
      <c r="F34" s="11">
        <f t="shared" si="1"/>
        <v>1.7811155103670698E-3</v>
      </c>
      <c r="G34" s="21">
        <v>580</v>
      </c>
      <c r="H34" s="11">
        <f t="shared" si="2"/>
        <v>3.2212254319080152E-4</v>
      </c>
    </row>
    <row r="35" spans="1:8" x14ac:dyDescent="0.55000000000000004">
      <c r="A35" s="12" t="s">
        <v>36</v>
      </c>
      <c r="B35" s="20">
        <v>1418843</v>
      </c>
      <c r="C35" s="21">
        <v>888511</v>
      </c>
      <c r="D35" s="11">
        <f t="shared" si="0"/>
        <v>0.62622221063218408</v>
      </c>
      <c r="E35" s="21">
        <v>3921</v>
      </c>
      <c r="F35" s="11">
        <f t="shared" si="1"/>
        <v>2.7635192900130599E-3</v>
      </c>
      <c r="G35" s="21">
        <v>313</v>
      </c>
      <c r="H35" s="11">
        <f t="shared" si="2"/>
        <v>2.2060227946291451E-4</v>
      </c>
    </row>
    <row r="36" spans="1:8" x14ac:dyDescent="0.55000000000000004">
      <c r="A36" s="12" t="s">
        <v>37</v>
      </c>
      <c r="B36" s="20">
        <v>2530542</v>
      </c>
      <c r="C36" s="21">
        <v>1535059</v>
      </c>
      <c r="D36" s="11">
        <f t="shared" si="0"/>
        <v>0.60661273355668466</v>
      </c>
      <c r="E36" s="21">
        <v>7036</v>
      </c>
      <c r="F36" s="11">
        <f t="shared" si="1"/>
        <v>2.7804320181210192E-3</v>
      </c>
      <c r="G36" s="21">
        <v>734</v>
      </c>
      <c r="H36" s="11">
        <f t="shared" si="2"/>
        <v>2.9005643850210747E-4</v>
      </c>
    </row>
    <row r="37" spans="1:8" x14ac:dyDescent="0.55000000000000004">
      <c r="A37" s="12" t="s">
        <v>38</v>
      </c>
      <c r="B37" s="20">
        <v>8839511</v>
      </c>
      <c r="C37" s="21">
        <v>5070880</v>
      </c>
      <c r="D37" s="11">
        <f t="shared" si="0"/>
        <v>0.57366069231657724</v>
      </c>
      <c r="E37" s="21">
        <v>23345</v>
      </c>
      <c r="F37" s="11">
        <f t="shared" si="1"/>
        <v>2.6409831946586186E-3</v>
      </c>
      <c r="G37" s="21">
        <v>2921</v>
      </c>
      <c r="H37" s="11">
        <f t="shared" si="2"/>
        <v>3.3044814356812273E-4</v>
      </c>
    </row>
    <row r="38" spans="1:8" x14ac:dyDescent="0.55000000000000004">
      <c r="A38" s="12" t="s">
        <v>39</v>
      </c>
      <c r="B38" s="20">
        <v>5523625</v>
      </c>
      <c r="C38" s="21">
        <v>3368733</v>
      </c>
      <c r="D38" s="11">
        <f t="shared" si="0"/>
        <v>0.60987720926022315</v>
      </c>
      <c r="E38" s="21">
        <v>12641</v>
      </c>
      <c r="F38" s="11">
        <f t="shared" si="1"/>
        <v>2.2885333454027022E-3</v>
      </c>
      <c r="G38" s="21">
        <v>1352</v>
      </c>
      <c r="H38" s="11">
        <f t="shared" si="2"/>
        <v>2.4476679716671572E-4</v>
      </c>
    </row>
    <row r="39" spans="1:8" x14ac:dyDescent="0.55000000000000004">
      <c r="A39" s="12" t="s">
        <v>40</v>
      </c>
      <c r="B39" s="20">
        <v>1344738.9999999998</v>
      </c>
      <c r="C39" s="21">
        <v>851360</v>
      </c>
      <c r="D39" s="11">
        <f t="shared" si="0"/>
        <v>0.63310426781702633</v>
      </c>
      <c r="E39" s="21">
        <v>3669</v>
      </c>
      <c r="F39" s="11">
        <f t="shared" si="1"/>
        <v>2.7284104945271915E-3</v>
      </c>
      <c r="G39" s="21">
        <v>581</v>
      </c>
      <c r="H39" s="11">
        <f t="shared" si="2"/>
        <v>4.320541012047692E-4</v>
      </c>
    </row>
    <row r="40" spans="1:8" x14ac:dyDescent="0.55000000000000004">
      <c r="A40" s="12" t="s">
        <v>41</v>
      </c>
      <c r="B40" s="20">
        <v>944432</v>
      </c>
      <c r="C40" s="21">
        <v>598807</v>
      </c>
      <c r="D40" s="11">
        <f t="shared" si="0"/>
        <v>0.63403929557660055</v>
      </c>
      <c r="E40" s="21">
        <v>1338</v>
      </c>
      <c r="F40" s="11">
        <f t="shared" si="1"/>
        <v>1.4167245497823031E-3</v>
      </c>
      <c r="G40" s="21">
        <v>108</v>
      </c>
      <c r="H40" s="11">
        <f t="shared" si="2"/>
        <v>1.1435444796449083E-4</v>
      </c>
    </row>
    <row r="41" spans="1:8" x14ac:dyDescent="0.55000000000000004">
      <c r="A41" s="12" t="s">
        <v>42</v>
      </c>
      <c r="B41" s="20">
        <v>556788</v>
      </c>
      <c r="C41" s="21">
        <v>352424</v>
      </c>
      <c r="D41" s="11">
        <f t="shared" si="0"/>
        <v>0.63295904365755007</v>
      </c>
      <c r="E41" s="21">
        <v>1001</v>
      </c>
      <c r="F41" s="11">
        <f t="shared" si="1"/>
        <v>1.7978117344483E-3</v>
      </c>
      <c r="G41" s="21">
        <v>146</v>
      </c>
      <c r="H41" s="11">
        <f t="shared" si="2"/>
        <v>2.6221829493451728E-4</v>
      </c>
    </row>
    <row r="42" spans="1:8" x14ac:dyDescent="0.55000000000000004">
      <c r="A42" s="12" t="s">
        <v>43</v>
      </c>
      <c r="B42" s="20">
        <v>672814.99999999988</v>
      </c>
      <c r="C42" s="21">
        <v>453886</v>
      </c>
      <c r="D42" s="11">
        <f t="shared" si="0"/>
        <v>0.67460743294962222</v>
      </c>
      <c r="E42" s="21">
        <v>1451</v>
      </c>
      <c r="F42" s="11">
        <f t="shared" si="1"/>
        <v>2.1566106582047075E-3</v>
      </c>
      <c r="G42" s="21">
        <v>235</v>
      </c>
      <c r="H42" s="11">
        <f t="shared" si="2"/>
        <v>3.4927877648387748E-4</v>
      </c>
    </row>
    <row r="43" spans="1:8" x14ac:dyDescent="0.55000000000000004">
      <c r="A43" s="12" t="s">
        <v>44</v>
      </c>
      <c r="B43" s="20">
        <v>1893791</v>
      </c>
      <c r="C43" s="21">
        <v>1190757</v>
      </c>
      <c r="D43" s="11">
        <f t="shared" si="0"/>
        <v>0.62876896130565618</v>
      </c>
      <c r="E43" s="21">
        <v>7106</v>
      </c>
      <c r="F43" s="11">
        <f t="shared" si="1"/>
        <v>3.7522619972320073E-3</v>
      </c>
      <c r="G43" s="21">
        <v>1052</v>
      </c>
      <c r="H43" s="11">
        <f t="shared" si="2"/>
        <v>5.5549952449874358E-4</v>
      </c>
    </row>
    <row r="44" spans="1:8" x14ac:dyDescent="0.55000000000000004">
      <c r="A44" s="12" t="s">
        <v>45</v>
      </c>
      <c r="B44" s="20">
        <v>2812432.9999999995</v>
      </c>
      <c r="C44" s="21">
        <v>1730798</v>
      </c>
      <c r="D44" s="11">
        <f t="shared" si="0"/>
        <v>0.61540950486642709</v>
      </c>
      <c r="E44" s="21">
        <v>5111</v>
      </c>
      <c r="F44" s="11">
        <f t="shared" si="1"/>
        <v>1.81728773627674E-3</v>
      </c>
      <c r="G44" s="21">
        <v>809</v>
      </c>
      <c r="H44" s="11">
        <f t="shared" si="2"/>
        <v>2.8765129693756263E-4</v>
      </c>
    </row>
    <row r="45" spans="1:8" x14ac:dyDescent="0.55000000000000004">
      <c r="A45" s="12" t="s">
        <v>46</v>
      </c>
      <c r="B45" s="20">
        <v>1356110</v>
      </c>
      <c r="C45" s="21">
        <v>910619</v>
      </c>
      <c r="D45" s="11">
        <f t="shared" si="0"/>
        <v>0.67149346291967471</v>
      </c>
      <c r="E45" s="21">
        <v>2909</v>
      </c>
      <c r="F45" s="11">
        <f t="shared" si="1"/>
        <v>2.1451062229465162E-3</v>
      </c>
      <c r="G45" s="21">
        <v>399</v>
      </c>
      <c r="H45" s="11">
        <f t="shared" si="2"/>
        <v>2.9422391988850459E-4</v>
      </c>
    </row>
    <row r="46" spans="1:8" x14ac:dyDescent="0.55000000000000004">
      <c r="A46" s="12" t="s">
        <v>47</v>
      </c>
      <c r="B46" s="20">
        <v>734949</v>
      </c>
      <c r="C46" s="21">
        <v>480833</v>
      </c>
      <c r="D46" s="11">
        <f t="shared" si="0"/>
        <v>0.65423995406483992</v>
      </c>
      <c r="E46" s="21">
        <v>1161</v>
      </c>
      <c r="F46" s="11">
        <f t="shared" si="1"/>
        <v>1.5797014486719487E-3</v>
      </c>
      <c r="G46" s="21">
        <v>368</v>
      </c>
      <c r="H46" s="11">
        <f t="shared" si="2"/>
        <v>5.0071501559972192E-4</v>
      </c>
    </row>
    <row r="47" spans="1:8" x14ac:dyDescent="0.55000000000000004">
      <c r="A47" s="12" t="s">
        <v>48</v>
      </c>
      <c r="B47" s="20">
        <v>973896</v>
      </c>
      <c r="C47" s="21">
        <v>614713</v>
      </c>
      <c r="D47" s="11">
        <f t="shared" si="0"/>
        <v>0.63118957260323483</v>
      </c>
      <c r="E47" s="21">
        <v>2999</v>
      </c>
      <c r="F47" s="11">
        <f t="shared" si="1"/>
        <v>3.0793842463671685E-3</v>
      </c>
      <c r="G47" s="21">
        <v>214</v>
      </c>
      <c r="H47" s="11">
        <f t="shared" si="2"/>
        <v>2.1973598823693701E-4</v>
      </c>
    </row>
    <row r="48" spans="1:8" x14ac:dyDescent="0.55000000000000004">
      <c r="A48" s="12" t="s">
        <v>49</v>
      </c>
      <c r="B48" s="20">
        <v>1356219</v>
      </c>
      <c r="C48" s="21">
        <v>890116</v>
      </c>
      <c r="D48" s="11">
        <f t="shared" si="0"/>
        <v>0.65632172975013625</v>
      </c>
      <c r="E48" s="21">
        <v>2787</v>
      </c>
      <c r="F48" s="11">
        <f t="shared" si="1"/>
        <v>2.0549778464982425E-3</v>
      </c>
      <c r="G48" s="21">
        <v>248</v>
      </c>
      <c r="H48" s="11">
        <f t="shared" si="2"/>
        <v>1.828613225445153E-4</v>
      </c>
    </row>
    <row r="49" spans="1:8" x14ac:dyDescent="0.55000000000000004">
      <c r="A49" s="12" t="s">
        <v>50</v>
      </c>
      <c r="B49" s="20">
        <v>701167</v>
      </c>
      <c r="C49" s="21">
        <v>443386</v>
      </c>
      <c r="D49" s="11">
        <f t="shared" si="0"/>
        <v>0.63235434639679278</v>
      </c>
      <c r="E49" s="21">
        <v>1528</v>
      </c>
      <c r="F49" s="11">
        <f t="shared" si="1"/>
        <v>2.179224065023026E-3</v>
      </c>
      <c r="G49" s="21">
        <v>237</v>
      </c>
      <c r="H49" s="11">
        <f t="shared" si="2"/>
        <v>3.3800792108014209E-4</v>
      </c>
    </row>
    <row r="50" spans="1:8" x14ac:dyDescent="0.55000000000000004">
      <c r="A50" s="12" t="s">
        <v>51</v>
      </c>
      <c r="B50" s="20">
        <v>5124170</v>
      </c>
      <c r="C50" s="21">
        <v>3108356</v>
      </c>
      <c r="D50" s="11">
        <f t="shared" si="0"/>
        <v>0.60660672850432362</v>
      </c>
      <c r="E50" s="21">
        <v>12059</v>
      </c>
      <c r="F50" s="11">
        <f t="shared" si="1"/>
        <v>2.3533567387498855E-3</v>
      </c>
      <c r="G50" s="21">
        <v>1556</v>
      </c>
      <c r="H50" s="11">
        <f t="shared" si="2"/>
        <v>3.0365893403224326E-4</v>
      </c>
    </row>
    <row r="51" spans="1:8" x14ac:dyDescent="0.55000000000000004">
      <c r="A51" s="12" t="s">
        <v>52</v>
      </c>
      <c r="B51" s="20">
        <v>818222</v>
      </c>
      <c r="C51" s="21">
        <v>505324</v>
      </c>
      <c r="D51" s="11">
        <f t="shared" si="0"/>
        <v>0.61758789179464746</v>
      </c>
      <c r="E51" s="21">
        <v>1828</v>
      </c>
      <c r="F51" s="11">
        <f t="shared" si="1"/>
        <v>2.2341125024748784E-3</v>
      </c>
      <c r="G51" s="21">
        <v>408</v>
      </c>
      <c r="H51" s="11">
        <f t="shared" si="2"/>
        <v>4.986421777952683E-4</v>
      </c>
    </row>
    <row r="52" spans="1:8" x14ac:dyDescent="0.55000000000000004">
      <c r="A52" s="12" t="s">
        <v>53</v>
      </c>
      <c r="B52" s="20">
        <v>1335937.9999999998</v>
      </c>
      <c r="C52" s="21">
        <v>895317</v>
      </c>
      <c r="D52" s="11">
        <f t="shared" si="0"/>
        <v>0.67017855619048206</v>
      </c>
      <c r="E52" s="21">
        <v>3274</v>
      </c>
      <c r="F52" s="11">
        <f t="shared" si="1"/>
        <v>2.4507125330666549E-3</v>
      </c>
      <c r="G52" s="21">
        <v>800</v>
      </c>
      <c r="H52" s="11">
        <f t="shared" si="2"/>
        <v>5.9883018523314714E-4</v>
      </c>
    </row>
    <row r="53" spans="1:8" x14ac:dyDescent="0.55000000000000004">
      <c r="A53" s="12" t="s">
        <v>54</v>
      </c>
      <c r="B53" s="20">
        <v>1758645</v>
      </c>
      <c r="C53" s="21">
        <v>1159692</v>
      </c>
      <c r="D53" s="11">
        <f t="shared" si="0"/>
        <v>0.65942359032095732</v>
      </c>
      <c r="E53" s="21">
        <v>3155</v>
      </c>
      <c r="F53" s="11">
        <f t="shared" si="1"/>
        <v>1.7939948085031374E-3</v>
      </c>
      <c r="G53" s="21">
        <v>487</v>
      </c>
      <c r="H53" s="11">
        <f t="shared" si="2"/>
        <v>2.7691774064691853E-4</v>
      </c>
    </row>
    <row r="54" spans="1:8" x14ac:dyDescent="0.55000000000000004">
      <c r="A54" s="12" t="s">
        <v>55</v>
      </c>
      <c r="B54" s="20">
        <v>1141741</v>
      </c>
      <c r="C54" s="21">
        <v>736068</v>
      </c>
      <c r="D54" s="11">
        <f t="shared" si="0"/>
        <v>0.64468911951134278</v>
      </c>
      <c r="E54" s="21">
        <v>3375</v>
      </c>
      <c r="F54" s="11">
        <f t="shared" si="1"/>
        <v>2.9560119151366203E-3</v>
      </c>
      <c r="G54" s="21">
        <v>440</v>
      </c>
      <c r="H54" s="11">
        <f t="shared" si="2"/>
        <v>3.8537636819558903E-4</v>
      </c>
    </row>
    <row r="55" spans="1:8" x14ac:dyDescent="0.55000000000000004">
      <c r="A55" s="12" t="s">
        <v>56</v>
      </c>
      <c r="B55" s="20">
        <v>1087241</v>
      </c>
      <c r="C55" s="21">
        <v>683202</v>
      </c>
      <c r="D55" s="11">
        <f t="shared" si="0"/>
        <v>0.62838138002521982</v>
      </c>
      <c r="E55" s="21">
        <v>2073</v>
      </c>
      <c r="F55" s="11">
        <f t="shared" si="1"/>
        <v>1.9066609886860411E-3</v>
      </c>
      <c r="G55" s="21">
        <v>482</v>
      </c>
      <c r="H55" s="11">
        <f t="shared" si="2"/>
        <v>4.4332397324972107E-4</v>
      </c>
    </row>
    <row r="56" spans="1:8" x14ac:dyDescent="0.55000000000000004">
      <c r="A56" s="12" t="s">
        <v>57</v>
      </c>
      <c r="B56" s="20">
        <v>1617517</v>
      </c>
      <c r="C56" s="21">
        <v>1050496</v>
      </c>
      <c r="D56" s="11">
        <f t="shared" si="0"/>
        <v>0.64944974303206704</v>
      </c>
      <c r="E56" s="21">
        <v>3586</v>
      </c>
      <c r="F56" s="11">
        <f t="shared" si="1"/>
        <v>2.216978245050902E-3</v>
      </c>
      <c r="G56" s="21">
        <v>908</v>
      </c>
      <c r="H56" s="11">
        <f t="shared" si="2"/>
        <v>5.6135422378868357E-4</v>
      </c>
    </row>
    <row r="57" spans="1:8" x14ac:dyDescent="0.55000000000000004">
      <c r="A57" s="12" t="s">
        <v>58</v>
      </c>
      <c r="B57" s="20">
        <v>1485118</v>
      </c>
      <c r="C57" s="21">
        <v>705962</v>
      </c>
      <c r="D57" s="11">
        <f t="shared" si="0"/>
        <v>0.47535751367904772</v>
      </c>
      <c r="E57" s="21">
        <v>4124</v>
      </c>
      <c r="F57" s="11">
        <f t="shared" si="1"/>
        <v>2.7768837223708823E-3</v>
      </c>
      <c r="G57" s="21">
        <v>610</v>
      </c>
      <c r="H57" s="11">
        <f t="shared" si="2"/>
        <v>4.1074177270762326E-4</v>
      </c>
    </row>
    <row r="58" spans="1:8" ht="9.75" customHeight="1" x14ac:dyDescent="0.55000000000000004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55000000000000004">
      <c r="A59" s="2" t="s">
        <v>59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55000000000000004">
      <c r="A60" s="2" t="s">
        <v>60</v>
      </c>
      <c r="B60" s="13"/>
      <c r="C60" s="14"/>
      <c r="D60" s="15"/>
      <c r="E60" s="16"/>
      <c r="F60" s="15"/>
      <c r="G60" s="16"/>
      <c r="H60" s="15"/>
    </row>
    <row r="61" spans="1:8" x14ac:dyDescent="0.55000000000000004">
      <c r="A61" s="2" t="s">
        <v>61</v>
      </c>
      <c r="B61" s="17"/>
      <c r="C61" s="17"/>
      <c r="D61" s="18"/>
      <c r="E61" s="18"/>
      <c r="F61" s="18"/>
      <c r="G61" s="18"/>
      <c r="H61" s="18"/>
    </row>
    <row r="62" spans="1:8" x14ac:dyDescent="0.55000000000000004">
      <c r="A62" s="2" t="s">
        <v>62</v>
      </c>
    </row>
    <row r="63" spans="1:8" x14ac:dyDescent="0.55000000000000004">
      <c r="A63" s="53" t="s">
        <v>63</v>
      </c>
      <c r="B63" s="55"/>
      <c r="C63" s="55"/>
      <c r="D63" s="24"/>
      <c r="E63" s="24"/>
      <c r="F63" s="24"/>
      <c r="G63" s="24"/>
      <c r="H63" s="24"/>
    </row>
  </sheetData>
  <mergeCells count="15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3:H3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K10" sqref="K10"/>
    </sheetView>
  </sheetViews>
  <sheetFormatPr defaultRowHeight="18" x14ac:dyDescent="0.55000000000000004"/>
  <cols>
    <col min="1" max="1" width="13.58203125" customWidth="1"/>
    <col min="2" max="3" width="13.58203125" style="1" customWidth="1"/>
    <col min="4" max="4" width="13.58203125" customWidth="1"/>
    <col min="5" max="5" width="13.58203125" style="1" customWidth="1"/>
    <col min="6" max="6" width="13.58203125" customWidth="1"/>
    <col min="7" max="7" width="13.58203125" style="1" customWidth="1"/>
    <col min="8" max="8" width="15.6640625" customWidth="1"/>
    <col min="10" max="10" width="9.5" bestFit="1" customWidth="1"/>
  </cols>
  <sheetData>
    <row r="1" spans="1:8" x14ac:dyDescent="0.55000000000000004">
      <c r="A1" s="74" t="s">
        <v>64</v>
      </c>
      <c r="B1" s="74"/>
      <c r="C1" s="74"/>
      <c r="D1" s="74"/>
      <c r="E1" s="74"/>
      <c r="F1" s="74"/>
      <c r="G1" s="74"/>
      <c r="H1" s="74"/>
    </row>
    <row r="2" spans="1:8" x14ac:dyDescent="0.55000000000000004">
      <c r="A2" s="2"/>
      <c r="B2" s="3"/>
      <c r="C2" s="3"/>
      <c r="D2" s="2"/>
      <c r="E2" s="3"/>
      <c r="F2" s="2"/>
      <c r="G2" s="3"/>
      <c r="H2" s="2"/>
    </row>
    <row r="3" spans="1:8" x14ac:dyDescent="0.55000000000000004">
      <c r="A3" s="4"/>
      <c r="B3" s="5"/>
      <c r="C3" s="5"/>
      <c r="D3" s="4"/>
      <c r="E3" s="19"/>
      <c r="F3" s="6"/>
      <c r="G3" s="89">
        <f>'進捗状況 (都道府県別)'!G3</f>
        <v>44792</v>
      </c>
      <c r="H3" s="89"/>
    </row>
    <row r="4" spans="1:8" x14ac:dyDescent="0.55000000000000004">
      <c r="A4" s="2" t="s">
        <v>65</v>
      </c>
      <c r="B4" s="5"/>
      <c r="C4" s="5"/>
      <c r="D4" s="4"/>
      <c r="E4" s="19"/>
      <c r="F4" s="6"/>
      <c r="G4" s="19"/>
      <c r="H4" s="7" t="s">
        <v>1</v>
      </c>
    </row>
    <row r="5" spans="1:8" ht="24" customHeight="1" x14ac:dyDescent="0.55000000000000004">
      <c r="A5" s="90" t="s">
        <v>66</v>
      </c>
      <c r="B5" s="75" t="s">
        <v>3</v>
      </c>
      <c r="C5" s="71" t="s">
        <v>4</v>
      </c>
      <c r="D5" s="76"/>
      <c r="E5" s="91" t="str">
        <f>'進捗状況 (都道府県別)'!E5</f>
        <v>直近1週間</v>
      </c>
      <c r="F5" s="92"/>
      <c r="G5" s="93">
        <f>'進捗状況 (都道府県別)'!G5:H5</f>
        <v>44791</v>
      </c>
      <c r="H5" s="94"/>
    </row>
    <row r="6" spans="1:8" ht="23.25" customHeight="1" x14ac:dyDescent="0.55000000000000004">
      <c r="A6" s="90"/>
      <c r="B6" s="75"/>
      <c r="C6" s="77"/>
      <c r="D6" s="78"/>
      <c r="E6" s="83" t="s">
        <v>5</v>
      </c>
      <c r="F6" s="84"/>
      <c r="G6" s="85" t="s">
        <v>6</v>
      </c>
      <c r="H6" s="86"/>
    </row>
    <row r="7" spans="1:8" ht="18.75" customHeight="1" x14ac:dyDescent="0.55000000000000004">
      <c r="A7" s="70"/>
      <c r="B7" s="75"/>
      <c r="C7" s="87" t="s">
        <v>7</v>
      </c>
      <c r="D7" s="8"/>
      <c r="E7" s="87" t="s">
        <v>8</v>
      </c>
      <c r="F7" s="8"/>
      <c r="G7" s="87" t="s">
        <v>8</v>
      </c>
      <c r="H7" s="9"/>
    </row>
    <row r="8" spans="1:8" ht="18.75" customHeight="1" x14ac:dyDescent="0.55000000000000004">
      <c r="A8" s="70"/>
      <c r="B8" s="75"/>
      <c r="C8" s="88"/>
      <c r="D8" s="73" t="s">
        <v>9</v>
      </c>
      <c r="E8" s="88"/>
      <c r="F8" s="71" t="s">
        <v>10</v>
      </c>
      <c r="G8" s="88"/>
      <c r="H8" s="73" t="s">
        <v>10</v>
      </c>
    </row>
    <row r="9" spans="1:8" ht="35.15" customHeight="1" x14ac:dyDescent="0.55000000000000004">
      <c r="A9" s="70"/>
      <c r="B9" s="75"/>
      <c r="C9" s="88"/>
      <c r="D9" s="72"/>
      <c r="E9" s="88"/>
      <c r="F9" s="72"/>
      <c r="G9" s="88"/>
      <c r="H9" s="72"/>
    </row>
    <row r="10" spans="1:8" x14ac:dyDescent="0.55000000000000004">
      <c r="A10" s="10" t="s">
        <v>67</v>
      </c>
      <c r="B10" s="20">
        <v>27549031.999999996</v>
      </c>
      <c r="C10" s="21">
        <f>SUM(C11:C30)</f>
        <v>16865970</v>
      </c>
      <c r="D10" s="11">
        <f>C10/$B10</f>
        <v>0.61221642923787678</v>
      </c>
      <c r="E10" s="21">
        <f>SUM(E11:E30)</f>
        <v>84019</v>
      </c>
      <c r="F10" s="11">
        <f>E10/$B10</f>
        <v>3.0497986281332865E-3</v>
      </c>
      <c r="G10" s="21">
        <f>SUM(G11:G30)</f>
        <v>11286</v>
      </c>
      <c r="H10" s="11">
        <f>G10/$B10</f>
        <v>4.0966956661126971E-4</v>
      </c>
    </row>
    <row r="11" spans="1:8" x14ac:dyDescent="0.55000000000000004">
      <c r="A11" s="12" t="s">
        <v>68</v>
      </c>
      <c r="B11" s="20">
        <v>1961575</v>
      </c>
      <c r="C11" s="21">
        <v>1213648</v>
      </c>
      <c r="D11" s="11">
        <f t="shared" ref="D11:D30" si="0">C11/$B11</f>
        <v>0.61871098479538122</v>
      </c>
      <c r="E11" s="21">
        <v>7963</v>
      </c>
      <c r="F11" s="11">
        <f t="shared" ref="F11:F30" si="1">E11/$B11</f>
        <v>4.0594930094439421E-3</v>
      </c>
      <c r="G11" s="21">
        <v>2104</v>
      </c>
      <c r="H11" s="11">
        <f t="shared" ref="H11:H30" si="2">G11/$B11</f>
        <v>1.0726074710373042E-3</v>
      </c>
    </row>
    <row r="12" spans="1:8" x14ac:dyDescent="0.55000000000000004">
      <c r="A12" s="12" t="s">
        <v>69</v>
      </c>
      <c r="B12" s="20">
        <v>1065932</v>
      </c>
      <c r="C12" s="21">
        <v>677768</v>
      </c>
      <c r="D12" s="11">
        <f t="shared" si="0"/>
        <v>0.63584543854579845</v>
      </c>
      <c r="E12" s="21">
        <v>1963</v>
      </c>
      <c r="F12" s="11">
        <f t="shared" si="1"/>
        <v>1.8415808888371866E-3</v>
      </c>
      <c r="G12" s="21">
        <v>475</v>
      </c>
      <c r="H12" s="11">
        <f t="shared" si="2"/>
        <v>4.4561942037578384E-4</v>
      </c>
    </row>
    <row r="13" spans="1:8" x14ac:dyDescent="0.55000000000000004">
      <c r="A13" s="12" t="s">
        <v>70</v>
      </c>
      <c r="B13" s="20">
        <v>1324589</v>
      </c>
      <c r="C13" s="21">
        <v>854883</v>
      </c>
      <c r="D13" s="11">
        <f t="shared" si="0"/>
        <v>0.6453949111762215</v>
      </c>
      <c r="E13" s="21">
        <v>6139</v>
      </c>
      <c r="F13" s="11">
        <f t="shared" si="1"/>
        <v>4.634645161631268E-3</v>
      </c>
      <c r="G13" s="21">
        <v>578</v>
      </c>
      <c r="H13" s="11">
        <f t="shared" si="2"/>
        <v>4.3636176957531734E-4</v>
      </c>
    </row>
    <row r="14" spans="1:8" x14ac:dyDescent="0.55000000000000004">
      <c r="A14" s="12" t="s">
        <v>71</v>
      </c>
      <c r="B14" s="20">
        <v>974726</v>
      </c>
      <c r="C14" s="21">
        <v>638304</v>
      </c>
      <c r="D14" s="11">
        <f t="shared" si="0"/>
        <v>0.65485480022078002</v>
      </c>
      <c r="E14" s="21">
        <v>3434</v>
      </c>
      <c r="F14" s="11">
        <f t="shared" si="1"/>
        <v>3.5230413470041838E-3</v>
      </c>
      <c r="G14" s="21">
        <v>427</v>
      </c>
      <c r="H14" s="11">
        <f t="shared" si="2"/>
        <v>4.3807182736481842E-4</v>
      </c>
    </row>
    <row r="15" spans="1:8" x14ac:dyDescent="0.55000000000000004">
      <c r="A15" s="12" t="s">
        <v>72</v>
      </c>
      <c r="B15" s="20">
        <v>3759920</v>
      </c>
      <c r="C15" s="21">
        <v>2416170</v>
      </c>
      <c r="D15" s="11">
        <f t="shared" si="0"/>
        <v>0.64261207685269894</v>
      </c>
      <c r="E15" s="21">
        <v>11176</v>
      </c>
      <c r="F15" s="11">
        <f t="shared" si="1"/>
        <v>2.9724036681631526E-3</v>
      </c>
      <c r="G15" s="21">
        <v>1205</v>
      </c>
      <c r="H15" s="11">
        <f t="shared" si="2"/>
        <v>3.2048554224557967E-4</v>
      </c>
    </row>
    <row r="16" spans="1:8" x14ac:dyDescent="0.55000000000000004">
      <c r="A16" s="12" t="s">
        <v>73</v>
      </c>
      <c r="B16" s="20">
        <v>1521562.0000000002</v>
      </c>
      <c r="C16" s="21">
        <v>935183</v>
      </c>
      <c r="D16" s="11">
        <f t="shared" si="0"/>
        <v>0.61462037038254103</v>
      </c>
      <c r="E16" s="21">
        <v>5532</v>
      </c>
      <c r="F16" s="11">
        <f t="shared" si="1"/>
        <v>3.6357374855576041E-3</v>
      </c>
      <c r="G16" s="21">
        <v>776</v>
      </c>
      <c r="H16" s="11">
        <f t="shared" si="2"/>
        <v>5.1000222140142818E-4</v>
      </c>
    </row>
    <row r="17" spans="1:8" x14ac:dyDescent="0.55000000000000004">
      <c r="A17" s="12" t="s">
        <v>74</v>
      </c>
      <c r="B17" s="20">
        <v>718601</v>
      </c>
      <c r="C17" s="21">
        <v>465561</v>
      </c>
      <c r="D17" s="11">
        <f t="shared" si="0"/>
        <v>0.6478713500259532</v>
      </c>
      <c r="E17" s="21">
        <v>1821</v>
      </c>
      <c r="F17" s="11">
        <f t="shared" si="1"/>
        <v>2.5340905453791465E-3</v>
      </c>
      <c r="G17" s="21">
        <v>150</v>
      </c>
      <c r="H17" s="11">
        <f t="shared" si="2"/>
        <v>2.0873892466055573E-4</v>
      </c>
    </row>
    <row r="18" spans="1:8" x14ac:dyDescent="0.55000000000000004">
      <c r="A18" s="12" t="s">
        <v>75</v>
      </c>
      <c r="B18" s="20">
        <v>784774</v>
      </c>
      <c r="C18" s="21">
        <v>540377</v>
      </c>
      <c r="D18" s="11">
        <f t="shared" si="0"/>
        <v>0.68857658383177833</v>
      </c>
      <c r="E18" s="21">
        <v>1527</v>
      </c>
      <c r="F18" s="11">
        <f t="shared" si="1"/>
        <v>1.9457831171776842E-3</v>
      </c>
      <c r="G18" s="21">
        <v>253</v>
      </c>
      <c r="H18" s="11">
        <f t="shared" si="2"/>
        <v>3.2238580788864055E-4</v>
      </c>
    </row>
    <row r="19" spans="1:8" x14ac:dyDescent="0.55000000000000004">
      <c r="A19" s="12" t="s">
        <v>76</v>
      </c>
      <c r="B19" s="20">
        <v>694295.99999999988</v>
      </c>
      <c r="C19" s="21">
        <v>457637</v>
      </c>
      <c r="D19" s="11">
        <f t="shared" si="0"/>
        <v>0.65913817737679614</v>
      </c>
      <c r="E19" s="21">
        <v>1468</v>
      </c>
      <c r="F19" s="11">
        <f t="shared" si="1"/>
        <v>2.1143719681519127E-3</v>
      </c>
      <c r="G19" s="21">
        <v>114</v>
      </c>
      <c r="H19" s="11">
        <f t="shared" si="2"/>
        <v>1.641950983442221E-4</v>
      </c>
    </row>
    <row r="20" spans="1:8" x14ac:dyDescent="0.55000000000000004">
      <c r="A20" s="12" t="s">
        <v>77</v>
      </c>
      <c r="B20" s="20">
        <v>799966</v>
      </c>
      <c r="C20" s="21">
        <v>519118</v>
      </c>
      <c r="D20" s="11">
        <f t="shared" si="0"/>
        <v>0.64892507931587096</v>
      </c>
      <c r="E20" s="21">
        <v>4868</v>
      </c>
      <c r="F20" s="11">
        <f t="shared" si="1"/>
        <v>6.0852586234914985E-3</v>
      </c>
      <c r="G20" s="21">
        <v>257</v>
      </c>
      <c r="H20" s="11">
        <f t="shared" si="2"/>
        <v>3.2126365370528247E-4</v>
      </c>
    </row>
    <row r="21" spans="1:8" x14ac:dyDescent="0.55000000000000004">
      <c r="A21" s="12" t="s">
        <v>78</v>
      </c>
      <c r="B21" s="20">
        <v>2300944</v>
      </c>
      <c r="C21" s="21">
        <v>1366779</v>
      </c>
      <c r="D21" s="11">
        <f t="shared" si="0"/>
        <v>0.59400793761169324</v>
      </c>
      <c r="E21" s="21">
        <v>5855</v>
      </c>
      <c r="F21" s="11">
        <f t="shared" si="1"/>
        <v>2.5446077783727026E-3</v>
      </c>
      <c r="G21" s="21">
        <v>750</v>
      </c>
      <c r="H21" s="11">
        <f t="shared" si="2"/>
        <v>3.2595317400162715E-4</v>
      </c>
    </row>
    <row r="22" spans="1:8" x14ac:dyDescent="0.55000000000000004">
      <c r="A22" s="12" t="s">
        <v>79</v>
      </c>
      <c r="B22" s="20">
        <v>1400720</v>
      </c>
      <c r="C22" s="21">
        <v>824522</v>
      </c>
      <c r="D22" s="11">
        <f t="shared" si="0"/>
        <v>0.5886415557713176</v>
      </c>
      <c r="E22" s="21">
        <v>4413</v>
      </c>
      <c r="F22" s="11">
        <f t="shared" si="1"/>
        <v>3.1505225883831172E-3</v>
      </c>
      <c r="G22" s="21">
        <v>470</v>
      </c>
      <c r="H22" s="11">
        <f t="shared" si="2"/>
        <v>3.3554172140042265E-4</v>
      </c>
    </row>
    <row r="23" spans="1:8" x14ac:dyDescent="0.55000000000000004">
      <c r="A23" s="12" t="s">
        <v>80</v>
      </c>
      <c r="B23" s="20">
        <v>2739963</v>
      </c>
      <c r="C23" s="21">
        <v>1479717</v>
      </c>
      <c r="D23" s="11">
        <f t="shared" si="0"/>
        <v>0.54004999337582293</v>
      </c>
      <c r="E23" s="21">
        <v>7781</v>
      </c>
      <c r="F23" s="11">
        <f t="shared" si="1"/>
        <v>2.839819369823607E-3</v>
      </c>
      <c r="G23" s="21">
        <v>894</v>
      </c>
      <c r="H23" s="11">
        <f t="shared" si="2"/>
        <v>3.262817782575896E-4</v>
      </c>
    </row>
    <row r="24" spans="1:8" x14ac:dyDescent="0.55000000000000004">
      <c r="A24" s="12" t="s">
        <v>81</v>
      </c>
      <c r="B24" s="20">
        <v>831479.00000000012</v>
      </c>
      <c r="C24" s="21">
        <v>486881</v>
      </c>
      <c r="D24" s="11">
        <f t="shared" si="0"/>
        <v>0.58556018853152025</v>
      </c>
      <c r="E24" s="21">
        <v>2637</v>
      </c>
      <c r="F24" s="11">
        <f t="shared" si="1"/>
        <v>3.1714571263976596E-3</v>
      </c>
      <c r="G24" s="21">
        <v>574</v>
      </c>
      <c r="H24" s="11">
        <f t="shared" si="2"/>
        <v>6.9033613596975981E-4</v>
      </c>
    </row>
    <row r="25" spans="1:8" x14ac:dyDescent="0.55000000000000004">
      <c r="A25" s="12" t="s">
        <v>82</v>
      </c>
      <c r="B25" s="20">
        <v>1526835</v>
      </c>
      <c r="C25" s="21">
        <v>894905</v>
      </c>
      <c r="D25" s="11">
        <f t="shared" si="0"/>
        <v>0.58611768789685859</v>
      </c>
      <c r="E25" s="21">
        <v>3860</v>
      </c>
      <c r="F25" s="11">
        <f t="shared" si="1"/>
        <v>2.5281055254824524E-3</v>
      </c>
      <c r="G25" s="21">
        <v>510</v>
      </c>
      <c r="H25" s="11">
        <f t="shared" si="2"/>
        <v>3.3402430518032398E-4</v>
      </c>
    </row>
    <row r="26" spans="1:8" x14ac:dyDescent="0.55000000000000004">
      <c r="A26" s="12" t="s">
        <v>83</v>
      </c>
      <c r="B26" s="20">
        <v>708155</v>
      </c>
      <c r="C26" s="21">
        <v>425427</v>
      </c>
      <c r="D26" s="11">
        <f t="shared" si="0"/>
        <v>0.60075407220170729</v>
      </c>
      <c r="E26" s="21">
        <v>2546</v>
      </c>
      <c r="F26" s="11">
        <f t="shared" si="1"/>
        <v>3.5952581002746575E-3</v>
      </c>
      <c r="G26" s="21">
        <v>303</v>
      </c>
      <c r="H26" s="11">
        <f t="shared" si="2"/>
        <v>4.2787242905861002E-4</v>
      </c>
    </row>
    <row r="27" spans="1:8" x14ac:dyDescent="0.55000000000000004">
      <c r="A27" s="12" t="s">
        <v>84</v>
      </c>
      <c r="B27" s="20">
        <v>1194817</v>
      </c>
      <c r="C27" s="21">
        <v>704354</v>
      </c>
      <c r="D27" s="11">
        <f t="shared" si="0"/>
        <v>0.58950784931918443</v>
      </c>
      <c r="E27" s="21">
        <v>2102</v>
      </c>
      <c r="F27" s="11">
        <f t="shared" si="1"/>
        <v>1.7592652263903176E-3</v>
      </c>
      <c r="G27" s="21">
        <v>460</v>
      </c>
      <c r="H27" s="11">
        <f t="shared" si="2"/>
        <v>3.849961960701932E-4</v>
      </c>
    </row>
    <row r="28" spans="1:8" x14ac:dyDescent="0.55000000000000004">
      <c r="A28" s="12" t="s">
        <v>85</v>
      </c>
      <c r="B28" s="20">
        <v>944709</v>
      </c>
      <c r="C28" s="21">
        <v>596205</v>
      </c>
      <c r="D28" s="11">
        <f t="shared" si="0"/>
        <v>0.63109910035788797</v>
      </c>
      <c r="E28" s="21">
        <v>2427</v>
      </c>
      <c r="F28" s="11">
        <f t="shared" si="1"/>
        <v>2.5690450710218701E-3</v>
      </c>
      <c r="G28" s="21">
        <v>409</v>
      </c>
      <c r="H28" s="11">
        <f t="shared" si="2"/>
        <v>4.329375500815595E-4</v>
      </c>
    </row>
    <row r="29" spans="1:8" x14ac:dyDescent="0.55000000000000004">
      <c r="A29" s="12" t="s">
        <v>86</v>
      </c>
      <c r="B29" s="20">
        <v>1562767</v>
      </c>
      <c r="C29" s="21">
        <v>909371</v>
      </c>
      <c r="D29" s="11">
        <f t="shared" si="0"/>
        <v>0.58189800526885971</v>
      </c>
      <c r="E29" s="21">
        <v>5032</v>
      </c>
      <c r="F29" s="11">
        <f t="shared" si="1"/>
        <v>3.2199297783994671E-3</v>
      </c>
      <c r="G29" s="21">
        <v>433</v>
      </c>
      <c r="H29" s="11">
        <f t="shared" si="2"/>
        <v>2.7707265382491441E-4</v>
      </c>
    </row>
    <row r="30" spans="1:8" x14ac:dyDescent="0.55000000000000004">
      <c r="A30" s="12" t="s">
        <v>87</v>
      </c>
      <c r="B30" s="20">
        <v>732702</v>
      </c>
      <c r="C30" s="21">
        <v>459160</v>
      </c>
      <c r="D30" s="11">
        <f t="shared" si="0"/>
        <v>0.62666677585157404</v>
      </c>
      <c r="E30" s="21">
        <v>1475</v>
      </c>
      <c r="F30" s="11">
        <f t="shared" si="1"/>
        <v>2.0130967296390621E-3</v>
      </c>
      <c r="G30" s="21">
        <v>144</v>
      </c>
      <c r="H30" s="11">
        <f t="shared" si="2"/>
        <v>1.9653283326645756E-4</v>
      </c>
    </row>
    <row r="31" spans="1:8" x14ac:dyDescent="0.55000000000000004">
      <c r="A31" s="4"/>
      <c r="B31" s="13"/>
      <c r="C31" s="14"/>
      <c r="D31" s="15"/>
      <c r="E31" s="14"/>
      <c r="F31" s="15"/>
      <c r="G31" s="14"/>
      <c r="H31" s="15"/>
    </row>
    <row r="32" spans="1:8" x14ac:dyDescent="0.55000000000000004">
      <c r="A32" s="4"/>
      <c r="B32" s="13"/>
      <c r="C32" s="14"/>
      <c r="D32" s="15"/>
      <c r="E32" s="14"/>
      <c r="F32" s="15"/>
      <c r="G32" s="14"/>
      <c r="H32" s="15"/>
    </row>
    <row r="33" spans="1:8" x14ac:dyDescent="0.55000000000000004">
      <c r="A33" s="2" t="s">
        <v>88</v>
      </c>
      <c r="B33" s="5"/>
      <c r="C33" s="5"/>
      <c r="D33" s="4"/>
      <c r="E33" s="19"/>
      <c r="F33" s="6"/>
      <c r="G33" s="19"/>
      <c r="H33" s="6"/>
    </row>
    <row r="34" spans="1:8" ht="22.5" customHeight="1" x14ac:dyDescent="0.55000000000000004">
      <c r="A34" s="90"/>
      <c r="B34" s="75" t="s">
        <v>3</v>
      </c>
      <c r="C34" s="71" t="s">
        <v>4</v>
      </c>
      <c r="D34" s="76"/>
      <c r="E34" s="91" t="str">
        <f>E5</f>
        <v>直近1週間</v>
      </c>
      <c r="F34" s="92"/>
      <c r="G34" s="91">
        <f>'進捗状況 (都道府県別)'!G5:H5</f>
        <v>44791</v>
      </c>
      <c r="H34" s="92"/>
    </row>
    <row r="35" spans="1:8" ht="24" customHeight="1" x14ac:dyDescent="0.55000000000000004">
      <c r="A35" s="90"/>
      <c r="B35" s="75"/>
      <c r="C35" s="77"/>
      <c r="D35" s="78"/>
      <c r="E35" s="83" t="s">
        <v>5</v>
      </c>
      <c r="F35" s="84"/>
      <c r="G35" s="85" t="s">
        <v>6</v>
      </c>
      <c r="H35" s="86"/>
    </row>
    <row r="36" spans="1:8" ht="18.75" customHeight="1" x14ac:dyDescent="0.55000000000000004">
      <c r="A36" s="70"/>
      <c r="B36" s="75"/>
      <c r="C36" s="87" t="s">
        <v>7</v>
      </c>
      <c r="D36" s="8"/>
      <c r="E36" s="87" t="s">
        <v>8</v>
      </c>
      <c r="F36" s="8"/>
      <c r="G36" s="87" t="s">
        <v>8</v>
      </c>
      <c r="H36" s="9"/>
    </row>
    <row r="37" spans="1:8" ht="18.75" customHeight="1" x14ac:dyDescent="0.55000000000000004">
      <c r="A37" s="70"/>
      <c r="B37" s="75"/>
      <c r="C37" s="88"/>
      <c r="D37" s="73" t="s">
        <v>9</v>
      </c>
      <c r="E37" s="88"/>
      <c r="F37" s="71" t="s">
        <v>10</v>
      </c>
      <c r="G37" s="88"/>
      <c r="H37" s="73" t="s">
        <v>10</v>
      </c>
    </row>
    <row r="38" spans="1:8" ht="35.15" customHeight="1" x14ac:dyDescent="0.55000000000000004">
      <c r="A38" s="70"/>
      <c r="B38" s="75"/>
      <c r="C38" s="88"/>
      <c r="D38" s="72"/>
      <c r="E38" s="88"/>
      <c r="F38" s="72"/>
      <c r="G38" s="88"/>
      <c r="H38" s="72"/>
    </row>
    <row r="39" spans="1:8" x14ac:dyDescent="0.55000000000000004">
      <c r="A39" s="10" t="s">
        <v>67</v>
      </c>
      <c r="B39" s="20">
        <v>9572763</v>
      </c>
      <c r="C39" s="21">
        <v>5906094</v>
      </c>
      <c r="D39" s="11">
        <f>C39/$B39</f>
        <v>0.6169685805446139</v>
      </c>
      <c r="E39" s="21">
        <v>28984</v>
      </c>
      <c r="F39" s="11">
        <f>E39/$B39</f>
        <v>3.0277569809259875E-3</v>
      </c>
      <c r="G39" s="21">
        <v>4357</v>
      </c>
      <c r="H39" s="11">
        <f>G39/$B39</f>
        <v>4.5514549978935027E-4</v>
      </c>
    </row>
    <row r="40" spans="1:8" ht="18.75" customHeight="1" x14ac:dyDescent="0.55000000000000004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55000000000000004">
      <c r="A41" s="2" t="s">
        <v>89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55000000000000004">
      <c r="A42" s="2" t="s">
        <v>90</v>
      </c>
      <c r="B42" s="13"/>
      <c r="C42" s="14"/>
      <c r="D42" s="15"/>
      <c r="E42" s="14"/>
      <c r="F42" s="15"/>
      <c r="G42" s="14"/>
      <c r="H42" s="15"/>
    </row>
    <row r="43" spans="1:8" x14ac:dyDescent="0.55000000000000004">
      <c r="A43" s="2" t="s">
        <v>61</v>
      </c>
      <c r="B43" s="17"/>
      <c r="C43" s="17"/>
      <c r="D43" s="18"/>
      <c r="E43" s="17"/>
      <c r="F43" s="18"/>
      <c r="G43" s="17"/>
      <c r="H43" s="18"/>
    </row>
    <row r="44" spans="1:8" x14ac:dyDescent="0.55000000000000004">
      <c r="A44" s="2" t="s">
        <v>91</v>
      </c>
      <c r="B44" s="17"/>
      <c r="C44" s="17"/>
      <c r="D44" s="18"/>
      <c r="E44" s="17"/>
      <c r="F44" s="18"/>
      <c r="G44" s="17"/>
      <c r="H44" s="18"/>
    </row>
    <row r="45" spans="1:8" x14ac:dyDescent="0.55000000000000004">
      <c r="A45" s="53" t="s">
        <v>63</v>
      </c>
      <c r="B45" s="54"/>
      <c r="C45" s="54"/>
      <c r="E45" s="54"/>
      <c r="G45" s="54"/>
    </row>
  </sheetData>
  <mergeCells count="28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G3:H3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1"/>
  <sheetViews>
    <sheetView view="pageBreakPreview" zoomScaleNormal="100" zoomScaleSheetLayoutView="100" workbookViewId="0">
      <selection activeCell="F1" sqref="F1"/>
    </sheetView>
  </sheetViews>
  <sheetFormatPr defaultRowHeight="18" x14ac:dyDescent="0.55000000000000004"/>
  <cols>
    <col min="1" max="1" width="12.6640625" customWidth="1"/>
    <col min="2" max="2" width="14.08203125" style="27" customWidth="1"/>
    <col min="3" max="4" width="13.9140625" customWidth="1"/>
    <col min="5" max="6" width="14" customWidth="1"/>
    <col min="7" max="8" width="14.08203125" customWidth="1"/>
    <col min="9" max="9" width="12.9140625" customWidth="1"/>
    <col min="10" max="23" width="13.08203125" customWidth="1"/>
    <col min="25" max="25" width="11.58203125" bestFit="1" customWidth="1"/>
  </cols>
  <sheetData>
    <row r="1" spans="1:25" x14ac:dyDescent="0.55000000000000004">
      <c r="A1" s="22" t="s">
        <v>92</v>
      </c>
      <c r="B1" s="23"/>
      <c r="C1" s="24"/>
      <c r="D1" s="24"/>
      <c r="E1" s="24"/>
      <c r="F1" s="24"/>
      <c r="J1" s="25"/>
    </row>
    <row r="2" spans="1:25" x14ac:dyDescent="0.55000000000000004">
      <c r="A2" s="22"/>
      <c r="B2" s="22"/>
      <c r="C2" s="22"/>
      <c r="D2" s="22"/>
      <c r="E2" s="22"/>
      <c r="F2" s="22"/>
      <c r="G2" s="22"/>
      <c r="H2" s="22"/>
      <c r="I2" s="22"/>
      <c r="P2" s="26"/>
      <c r="Q2" s="26"/>
      <c r="R2" s="26"/>
      <c r="S2" s="26"/>
      <c r="T2" s="26"/>
      <c r="U2" s="95">
        <f>'進捗状況 (都道府県別)'!G3</f>
        <v>44792</v>
      </c>
      <c r="V2" s="95"/>
      <c r="W2" s="95"/>
    </row>
    <row r="3" spans="1:25" x14ac:dyDescent="0.55000000000000004">
      <c r="A3" s="97" t="s">
        <v>2</v>
      </c>
      <c r="B3" s="112" t="str">
        <f>_xlfn.CONCAT("接種回数（",TEXT('進捗状況 (都道府県別)'!G3-1,"m月d日"),"まで）")</f>
        <v>接種回数（8月18日まで）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4"/>
    </row>
    <row r="4" spans="1:25" x14ac:dyDescent="0.55000000000000004">
      <c r="A4" s="98"/>
      <c r="B4" s="98"/>
      <c r="C4" s="100" t="s">
        <v>93</v>
      </c>
      <c r="D4" s="101"/>
      <c r="E4" s="100" t="s">
        <v>94</v>
      </c>
      <c r="F4" s="101"/>
      <c r="G4" s="106" t="s">
        <v>95</v>
      </c>
      <c r="H4" s="107"/>
      <c r="I4" s="107"/>
      <c r="J4" s="107"/>
      <c r="K4" s="107"/>
      <c r="L4" s="107"/>
      <c r="M4" s="107"/>
      <c r="N4" s="107"/>
      <c r="O4" s="107"/>
      <c r="P4" s="107"/>
      <c r="Q4" s="108"/>
      <c r="R4" s="106" t="s">
        <v>96</v>
      </c>
      <c r="S4" s="107"/>
      <c r="T4" s="107"/>
      <c r="U4" s="107"/>
      <c r="V4" s="107"/>
      <c r="W4" s="108"/>
    </row>
    <row r="5" spans="1:25" x14ac:dyDescent="0.55000000000000004">
      <c r="A5" s="98"/>
      <c r="B5" s="98"/>
      <c r="C5" s="102"/>
      <c r="D5" s="103"/>
      <c r="E5" s="102"/>
      <c r="F5" s="103"/>
      <c r="G5" s="104"/>
      <c r="H5" s="105"/>
      <c r="I5" s="57" t="s">
        <v>97</v>
      </c>
      <c r="J5" s="57" t="s">
        <v>98</v>
      </c>
      <c r="K5" s="58" t="s">
        <v>99</v>
      </c>
      <c r="L5" s="59" t="s">
        <v>100</v>
      </c>
      <c r="M5" s="59" t="s">
        <v>101</v>
      </c>
      <c r="N5" s="59" t="s">
        <v>102</v>
      </c>
      <c r="O5" s="59" t="s">
        <v>103</v>
      </c>
      <c r="P5" s="59" t="s">
        <v>104</v>
      </c>
      <c r="Q5" s="59" t="s">
        <v>150</v>
      </c>
      <c r="R5" s="64"/>
      <c r="S5" s="65"/>
      <c r="T5" s="57" t="s">
        <v>105</v>
      </c>
      <c r="U5" s="57" t="s">
        <v>106</v>
      </c>
      <c r="V5" s="57" t="s">
        <v>107</v>
      </c>
      <c r="W5" s="57" t="s">
        <v>149</v>
      </c>
    </row>
    <row r="6" spans="1:25" x14ac:dyDescent="0.55000000000000004">
      <c r="A6" s="99"/>
      <c r="B6" s="99"/>
      <c r="C6" s="56" t="s">
        <v>7</v>
      </c>
      <c r="D6" s="56" t="s">
        <v>108</v>
      </c>
      <c r="E6" s="56" t="s">
        <v>7</v>
      </c>
      <c r="F6" s="56" t="s">
        <v>108</v>
      </c>
      <c r="G6" s="56" t="s">
        <v>7</v>
      </c>
      <c r="H6" s="56" t="s">
        <v>108</v>
      </c>
      <c r="I6" s="109" t="s">
        <v>7</v>
      </c>
      <c r="J6" s="110"/>
      <c r="K6" s="110"/>
      <c r="L6" s="110"/>
      <c r="M6" s="110"/>
      <c r="N6" s="110"/>
      <c r="O6" s="110"/>
      <c r="P6" s="110"/>
      <c r="Q6" s="111"/>
      <c r="R6" s="56" t="s">
        <v>7</v>
      </c>
      <c r="S6" s="56" t="s">
        <v>108</v>
      </c>
      <c r="T6" s="60" t="s">
        <v>109</v>
      </c>
      <c r="U6" s="60" t="s">
        <v>109</v>
      </c>
      <c r="V6" s="68" t="s">
        <v>109</v>
      </c>
      <c r="W6" s="60" t="s">
        <v>109</v>
      </c>
      <c r="Y6" s="27" t="s">
        <v>110</v>
      </c>
    </row>
    <row r="7" spans="1:25" x14ac:dyDescent="0.55000000000000004">
      <c r="A7" s="28" t="s">
        <v>11</v>
      </c>
      <c r="B7" s="32">
        <f>C7+E7+G7+R7</f>
        <v>307712139</v>
      </c>
      <c r="C7" s="32">
        <f>SUM(C8:C54)</f>
        <v>104023934</v>
      </c>
      <c r="D7" s="31">
        <f t="shared" ref="D7:D54" si="0">C7/Y7</f>
        <v>0.82138192163490042</v>
      </c>
      <c r="E7" s="32">
        <f>SUM(E8:E54)</f>
        <v>102557583</v>
      </c>
      <c r="F7" s="31">
        <f t="shared" ref="F7:F54" si="1">E7/Y7</f>
        <v>0.80980348813544001</v>
      </c>
      <c r="G7" s="32">
        <f>SUM(G8:G54)</f>
        <v>80869570</v>
      </c>
      <c r="H7" s="31">
        <f>G7/Y7</f>
        <v>0.63855307383768134</v>
      </c>
      <c r="I7" s="32">
        <f>SUM(I8:I54)</f>
        <v>1037521</v>
      </c>
      <c r="J7" s="32">
        <f t="shared" ref="J7" si="2">SUM(J8:J54)</f>
        <v>5300551</v>
      </c>
      <c r="K7" s="32">
        <f t="shared" ref="K7:Q7" si="3">SUM(K8:K54)</f>
        <v>23291558</v>
      </c>
      <c r="L7" s="32">
        <f t="shared" si="3"/>
        <v>25502954</v>
      </c>
      <c r="M7" s="32">
        <f t="shared" si="3"/>
        <v>13750635</v>
      </c>
      <c r="N7" s="32">
        <f t="shared" si="3"/>
        <v>6556774</v>
      </c>
      <c r="O7" s="32">
        <f t="shared" si="3"/>
        <v>2726929</v>
      </c>
      <c r="P7" s="32">
        <f t="shared" ref="P7" si="4">SUM(P8:P54)</f>
        <v>1854332</v>
      </c>
      <c r="Q7" s="32">
        <f t="shared" si="3"/>
        <v>848316</v>
      </c>
      <c r="R7" s="61">
        <f>SUM(R8:R54)</f>
        <v>20261052</v>
      </c>
      <c r="S7" s="62">
        <f>R7/Y7</f>
        <v>0.15998300762307877</v>
      </c>
      <c r="T7" s="61">
        <f>SUM(T8:T54)</f>
        <v>6734</v>
      </c>
      <c r="U7" s="61">
        <f t="shared" ref="U7" si="5">SUM(U8:U54)</f>
        <v>750540</v>
      </c>
      <c r="V7" s="61">
        <f t="shared" ref="V7:W7" si="6">SUM(V8:V54)</f>
        <v>12558147</v>
      </c>
      <c r="W7" s="61">
        <f t="shared" si="6"/>
        <v>6945631</v>
      </c>
      <c r="Y7" s="1">
        <v>126645025</v>
      </c>
    </row>
    <row r="8" spans="1:25" x14ac:dyDescent="0.55000000000000004">
      <c r="A8" s="33" t="s">
        <v>12</v>
      </c>
      <c r="B8" s="32">
        <f>C8+E8+G8+R8</f>
        <v>12904336</v>
      </c>
      <c r="C8" s="34">
        <f>SUM(一般接種!D7+一般接種!G7+一般接種!J7+一般接種!M7+医療従事者等!C5)</f>
        <v>4330085</v>
      </c>
      <c r="D8" s="30">
        <f t="shared" si="0"/>
        <v>0.82847023200346381</v>
      </c>
      <c r="E8" s="34">
        <f>SUM(一般接種!E7+一般接種!H7+一般接種!K7+一般接種!N7+医療従事者等!D5)</f>
        <v>4265660</v>
      </c>
      <c r="F8" s="31">
        <f t="shared" si="1"/>
        <v>0.81614387011984646</v>
      </c>
      <c r="G8" s="29">
        <f>SUM(I8:Q8)</f>
        <v>3450850</v>
      </c>
      <c r="H8" s="31">
        <f t="shared" ref="H8:H54" si="7">G8/Y8</f>
        <v>0.66024720071526377</v>
      </c>
      <c r="I8" s="35">
        <v>42092</v>
      </c>
      <c r="J8" s="35">
        <v>231555</v>
      </c>
      <c r="K8" s="35">
        <v>923633</v>
      </c>
      <c r="L8" s="35">
        <v>1075738</v>
      </c>
      <c r="M8" s="35">
        <v>656243</v>
      </c>
      <c r="N8" s="35">
        <v>306094</v>
      </c>
      <c r="O8" s="35">
        <v>120290</v>
      </c>
      <c r="P8" s="35">
        <v>68091</v>
      </c>
      <c r="Q8" s="35">
        <v>27114</v>
      </c>
      <c r="R8" s="35">
        <f>SUM(T8:W8)</f>
        <v>857741</v>
      </c>
      <c r="S8" s="63">
        <f t="shared" ref="S8:S54" si="8">R8/Y8</f>
        <v>0.16411060874529784</v>
      </c>
      <c r="T8" s="35">
        <v>156</v>
      </c>
      <c r="U8" s="35">
        <v>26141</v>
      </c>
      <c r="V8" s="35">
        <v>522367</v>
      </c>
      <c r="W8" s="35">
        <v>309077</v>
      </c>
      <c r="Y8" s="1">
        <v>5226603</v>
      </c>
    </row>
    <row r="9" spans="1:25" x14ac:dyDescent="0.55000000000000004">
      <c r="A9" s="33" t="s">
        <v>13</v>
      </c>
      <c r="B9" s="32">
        <f>C9+E9+G9+R9</f>
        <v>3259153</v>
      </c>
      <c r="C9" s="34">
        <f>SUM(一般接種!D8+一般接種!G8+一般接種!J8+一般接種!M8+医療従事者等!C6)</f>
        <v>1097441</v>
      </c>
      <c r="D9" s="30">
        <f t="shared" si="0"/>
        <v>0.87125113625988893</v>
      </c>
      <c r="E9" s="34">
        <f>SUM(一般接種!E8+一般接種!H8+一般接種!K8+一般接種!N8+医療従事者等!D6)</f>
        <v>1083127</v>
      </c>
      <c r="F9" s="31">
        <f t="shared" si="1"/>
        <v>0.85988734653048748</v>
      </c>
      <c r="G9" s="29">
        <f t="shared" ref="G9:G54" si="9">SUM(I9:Q9)</f>
        <v>886519</v>
      </c>
      <c r="H9" s="31">
        <f t="shared" si="7"/>
        <v>0.70380155841268954</v>
      </c>
      <c r="I9" s="35">
        <v>10713</v>
      </c>
      <c r="J9" s="35">
        <v>43953</v>
      </c>
      <c r="K9" s="35">
        <v>228391</v>
      </c>
      <c r="L9" s="35">
        <v>263806</v>
      </c>
      <c r="M9" s="35">
        <v>181614</v>
      </c>
      <c r="N9" s="35">
        <v>92255</v>
      </c>
      <c r="O9" s="35">
        <v>41250</v>
      </c>
      <c r="P9" s="35">
        <v>18855</v>
      </c>
      <c r="Q9" s="35">
        <v>5682</v>
      </c>
      <c r="R9" s="35">
        <f t="shared" ref="R9:R54" si="10">SUM(T9:W9)</f>
        <v>192066</v>
      </c>
      <c r="S9" s="63">
        <f t="shared" si="8"/>
        <v>0.15247992442135097</v>
      </c>
      <c r="T9" s="35">
        <v>68</v>
      </c>
      <c r="U9" s="35">
        <v>5669</v>
      </c>
      <c r="V9" s="35">
        <v>119171</v>
      </c>
      <c r="W9" s="35">
        <v>67158</v>
      </c>
      <c r="Y9" s="1">
        <v>1259615</v>
      </c>
    </row>
    <row r="10" spans="1:25" x14ac:dyDescent="0.55000000000000004">
      <c r="A10" s="33" t="s">
        <v>14</v>
      </c>
      <c r="B10" s="32">
        <f t="shared" ref="B10:B54" si="11">C10+E10+G10+R10</f>
        <v>3192773</v>
      </c>
      <c r="C10" s="34">
        <f>SUM(一般接種!D9+一般接種!G9+一般接種!J9+一般接種!M9+医療従事者等!C7)</f>
        <v>1062581</v>
      </c>
      <c r="D10" s="30">
        <f t="shared" si="0"/>
        <v>0.87038088240473843</v>
      </c>
      <c r="E10" s="34">
        <f>SUM(一般接種!E9+一般接種!H9+一般接種!K9+一般接種!N9+医療従事者等!D7)</f>
        <v>1047257</v>
      </c>
      <c r="F10" s="31">
        <f t="shared" si="1"/>
        <v>0.85782869424969876</v>
      </c>
      <c r="G10" s="29">
        <f t="shared" si="9"/>
        <v>874805</v>
      </c>
      <c r="H10" s="31">
        <f t="shared" si="7"/>
        <v>0.71656988769051699</v>
      </c>
      <c r="I10" s="35">
        <v>10460</v>
      </c>
      <c r="J10" s="35">
        <v>47778</v>
      </c>
      <c r="K10" s="35">
        <v>221604</v>
      </c>
      <c r="L10" s="35">
        <v>256761</v>
      </c>
      <c r="M10" s="35">
        <v>168582</v>
      </c>
      <c r="N10" s="35">
        <v>106782</v>
      </c>
      <c r="O10" s="35">
        <v>40142</v>
      </c>
      <c r="P10" s="35">
        <v>17098</v>
      </c>
      <c r="Q10" s="35">
        <v>5598</v>
      </c>
      <c r="R10" s="35">
        <f t="shared" si="10"/>
        <v>208130</v>
      </c>
      <c r="S10" s="63">
        <f t="shared" si="8"/>
        <v>0.17048335426183811</v>
      </c>
      <c r="T10" s="35">
        <v>6</v>
      </c>
      <c r="U10" s="35">
        <v>5442</v>
      </c>
      <c r="V10" s="35">
        <v>131328</v>
      </c>
      <c r="W10" s="35">
        <v>71354</v>
      </c>
      <c r="Y10" s="1">
        <v>1220823</v>
      </c>
    </row>
    <row r="11" spans="1:25" x14ac:dyDescent="0.55000000000000004">
      <c r="A11" s="33" t="s">
        <v>15</v>
      </c>
      <c r="B11" s="32">
        <f t="shared" si="11"/>
        <v>5775878</v>
      </c>
      <c r="C11" s="34">
        <f>SUM(一般接種!D10+一般接種!G10+一般接種!J10+一般接種!M10+医療従事者等!C8)</f>
        <v>1939739</v>
      </c>
      <c r="D11" s="30">
        <f t="shared" si="0"/>
        <v>0.85002118765690804</v>
      </c>
      <c r="E11" s="34">
        <f>SUM(一般接種!E10+一般接種!H10+一般接種!K10+一般接種!N10+医療従事者等!D8)</f>
        <v>1905221</v>
      </c>
      <c r="F11" s="31">
        <f t="shared" si="1"/>
        <v>0.83489490965995017</v>
      </c>
      <c r="G11" s="29">
        <f t="shared" si="9"/>
        <v>1526720</v>
      </c>
      <c r="H11" s="31">
        <f t="shared" si="7"/>
        <v>0.66903039409918275</v>
      </c>
      <c r="I11" s="35">
        <v>18937</v>
      </c>
      <c r="J11" s="35">
        <v>125941</v>
      </c>
      <c r="K11" s="35">
        <v>460565</v>
      </c>
      <c r="L11" s="35">
        <v>394049</v>
      </c>
      <c r="M11" s="35">
        <v>269844</v>
      </c>
      <c r="N11" s="35">
        <v>151206</v>
      </c>
      <c r="O11" s="35">
        <v>60416</v>
      </c>
      <c r="P11" s="35">
        <v>35175</v>
      </c>
      <c r="Q11" s="35">
        <v>10587</v>
      </c>
      <c r="R11" s="35">
        <f t="shared" si="10"/>
        <v>404198</v>
      </c>
      <c r="S11" s="63">
        <f t="shared" si="8"/>
        <v>0.17712530603784682</v>
      </c>
      <c r="T11" s="35">
        <v>26</v>
      </c>
      <c r="U11" s="35">
        <v>24553</v>
      </c>
      <c r="V11" s="35">
        <v>273457</v>
      </c>
      <c r="W11" s="35">
        <v>106162</v>
      </c>
      <c r="Y11" s="1">
        <v>2281989</v>
      </c>
    </row>
    <row r="12" spans="1:25" x14ac:dyDescent="0.55000000000000004">
      <c r="A12" s="33" t="s">
        <v>16</v>
      </c>
      <c r="B12" s="32">
        <f t="shared" si="11"/>
        <v>2539041</v>
      </c>
      <c r="C12" s="34">
        <f>SUM(一般接種!D11+一般接種!G11+一般接種!J11+一般接種!M11+医療従事者等!C9)</f>
        <v>857812</v>
      </c>
      <c r="D12" s="30">
        <f t="shared" si="0"/>
        <v>0.88316956453698592</v>
      </c>
      <c r="E12" s="34">
        <f>SUM(一般接種!E11+一般接種!H11+一般接種!K11+一般接種!N11+医療従事者等!D9)</f>
        <v>848085</v>
      </c>
      <c r="F12" s="31">
        <f t="shared" si="1"/>
        <v>0.87315502713922133</v>
      </c>
      <c r="G12" s="29">
        <f t="shared" si="9"/>
        <v>722118</v>
      </c>
      <c r="H12" s="31">
        <f t="shared" si="7"/>
        <v>0.7434643483704112</v>
      </c>
      <c r="I12" s="35">
        <v>4884</v>
      </c>
      <c r="J12" s="35">
        <v>29807</v>
      </c>
      <c r="K12" s="35">
        <v>127594</v>
      </c>
      <c r="L12" s="35">
        <v>229343</v>
      </c>
      <c r="M12" s="35">
        <v>189301</v>
      </c>
      <c r="N12" s="35">
        <v>89877</v>
      </c>
      <c r="O12" s="35">
        <v>30796</v>
      </c>
      <c r="P12" s="35">
        <v>14000</v>
      </c>
      <c r="Q12" s="35">
        <v>6516</v>
      </c>
      <c r="R12" s="35">
        <f t="shared" si="10"/>
        <v>111026</v>
      </c>
      <c r="S12" s="63">
        <f t="shared" si="8"/>
        <v>0.11430801162991822</v>
      </c>
      <c r="T12" s="35">
        <v>3</v>
      </c>
      <c r="U12" s="35">
        <v>1515</v>
      </c>
      <c r="V12" s="35">
        <v>58017</v>
      </c>
      <c r="W12" s="35">
        <v>51491</v>
      </c>
      <c r="Y12" s="1">
        <v>971288</v>
      </c>
    </row>
    <row r="13" spans="1:25" x14ac:dyDescent="0.55000000000000004">
      <c r="A13" s="33" t="s">
        <v>17</v>
      </c>
      <c r="B13" s="32">
        <f t="shared" si="11"/>
        <v>2807194</v>
      </c>
      <c r="C13" s="34">
        <f>SUM(一般接種!D12+一般接種!G12+一般接種!J12+一般接種!M12+医療従事者等!C10)</f>
        <v>935712</v>
      </c>
      <c r="D13" s="30">
        <f t="shared" si="0"/>
        <v>0.87485531460541788</v>
      </c>
      <c r="E13" s="34">
        <f>SUM(一般接種!E12+一般接種!H12+一般接種!K12+一般接種!N12+医療従事者等!D10)</f>
        <v>926178</v>
      </c>
      <c r="F13" s="31">
        <f t="shared" si="1"/>
        <v>0.86594138535213483</v>
      </c>
      <c r="G13" s="29">
        <f t="shared" si="9"/>
        <v>772369</v>
      </c>
      <c r="H13" s="31">
        <f t="shared" si="7"/>
        <v>0.72213579016457208</v>
      </c>
      <c r="I13" s="35">
        <v>9652</v>
      </c>
      <c r="J13" s="35">
        <v>34734</v>
      </c>
      <c r="K13" s="35">
        <v>192867</v>
      </c>
      <c r="L13" s="35">
        <v>270868</v>
      </c>
      <c r="M13" s="35">
        <v>142494</v>
      </c>
      <c r="N13" s="35">
        <v>77133</v>
      </c>
      <c r="O13" s="35">
        <v>25816</v>
      </c>
      <c r="P13" s="35">
        <v>13459</v>
      </c>
      <c r="Q13" s="35">
        <v>5346</v>
      </c>
      <c r="R13" s="35">
        <f t="shared" si="10"/>
        <v>172935</v>
      </c>
      <c r="S13" s="63">
        <f t="shared" si="8"/>
        <v>0.16168768149952972</v>
      </c>
      <c r="T13" s="35">
        <v>2</v>
      </c>
      <c r="U13" s="35">
        <v>3613</v>
      </c>
      <c r="V13" s="35">
        <v>98987</v>
      </c>
      <c r="W13" s="35">
        <v>70333</v>
      </c>
      <c r="Y13" s="1">
        <v>1069562</v>
      </c>
    </row>
    <row r="14" spans="1:25" x14ac:dyDescent="0.55000000000000004">
      <c r="A14" s="33" t="s">
        <v>18</v>
      </c>
      <c r="B14" s="32">
        <f t="shared" si="11"/>
        <v>4816932</v>
      </c>
      <c r="C14" s="34">
        <f>SUM(一般接種!D13+一般接種!G13+一般接種!J13+一般接種!M13+医療従事者等!C11)</f>
        <v>1600816</v>
      </c>
      <c r="D14" s="30">
        <f t="shared" si="0"/>
        <v>0.85970208247966362</v>
      </c>
      <c r="E14" s="34">
        <f>SUM(一般接種!E13+一般接種!H13+一般接種!K13+一般接種!N13+医療従事者等!D11)</f>
        <v>1581275</v>
      </c>
      <c r="F14" s="31">
        <f t="shared" si="1"/>
        <v>0.84920778557500054</v>
      </c>
      <c r="G14" s="29">
        <f t="shared" si="9"/>
        <v>1310499</v>
      </c>
      <c r="H14" s="31">
        <f t="shared" si="7"/>
        <v>0.70379026658124155</v>
      </c>
      <c r="I14" s="35">
        <v>19130</v>
      </c>
      <c r="J14" s="35">
        <v>75584</v>
      </c>
      <c r="K14" s="35">
        <v>346452</v>
      </c>
      <c r="L14" s="35">
        <v>419581</v>
      </c>
      <c r="M14" s="35">
        <v>237393</v>
      </c>
      <c r="N14" s="35">
        <v>129046</v>
      </c>
      <c r="O14" s="35">
        <v>49740</v>
      </c>
      <c r="P14" s="35">
        <v>23314</v>
      </c>
      <c r="Q14" s="35">
        <v>10259</v>
      </c>
      <c r="R14" s="35">
        <f t="shared" si="10"/>
        <v>324342</v>
      </c>
      <c r="S14" s="63">
        <f t="shared" si="8"/>
        <v>0.17418459887683474</v>
      </c>
      <c r="T14" s="35">
        <v>121</v>
      </c>
      <c r="U14" s="35">
        <v>13042</v>
      </c>
      <c r="V14" s="35">
        <v>196999</v>
      </c>
      <c r="W14" s="35">
        <v>114180</v>
      </c>
      <c r="Y14" s="1">
        <v>1862059</v>
      </c>
    </row>
    <row r="15" spans="1:25" x14ac:dyDescent="0.55000000000000004">
      <c r="A15" s="33" t="s">
        <v>19</v>
      </c>
      <c r="B15" s="32">
        <f t="shared" si="11"/>
        <v>7457468</v>
      </c>
      <c r="C15" s="34">
        <f>SUM(一般接種!D14+一般接種!G14+一般接種!J14+一般接種!M14+医療従事者等!C12)</f>
        <v>2482875</v>
      </c>
      <c r="D15" s="30">
        <f t="shared" si="0"/>
        <v>0.85390389228507313</v>
      </c>
      <c r="E15" s="34">
        <f>SUM(一般接種!E14+一般接種!H14+一般接種!K14+一般接種!N14+医療従事者等!D12)</f>
        <v>2448480</v>
      </c>
      <c r="F15" s="31">
        <f t="shared" si="1"/>
        <v>0.84207485362016044</v>
      </c>
      <c r="G15" s="29">
        <f t="shared" si="9"/>
        <v>1975737</v>
      </c>
      <c r="H15" s="31">
        <f t="shared" si="7"/>
        <v>0.67949031442647478</v>
      </c>
      <c r="I15" s="35">
        <v>21283</v>
      </c>
      <c r="J15" s="35">
        <v>142128</v>
      </c>
      <c r="K15" s="35">
        <v>555667</v>
      </c>
      <c r="L15" s="35">
        <v>593172</v>
      </c>
      <c r="M15" s="35">
        <v>347141</v>
      </c>
      <c r="N15" s="35">
        <v>181491</v>
      </c>
      <c r="O15" s="35">
        <v>71340</v>
      </c>
      <c r="P15" s="35">
        <v>42043</v>
      </c>
      <c r="Q15" s="35">
        <v>21472</v>
      </c>
      <c r="R15" s="35">
        <f t="shared" si="10"/>
        <v>550376</v>
      </c>
      <c r="S15" s="63">
        <f t="shared" si="8"/>
        <v>0.18928387801250141</v>
      </c>
      <c r="T15" s="35">
        <v>90</v>
      </c>
      <c r="U15" s="35">
        <v>26649</v>
      </c>
      <c r="V15" s="35">
        <v>333417</v>
      </c>
      <c r="W15" s="35">
        <v>190220</v>
      </c>
      <c r="Y15" s="1">
        <v>2907675</v>
      </c>
    </row>
    <row r="16" spans="1:25" x14ac:dyDescent="0.55000000000000004">
      <c r="A16" s="36" t="s">
        <v>20</v>
      </c>
      <c r="B16" s="32">
        <f t="shared" si="11"/>
        <v>4907058</v>
      </c>
      <c r="C16" s="34">
        <f>SUM(一般接種!D15+一般接種!G15+一般接種!J15+一般接種!M15+医療従事者等!C13)</f>
        <v>1639221</v>
      </c>
      <c r="D16" s="30">
        <f t="shared" si="0"/>
        <v>0.83830426597920327</v>
      </c>
      <c r="E16" s="34">
        <f>SUM(一般接種!E15+一般接種!H15+一般接種!K15+一般接種!N15+医療従事者等!D13)</f>
        <v>1617440</v>
      </c>
      <c r="F16" s="31">
        <f t="shared" si="1"/>
        <v>0.82716537426338643</v>
      </c>
      <c r="G16" s="29">
        <f t="shared" si="9"/>
        <v>1315088</v>
      </c>
      <c r="H16" s="31">
        <f t="shared" si="7"/>
        <v>0.67254133551123274</v>
      </c>
      <c r="I16" s="35">
        <v>14841</v>
      </c>
      <c r="J16" s="35">
        <v>72333</v>
      </c>
      <c r="K16" s="35">
        <v>367236</v>
      </c>
      <c r="L16" s="35">
        <v>348153</v>
      </c>
      <c r="M16" s="35">
        <v>253834</v>
      </c>
      <c r="N16" s="35">
        <v>148024</v>
      </c>
      <c r="O16" s="35">
        <v>63023</v>
      </c>
      <c r="P16" s="35">
        <v>33256</v>
      </c>
      <c r="Q16" s="35">
        <v>14388</v>
      </c>
      <c r="R16" s="35">
        <f t="shared" si="10"/>
        <v>335309</v>
      </c>
      <c r="S16" s="63">
        <f t="shared" si="8"/>
        <v>0.17147838218350098</v>
      </c>
      <c r="T16" s="35">
        <v>250</v>
      </c>
      <c r="U16" s="35">
        <v>9038</v>
      </c>
      <c r="V16" s="35">
        <v>217576</v>
      </c>
      <c r="W16" s="35">
        <v>108445</v>
      </c>
      <c r="Y16" s="1">
        <v>1955401</v>
      </c>
    </row>
    <row r="17" spans="1:25" x14ac:dyDescent="0.55000000000000004">
      <c r="A17" s="33" t="s">
        <v>21</v>
      </c>
      <c r="B17" s="32">
        <f t="shared" si="11"/>
        <v>4813248</v>
      </c>
      <c r="C17" s="34">
        <f>SUM(一般接種!D16+一般接種!G16+一般接種!J16+一般接種!M16+医療従事者等!C14)</f>
        <v>1617220</v>
      </c>
      <c r="D17" s="30">
        <f t="shared" si="0"/>
        <v>0.82591245293271387</v>
      </c>
      <c r="E17" s="34">
        <f>SUM(一般接種!E16+一般接種!H16+一般接種!K16+一般接種!N16+医療従事者等!D14)</f>
        <v>1591480</v>
      </c>
      <c r="F17" s="31">
        <f t="shared" si="1"/>
        <v>0.81276706359886441</v>
      </c>
      <c r="G17" s="29">
        <f t="shared" si="9"/>
        <v>1289191</v>
      </c>
      <c r="H17" s="31">
        <f t="shared" si="7"/>
        <v>0.65838840795239872</v>
      </c>
      <c r="I17" s="35">
        <v>16380</v>
      </c>
      <c r="J17" s="35">
        <v>72313</v>
      </c>
      <c r="K17" s="35">
        <v>402684</v>
      </c>
      <c r="L17" s="35">
        <v>435686</v>
      </c>
      <c r="M17" s="35">
        <v>217769</v>
      </c>
      <c r="N17" s="35">
        <v>78407</v>
      </c>
      <c r="O17" s="35">
        <v>38069</v>
      </c>
      <c r="P17" s="35">
        <v>17270</v>
      </c>
      <c r="Q17" s="35">
        <v>10613</v>
      </c>
      <c r="R17" s="35">
        <f t="shared" si="10"/>
        <v>315357</v>
      </c>
      <c r="S17" s="63">
        <f t="shared" si="8"/>
        <v>0.16105246869288153</v>
      </c>
      <c r="T17" s="35">
        <v>52</v>
      </c>
      <c r="U17" s="35">
        <v>7077</v>
      </c>
      <c r="V17" s="35">
        <v>194216</v>
      </c>
      <c r="W17" s="35">
        <v>114012</v>
      </c>
      <c r="Y17" s="1">
        <v>1958101</v>
      </c>
    </row>
    <row r="18" spans="1:25" x14ac:dyDescent="0.55000000000000004">
      <c r="A18" s="33" t="s">
        <v>22</v>
      </c>
      <c r="B18" s="32">
        <f t="shared" si="11"/>
        <v>18141533</v>
      </c>
      <c r="C18" s="34">
        <f>SUM(一般接種!D17+一般接種!G17+一般接種!J17+一般接種!M17+医療従事者等!C15)</f>
        <v>6151455</v>
      </c>
      <c r="D18" s="30">
        <f t="shared" si="0"/>
        <v>0.8319748751622813</v>
      </c>
      <c r="E18" s="34">
        <f>SUM(一般接種!E17+一般接種!H17+一般接種!K17+一般接種!N17+医療従事者等!D15)</f>
        <v>6059814</v>
      </c>
      <c r="F18" s="31">
        <f t="shared" si="1"/>
        <v>0.81958057015074393</v>
      </c>
      <c r="G18" s="29">
        <f t="shared" si="9"/>
        <v>4777830</v>
      </c>
      <c r="H18" s="31">
        <f t="shared" si="7"/>
        <v>0.64619419597422112</v>
      </c>
      <c r="I18" s="35">
        <v>50493</v>
      </c>
      <c r="J18" s="35">
        <v>272482</v>
      </c>
      <c r="K18" s="35">
        <v>1319432</v>
      </c>
      <c r="L18" s="35">
        <v>1419379</v>
      </c>
      <c r="M18" s="35">
        <v>838829</v>
      </c>
      <c r="N18" s="35">
        <v>478412</v>
      </c>
      <c r="O18" s="35">
        <v>202675</v>
      </c>
      <c r="P18" s="35">
        <v>129962</v>
      </c>
      <c r="Q18" s="35">
        <v>66166</v>
      </c>
      <c r="R18" s="35">
        <f t="shared" si="10"/>
        <v>1152434</v>
      </c>
      <c r="S18" s="63">
        <f t="shared" si="8"/>
        <v>0.15586493492722753</v>
      </c>
      <c r="T18" s="35">
        <v>224</v>
      </c>
      <c r="U18" s="35">
        <v>44920</v>
      </c>
      <c r="V18" s="35">
        <v>700225</v>
      </c>
      <c r="W18" s="35">
        <v>407065</v>
      </c>
      <c r="Y18" s="1">
        <v>7393799</v>
      </c>
    </row>
    <row r="19" spans="1:25" x14ac:dyDescent="0.55000000000000004">
      <c r="A19" s="33" t="s">
        <v>23</v>
      </c>
      <c r="B19" s="32">
        <f t="shared" si="11"/>
        <v>15616570</v>
      </c>
      <c r="C19" s="34">
        <f>SUM(一般接種!D18+一般接種!G18+一般接種!J18+一般接種!M18+医療従事者等!C16)</f>
        <v>5253071</v>
      </c>
      <c r="D19" s="30">
        <f t="shared" si="0"/>
        <v>0.83080194948767117</v>
      </c>
      <c r="E19" s="34">
        <f>SUM(一般接種!E18+一般接種!H18+一般接種!K18+一般接種!N18+医療従事者等!D16)</f>
        <v>5184630</v>
      </c>
      <c r="F19" s="31">
        <f t="shared" si="1"/>
        <v>0.81997763048933936</v>
      </c>
      <c r="G19" s="29">
        <f t="shared" si="9"/>
        <v>4159768</v>
      </c>
      <c r="H19" s="31">
        <f t="shared" si="7"/>
        <v>0.65789009206546623</v>
      </c>
      <c r="I19" s="35">
        <v>43377</v>
      </c>
      <c r="J19" s="35">
        <v>214815</v>
      </c>
      <c r="K19" s="35">
        <v>1090420</v>
      </c>
      <c r="L19" s="35">
        <v>1326483</v>
      </c>
      <c r="M19" s="35">
        <v>756375</v>
      </c>
      <c r="N19" s="35">
        <v>394668</v>
      </c>
      <c r="O19" s="35">
        <v>169686</v>
      </c>
      <c r="P19" s="35">
        <v>114824</v>
      </c>
      <c r="Q19" s="35">
        <v>49120</v>
      </c>
      <c r="R19" s="35">
        <f t="shared" si="10"/>
        <v>1019101</v>
      </c>
      <c r="S19" s="63">
        <f t="shared" si="8"/>
        <v>0.16117640472113076</v>
      </c>
      <c r="T19" s="35">
        <v>250</v>
      </c>
      <c r="U19" s="35">
        <v>35370</v>
      </c>
      <c r="V19" s="35">
        <v>636732</v>
      </c>
      <c r="W19" s="35">
        <v>346749</v>
      </c>
      <c r="Y19" s="1">
        <v>6322892</v>
      </c>
    </row>
    <row r="20" spans="1:25" x14ac:dyDescent="0.55000000000000004">
      <c r="A20" s="33" t="s">
        <v>24</v>
      </c>
      <c r="B20" s="32">
        <f t="shared" si="11"/>
        <v>33481028</v>
      </c>
      <c r="C20" s="34">
        <f>SUM(一般接種!D19+一般接種!G19+一般接種!J19+一般接種!M19+医療従事者等!C17)</f>
        <v>11334519</v>
      </c>
      <c r="D20" s="30">
        <f t="shared" si="0"/>
        <v>0.81877119296955236</v>
      </c>
      <c r="E20" s="34">
        <f>SUM(一般接種!E19+一般接種!H19+一般接種!K19+一般接種!N19+医療従事者等!D17)</f>
        <v>11181065</v>
      </c>
      <c r="F20" s="31">
        <f t="shared" si="1"/>
        <v>0.8076861425456261</v>
      </c>
      <c r="G20" s="29">
        <f t="shared" si="9"/>
        <v>8669370</v>
      </c>
      <c r="H20" s="31">
        <f t="shared" si="7"/>
        <v>0.62624893188625363</v>
      </c>
      <c r="I20" s="35">
        <v>104649</v>
      </c>
      <c r="J20" s="35">
        <v>614741</v>
      </c>
      <c r="K20" s="35">
        <v>2642674</v>
      </c>
      <c r="L20" s="35">
        <v>2944579</v>
      </c>
      <c r="M20" s="35">
        <v>1269916</v>
      </c>
      <c r="N20" s="35">
        <v>518828</v>
      </c>
      <c r="O20" s="35">
        <v>236839</v>
      </c>
      <c r="P20" s="35">
        <v>230314</v>
      </c>
      <c r="Q20" s="35">
        <v>106830</v>
      </c>
      <c r="R20" s="35">
        <f t="shared" si="10"/>
        <v>2296074</v>
      </c>
      <c r="S20" s="63">
        <f t="shared" si="8"/>
        <v>0.16586140515767558</v>
      </c>
      <c r="T20" s="35">
        <v>1364</v>
      </c>
      <c r="U20" s="35">
        <v>144183</v>
      </c>
      <c r="V20" s="35">
        <v>1500964</v>
      </c>
      <c r="W20" s="35">
        <v>649563</v>
      </c>
      <c r="Y20" s="1">
        <v>13843329</v>
      </c>
    </row>
    <row r="21" spans="1:25" x14ac:dyDescent="0.55000000000000004">
      <c r="A21" s="33" t="s">
        <v>25</v>
      </c>
      <c r="B21" s="32">
        <f t="shared" si="11"/>
        <v>22560363</v>
      </c>
      <c r="C21" s="34">
        <f>SUM(一般接種!D20+一般接種!G20+一般接種!J20+一般接種!M20+医療従事者等!C18)</f>
        <v>7635289</v>
      </c>
      <c r="D21" s="30">
        <f t="shared" si="0"/>
        <v>0.82810394908747154</v>
      </c>
      <c r="E21" s="34">
        <f>SUM(一般接種!E20+一般接種!H20+一般接種!K20+一般接種!N20+医療従事者等!D18)</f>
        <v>7538804</v>
      </c>
      <c r="F21" s="31">
        <f t="shared" si="1"/>
        <v>0.81763943235107761</v>
      </c>
      <c r="G21" s="29">
        <f t="shared" si="9"/>
        <v>5895732</v>
      </c>
      <c r="H21" s="31">
        <f t="shared" si="7"/>
        <v>0.63943603863080711</v>
      </c>
      <c r="I21" s="35">
        <v>51839</v>
      </c>
      <c r="J21" s="35">
        <v>307770</v>
      </c>
      <c r="K21" s="35">
        <v>1460824</v>
      </c>
      <c r="L21" s="35">
        <v>2065075</v>
      </c>
      <c r="M21" s="35">
        <v>1102787</v>
      </c>
      <c r="N21" s="35">
        <v>478073</v>
      </c>
      <c r="O21" s="35">
        <v>191516</v>
      </c>
      <c r="P21" s="35">
        <v>162074</v>
      </c>
      <c r="Q21" s="35">
        <v>75774</v>
      </c>
      <c r="R21" s="35">
        <f t="shared" si="10"/>
        <v>1490538</v>
      </c>
      <c r="S21" s="63">
        <f t="shared" si="8"/>
        <v>0.16165994555870009</v>
      </c>
      <c r="T21" s="35">
        <v>675</v>
      </c>
      <c r="U21" s="35">
        <v>47389</v>
      </c>
      <c r="V21" s="35">
        <v>886897</v>
      </c>
      <c r="W21" s="35">
        <v>555577</v>
      </c>
      <c r="Y21" s="1">
        <v>9220206</v>
      </c>
    </row>
    <row r="22" spans="1:25" x14ac:dyDescent="0.55000000000000004">
      <c r="A22" s="33" t="s">
        <v>26</v>
      </c>
      <c r="B22" s="32">
        <f t="shared" si="11"/>
        <v>5704020</v>
      </c>
      <c r="C22" s="34">
        <f>SUM(一般接種!D21+一般接種!G21+一般接種!J21+一般接種!M21+医療従事者等!C19)</f>
        <v>1909432</v>
      </c>
      <c r="D22" s="30">
        <f t="shared" si="0"/>
        <v>0.86275728885302283</v>
      </c>
      <c r="E22" s="34">
        <f>SUM(一般接種!E21+一般接種!H21+一般接種!K21+一般接種!N21+医療従事者等!D19)</f>
        <v>1877346</v>
      </c>
      <c r="F22" s="31">
        <f t="shared" si="1"/>
        <v>0.84825955844411693</v>
      </c>
      <c r="G22" s="29">
        <f t="shared" si="9"/>
        <v>1589304</v>
      </c>
      <c r="H22" s="31">
        <f t="shared" si="7"/>
        <v>0.71811073146530724</v>
      </c>
      <c r="I22" s="35">
        <v>16824</v>
      </c>
      <c r="J22" s="35">
        <v>65132</v>
      </c>
      <c r="K22" s="35">
        <v>344166</v>
      </c>
      <c r="L22" s="35">
        <v>568130</v>
      </c>
      <c r="M22" s="35">
        <v>356775</v>
      </c>
      <c r="N22" s="35">
        <v>150111</v>
      </c>
      <c r="O22" s="35">
        <v>50183</v>
      </c>
      <c r="P22" s="35">
        <v>28273</v>
      </c>
      <c r="Q22" s="35">
        <v>9710</v>
      </c>
      <c r="R22" s="35">
        <f t="shared" si="10"/>
        <v>327938</v>
      </c>
      <c r="S22" s="63">
        <f t="shared" si="8"/>
        <v>0.14817542588156196</v>
      </c>
      <c r="T22" s="35">
        <v>9</v>
      </c>
      <c r="U22" s="35">
        <v>6116</v>
      </c>
      <c r="V22" s="35">
        <v>188355</v>
      </c>
      <c r="W22" s="35">
        <v>133458</v>
      </c>
      <c r="Y22" s="1">
        <v>2213174</v>
      </c>
    </row>
    <row r="23" spans="1:25" x14ac:dyDescent="0.55000000000000004">
      <c r="A23" s="33" t="s">
        <v>27</v>
      </c>
      <c r="B23" s="32">
        <f t="shared" si="11"/>
        <v>2700298</v>
      </c>
      <c r="C23" s="34">
        <f>SUM(一般接種!D22+一般接種!G22+一般接種!J22+一般接種!M22+医療従事者等!C20)</f>
        <v>899157</v>
      </c>
      <c r="D23" s="30">
        <f t="shared" si="0"/>
        <v>0.85824120862023878</v>
      </c>
      <c r="E23" s="34">
        <f>SUM(一般接種!E22+一般接種!H22+一般接種!K22+一般接種!N22+医療従事者等!D20)</f>
        <v>890951</v>
      </c>
      <c r="F23" s="31">
        <f t="shared" si="1"/>
        <v>0.85040861947514212</v>
      </c>
      <c r="G23" s="29">
        <f t="shared" si="9"/>
        <v>713404</v>
      </c>
      <c r="H23" s="31">
        <f t="shared" si="7"/>
        <v>0.68094082701298309</v>
      </c>
      <c r="I23" s="35">
        <v>10209</v>
      </c>
      <c r="J23" s="35">
        <v>39311</v>
      </c>
      <c r="K23" s="35">
        <v>213072</v>
      </c>
      <c r="L23" s="35">
        <v>219717</v>
      </c>
      <c r="M23" s="35">
        <v>127816</v>
      </c>
      <c r="N23" s="35">
        <v>63099</v>
      </c>
      <c r="O23" s="35">
        <v>20059</v>
      </c>
      <c r="P23" s="35">
        <v>13681</v>
      </c>
      <c r="Q23" s="35">
        <v>6440</v>
      </c>
      <c r="R23" s="35">
        <f t="shared" si="10"/>
        <v>196786</v>
      </c>
      <c r="S23" s="63">
        <f t="shared" si="8"/>
        <v>0.18783132921118592</v>
      </c>
      <c r="T23" s="35">
        <v>103</v>
      </c>
      <c r="U23" s="35">
        <v>3742</v>
      </c>
      <c r="V23" s="35">
        <v>124668</v>
      </c>
      <c r="W23" s="35">
        <v>68273</v>
      </c>
      <c r="Y23" s="1">
        <v>1047674</v>
      </c>
    </row>
    <row r="24" spans="1:25" x14ac:dyDescent="0.55000000000000004">
      <c r="A24" s="33" t="s">
        <v>28</v>
      </c>
      <c r="B24" s="32">
        <f t="shared" si="11"/>
        <v>2777775</v>
      </c>
      <c r="C24" s="34">
        <f>SUM(一般接種!D23+一般接種!G23+一般接種!J23+一般接種!M23+医療従事者等!C21)</f>
        <v>940332</v>
      </c>
      <c r="D24" s="30">
        <f t="shared" si="0"/>
        <v>0.83020087299232959</v>
      </c>
      <c r="E24" s="34">
        <f>SUM(一般接種!E23+一般接種!H23+一般接種!K23+一般接種!N23+医療従事者等!D21)</f>
        <v>928876</v>
      </c>
      <c r="F24" s="31">
        <f t="shared" si="1"/>
        <v>0.82008659292847963</v>
      </c>
      <c r="G24" s="29">
        <f t="shared" si="9"/>
        <v>733957</v>
      </c>
      <c r="H24" s="31">
        <f t="shared" si="7"/>
        <v>0.64799639078413918</v>
      </c>
      <c r="I24" s="35">
        <v>9333</v>
      </c>
      <c r="J24" s="35">
        <v>55470</v>
      </c>
      <c r="K24" s="35">
        <v>204801</v>
      </c>
      <c r="L24" s="35">
        <v>216953</v>
      </c>
      <c r="M24" s="35">
        <v>131537</v>
      </c>
      <c r="N24" s="35">
        <v>67778</v>
      </c>
      <c r="O24" s="35">
        <v>26874</v>
      </c>
      <c r="P24" s="35">
        <v>13871</v>
      </c>
      <c r="Q24" s="35">
        <v>7340</v>
      </c>
      <c r="R24" s="35">
        <f t="shared" si="10"/>
        <v>174610</v>
      </c>
      <c r="S24" s="63">
        <f t="shared" si="8"/>
        <v>0.15415978019804777</v>
      </c>
      <c r="T24" s="35">
        <v>38</v>
      </c>
      <c r="U24" s="35">
        <v>6863</v>
      </c>
      <c r="V24" s="35">
        <v>103264</v>
      </c>
      <c r="W24" s="35">
        <v>64445</v>
      </c>
      <c r="Y24" s="1">
        <v>1132656</v>
      </c>
    </row>
    <row r="25" spans="1:25" x14ac:dyDescent="0.55000000000000004">
      <c r="A25" s="33" t="s">
        <v>29</v>
      </c>
      <c r="B25" s="32">
        <f t="shared" si="11"/>
        <v>1917521</v>
      </c>
      <c r="C25" s="34">
        <f>SUM(一般接種!D24+一般接種!G24+一般接種!J24+一般接種!M24+医療従事者等!C22)</f>
        <v>649716</v>
      </c>
      <c r="D25" s="30">
        <f t="shared" si="0"/>
        <v>0.83879455139087744</v>
      </c>
      <c r="E25" s="34">
        <f>SUM(一般接種!E24+一般接種!H24+一般接種!K24+一般接種!N24+医療従事者等!D22)</f>
        <v>642742</v>
      </c>
      <c r="F25" s="31">
        <f t="shared" si="1"/>
        <v>0.82979099722043992</v>
      </c>
      <c r="G25" s="29">
        <f t="shared" si="9"/>
        <v>513336</v>
      </c>
      <c r="H25" s="31">
        <f t="shared" si="7"/>
        <v>0.66272562139886881</v>
      </c>
      <c r="I25" s="35">
        <v>7673</v>
      </c>
      <c r="J25" s="35">
        <v>32411</v>
      </c>
      <c r="K25" s="35">
        <v>143802</v>
      </c>
      <c r="L25" s="35">
        <v>172162</v>
      </c>
      <c r="M25" s="35">
        <v>92078</v>
      </c>
      <c r="N25" s="35">
        <v>34596</v>
      </c>
      <c r="O25" s="35">
        <v>15964</v>
      </c>
      <c r="P25" s="35">
        <v>10528</v>
      </c>
      <c r="Q25" s="35">
        <v>4122</v>
      </c>
      <c r="R25" s="35">
        <f t="shared" si="10"/>
        <v>111727</v>
      </c>
      <c r="S25" s="63">
        <f t="shared" si="8"/>
        <v>0.14424148219106281</v>
      </c>
      <c r="T25" s="35">
        <v>145</v>
      </c>
      <c r="U25" s="35">
        <v>3801</v>
      </c>
      <c r="V25" s="35">
        <v>68625</v>
      </c>
      <c r="W25" s="35">
        <v>39156</v>
      </c>
      <c r="Y25" s="1">
        <v>774583</v>
      </c>
    </row>
    <row r="26" spans="1:25" x14ac:dyDescent="0.55000000000000004">
      <c r="A26" s="33" t="s">
        <v>30</v>
      </c>
      <c r="B26" s="32">
        <f t="shared" si="11"/>
        <v>2042343</v>
      </c>
      <c r="C26" s="34">
        <f>SUM(一般接種!D25+一般接種!G25+一般接種!J25+一般接種!M25+医療従事者等!C23)</f>
        <v>683789</v>
      </c>
      <c r="D26" s="30">
        <f t="shared" si="0"/>
        <v>0.8328763686103603</v>
      </c>
      <c r="E26" s="34">
        <f>SUM(一般接種!E25+一般接種!H25+一般接種!K25+一般接種!N25+医療従事者等!D23)</f>
        <v>675180</v>
      </c>
      <c r="F26" s="31">
        <f t="shared" si="1"/>
        <v>0.82239033760172087</v>
      </c>
      <c r="G26" s="29">
        <f t="shared" si="9"/>
        <v>540456</v>
      </c>
      <c r="H26" s="31">
        <f t="shared" si="7"/>
        <v>0.65829229583055726</v>
      </c>
      <c r="I26" s="35">
        <v>6477</v>
      </c>
      <c r="J26" s="35">
        <v>38007</v>
      </c>
      <c r="K26" s="35">
        <v>169223</v>
      </c>
      <c r="L26" s="35">
        <v>165232</v>
      </c>
      <c r="M26" s="35">
        <v>96450</v>
      </c>
      <c r="N26" s="35">
        <v>34679</v>
      </c>
      <c r="O26" s="35">
        <v>12486</v>
      </c>
      <c r="P26" s="35">
        <v>12935</v>
      </c>
      <c r="Q26" s="35">
        <v>4967</v>
      </c>
      <c r="R26" s="35">
        <f t="shared" si="10"/>
        <v>142918</v>
      </c>
      <c r="S26" s="63">
        <f t="shared" si="8"/>
        <v>0.17407858981214305</v>
      </c>
      <c r="T26" s="35">
        <v>117</v>
      </c>
      <c r="U26" s="35">
        <v>6392</v>
      </c>
      <c r="V26" s="35">
        <v>89160</v>
      </c>
      <c r="W26" s="35">
        <v>47249</v>
      </c>
      <c r="Y26" s="1">
        <v>820997</v>
      </c>
    </row>
    <row r="27" spans="1:25" x14ac:dyDescent="0.55000000000000004">
      <c r="A27" s="33" t="s">
        <v>31</v>
      </c>
      <c r="B27" s="32">
        <f t="shared" si="11"/>
        <v>5273558</v>
      </c>
      <c r="C27" s="34">
        <f>SUM(一般接種!D26+一般接種!G26+一般接種!J26+一般接種!M26+医療従事者等!C24)</f>
        <v>1736544</v>
      </c>
      <c r="D27" s="30">
        <f t="shared" si="0"/>
        <v>0.83820678010770677</v>
      </c>
      <c r="E27" s="34">
        <f>SUM(一般接種!E26+一般接種!H26+一般接種!K26+一般接種!N26+医療従事者等!D24)</f>
        <v>1713392</v>
      </c>
      <c r="F27" s="31">
        <f t="shared" si="1"/>
        <v>0.82703161646483125</v>
      </c>
      <c r="G27" s="29">
        <f t="shared" si="9"/>
        <v>1422109</v>
      </c>
      <c r="H27" s="31">
        <f t="shared" si="7"/>
        <v>0.68643317177807806</v>
      </c>
      <c r="I27" s="35">
        <v>14357</v>
      </c>
      <c r="J27" s="35">
        <v>69383</v>
      </c>
      <c r="K27" s="35">
        <v>457730</v>
      </c>
      <c r="L27" s="35">
        <v>433109</v>
      </c>
      <c r="M27" s="35">
        <v>235679</v>
      </c>
      <c r="N27" s="35">
        <v>123293</v>
      </c>
      <c r="O27" s="35">
        <v>48258</v>
      </c>
      <c r="P27" s="35">
        <v>27640</v>
      </c>
      <c r="Q27" s="35">
        <v>12660</v>
      </c>
      <c r="R27" s="35">
        <f t="shared" si="10"/>
        <v>401513</v>
      </c>
      <c r="S27" s="63">
        <f t="shared" si="8"/>
        <v>0.19380500517198854</v>
      </c>
      <c r="T27" s="35">
        <v>12</v>
      </c>
      <c r="U27" s="35">
        <v>6527</v>
      </c>
      <c r="V27" s="35">
        <v>255723</v>
      </c>
      <c r="W27" s="35">
        <v>139251</v>
      </c>
      <c r="Y27" s="1">
        <v>2071737</v>
      </c>
    </row>
    <row r="28" spans="1:25" x14ac:dyDescent="0.55000000000000004">
      <c r="A28" s="33" t="s">
        <v>32</v>
      </c>
      <c r="B28" s="32">
        <f t="shared" si="11"/>
        <v>5073247</v>
      </c>
      <c r="C28" s="34">
        <f>SUM(一般接種!D27+一般接種!G27+一般接種!J27+一般接種!M27+医療従事者等!C25)</f>
        <v>1672304</v>
      </c>
      <c r="D28" s="30">
        <f t="shared" si="0"/>
        <v>0.82919053089784711</v>
      </c>
      <c r="E28" s="34">
        <f>SUM(一般接種!E27+一般接種!H27+一般接種!K27+一般接種!N27+医療従事者等!D25)</f>
        <v>1658275</v>
      </c>
      <c r="F28" s="31">
        <f t="shared" si="1"/>
        <v>0.82223443083591707</v>
      </c>
      <c r="G28" s="29">
        <f t="shared" si="9"/>
        <v>1334025</v>
      </c>
      <c r="H28" s="31">
        <f t="shared" si="7"/>
        <v>0.66145921912582906</v>
      </c>
      <c r="I28" s="35">
        <v>15500</v>
      </c>
      <c r="J28" s="35">
        <v>85349</v>
      </c>
      <c r="K28" s="35">
        <v>466883</v>
      </c>
      <c r="L28" s="35">
        <v>403614</v>
      </c>
      <c r="M28" s="35">
        <v>192445</v>
      </c>
      <c r="N28" s="35">
        <v>97873</v>
      </c>
      <c r="O28" s="35">
        <v>38009</v>
      </c>
      <c r="P28" s="35">
        <v>22334</v>
      </c>
      <c r="Q28" s="35">
        <v>12018</v>
      </c>
      <c r="R28" s="35">
        <f t="shared" si="10"/>
        <v>408643</v>
      </c>
      <c r="S28" s="63">
        <f t="shared" si="8"/>
        <v>0.20262040042820501</v>
      </c>
      <c r="T28" s="35">
        <v>42</v>
      </c>
      <c r="U28" s="35">
        <v>9409</v>
      </c>
      <c r="V28" s="35">
        <v>256404</v>
      </c>
      <c r="W28" s="35">
        <v>142788</v>
      </c>
      <c r="Y28" s="1">
        <v>2016791</v>
      </c>
    </row>
    <row r="29" spans="1:25" x14ac:dyDescent="0.55000000000000004">
      <c r="A29" s="33" t="s">
        <v>33</v>
      </c>
      <c r="B29" s="32">
        <f t="shared" si="11"/>
        <v>9269349</v>
      </c>
      <c r="C29" s="34">
        <f>SUM(一般接種!D28+一般接種!G28+一般接種!J28+一般接種!M28+医療従事者等!C26)</f>
        <v>3147670</v>
      </c>
      <c r="D29" s="30">
        <f t="shared" si="0"/>
        <v>0.85389256319413176</v>
      </c>
      <c r="E29" s="34">
        <f>SUM(一般接種!E28+一般接種!H28+一般接種!K28+一般接種!N28+医療従事者等!D26)</f>
        <v>3111370</v>
      </c>
      <c r="F29" s="31">
        <f t="shared" si="1"/>
        <v>0.84404518400763917</v>
      </c>
      <c r="G29" s="29">
        <f t="shared" si="9"/>
        <v>2432487</v>
      </c>
      <c r="H29" s="31">
        <f t="shared" si="7"/>
        <v>0.65987938995079021</v>
      </c>
      <c r="I29" s="35">
        <v>23593</v>
      </c>
      <c r="J29" s="35">
        <v>115985</v>
      </c>
      <c r="K29" s="35">
        <v>657693</v>
      </c>
      <c r="L29" s="35">
        <v>757143</v>
      </c>
      <c r="M29" s="35">
        <v>453854</v>
      </c>
      <c r="N29" s="35">
        <v>251959</v>
      </c>
      <c r="O29" s="35">
        <v>88066</v>
      </c>
      <c r="P29" s="35">
        <v>52978</v>
      </c>
      <c r="Q29" s="35">
        <v>31216</v>
      </c>
      <c r="R29" s="35">
        <f t="shared" si="10"/>
        <v>577822</v>
      </c>
      <c r="S29" s="63">
        <f t="shared" si="8"/>
        <v>0.15675020210185933</v>
      </c>
      <c r="T29" s="35">
        <v>26</v>
      </c>
      <c r="U29" s="35">
        <v>12154</v>
      </c>
      <c r="V29" s="35">
        <v>351892</v>
      </c>
      <c r="W29" s="35">
        <v>213750</v>
      </c>
      <c r="Y29" s="1">
        <v>3686260</v>
      </c>
    </row>
    <row r="30" spans="1:25" x14ac:dyDescent="0.55000000000000004">
      <c r="A30" s="33" t="s">
        <v>34</v>
      </c>
      <c r="B30" s="32">
        <f t="shared" si="11"/>
        <v>17648864</v>
      </c>
      <c r="C30" s="34">
        <f>SUM(一般接種!D29+一般接種!G29+一般接種!J29+一般接種!M29+医療従事者等!C27)</f>
        <v>6027785</v>
      </c>
      <c r="D30" s="30">
        <f t="shared" si="0"/>
        <v>0.79745242698512275</v>
      </c>
      <c r="E30" s="34">
        <f>SUM(一般接種!E29+一般接種!H29+一般接種!K29+一般接種!N29+医療従事者等!D27)</f>
        <v>5919090</v>
      </c>
      <c r="F30" s="31">
        <f t="shared" si="1"/>
        <v>0.78307250275903506</v>
      </c>
      <c r="G30" s="29">
        <f t="shared" si="9"/>
        <v>4583606</v>
      </c>
      <c r="H30" s="31">
        <f t="shared" si="7"/>
        <v>0.60639318241171025</v>
      </c>
      <c r="I30" s="35">
        <v>43219</v>
      </c>
      <c r="J30" s="35">
        <v>375568</v>
      </c>
      <c r="K30" s="35">
        <v>1356284</v>
      </c>
      <c r="L30" s="35">
        <v>1362139</v>
      </c>
      <c r="M30" s="35">
        <v>761312</v>
      </c>
      <c r="N30" s="35">
        <v>370534</v>
      </c>
      <c r="O30" s="35">
        <v>150487</v>
      </c>
      <c r="P30" s="35">
        <v>108806</v>
      </c>
      <c r="Q30" s="35">
        <v>55257</v>
      </c>
      <c r="R30" s="35">
        <f t="shared" si="10"/>
        <v>1118383</v>
      </c>
      <c r="S30" s="63">
        <f t="shared" si="8"/>
        <v>0.14795770546708328</v>
      </c>
      <c r="T30" s="35">
        <v>68</v>
      </c>
      <c r="U30" s="35">
        <v>45135</v>
      </c>
      <c r="V30" s="35">
        <v>686639</v>
      </c>
      <c r="W30" s="35">
        <v>386541</v>
      </c>
      <c r="Y30" s="1">
        <v>7558802</v>
      </c>
    </row>
    <row r="31" spans="1:25" x14ac:dyDescent="0.55000000000000004">
      <c r="A31" s="33" t="s">
        <v>35</v>
      </c>
      <c r="B31" s="32">
        <f t="shared" si="11"/>
        <v>4353721</v>
      </c>
      <c r="C31" s="34">
        <f>SUM(一般接種!D30+一般接種!G30+一般接種!J30+一般接種!M30+医療従事者等!C28)</f>
        <v>1483423</v>
      </c>
      <c r="D31" s="30">
        <f t="shared" si="0"/>
        <v>0.8238689472202213</v>
      </c>
      <c r="E31" s="34">
        <f>SUM(一般接種!E30+一般接種!H30+一般接種!K30+一般接種!N30+医療従事者等!D28)</f>
        <v>1467179</v>
      </c>
      <c r="F31" s="31">
        <f t="shared" si="1"/>
        <v>0.81484729447609827</v>
      </c>
      <c r="G31" s="29">
        <f t="shared" si="9"/>
        <v>1154991</v>
      </c>
      <c r="H31" s="31">
        <f t="shared" si="7"/>
        <v>0.64146316945256387</v>
      </c>
      <c r="I31" s="35">
        <v>16829</v>
      </c>
      <c r="J31" s="35">
        <v>67548</v>
      </c>
      <c r="K31" s="35">
        <v>347254</v>
      </c>
      <c r="L31" s="35">
        <v>354059</v>
      </c>
      <c r="M31" s="35">
        <v>197064</v>
      </c>
      <c r="N31" s="35">
        <v>98796</v>
      </c>
      <c r="O31" s="35">
        <v>40814</v>
      </c>
      <c r="P31" s="35">
        <v>24422</v>
      </c>
      <c r="Q31" s="35">
        <v>8205</v>
      </c>
      <c r="R31" s="35">
        <f t="shared" si="10"/>
        <v>248128</v>
      </c>
      <c r="S31" s="63">
        <f t="shared" si="8"/>
        <v>0.13780624551180551</v>
      </c>
      <c r="T31" s="35">
        <v>82</v>
      </c>
      <c r="U31" s="35">
        <v>5476</v>
      </c>
      <c r="V31" s="35">
        <v>160746</v>
      </c>
      <c r="W31" s="35">
        <v>81824</v>
      </c>
      <c r="Y31" s="1">
        <v>1800557</v>
      </c>
    </row>
    <row r="32" spans="1:25" x14ac:dyDescent="0.55000000000000004">
      <c r="A32" s="33" t="s">
        <v>36</v>
      </c>
      <c r="B32" s="32">
        <f t="shared" si="11"/>
        <v>3407554</v>
      </c>
      <c r="C32" s="34">
        <f>SUM(一般接種!D31+一般接種!G31+一般接種!J31+一般接種!M31+医療従事者等!C29)</f>
        <v>1160241</v>
      </c>
      <c r="D32" s="30">
        <f t="shared" si="0"/>
        <v>0.81773740998827915</v>
      </c>
      <c r="E32" s="34">
        <f>SUM(一般接種!E31+一般接種!H31+一般接種!K31+一般接種!N31+医療従事者等!D29)</f>
        <v>1147747</v>
      </c>
      <c r="F32" s="31">
        <f t="shared" si="1"/>
        <v>0.80893164359974989</v>
      </c>
      <c r="G32" s="29">
        <f t="shared" si="9"/>
        <v>888511</v>
      </c>
      <c r="H32" s="31">
        <f t="shared" si="7"/>
        <v>0.62622221063218408</v>
      </c>
      <c r="I32" s="35">
        <v>8755</v>
      </c>
      <c r="J32" s="35">
        <v>53129</v>
      </c>
      <c r="K32" s="35">
        <v>238928</v>
      </c>
      <c r="L32" s="35">
        <v>286143</v>
      </c>
      <c r="M32" s="35">
        <v>161310</v>
      </c>
      <c r="N32" s="35">
        <v>83262</v>
      </c>
      <c r="O32" s="35">
        <v>25245</v>
      </c>
      <c r="P32" s="35">
        <v>21535</v>
      </c>
      <c r="Q32" s="35">
        <v>10204</v>
      </c>
      <c r="R32" s="35">
        <f t="shared" si="10"/>
        <v>211055</v>
      </c>
      <c r="S32" s="63">
        <f t="shared" si="8"/>
        <v>0.14875148272218985</v>
      </c>
      <c r="T32" s="35">
        <v>9</v>
      </c>
      <c r="U32" s="35">
        <v>7009</v>
      </c>
      <c r="V32" s="35">
        <v>132681</v>
      </c>
      <c r="W32" s="35">
        <v>71356</v>
      </c>
      <c r="Y32" s="1">
        <v>1418843</v>
      </c>
    </row>
    <row r="33" spans="1:25" x14ac:dyDescent="0.55000000000000004">
      <c r="A33" s="33" t="s">
        <v>37</v>
      </c>
      <c r="B33" s="32">
        <f t="shared" si="11"/>
        <v>5950759</v>
      </c>
      <c r="C33" s="34">
        <f>SUM(一般接種!D32+一般接種!G32+一般接種!J32+一般接種!M32+医療従事者等!C30)</f>
        <v>2034361</v>
      </c>
      <c r="D33" s="30">
        <f t="shared" si="0"/>
        <v>0.80392303308935398</v>
      </c>
      <c r="E33" s="34">
        <f>SUM(一般接種!E32+一般接種!H32+一般接種!K32+一般接種!N32+医療従事者等!D30)</f>
        <v>2002259</v>
      </c>
      <c r="F33" s="31">
        <f t="shared" si="1"/>
        <v>0.79123721321361196</v>
      </c>
      <c r="G33" s="29">
        <f t="shared" si="9"/>
        <v>1535059</v>
      </c>
      <c r="H33" s="31">
        <f t="shared" si="7"/>
        <v>0.60661273355668466</v>
      </c>
      <c r="I33" s="35">
        <v>26184</v>
      </c>
      <c r="J33" s="35">
        <v>97534</v>
      </c>
      <c r="K33" s="35">
        <v>451637</v>
      </c>
      <c r="L33" s="35">
        <v>475811</v>
      </c>
      <c r="M33" s="35">
        <v>252817</v>
      </c>
      <c r="N33" s="35">
        <v>125961</v>
      </c>
      <c r="O33" s="35">
        <v>51002</v>
      </c>
      <c r="P33" s="35">
        <v>36706</v>
      </c>
      <c r="Q33" s="35">
        <v>17407</v>
      </c>
      <c r="R33" s="35">
        <f t="shared" si="10"/>
        <v>379080</v>
      </c>
      <c r="S33" s="63">
        <f t="shared" si="8"/>
        <v>0.14980190014629277</v>
      </c>
      <c r="T33" s="35">
        <v>15</v>
      </c>
      <c r="U33" s="35">
        <v>8066</v>
      </c>
      <c r="V33" s="35">
        <v>239483</v>
      </c>
      <c r="W33" s="35">
        <v>131516</v>
      </c>
      <c r="Y33" s="1">
        <v>2530542</v>
      </c>
    </row>
    <row r="34" spans="1:25" x14ac:dyDescent="0.55000000000000004">
      <c r="A34" s="33" t="s">
        <v>38</v>
      </c>
      <c r="B34" s="32">
        <f t="shared" si="11"/>
        <v>20034852</v>
      </c>
      <c r="C34" s="34">
        <f>SUM(一般接種!D33+一般接種!G33+一般接種!J33+一般接種!M33+医療従事者等!C31)</f>
        <v>6915913</v>
      </c>
      <c r="D34" s="30">
        <f t="shared" si="0"/>
        <v>0.78238637861302507</v>
      </c>
      <c r="E34" s="34">
        <f>SUM(一般接種!E33+一般接種!H33+一般接種!K33+一般接種!N33+医療従事者等!D31)</f>
        <v>6824875</v>
      </c>
      <c r="F34" s="31">
        <f t="shared" si="1"/>
        <v>0.77208739261708026</v>
      </c>
      <c r="G34" s="29">
        <f t="shared" si="9"/>
        <v>5070880</v>
      </c>
      <c r="H34" s="31">
        <f t="shared" si="7"/>
        <v>0.57366069231657724</v>
      </c>
      <c r="I34" s="35">
        <v>65628</v>
      </c>
      <c r="J34" s="35">
        <v>375853</v>
      </c>
      <c r="K34" s="35">
        <v>1530304</v>
      </c>
      <c r="L34" s="35">
        <v>1562052</v>
      </c>
      <c r="M34" s="35">
        <v>774790</v>
      </c>
      <c r="N34" s="35">
        <v>370118</v>
      </c>
      <c r="O34" s="35">
        <v>198098</v>
      </c>
      <c r="P34" s="35">
        <v>137270</v>
      </c>
      <c r="Q34" s="35">
        <v>56767</v>
      </c>
      <c r="R34" s="35">
        <f t="shared" si="10"/>
        <v>1223184</v>
      </c>
      <c r="S34" s="63">
        <f t="shared" si="8"/>
        <v>0.13837688532770648</v>
      </c>
      <c r="T34" s="35">
        <v>443</v>
      </c>
      <c r="U34" s="35">
        <v>49049</v>
      </c>
      <c r="V34" s="35">
        <v>783322</v>
      </c>
      <c r="W34" s="35">
        <v>390370</v>
      </c>
      <c r="Y34" s="1">
        <v>8839511</v>
      </c>
    </row>
    <row r="35" spans="1:25" x14ac:dyDescent="0.55000000000000004">
      <c r="A35" s="33" t="s">
        <v>39</v>
      </c>
      <c r="B35" s="32">
        <f t="shared" si="11"/>
        <v>13043740</v>
      </c>
      <c r="C35" s="34">
        <f>SUM(一般接種!D34+一般接種!G34+一般接種!J34+一般接種!M34+医療従事者等!C32)</f>
        <v>4442134</v>
      </c>
      <c r="D35" s="30">
        <f t="shared" si="0"/>
        <v>0.80420629568444635</v>
      </c>
      <c r="E35" s="34">
        <f>SUM(一般接種!E34+一般接種!H34+一般接種!K34+一般接種!N34+医療従事者等!D32)</f>
        <v>4388970</v>
      </c>
      <c r="F35" s="31">
        <f t="shared" si="1"/>
        <v>0.79458145692366877</v>
      </c>
      <c r="G35" s="29">
        <f t="shared" si="9"/>
        <v>3368733</v>
      </c>
      <c r="H35" s="31">
        <f t="shared" si="7"/>
        <v>0.60987720926022315</v>
      </c>
      <c r="I35" s="35">
        <v>45756</v>
      </c>
      <c r="J35" s="35">
        <v>244106</v>
      </c>
      <c r="K35" s="35">
        <v>1010727</v>
      </c>
      <c r="L35" s="35">
        <v>1038175</v>
      </c>
      <c r="M35" s="35">
        <v>545054</v>
      </c>
      <c r="N35" s="35">
        <v>253499</v>
      </c>
      <c r="O35" s="35">
        <v>115767</v>
      </c>
      <c r="P35" s="35">
        <v>80530</v>
      </c>
      <c r="Q35" s="35">
        <v>35119</v>
      </c>
      <c r="R35" s="35">
        <f t="shared" si="10"/>
        <v>843903</v>
      </c>
      <c r="S35" s="63">
        <f t="shared" si="8"/>
        <v>0.15278064676729503</v>
      </c>
      <c r="T35" s="35">
        <v>102</v>
      </c>
      <c r="U35" s="35">
        <v>26545</v>
      </c>
      <c r="V35" s="35">
        <v>530930</v>
      </c>
      <c r="W35" s="35">
        <v>286326</v>
      </c>
      <c r="Y35" s="1">
        <v>5523625</v>
      </c>
    </row>
    <row r="36" spans="1:25" x14ac:dyDescent="0.55000000000000004">
      <c r="A36" s="33" t="s">
        <v>40</v>
      </c>
      <c r="B36" s="32">
        <f t="shared" si="11"/>
        <v>3262086</v>
      </c>
      <c r="C36" s="34">
        <f>SUM(一般接種!D35+一般接種!G35+一般接種!J35+一般接種!M35+医療従事者等!C33)</f>
        <v>1096119</v>
      </c>
      <c r="D36" s="30">
        <f t="shared" si="0"/>
        <v>0.8151165393433224</v>
      </c>
      <c r="E36" s="34">
        <f>SUM(一般接種!E35+一般接種!H35+一般接種!K35+一般接種!N35+医療従事者等!D33)</f>
        <v>1084547</v>
      </c>
      <c r="F36" s="31">
        <f t="shared" si="1"/>
        <v>0.80651115197819057</v>
      </c>
      <c r="G36" s="29">
        <f t="shared" si="9"/>
        <v>851360</v>
      </c>
      <c r="H36" s="31">
        <f t="shared" si="7"/>
        <v>0.63310426781702622</v>
      </c>
      <c r="I36" s="35">
        <v>7597</v>
      </c>
      <c r="J36" s="35">
        <v>54573</v>
      </c>
      <c r="K36" s="35">
        <v>307943</v>
      </c>
      <c r="L36" s="35">
        <v>254472</v>
      </c>
      <c r="M36" s="35">
        <v>131779</v>
      </c>
      <c r="N36" s="35">
        <v>53842</v>
      </c>
      <c r="O36" s="35">
        <v>20318</v>
      </c>
      <c r="P36" s="35">
        <v>14620</v>
      </c>
      <c r="Q36" s="35">
        <v>6216</v>
      </c>
      <c r="R36" s="35">
        <f t="shared" si="10"/>
        <v>230060</v>
      </c>
      <c r="S36" s="63">
        <f t="shared" si="8"/>
        <v>0.17108152585743405</v>
      </c>
      <c r="T36" s="35">
        <v>71</v>
      </c>
      <c r="U36" s="35">
        <v>5740</v>
      </c>
      <c r="V36" s="35">
        <v>158268</v>
      </c>
      <c r="W36" s="35">
        <v>65981</v>
      </c>
      <c r="Y36" s="1">
        <v>1344739</v>
      </c>
    </row>
    <row r="37" spans="1:25" x14ac:dyDescent="0.55000000000000004">
      <c r="A37" s="33" t="s">
        <v>41</v>
      </c>
      <c r="B37" s="32">
        <f t="shared" si="11"/>
        <v>2243728</v>
      </c>
      <c r="C37" s="34">
        <f>SUM(一般接種!D36+一般接種!G36+一般接種!J36+一般接種!M36+医療従事者等!C34)</f>
        <v>751069</v>
      </c>
      <c r="D37" s="30">
        <f t="shared" si="0"/>
        <v>0.79526000813187181</v>
      </c>
      <c r="E37" s="34">
        <f>SUM(一般接種!E36+一般接種!H36+一般接種!K36+一般接種!N36+医療従事者等!D34)</f>
        <v>741837</v>
      </c>
      <c r="F37" s="31">
        <f t="shared" si="1"/>
        <v>0.78548482050587021</v>
      </c>
      <c r="G37" s="29">
        <f t="shared" si="9"/>
        <v>598807</v>
      </c>
      <c r="H37" s="31">
        <f t="shared" si="7"/>
        <v>0.63403929557660055</v>
      </c>
      <c r="I37" s="35">
        <v>7691</v>
      </c>
      <c r="J37" s="35">
        <v>44850</v>
      </c>
      <c r="K37" s="35">
        <v>212616</v>
      </c>
      <c r="L37" s="35">
        <v>197548</v>
      </c>
      <c r="M37" s="35">
        <v>83793</v>
      </c>
      <c r="N37" s="35">
        <v>29895</v>
      </c>
      <c r="O37" s="35">
        <v>10763</v>
      </c>
      <c r="P37" s="35">
        <v>8336</v>
      </c>
      <c r="Q37" s="35">
        <v>3315</v>
      </c>
      <c r="R37" s="35">
        <f t="shared" si="10"/>
        <v>152015</v>
      </c>
      <c r="S37" s="63">
        <f t="shared" si="8"/>
        <v>0.1609591796974266</v>
      </c>
      <c r="T37" s="35">
        <v>2</v>
      </c>
      <c r="U37" s="35">
        <v>3025</v>
      </c>
      <c r="V37" s="35">
        <v>90879</v>
      </c>
      <c r="W37" s="35">
        <v>58109</v>
      </c>
      <c r="Y37" s="1">
        <v>944432</v>
      </c>
    </row>
    <row r="38" spans="1:25" x14ac:dyDescent="0.55000000000000004">
      <c r="A38" s="33" t="s">
        <v>42</v>
      </c>
      <c r="B38" s="32">
        <f t="shared" si="11"/>
        <v>1331957</v>
      </c>
      <c r="C38" s="34">
        <f>SUM(一般接種!D37+一般接種!G37+一般接種!J37+一般接種!M37+医療従事者等!C35)</f>
        <v>445358</v>
      </c>
      <c r="D38" s="30">
        <f t="shared" si="0"/>
        <v>0.79986996846196401</v>
      </c>
      <c r="E38" s="34">
        <f>SUM(一般接種!E37+一般接種!H37+一般接種!K37+一般接種!N37+医療従事者等!D35)</f>
        <v>439669</v>
      </c>
      <c r="F38" s="31">
        <f t="shared" si="1"/>
        <v>0.78965243503811144</v>
      </c>
      <c r="G38" s="29">
        <f t="shared" si="9"/>
        <v>352424</v>
      </c>
      <c r="H38" s="31">
        <f t="shared" si="7"/>
        <v>0.63295904365755007</v>
      </c>
      <c r="I38" s="35">
        <v>4918</v>
      </c>
      <c r="J38" s="35">
        <v>23222</v>
      </c>
      <c r="K38" s="35">
        <v>108408</v>
      </c>
      <c r="L38" s="35">
        <v>110739</v>
      </c>
      <c r="M38" s="35">
        <v>59686</v>
      </c>
      <c r="N38" s="35">
        <v>25052</v>
      </c>
      <c r="O38" s="35">
        <v>9445</v>
      </c>
      <c r="P38" s="35">
        <v>7478</v>
      </c>
      <c r="Q38" s="35">
        <v>3476</v>
      </c>
      <c r="R38" s="35">
        <f t="shared" si="10"/>
        <v>94506</v>
      </c>
      <c r="S38" s="63">
        <f t="shared" si="8"/>
        <v>0.16973426151425677</v>
      </c>
      <c r="T38" s="35">
        <v>17</v>
      </c>
      <c r="U38" s="35">
        <v>2691</v>
      </c>
      <c r="V38" s="35">
        <v>57598</v>
      </c>
      <c r="W38" s="35">
        <v>34200</v>
      </c>
      <c r="Y38" s="1">
        <v>556788</v>
      </c>
    </row>
    <row r="39" spans="1:25" x14ac:dyDescent="0.55000000000000004">
      <c r="A39" s="33" t="s">
        <v>43</v>
      </c>
      <c r="B39" s="32">
        <f t="shared" si="11"/>
        <v>1672133</v>
      </c>
      <c r="C39" s="34">
        <f>SUM(一般接種!D38+一般接種!G38+一般接種!J38+一般接種!M38+医療従事者等!C36)</f>
        <v>566403</v>
      </c>
      <c r="D39" s="30">
        <f t="shared" si="0"/>
        <v>0.84184062483743671</v>
      </c>
      <c r="E39" s="34">
        <f>SUM(一般接種!E38+一般接種!H38+一般接種!K38+一般接種!N38+医療従事者等!D36)</f>
        <v>557366</v>
      </c>
      <c r="F39" s="31">
        <f t="shared" si="1"/>
        <v>0.82840899801579926</v>
      </c>
      <c r="G39" s="29">
        <f t="shared" si="9"/>
        <v>453886</v>
      </c>
      <c r="H39" s="31">
        <f t="shared" si="7"/>
        <v>0.67460743294962211</v>
      </c>
      <c r="I39" s="35">
        <v>4901</v>
      </c>
      <c r="J39" s="35">
        <v>30276</v>
      </c>
      <c r="K39" s="35">
        <v>111468</v>
      </c>
      <c r="L39" s="35">
        <v>142710</v>
      </c>
      <c r="M39" s="35">
        <v>82678</v>
      </c>
      <c r="N39" s="35">
        <v>45578</v>
      </c>
      <c r="O39" s="35">
        <v>20784</v>
      </c>
      <c r="P39" s="35">
        <v>11279</v>
      </c>
      <c r="Q39" s="35">
        <v>4212</v>
      </c>
      <c r="R39" s="35">
        <f t="shared" si="10"/>
        <v>94478</v>
      </c>
      <c r="S39" s="63">
        <f t="shared" si="8"/>
        <v>0.14042195848784583</v>
      </c>
      <c r="T39" s="35">
        <v>25</v>
      </c>
      <c r="U39" s="35">
        <v>2148</v>
      </c>
      <c r="V39" s="35">
        <v>47487</v>
      </c>
      <c r="W39" s="35">
        <v>44818</v>
      </c>
      <c r="Y39" s="1">
        <v>672815</v>
      </c>
    </row>
    <row r="40" spans="1:25" x14ac:dyDescent="0.55000000000000004">
      <c r="A40" s="33" t="s">
        <v>44</v>
      </c>
      <c r="B40" s="32">
        <f t="shared" si="11"/>
        <v>4476557</v>
      </c>
      <c r="C40" s="34">
        <f>SUM(一般接種!D39+一般接種!G39+一般接種!J39+一般接種!M39+医療従事者等!C37)</f>
        <v>1519743</v>
      </c>
      <c r="D40" s="30">
        <f t="shared" si="0"/>
        <v>0.80248718047556467</v>
      </c>
      <c r="E40" s="34">
        <f>SUM(一般接種!E39+一般接種!H39+一般接種!K39+一般接種!N39+医療従事者等!D37)</f>
        <v>1489109</v>
      </c>
      <c r="F40" s="31">
        <f t="shared" si="1"/>
        <v>0.78631116105209076</v>
      </c>
      <c r="G40" s="29">
        <f t="shared" si="9"/>
        <v>1190757</v>
      </c>
      <c r="H40" s="31">
        <f t="shared" si="7"/>
        <v>0.62876896130565618</v>
      </c>
      <c r="I40" s="35">
        <v>21859</v>
      </c>
      <c r="J40" s="35">
        <v>138150</v>
      </c>
      <c r="K40" s="35">
        <v>363068</v>
      </c>
      <c r="L40" s="35">
        <v>318410</v>
      </c>
      <c r="M40" s="35">
        <v>163973</v>
      </c>
      <c r="N40" s="35">
        <v>92103</v>
      </c>
      <c r="O40" s="35">
        <v>51060</v>
      </c>
      <c r="P40" s="35">
        <v>29648</v>
      </c>
      <c r="Q40" s="35">
        <v>12486</v>
      </c>
      <c r="R40" s="35">
        <f t="shared" si="10"/>
        <v>276948</v>
      </c>
      <c r="S40" s="63">
        <f t="shared" si="8"/>
        <v>0.14624000219665212</v>
      </c>
      <c r="T40" s="35">
        <v>251</v>
      </c>
      <c r="U40" s="35">
        <v>7523</v>
      </c>
      <c r="V40" s="35">
        <v>161971</v>
      </c>
      <c r="W40" s="35">
        <v>107203</v>
      </c>
      <c r="Y40" s="1">
        <v>1893791</v>
      </c>
    </row>
    <row r="41" spans="1:25" x14ac:dyDescent="0.55000000000000004">
      <c r="A41" s="33" t="s">
        <v>45</v>
      </c>
      <c r="B41" s="32">
        <f t="shared" si="11"/>
        <v>6648107</v>
      </c>
      <c r="C41" s="34">
        <f>SUM(一般接種!D40+一般接種!G40+一般接種!J40+一般接種!M40+医療従事者等!C38)</f>
        <v>2250034</v>
      </c>
      <c r="D41" s="30">
        <f t="shared" si="0"/>
        <v>0.80003114740866721</v>
      </c>
      <c r="E41" s="34">
        <f>SUM(一般接種!E40+一般接種!H40+一般接種!K40+一般接種!N40+医療従事者等!D38)</f>
        <v>2221415</v>
      </c>
      <c r="F41" s="31">
        <f t="shared" si="1"/>
        <v>0.78985526055198474</v>
      </c>
      <c r="G41" s="29">
        <f t="shared" si="9"/>
        <v>1730798</v>
      </c>
      <c r="H41" s="31">
        <f t="shared" si="7"/>
        <v>0.61540950486642709</v>
      </c>
      <c r="I41" s="35">
        <v>22433</v>
      </c>
      <c r="J41" s="35">
        <v>121941</v>
      </c>
      <c r="K41" s="35">
        <v>546306</v>
      </c>
      <c r="L41" s="35">
        <v>532944</v>
      </c>
      <c r="M41" s="35">
        <v>293184</v>
      </c>
      <c r="N41" s="35">
        <v>116710</v>
      </c>
      <c r="O41" s="35">
        <v>46052</v>
      </c>
      <c r="P41" s="35">
        <v>32838</v>
      </c>
      <c r="Q41" s="35">
        <v>18390</v>
      </c>
      <c r="R41" s="35">
        <f t="shared" si="10"/>
        <v>445860</v>
      </c>
      <c r="S41" s="63">
        <f t="shared" si="8"/>
        <v>0.15853177657921094</v>
      </c>
      <c r="T41" s="35">
        <v>56</v>
      </c>
      <c r="U41" s="35">
        <v>15686</v>
      </c>
      <c r="V41" s="35">
        <v>272061</v>
      </c>
      <c r="W41" s="35">
        <v>158057</v>
      </c>
      <c r="Y41" s="1">
        <v>2812433</v>
      </c>
    </row>
    <row r="42" spans="1:25" x14ac:dyDescent="0.55000000000000004">
      <c r="A42" s="33" t="s">
        <v>46</v>
      </c>
      <c r="B42" s="32">
        <f t="shared" si="11"/>
        <v>3402480</v>
      </c>
      <c r="C42" s="34">
        <f>SUM(一般接種!D41+一般接種!G41+一般接種!J41+一般接種!M41+医療従事者等!C39)</f>
        <v>1125132</v>
      </c>
      <c r="D42" s="30">
        <f t="shared" si="0"/>
        <v>0.8296760587267995</v>
      </c>
      <c r="E42" s="34">
        <f>SUM(一般接種!E41+一般接種!H41+一般接種!K41+一般接種!N41+医療従事者等!D39)</f>
        <v>1101512</v>
      </c>
      <c r="F42" s="31">
        <f t="shared" si="1"/>
        <v>0.81225859259204636</v>
      </c>
      <c r="G42" s="29">
        <f t="shared" si="9"/>
        <v>910619</v>
      </c>
      <c r="H42" s="31">
        <f t="shared" si="7"/>
        <v>0.67149346291967471</v>
      </c>
      <c r="I42" s="35">
        <v>44798</v>
      </c>
      <c r="J42" s="35">
        <v>46971</v>
      </c>
      <c r="K42" s="35">
        <v>287534</v>
      </c>
      <c r="L42" s="35">
        <v>310265</v>
      </c>
      <c r="M42" s="35">
        <v>133856</v>
      </c>
      <c r="N42" s="35">
        <v>42106</v>
      </c>
      <c r="O42" s="35">
        <v>18925</v>
      </c>
      <c r="P42" s="35">
        <v>17350</v>
      </c>
      <c r="Q42" s="35">
        <v>8814</v>
      </c>
      <c r="R42" s="35">
        <f t="shared" si="10"/>
        <v>265217</v>
      </c>
      <c r="S42" s="63">
        <f t="shared" si="8"/>
        <v>0.1955718931355126</v>
      </c>
      <c r="T42" s="35">
        <v>398</v>
      </c>
      <c r="U42" s="35">
        <v>9136</v>
      </c>
      <c r="V42" s="35">
        <v>142369</v>
      </c>
      <c r="W42" s="35">
        <v>113314</v>
      </c>
      <c r="Y42" s="1">
        <v>1356110</v>
      </c>
    </row>
    <row r="43" spans="1:25" x14ac:dyDescent="0.55000000000000004">
      <c r="A43" s="33" t="s">
        <v>47</v>
      </c>
      <c r="B43" s="32">
        <f t="shared" si="11"/>
        <v>1790494</v>
      </c>
      <c r="C43" s="34">
        <f>SUM(一般接種!D42+一般接種!G42+一般接種!J42+一般接種!M42+医療従事者等!C40)</f>
        <v>600668</v>
      </c>
      <c r="D43" s="30">
        <f t="shared" si="0"/>
        <v>0.8172920842126461</v>
      </c>
      <c r="E43" s="34">
        <f>SUM(一般接種!E42+一般接種!H42+一般接種!K42+一般接種!N42+医療従事者等!D40)</f>
        <v>592987</v>
      </c>
      <c r="F43" s="31">
        <f t="shared" si="1"/>
        <v>0.8068410189006312</v>
      </c>
      <c r="G43" s="29">
        <f t="shared" si="9"/>
        <v>480833</v>
      </c>
      <c r="H43" s="31">
        <f t="shared" si="7"/>
        <v>0.65423995406483992</v>
      </c>
      <c r="I43" s="35">
        <v>7952</v>
      </c>
      <c r="J43" s="35">
        <v>39896</v>
      </c>
      <c r="K43" s="35">
        <v>153307</v>
      </c>
      <c r="L43" s="35">
        <v>160728</v>
      </c>
      <c r="M43" s="35">
        <v>67397</v>
      </c>
      <c r="N43" s="35">
        <v>29079</v>
      </c>
      <c r="O43" s="35">
        <v>11858</v>
      </c>
      <c r="P43" s="35">
        <v>7748</v>
      </c>
      <c r="Q43" s="35">
        <v>2868</v>
      </c>
      <c r="R43" s="35">
        <f t="shared" si="10"/>
        <v>116006</v>
      </c>
      <c r="S43" s="63">
        <f t="shared" si="8"/>
        <v>0.15784224483603623</v>
      </c>
      <c r="T43" s="35">
        <v>10</v>
      </c>
      <c r="U43" s="35">
        <v>3466</v>
      </c>
      <c r="V43" s="35">
        <v>73739</v>
      </c>
      <c r="W43" s="35">
        <v>38791</v>
      </c>
      <c r="Y43" s="1">
        <v>734949</v>
      </c>
    </row>
    <row r="44" spans="1:25" x14ac:dyDescent="0.55000000000000004">
      <c r="A44" s="33" t="s">
        <v>48</v>
      </c>
      <c r="B44" s="32">
        <f t="shared" si="11"/>
        <v>2316385</v>
      </c>
      <c r="C44" s="34">
        <f>SUM(一般接種!D43+一般接種!G43+一般接種!J43+一般接種!M43+医療従事者等!C41)</f>
        <v>781815</v>
      </c>
      <c r="D44" s="30">
        <f t="shared" si="0"/>
        <v>0.80277052169841545</v>
      </c>
      <c r="E44" s="34">
        <f>SUM(一般接種!E43+一般接種!H43+一般接種!K43+一般接種!N43+医療従事者等!D41)</f>
        <v>773071</v>
      </c>
      <c r="F44" s="31">
        <f t="shared" si="1"/>
        <v>0.79379215029120154</v>
      </c>
      <c r="G44" s="29">
        <f t="shared" si="9"/>
        <v>614713</v>
      </c>
      <c r="H44" s="31">
        <f t="shared" si="7"/>
        <v>0.63118957260323483</v>
      </c>
      <c r="I44" s="35">
        <v>9403</v>
      </c>
      <c r="J44" s="35">
        <v>48515</v>
      </c>
      <c r="K44" s="35">
        <v>170745</v>
      </c>
      <c r="L44" s="35">
        <v>187155</v>
      </c>
      <c r="M44" s="35">
        <v>114050</v>
      </c>
      <c r="N44" s="35">
        <v>52802</v>
      </c>
      <c r="O44" s="35">
        <v>16686</v>
      </c>
      <c r="P44" s="35">
        <v>10415</v>
      </c>
      <c r="Q44" s="35">
        <v>4942</v>
      </c>
      <c r="R44" s="35">
        <f t="shared" si="10"/>
        <v>146786</v>
      </c>
      <c r="S44" s="63">
        <f t="shared" si="8"/>
        <v>0.15072040546423848</v>
      </c>
      <c r="T44" s="35">
        <v>148</v>
      </c>
      <c r="U44" s="35">
        <v>7876</v>
      </c>
      <c r="V44" s="35">
        <v>97545</v>
      </c>
      <c r="W44" s="35">
        <v>41217</v>
      </c>
      <c r="Y44" s="1">
        <v>973896</v>
      </c>
    </row>
    <row r="45" spans="1:25" x14ac:dyDescent="0.55000000000000004">
      <c r="A45" s="33" t="s">
        <v>49</v>
      </c>
      <c r="B45" s="32">
        <f t="shared" si="11"/>
        <v>3374449</v>
      </c>
      <c r="C45" s="34">
        <f>SUM(一般接種!D44+一般接種!G44+一般接種!J44+一般接種!M44+医療従事者等!C42)</f>
        <v>1117096</v>
      </c>
      <c r="D45" s="30">
        <f t="shared" si="0"/>
        <v>0.82368408052091879</v>
      </c>
      <c r="E45" s="34">
        <f>SUM(一般接種!E44+一般接種!H44+一般接種!K44+一般接種!N44+医療従事者等!D42)</f>
        <v>1105202</v>
      </c>
      <c r="F45" s="31">
        <f t="shared" si="1"/>
        <v>0.81491411047920725</v>
      </c>
      <c r="G45" s="29">
        <f t="shared" si="9"/>
        <v>890116</v>
      </c>
      <c r="H45" s="31">
        <f t="shared" si="7"/>
        <v>0.65632172975013625</v>
      </c>
      <c r="I45" s="35">
        <v>12491</v>
      </c>
      <c r="J45" s="35">
        <v>59386</v>
      </c>
      <c r="K45" s="35">
        <v>280274</v>
      </c>
      <c r="L45" s="35">
        <v>272732</v>
      </c>
      <c r="M45" s="35">
        <v>142555</v>
      </c>
      <c r="N45" s="35">
        <v>71780</v>
      </c>
      <c r="O45" s="35">
        <v>28024</v>
      </c>
      <c r="P45" s="35">
        <v>15615</v>
      </c>
      <c r="Q45" s="35">
        <v>7259</v>
      </c>
      <c r="R45" s="35">
        <f t="shared" si="10"/>
        <v>262035</v>
      </c>
      <c r="S45" s="63">
        <f t="shared" si="8"/>
        <v>0.19320994618125834</v>
      </c>
      <c r="T45" s="35">
        <v>212</v>
      </c>
      <c r="U45" s="35">
        <v>5964</v>
      </c>
      <c r="V45" s="35">
        <v>165762</v>
      </c>
      <c r="W45" s="35">
        <v>90097</v>
      </c>
      <c r="Y45" s="1">
        <v>1356219</v>
      </c>
    </row>
    <row r="46" spans="1:25" x14ac:dyDescent="0.55000000000000004">
      <c r="A46" s="33" t="s">
        <v>50</v>
      </c>
      <c r="B46" s="32">
        <f t="shared" si="11"/>
        <v>1693526</v>
      </c>
      <c r="C46" s="34">
        <f>SUM(一般接種!D45+一般接種!G45+一般接種!J45+一般接種!M45+医療従事者等!C43)</f>
        <v>567180</v>
      </c>
      <c r="D46" s="30">
        <f t="shared" si="0"/>
        <v>0.80890857670141347</v>
      </c>
      <c r="E46" s="34">
        <f>SUM(一般接種!E45+一般接種!H45+一般接種!K45+一般接種!N45+医療従事者等!D43)</f>
        <v>559619</v>
      </c>
      <c r="F46" s="31">
        <f t="shared" si="1"/>
        <v>0.79812512568332505</v>
      </c>
      <c r="G46" s="29">
        <f t="shared" si="9"/>
        <v>443386</v>
      </c>
      <c r="H46" s="31">
        <f t="shared" si="7"/>
        <v>0.63235434639679278</v>
      </c>
      <c r="I46" s="35">
        <v>10603</v>
      </c>
      <c r="J46" s="35">
        <v>33565</v>
      </c>
      <c r="K46" s="35">
        <v>141036</v>
      </c>
      <c r="L46" s="35">
        <v>125466</v>
      </c>
      <c r="M46" s="35">
        <v>73396</v>
      </c>
      <c r="N46" s="35">
        <v>36097</v>
      </c>
      <c r="O46" s="35">
        <v>13286</v>
      </c>
      <c r="P46" s="35">
        <v>6299</v>
      </c>
      <c r="Q46" s="35">
        <v>3638</v>
      </c>
      <c r="R46" s="35">
        <f t="shared" si="10"/>
        <v>123341</v>
      </c>
      <c r="S46" s="63">
        <f t="shared" si="8"/>
        <v>0.17590816453141692</v>
      </c>
      <c r="T46" s="35">
        <v>167</v>
      </c>
      <c r="U46" s="35">
        <v>5508</v>
      </c>
      <c r="V46" s="35">
        <v>73639</v>
      </c>
      <c r="W46" s="35">
        <v>44027</v>
      </c>
      <c r="Y46" s="1">
        <v>701167</v>
      </c>
    </row>
    <row r="47" spans="1:25" x14ac:dyDescent="0.55000000000000004">
      <c r="A47" s="33" t="s">
        <v>51</v>
      </c>
      <c r="B47" s="32">
        <f t="shared" si="11"/>
        <v>12115252</v>
      </c>
      <c r="C47" s="34">
        <f>SUM(一般接種!D46+一般接種!G46+一般接種!J46+一般接種!M46+医療従事者等!C44)</f>
        <v>4144925</v>
      </c>
      <c r="D47" s="30">
        <f t="shared" si="0"/>
        <v>0.80889685549074286</v>
      </c>
      <c r="E47" s="34">
        <f>SUM(一般接種!E46+一般接種!H46+一般接種!K46+一般接種!N46+医療従事者等!D44)</f>
        <v>4061776</v>
      </c>
      <c r="F47" s="31">
        <f t="shared" si="1"/>
        <v>0.79267003241500578</v>
      </c>
      <c r="G47" s="29">
        <f t="shared" si="9"/>
        <v>3108356</v>
      </c>
      <c r="H47" s="31">
        <f t="shared" si="7"/>
        <v>0.60660672850432362</v>
      </c>
      <c r="I47" s="35">
        <v>44068</v>
      </c>
      <c r="J47" s="35">
        <v>230862</v>
      </c>
      <c r="K47" s="35">
        <v>930670</v>
      </c>
      <c r="L47" s="35">
        <v>1025139</v>
      </c>
      <c r="M47" s="35">
        <v>491490</v>
      </c>
      <c r="N47" s="35">
        <v>193689</v>
      </c>
      <c r="O47" s="35">
        <v>85682</v>
      </c>
      <c r="P47" s="35">
        <v>72427</v>
      </c>
      <c r="Q47" s="35">
        <v>34329</v>
      </c>
      <c r="R47" s="35">
        <f t="shared" si="10"/>
        <v>800195</v>
      </c>
      <c r="S47" s="63">
        <f t="shared" si="8"/>
        <v>0.15616090020432577</v>
      </c>
      <c r="T47" s="35">
        <v>87</v>
      </c>
      <c r="U47" s="35">
        <v>39736</v>
      </c>
      <c r="V47" s="35">
        <v>492049</v>
      </c>
      <c r="W47" s="35">
        <v>268323</v>
      </c>
      <c r="Y47" s="1">
        <v>5124170</v>
      </c>
    </row>
    <row r="48" spans="1:25" x14ac:dyDescent="0.55000000000000004">
      <c r="A48" s="33" t="s">
        <v>52</v>
      </c>
      <c r="B48" s="32">
        <f t="shared" si="11"/>
        <v>1962650</v>
      </c>
      <c r="C48" s="34">
        <f>SUM(一般接種!D47+一般接種!G47+一般接種!J47+一般接種!M47+医療従事者等!C45)</f>
        <v>659767</v>
      </c>
      <c r="D48" s="30">
        <f t="shared" si="0"/>
        <v>0.80634228852316359</v>
      </c>
      <c r="E48" s="34">
        <f>SUM(一般接種!E47+一般接種!H47+一般接種!K47+一般接種!N47+医療従事者等!D45)</f>
        <v>651610</v>
      </c>
      <c r="F48" s="31">
        <f t="shared" si="1"/>
        <v>0.79637311145385969</v>
      </c>
      <c r="G48" s="29">
        <f t="shared" si="9"/>
        <v>505324</v>
      </c>
      <c r="H48" s="31">
        <f t="shared" si="7"/>
        <v>0.61758789179464746</v>
      </c>
      <c r="I48" s="35">
        <v>8415</v>
      </c>
      <c r="J48" s="35">
        <v>56664</v>
      </c>
      <c r="K48" s="35">
        <v>165951</v>
      </c>
      <c r="L48" s="35">
        <v>147277</v>
      </c>
      <c r="M48" s="35">
        <v>63376</v>
      </c>
      <c r="N48" s="35">
        <v>32408</v>
      </c>
      <c r="O48" s="35">
        <v>15358</v>
      </c>
      <c r="P48" s="35">
        <v>10160</v>
      </c>
      <c r="Q48" s="35">
        <v>5715</v>
      </c>
      <c r="R48" s="35">
        <f t="shared" si="10"/>
        <v>145949</v>
      </c>
      <c r="S48" s="63">
        <f t="shared" si="8"/>
        <v>0.178373350997651</v>
      </c>
      <c r="T48" s="35">
        <v>42</v>
      </c>
      <c r="U48" s="35">
        <v>6128</v>
      </c>
      <c r="V48" s="35">
        <v>83427</v>
      </c>
      <c r="W48" s="35">
        <v>56352</v>
      </c>
      <c r="Y48" s="1">
        <v>818222</v>
      </c>
    </row>
    <row r="49" spans="1:25" x14ac:dyDescent="0.55000000000000004">
      <c r="A49" s="33" t="s">
        <v>53</v>
      </c>
      <c r="B49" s="32">
        <f t="shared" si="11"/>
        <v>3315225</v>
      </c>
      <c r="C49" s="34">
        <f>SUM(一般接種!D48+一般接種!G48+一般接種!J48+一般接種!M48+医療従事者等!C46)</f>
        <v>1104329</v>
      </c>
      <c r="D49" s="30">
        <f t="shared" si="0"/>
        <v>0.82663192453542</v>
      </c>
      <c r="E49" s="34">
        <f>SUM(一般接種!E48+一般接種!H48+一般接種!K48+一般接種!N48+医療従事者等!D46)</f>
        <v>1087949</v>
      </c>
      <c r="F49" s="31">
        <f t="shared" si="1"/>
        <v>0.8143708764927714</v>
      </c>
      <c r="G49" s="29">
        <f t="shared" si="9"/>
        <v>895317</v>
      </c>
      <c r="H49" s="31">
        <f t="shared" si="7"/>
        <v>0.67017855619048194</v>
      </c>
      <c r="I49" s="35">
        <v>14900</v>
      </c>
      <c r="J49" s="35">
        <v>65999</v>
      </c>
      <c r="K49" s="35">
        <v>278177</v>
      </c>
      <c r="L49" s="35">
        <v>302528</v>
      </c>
      <c r="M49" s="35">
        <v>132799</v>
      </c>
      <c r="N49" s="35">
        <v>52021</v>
      </c>
      <c r="O49" s="35">
        <v>25027</v>
      </c>
      <c r="P49" s="35">
        <v>16766</v>
      </c>
      <c r="Q49" s="35">
        <v>7100</v>
      </c>
      <c r="R49" s="35">
        <f t="shared" si="10"/>
        <v>227630</v>
      </c>
      <c r="S49" s="63">
        <f t="shared" si="8"/>
        <v>0.17038964383077657</v>
      </c>
      <c r="T49" s="35">
        <v>84</v>
      </c>
      <c r="U49" s="35">
        <v>6769</v>
      </c>
      <c r="V49" s="35">
        <v>144114</v>
      </c>
      <c r="W49" s="35">
        <v>76663</v>
      </c>
      <c r="Y49" s="1">
        <v>1335938</v>
      </c>
    </row>
    <row r="50" spans="1:25" x14ac:dyDescent="0.55000000000000004">
      <c r="A50" s="33" t="s">
        <v>54</v>
      </c>
      <c r="B50" s="32">
        <f t="shared" si="11"/>
        <v>4362024</v>
      </c>
      <c r="C50" s="34">
        <f>SUM(一般接種!D49+一般接種!G49+一般接種!J49+一般接種!M49+医療従事者等!C47)</f>
        <v>1464424</v>
      </c>
      <c r="D50" s="30">
        <f t="shared" si="0"/>
        <v>0.83270017541914376</v>
      </c>
      <c r="E50" s="34">
        <f>SUM(一般接種!E49+一般接種!H49+一般接種!K49+一般接種!N49+医療従事者等!D47)</f>
        <v>1447324</v>
      </c>
      <c r="F50" s="31">
        <f t="shared" si="1"/>
        <v>0.82297678041901579</v>
      </c>
      <c r="G50" s="29">
        <f t="shared" si="9"/>
        <v>1159692</v>
      </c>
      <c r="H50" s="31">
        <f t="shared" si="7"/>
        <v>0.65942359032095732</v>
      </c>
      <c r="I50" s="35">
        <v>21306</v>
      </c>
      <c r="J50" s="35">
        <v>78169</v>
      </c>
      <c r="K50" s="35">
        <v>344445</v>
      </c>
      <c r="L50" s="35">
        <v>429644</v>
      </c>
      <c r="M50" s="35">
        <v>176713</v>
      </c>
      <c r="N50" s="35">
        <v>66027</v>
      </c>
      <c r="O50" s="35">
        <v>22320</v>
      </c>
      <c r="P50" s="35">
        <v>15079</v>
      </c>
      <c r="Q50" s="35">
        <v>5989</v>
      </c>
      <c r="R50" s="35">
        <f t="shared" si="10"/>
        <v>290584</v>
      </c>
      <c r="S50" s="63">
        <f t="shared" si="8"/>
        <v>0.16523175512965949</v>
      </c>
      <c r="T50" s="35">
        <v>151</v>
      </c>
      <c r="U50" s="35">
        <v>10922</v>
      </c>
      <c r="V50" s="35">
        <v>181443</v>
      </c>
      <c r="W50" s="35">
        <v>98068</v>
      </c>
      <c r="Y50" s="1">
        <v>1758645</v>
      </c>
    </row>
    <row r="51" spans="1:25" x14ac:dyDescent="0.55000000000000004">
      <c r="A51" s="33" t="s">
        <v>55</v>
      </c>
      <c r="B51" s="32">
        <f t="shared" si="11"/>
        <v>2770619</v>
      </c>
      <c r="C51" s="34">
        <f>SUM(一般接種!D50+一般接種!G50+一般接種!J50+一般接種!M50+医療従事者等!C48)</f>
        <v>928425</v>
      </c>
      <c r="D51" s="30">
        <f t="shared" si="0"/>
        <v>0.81316603327724934</v>
      </c>
      <c r="E51" s="34">
        <f>SUM(一般接種!E50+一般接種!H50+一般接種!K50+一般接種!N50+医療従事者等!D48)</f>
        <v>912688</v>
      </c>
      <c r="F51" s="31">
        <f t="shared" si="1"/>
        <v>0.79938269712658128</v>
      </c>
      <c r="G51" s="29">
        <f t="shared" si="9"/>
        <v>736068</v>
      </c>
      <c r="H51" s="31">
        <f t="shared" si="7"/>
        <v>0.64468911951134278</v>
      </c>
      <c r="I51" s="35">
        <v>19514</v>
      </c>
      <c r="J51" s="35">
        <v>50905</v>
      </c>
      <c r="K51" s="35">
        <v>216601</v>
      </c>
      <c r="L51" s="35">
        <v>219011</v>
      </c>
      <c r="M51" s="35">
        <v>116387</v>
      </c>
      <c r="N51" s="35">
        <v>63439</v>
      </c>
      <c r="O51" s="35">
        <v>24936</v>
      </c>
      <c r="P51" s="35">
        <v>17618</v>
      </c>
      <c r="Q51" s="35">
        <v>7657</v>
      </c>
      <c r="R51" s="35">
        <f t="shared" si="10"/>
        <v>193438</v>
      </c>
      <c r="S51" s="63">
        <f t="shared" si="8"/>
        <v>0.16942371343413262</v>
      </c>
      <c r="T51" s="35">
        <v>244</v>
      </c>
      <c r="U51" s="35">
        <v>8437</v>
      </c>
      <c r="V51" s="35">
        <v>112014</v>
      </c>
      <c r="W51" s="35">
        <v>72743</v>
      </c>
      <c r="Y51" s="1">
        <v>1141741</v>
      </c>
    </row>
    <row r="52" spans="1:25" x14ac:dyDescent="0.55000000000000004">
      <c r="A52" s="33" t="s">
        <v>56</v>
      </c>
      <c r="B52" s="32">
        <f t="shared" si="11"/>
        <v>2588758</v>
      </c>
      <c r="C52" s="34">
        <f>SUM(一般接種!D51+一般接種!G51+一般接種!J51+一般接種!M51+医療従事者等!C49)</f>
        <v>873880</v>
      </c>
      <c r="D52" s="30">
        <f t="shared" si="0"/>
        <v>0.80375924013167277</v>
      </c>
      <c r="E52" s="34">
        <f>SUM(一般接種!E51+一般接種!H51+一般接種!K51+一般接種!N51+医療従事者等!D49)</f>
        <v>861322</v>
      </c>
      <c r="F52" s="31">
        <f t="shared" si="1"/>
        <v>0.79220890308588432</v>
      </c>
      <c r="G52" s="29">
        <f t="shared" si="9"/>
        <v>683202</v>
      </c>
      <c r="H52" s="31">
        <f t="shared" si="7"/>
        <v>0.62838138002521982</v>
      </c>
      <c r="I52" s="35">
        <v>10944</v>
      </c>
      <c r="J52" s="35">
        <v>46246</v>
      </c>
      <c r="K52" s="35">
        <v>186607</v>
      </c>
      <c r="L52" s="35">
        <v>215474</v>
      </c>
      <c r="M52" s="35">
        <v>122029</v>
      </c>
      <c r="N52" s="35">
        <v>56979</v>
      </c>
      <c r="O52" s="35">
        <v>24039</v>
      </c>
      <c r="P52" s="35">
        <v>13725</v>
      </c>
      <c r="Q52" s="35">
        <v>7159</v>
      </c>
      <c r="R52" s="35">
        <f t="shared" si="10"/>
        <v>170354</v>
      </c>
      <c r="S52" s="63">
        <f t="shared" si="8"/>
        <v>0.15668467248751658</v>
      </c>
      <c r="T52" s="35">
        <v>156</v>
      </c>
      <c r="U52" s="35">
        <v>5605</v>
      </c>
      <c r="V52" s="35">
        <v>92380</v>
      </c>
      <c r="W52" s="35">
        <v>72213</v>
      </c>
      <c r="Y52" s="1">
        <v>1087241</v>
      </c>
    </row>
    <row r="53" spans="1:25" x14ac:dyDescent="0.55000000000000004">
      <c r="A53" s="33" t="s">
        <v>57</v>
      </c>
      <c r="B53" s="32">
        <f t="shared" si="11"/>
        <v>3951126</v>
      </c>
      <c r="C53" s="34">
        <f>SUM(一般接種!D52+一般接種!G52+一般接種!J52+一般接種!M52+医療従事者等!C50)</f>
        <v>1325291</v>
      </c>
      <c r="D53" s="30">
        <f t="shared" si="0"/>
        <v>0.81933667466864335</v>
      </c>
      <c r="E53" s="34">
        <f>SUM(一般接種!E52+一般接種!H52+一般接種!K52+一般接種!N52+医療従事者等!D50)</f>
        <v>1301375</v>
      </c>
      <c r="F53" s="31">
        <f t="shared" si="1"/>
        <v>0.80455104954074674</v>
      </c>
      <c r="G53" s="29">
        <f t="shared" si="9"/>
        <v>1050496</v>
      </c>
      <c r="H53" s="31">
        <f t="shared" si="7"/>
        <v>0.64944974303206704</v>
      </c>
      <c r="I53" s="35">
        <v>17323</v>
      </c>
      <c r="J53" s="35">
        <v>70737</v>
      </c>
      <c r="K53" s="35">
        <v>342474</v>
      </c>
      <c r="L53" s="35">
        <v>302141</v>
      </c>
      <c r="M53" s="35">
        <v>172175</v>
      </c>
      <c r="N53" s="35">
        <v>82511</v>
      </c>
      <c r="O53" s="35">
        <v>34293</v>
      </c>
      <c r="P53" s="35">
        <v>19358</v>
      </c>
      <c r="Q53" s="35">
        <v>9484</v>
      </c>
      <c r="R53" s="35">
        <f t="shared" si="10"/>
        <v>273964</v>
      </c>
      <c r="S53" s="63">
        <f t="shared" si="8"/>
        <v>0.16937318124013534</v>
      </c>
      <c r="T53" s="35">
        <v>101</v>
      </c>
      <c r="U53" s="35">
        <v>6468</v>
      </c>
      <c r="V53" s="35">
        <v>169310</v>
      </c>
      <c r="W53" s="35">
        <v>98085</v>
      </c>
      <c r="Y53" s="1">
        <v>1617517</v>
      </c>
    </row>
    <row r="54" spans="1:25" x14ac:dyDescent="0.55000000000000004">
      <c r="A54" s="33" t="s">
        <v>58</v>
      </c>
      <c r="B54" s="32">
        <f t="shared" si="11"/>
        <v>2964407</v>
      </c>
      <c r="C54" s="34">
        <f>SUM(一般接種!D53+一般接種!G53+一般接種!J53+一般接種!M53+医療従事者等!C51)</f>
        <v>1061639</v>
      </c>
      <c r="D54" s="37">
        <f t="shared" si="0"/>
        <v>0.71485161448450563</v>
      </c>
      <c r="E54" s="34">
        <f>SUM(一般接種!E53+一般接種!H53+一般接種!K53+一般接種!N53+医療従事者等!D51)</f>
        <v>1040437</v>
      </c>
      <c r="F54" s="31">
        <f t="shared" si="1"/>
        <v>0.70057530782065802</v>
      </c>
      <c r="G54" s="29">
        <f t="shared" si="9"/>
        <v>705962</v>
      </c>
      <c r="H54" s="31">
        <f t="shared" si="7"/>
        <v>0.47535751367904772</v>
      </c>
      <c r="I54" s="35">
        <v>17338</v>
      </c>
      <c r="J54" s="35">
        <v>58904</v>
      </c>
      <c r="K54" s="35">
        <v>211381</v>
      </c>
      <c r="L54" s="35">
        <v>191459</v>
      </c>
      <c r="M54" s="35">
        <v>118216</v>
      </c>
      <c r="N54" s="35">
        <v>58802</v>
      </c>
      <c r="O54" s="35">
        <v>25163</v>
      </c>
      <c r="P54" s="35">
        <v>16329</v>
      </c>
      <c r="Q54" s="35">
        <v>8370</v>
      </c>
      <c r="R54" s="35">
        <f t="shared" si="10"/>
        <v>156369</v>
      </c>
      <c r="S54" s="63">
        <f t="shared" si="8"/>
        <v>0.10529062337134154</v>
      </c>
      <c r="T54" s="35">
        <v>14</v>
      </c>
      <c r="U54" s="35">
        <v>6827</v>
      </c>
      <c r="V54" s="35">
        <v>99847</v>
      </c>
      <c r="W54" s="35">
        <v>49681</v>
      </c>
      <c r="Y54" s="1">
        <v>1485118</v>
      </c>
    </row>
    <row r="55" spans="1:25" x14ac:dyDescent="0.55000000000000004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25" x14ac:dyDescent="0.55000000000000004">
      <c r="A56" s="96" t="s">
        <v>111</v>
      </c>
      <c r="B56" s="96"/>
      <c r="C56" s="96"/>
      <c r="D56" s="96"/>
      <c r="E56" s="96"/>
      <c r="F56" s="96"/>
      <c r="G56" s="96"/>
      <c r="H56" s="96"/>
      <c r="I56" s="96"/>
      <c r="J56" s="22"/>
      <c r="K56" s="22"/>
      <c r="L56" s="22"/>
      <c r="M56" s="22"/>
      <c r="N56" s="22"/>
      <c r="O56" s="22"/>
    </row>
    <row r="57" spans="1:25" x14ac:dyDescent="0.55000000000000004">
      <c r="A57" s="22" t="s">
        <v>112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25" x14ac:dyDescent="0.55000000000000004">
      <c r="A58" s="22" t="s">
        <v>113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25" x14ac:dyDescent="0.55000000000000004">
      <c r="A59" s="24" t="s">
        <v>114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25" x14ac:dyDescent="0.55000000000000004">
      <c r="A60" s="96" t="s">
        <v>115</v>
      </c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53"/>
      <c r="M60" s="53"/>
      <c r="N60" s="53"/>
      <c r="O60" s="53"/>
    </row>
    <row r="61" spans="1:25" x14ac:dyDescent="0.55000000000000004">
      <c r="A61" s="24" t="s">
        <v>116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  <c r="O61" s="22"/>
    </row>
  </sheetData>
  <mergeCells count="12">
    <mergeCell ref="U2:W2"/>
    <mergeCell ref="A56:I56"/>
    <mergeCell ref="A60:K60"/>
    <mergeCell ref="A3:A6"/>
    <mergeCell ref="B4:B6"/>
    <mergeCell ref="C4:D5"/>
    <mergeCell ref="E4:F5"/>
    <mergeCell ref="G5:H5"/>
    <mergeCell ref="G4:Q4"/>
    <mergeCell ref="I6:Q6"/>
    <mergeCell ref="B3:W3"/>
    <mergeCell ref="R4:W4"/>
  </mergeCells>
  <phoneticPr fontId="2"/>
  <pageMargins left="0.7" right="0.7" top="0.75" bottom="0.75" header="0.3" footer="0.3"/>
  <pageSetup paperSize="9" scale="2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zoomScaleNormal="100" workbookViewId="0">
      <selection activeCell="J1" sqref="J1"/>
    </sheetView>
  </sheetViews>
  <sheetFormatPr defaultRowHeight="18" x14ac:dyDescent="0.55000000000000004"/>
  <cols>
    <col min="1" max="1" width="13.58203125" customWidth="1"/>
    <col min="2" max="2" width="12.5" style="27" bestFit="1" customWidth="1"/>
    <col min="3" max="3" width="12.5" bestFit="1" customWidth="1"/>
    <col min="4" max="8" width="11.4140625" bestFit="1" customWidth="1"/>
    <col min="9" max="9" width="8.6640625" bestFit="1" customWidth="1"/>
    <col min="10" max="11" width="9" bestFit="1" customWidth="1"/>
    <col min="12" max="13" width="9" customWidth="1"/>
    <col min="14" max="14" width="8.58203125" bestFit="1" customWidth="1"/>
    <col min="15" max="15" width="1.6640625" customWidth="1"/>
    <col min="16" max="16" width="12.58203125" customWidth="1"/>
    <col min="18" max="18" width="12.1640625" customWidth="1"/>
    <col min="19" max="19" width="9.1640625" bestFit="1" customWidth="1"/>
    <col min="20" max="20" width="12.5" bestFit="1" customWidth="1"/>
    <col min="22" max="22" width="11.08203125" bestFit="1" customWidth="1"/>
  </cols>
  <sheetData>
    <row r="1" spans="1:23" x14ac:dyDescent="0.55000000000000004">
      <c r="A1" s="22" t="s">
        <v>117</v>
      </c>
      <c r="B1" s="23"/>
      <c r="C1" s="24"/>
      <c r="D1" s="24"/>
    </row>
    <row r="2" spans="1:23" x14ac:dyDescent="0.55000000000000004">
      <c r="B2"/>
      <c r="T2" s="121"/>
      <c r="U2" s="121"/>
      <c r="V2" s="136">
        <f>'進捗状況 (都道府県別)'!G3</f>
        <v>44792</v>
      </c>
      <c r="W2" s="136"/>
    </row>
    <row r="3" spans="1:23" ht="37.5" customHeight="1" x14ac:dyDescent="0.55000000000000004">
      <c r="A3" s="122" t="s">
        <v>2</v>
      </c>
      <c r="B3" s="135" t="str">
        <f>_xlfn.CONCAT("接種回数
（",TEXT('進捗状況 (都道府県別)'!G3-1,"m月d日"),"まで）")</f>
        <v>接種回数
（8月18日まで）</v>
      </c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P3" s="118" t="str">
        <f>_xlfn.CONCAT("接種回数
（",TEXT('進捗状況 (都道府県別)'!G3-1,"m月d日"),"まで）","※4")</f>
        <v>接種回数
（8月18日まで）※4</v>
      </c>
      <c r="Q3" s="119"/>
      <c r="R3" s="119"/>
      <c r="S3" s="119"/>
      <c r="T3" s="119"/>
      <c r="U3" s="119"/>
      <c r="V3" s="119"/>
      <c r="W3" s="120"/>
    </row>
    <row r="4" spans="1:23" ht="18.75" customHeight="1" x14ac:dyDescent="0.55000000000000004">
      <c r="A4" s="123"/>
      <c r="B4" s="125" t="s">
        <v>11</v>
      </c>
      <c r="C4" s="126" t="s">
        <v>118</v>
      </c>
      <c r="D4" s="126"/>
      <c r="E4" s="126"/>
      <c r="F4" s="127" t="s">
        <v>147</v>
      </c>
      <c r="G4" s="128"/>
      <c r="H4" s="129"/>
      <c r="I4" s="127" t="s">
        <v>119</v>
      </c>
      <c r="J4" s="128"/>
      <c r="K4" s="129"/>
      <c r="L4" s="132" t="s">
        <v>120</v>
      </c>
      <c r="M4" s="133"/>
      <c r="N4" s="134"/>
      <c r="P4" s="99" t="s">
        <v>121</v>
      </c>
      <c r="Q4" s="99"/>
      <c r="R4" s="130" t="s">
        <v>148</v>
      </c>
      <c r="S4" s="130"/>
      <c r="T4" s="131" t="s">
        <v>119</v>
      </c>
      <c r="U4" s="131"/>
      <c r="V4" s="117" t="s">
        <v>122</v>
      </c>
      <c r="W4" s="117"/>
    </row>
    <row r="5" spans="1:23" ht="36" x14ac:dyDescent="0.55000000000000004">
      <c r="A5" s="124"/>
      <c r="B5" s="125"/>
      <c r="C5" s="38" t="s">
        <v>123</v>
      </c>
      <c r="D5" s="38" t="s">
        <v>93</v>
      </c>
      <c r="E5" s="38" t="s">
        <v>94</v>
      </c>
      <c r="F5" s="38" t="s">
        <v>123</v>
      </c>
      <c r="G5" s="38" t="s">
        <v>93</v>
      </c>
      <c r="H5" s="38" t="s">
        <v>94</v>
      </c>
      <c r="I5" s="38" t="s">
        <v>123</v>
      </c>
      <c r="J5" s="38" t="s">
        <v>93</v>
      </c>
      <c r="K5" s="38" t="s">
        <v>94</v>
      </c>
      <c r="L5" s="66" t="s">
        <v>123</v>
      </c>
      <c r="M5" s="66" t="s">
        <v>93</v>
      </c>
      <c r="N5" s="66" t="s">
        <v>94</v>
      </c>
      <c r="P5" s="39" t="s">
        <v>124</v>
      </c>
      <c r="Q5" s="39" t="s">
        <v>125</v>
      </c>
      <c r="R5" s="39" t="s">
        <v>126</v>
      </c>
      <c r="S5" s="39" t="s">
        <v>127</v>
      </c>
      <c r="T5" s="39" t="s">
        <v>126</v>
      </c>
      <c r="U5" s="39" t="s">
        <v>125</v>
      </c>
      <c r="V5" s="39" t="s">
        <v>128</v>
      </c>
      <c r="W5" s="39" t="s">
        <v>125</v>
      </c>
    </row>
    <row r="6" spans="1:23" x14ac:dyDescent="0.55000000000000004">
      <c r="A6" s="28" t="s">
        <v>129</v>
      </c>
      <c r="B6" s="40">
        <f>SUM(B7:B53)</f>
        <v>194287402</v>
      </c>
      <c r="C6" s="40">
        <f>SUM(C7:C53)</f>
        <v>161776343</v>
      </c>
      <c r="D6" s="40">
        <f>SUM(D7:D53)</f>
        <v>81181375</v>
      </c>
      <c r="E6" s="41">
        <f>SUM(E7:E53)</f>
        <v>80594968</v>
      </c>
      <c r="F6" s="41">
        <f t="shared" ref="F6:T6" si="0">SUM(F7:F53)</f>
        <v>32358178</v>
      </c>
      <c r="G6" s="41">
        <f>SUM(G7:G53)</f>
        <v>16229676</v>
      </c>
      <c r="H6" s="41">
        <f t="shared" ref="H6:N6" si="1">SUM(H7:H53)</f>
        <v>16128502</v>
      </c>
      <c r="I6" s="41">
        <f>SUM(I7:I53)</f>
        <v>117616</v>
      </c>
      <c r="J6" s="41">
        <f t="shared" si="1"/>
        <v>58692</v>
      </c>
      <c r="K6" s="41">
        <f t="shared" si="1"/>
        <v>58924</v>
      </c>
      <c r="L6" s="67">
        <f>SUM(L7:L53)</f>
        <v>35265</v>
      </c>
      <c r="M6" s="67">
        <f t="shared" si="1"/>
        <v>22027</v>
      </c>
      <c r="N6" s="67">
        <f t="shared" si="1"/>
        <v>13238</v>
      </c>
      <c r="O6" s="42"/>
      <c r="P6" s="41">
        <f>SUM(P7:P53)</f>
        <v>177126180</v>
      </c>
      <c r="Q6" s="43">
        <f>C6/P6</f>
        <v>0.91333953569144888</v>
      </c>
      <c r="R6" s="41">
        <f t="shared" si="0"/>
        <v>34262000</v>
      </c>
      <c r="S6" s="44">
        <f>F6/R6</f>
        <v>0.94443342478547665</v>
      </c>
      <c r="T6" s="41">
        <f t="shared" si="0"/>
        <v>205240</v>
      </c>
      <c r="U6" s="44">
        <f>I6/T6</f>
        <v>0.57306567920483331</v>
      </c>
      <c r="V6" s="41">
        <f t="shared" ref="V6" si="2">SUM(V7:V53)</f>
        <v>426440</v>
      </c>
      <c r="W6" s="44">
        <f>L6/V6</f>
        <v>8.2696276146702941E-2</v>
      </c>
    </row>
    <row r="7" spans="1:23" x14ac:dyDescent="0.55000000000000004">
      <c r="A7" s="45" t="s">
        <v>12</v>
      </c>
      <c r="B7" s="40">
        <v>7973735</v>
      </c>
      <c r="C7" s="40">
        <v>6473133</v>
      </c>
      <c r="D7" s="40">
        <v>3248372</v>
      </c>
      <c r="E7" s="41">
        <v>3224761</v>
      </c>
      <c r="F7" s="46">
        <v>1498402</v>
      </c>
      <c r="G7" s="41">
        <v>751224</v>
      </c>
      <c r="H7" s="41">
        <v>747178</v>
      </c>
      <c r="I7" s="41">
        <v>873</v>
      </c>
      <c r="J7" s="41">
        <v>429</v>
      </c>
      <c r="K7" s="41">
        <v>444</v>
      </c>
      <c r="L7" s="67">
        <v>1327</v>
      </c>
      <c r="M7" s="67">
        <v>939</v>
      </c>
      <c r="N7" s="67">
        <v>388</v>
      </c>
      <c r="O7" s="42"/>
      <c r="P7" s="41">
        <v>7433760</v>
      </c>
      <c r="Q7" s="43">
        <v>0.87077508555562733</v>
      </c>
      <c r="R7" s="47">
        <v>1518500</v>
      </c>
      <c r="S7" s="43">
        <v>0.98676457029963782</v>
      </c>
      <c r="T7" s="41">
        <v>900</v>
      </c>
      <c r="U7" s="44">
        <v>0.97</v>
      </c>
      <c r="V7" s="41">
        <v>10080</v>
      </c>
      <c r="W7" s="44">
        <v>0.1316468253968254</v>
      </c>
    </row>
    <row r="8" spans="1:23" x14ac:dyDescent="0.55000000000000004">
      <c r="A8" s="45" t="s">
        <v>13</v>
      </c>
      <c r="B8" s="40">
        <v>2052933</v>
      </c>
      <c r="C8" s="40">
        <v>1861623</v>
      </c>
      <c r="D8" s="40">
        <v>933600</v>
      </c>
      <c r="E8" s="41">
        <v>928023</v>
      </c>
      <c r="F8" s="46">
        <v>188603</v>
      </c>
      <c r="G8" s="41">
        <v>94754</v>
      </c>
      <c r="H8" s="41">
        <v>93849</v>
      </c>
      <c r="I8" s="41">
        <v>2422</v>
      </c>
      <c r="J8" s="41">
        <v>1216</v>
      </c>
      <c r="K8" s="41">
        <v>1206</v>
      </c>
      <c r="L8" s="67">
        <v>285</v>
      </c>
      <c r="M8" s="67">
        <v>199</v>
      </c>
      <c r="N8" s="67">
        <v>86</v>
      </c>
      <c r="O8" s="42"/>
      <c r="P8" s="41">
        <v>1921955</v>
      </c>
      <c r="Q8" s="43">
        <v>0.96860904651773849</v>
      </c>
      <c r="R8" s="47">
        <v>186500</v>
      </c>
      <c r="S8" s="43">
        <v>1.0112761394101877</v>
      </c>
      <c r="T8" s="41">
        <v>3900</v>
      </c>
      <c r="U8" s="44">
        <v>0.62102564102564106</v>
      </c>
      <c r="V8" s="41">
        <v>1450</v>
      </c>
      <c r="W8" s="44">
        <v>0.19655172413793104</v>
      </c>
    </row>
    <row r="9" spans="1:23" x14ac:dyDescent="0.55000000000000004">
      <c r="A9" s="45" t="s">
        <v>14</v>
      </c>
      <c r="B9" s="40">
        <v>1973498</v>
      </c>
      <c r="C9" s="40">
        <v>1728499</v>
      </c>
      <c r="D9" s="40">
        <v>867161</v>
      </c>
      <c r="E9" s="41">
        <v>861338</v>
      </c>
      <c r="F9" s="46">
        <v>244818</v>
      </c>
      <c r="G9" s="41">
        <v>122875</v>
      </c>
      <c r="H9" s="41">
        <v>121943</v>
      </c>
      <c r="I9" s="41">
        <v>99</v>
      </c>
      <c r="J9" s="41">
        <v>50</v>
      </c>
      <c r="K9" s="41">
        <v>49</v>
      </c>
      <c r="L9" s="67">
        <v>82</v>
      </c>
      <c r="M9" s="67">
        <v>57</v>
      </c>
      <c r="N9" s="67">
        <v>25</v>
      </c>
      <c r="O9" s="42"/>
      <c r="P9" s="41">
        <v>1879585</v>
      </c>
      <c r="Q9" s="43">
        <v>0.91961736234328317</v>
      </c>
      <c r="R9" s="47">
        <v>227500</v>
      </c>
      <c r="S9" s="43">
        <v>1.076123076923077</v>
      </c>
      <c r="T9" s="41">
        <v>360</v>
      </c>
      <c r="U9" s="44">
        <v>0.27500000000000002</v>
      </c>
      <c r="V9" s="41">
        <v>1040</v>
      </c>
      <c r="W9" s="44">
        <v>7.8846153846153844E-2</v>
      </c>
    </row>
    <row r="10" spans="1:23" x14ac:dyDescent="0.55000000000000004">
      <c r="A10" s="45" t="s">
        <v>15</v>
      </c>
      <c r="B10" s="40">
        <v>3565702</v>
      </c>
      <c r="C10" s="40">
        <v>2823278</v>
      </c>
      <c r="D10" s="40">
        <v>1416587</v>
      </c>
      <c r="E10" s="41">
        <v>1406691</v>
      </c>
      <c r="F10" s="46">
        <v>741774</v>
      </c>
      <c r="G10" s="41">
        <v>371783</v>
      </c>
      <c r="H10" s="41">
        <v>369991</v>
      </c>
      <c r="I10" s="41">
        <v>56</v>
      </c>
      <c r="J10" s="41">
        <v>21</v>
      </c>
      <c r="K10" s="41">
        <v>35</v>
      </c>
      <c r="L10" s="67">
        <v>594</v>
      </c>
      <c r="M10" s="67">
        <v>336</v>
      </c>
      <c r="N10" s="67">
        <v>258</v>
      </c>
      <c r="O10" s="42"/>
      <c r="P10" s="41">
        <v>3171035</v>
      </c>
      <c r="Q10" s="43">
        <v>0.89033328235103049</v>
      </c>
      <c r="R10" s="47">
        <v>854400</v>
      </c>
      <c r="S10" s="43">
        <v>0.86818117977528086</v>
      </c>
      <c r="T10" s="41">
        <v>340</v>
      </c>
      <c r="U10" s="44">
        <v>0.16470588235294117</v>
      </c>
      <c r="V10" s="41">
        <v>12240</v>
      </c>
      <c r="W10" s="44">
        <v>4.8529411764705883E-2</v>
      </c>
    </row>
    <row r="11" spans="1:23" x14ac:dyDescent="0.55000000000000004">
      <c r="A11" s="45" t="s">
        <v>16</v>
      </c>
      <c r="B11" s="40">
        <v>1595929</v>
      </c>
      <c r="C11" s="40">
        <v>1499458</v>
      </c>
      <c r="D11" s="40">
        <v>751457</v>
      </c>
      <c r="E11" s="41">
        <v>748001</v>
      </c>
      <c r="F11" s="46">
        <v>96216</v>
      </c>
      <c r="G11" s="41">
        <v>48408</v>
      </c>
      <c r="H11" s="41">
        <v>47808</v>
      </c>
      <c r="I11" s="41">
        <v>67</v>
      </c>
      <c r="J11" s="41">
        <v>34</v>
      </c>
      <c r="K11" s="41">
        <v>33</v>
      </c>
      <c r="L11" s="67">
        <v>188</v>
      </c>
      <c r="M11" s="67">
        <v>130</v>
      </c>
      <c r="N11" s="67">
        <v>58</v>
      </c>
      <c r="O11" s="42"/>
      <c r="P11" s="41">
        <v>1523455</v>
      </c>
      <c r="Q11" s="43">
        <v>0.98424830401948205</v>
      </c>
      <c r="R11" s="47">
        <v>87900</v>
      </c>
      <c r="S11" s="43">
        <v>1.0946075085324232</v>
      </c>
      <c r="T11" s="41">
        <v>140</v>
      </c>
      <c r="U11" s="44">
        <v>0.47857142857142859</v>
      </c>
      <c r="V11" s="41">
        <v>1280</v>
      </c>
      <c r="W11" s="44">
        <v>0.14687500000000001</v>
      </c>
    </row>
    <row r="12" spans="1:23" x14ac:dyDescent="0.55000000000000004">
      <c r="A12" s="45" t="s">
        <v>17</v>
      </c>
      <c r="B12" s="40">
        <v>1747332</v>
      </c>
      <c r="C12" s="40">
        <v>1668954</v>
      </c>
      <c r="D12" s="40">
        <v>836962</v>
      </c>
      <c r="E12" s="41">
        <v>831992</v>
      </c>
      <c r="F12" s="46">
        <v>78024</v>
      </c>
      <c r="G12" s="41">
        <v>39064</v>
      </c>
      <c r="H12" s="41">
        <v>38960</v>
      </c>
      <c r="I12" s="41">
        <v>161</v>
      </c>
      <c r="J12" s="41">
        <v>80</v>
      </c>
      <c r="K12" s="41">
        <v>81</v>
      </c>
      <c r="L12" s="67">
        <v>193</v>
      </c>
      <c r="M12" s="67">
        <v>95</v>
      </c>
      <c r="N12" s="67">
        <v>98</v>
      </c>
      <c r="O12" s="42"/>
      <c r="P12" s="41">
        <v>1736595</v>
      </c>
      <c r="Q12" s="43">
        <v>0.96104964024427109</v>
      </c>
      <c r="R12" s="47">
        <v>61700</v>
      </c>
      <c r="S12" s="43">
        <v>1.2645705024311182</v>
      </c>
      <c r="T12" s="41">
        <v>340</v>
      </c>
      <c r="U12" s="44">
        <v>0.47352941176470587</v>
      </c>
      <c r="V12" s="41">
        <v>570</v>
      </c>
      <c r="W12" s="44">
        <v>0.33859649122807017</v>
      </c>
    </row>
    <row r="13" spans="1:23" x14ac:dyDescent="0.55000000000000004">
      <c r="A13" s="45" t="s">
        <v>18</v>
      </c>
      <c r="B13" s="40">
        <v>2979968</v>
      </c>
      <c r="C13" s="40">
        <v>2771047</v>
      </c>
      <c r="D13" s="40">
        <v>1390578</v>
      </c>
      <c r="E13" s="41">
        <v>1380469</v>
      </c>
      <c r="F13" s="46">
        <v>208207</v>
      </c>
      <c r="G13" s="41">
        <v>104592</v>
      </c>
      <c r="H13" s="41">
        <v>103615</v>
      </c>
      <c r="I13" s="41">
        <v>253</v>
      </c>
      <c r="J13" s="41">
        <v>126</v>
      </c>
      <c r="K13" s="41">
        <v>127</v>
      </c>
      <c r="L13" s="67">
        <v>461</v>
      </c>
      <c r="M13" s="67">
        <v>306</v>
      </c>
      <c r="N13" s="67">
        <v>155</v>
      </c>
      <c r="O13" s="42"/>
      <c r="P13" s="41">
        <v>2910040</v>
      </c>
      <c r="Q13" s="43">
        <v>0.95223673901389672</v>
      </c>
      <c r="R13" s="47">
        <v>178600</v>
      </c>
      <c r="S13" s="43">
        <v>1.1657726763717806</v>
      </c>
      <c r="T13" s="41">
        <v>660</v>
      </c>
      <c r="U13" s="44">
        <v>0.38333333333333336</v>
      </c>
      <c r="V13" s="41">
        <v>11240</v>
      </c>
      <c r="W13" s="44">
        <v>4.1014234875444838E-2</v>
      </c>
    </row>
    <row r="14" spans="1:23" x14ac:dyDescent="0.55000000000000004">
      <c r="A14" s="45" t="s">
        <v>19</v>
      </c>
      <c r="B14" s="40">
        <v>4658982</v>
      </c>
      <c r="C14" s="40">
        <v>3786452</v>
      </c>
      <c r="D14" s="40">
        <v>1900021</v>
      </c>
      <c r="E14" s="41">
        <v>1886431</v>
      </c>
      <c r="F14" s="46">
        <v>871314</v>
      </c>
      <c r="G14" s="41">
        <v>437045</v>
      </c>
      <c r="H14" s="41">
        <v>434269</v>
      </c>
      <c r="I14" s="41">
        <v>370</v>
      </c>
      <c r="J14" s="41">
        <v>176</v>
      </c>
      <c r="K14" s="41">
        <v>194</v>
      </c>
      <c r="L14" s="67">
        <v>846</v>
      </c>
      <c r="M14" s="67">
        <v>443</v>
      </c>
      <c r="N14" s="67">
        <v>403</v>
      </c>
      <c r="O14" s="42"/>
      <c r="P14" s="41">
        <v>4064675</v>
      </c>
      <c r="Q14" s="43">
        <v>0.93155098501110178</v>
      </c>
      <c r="R14" s="47">
        <v>892500</v>
      </c>
      <c r="S14" s="43">
        <v>0.97626218487394956</v>
      </c>
      <c r="T14" s="41">
        <v>960</v>
      </c>
      <c r="U14" s="44">
        <v>0.38541666666666669</v>
      </c>
      <c r="V14" s="41">
        <v>6290</v>
      </c>
      <c r="W14" s="44">
        <v>0.13449920508744037</v>
      </c>
    </row>
    <row r="15" spans="1:23" x14ac:dyDescent="0.55000000000000004">
      <c r="A15" s="48" t="s">
        <v>20</v>
      </c>
      <c r="B15" s="40">
        <v>3095925</v>
      </c>
      <c r="C15" s="40">
        <v>2711869</v>
      </c>
      <c r="D15" s="40">
        <v>1360825</v>
      </c>
      <c r="E15" s="41">
        <v>1351044</v>
      </c>
      <c r="F15" s="46">
        <v>382569</v>
      </c>
      <c r="G15" s="41">
        <v>192379</v>
      </c>
      <c r="H15" s="41">
        <v>190190</v>
      </c>
      <c r="I15" s="41">
        <v>831</v>
      </c>
      <c r="J15" s="41">
        <v>413</v>
      </c>
      <c r="K15" s="41">
        <v>418</v>
      </c>
      <c r="L15" s="67">
        <v>656</v>
      </c>
      <c r="M15" s="67">
        <v>434</v>
      </c>
      <c r="N15" s="67">
        <v>222</v>
      </c>
      <c r="O15" s="42"/>
      <c r="P15" s="41">
        <v>2869350</v>
      </c>
      <c r="Q15" s="43">
        <v>0.94511614128635402</v>
      </c>
      <c r="R15" s="47">
        <v>375900</v>
      </c>
      <c r="S15" s="43">
        <v>1.0177414205905826</v>
      </c>
      <c r="T15" s="41">
        <v>1320</v>
      </c>
      <c r="U15" s="44">
        <v>0.62954545454545452</v>
      </c>
      <c r="V15" s="41">
        <v>4610</v>
      </c>
      <c r="W15" s="44">
        <v>0.14229934924078091</v>
      </c>
    </row>
    <row r="16" spans="1:23" x14ac:dyDescent="0.55000000000000004">
      <c r="A16" s="45" t="s">
        <v>21</v>
      </c>
      <c r="B16" s="40">
        <v>3015097</v>
      </c>
      <c r="C16" s="40">
        <v>2163399</v>
      </c>
      <c r="D16" s="40">
        <v>1086029</v>
      </c>
      <c r="E16" s="41">
        <v>1077370</v>
      </c>
      <c r="F16" s="46">
        <v>851167</v>
      </c>
      <c r="G16" s="41">
        <v>426816</v>
      </c>
      <c r="H16" s="41">
        <v>424351</v>
      </c>
      <c r="I16" s="41">
        <v>230</v>
      </c>
      <c r="J16" s="41">
        <v>97</v>
      </c>
      <c r="K16" s="41">
        <v>133</v>
      </c>
      <c r="L16" s="67">
        <v>301</v>
      </c>
      <c r="M16" s="67">
        <v>173</v>
      </c>
      <c r="N16" s="67">
        <v>128</v>
      </c>
      <c r="O16" s="42"/>
      <c r="P16" s="41">
        <v>2506095</v>
      </c>
      <c r="Q16" s="43">
        <v>0.86325498434815917</v>
      </c>
      <c r="R16" s="47">
        <v>887500</v>
      </c>
      <c r="S16" s="43">
        <v>0.9590614084507042</v>
      </c>
      <c r="T16" s="41">
        <v>440</v>
      </c>
      <c r="U16" s="44">
        <v>0.52272727272727271</v>
      </c>
      <c r="V16" s="41">
        <v>1390</v>
      </c>
      <c r="W16" s="44">
        <v>0.21654676258992805</v>
      </c>
    </row>
    <row r="17" spans="1:23" x14ac:dyDescent="0.55000000000000004">
      <c r="A17" s="45" t="s">
        <v>22</v>
      </c>
      <c r="B17" s="40">
        <v>11617084</v>
      </c>
      <c r="C17" s="40">
        <v>9916231</v>
      </c>
      <c r="D17" s="40">
        <v>4982953</v>
      </c>
      <c r="E17" s="41">
        <v>4933278</v>
      </c>
      <c r="F17" s="46">
        <v>1680756</v>
      </c>
      <c r="G17" s="41">
        <v>841666</v>
      </c>
      <c r="H17" s="41">
        <v>839090</v>
      </c>
      <c r="I17" s="41">
        <v>18101</v>
      </c>
      <c r="J17" s="41">
        <v>9064</v>
      </c>
      <c r="K17" s="41">
        <v>9037</v>
      </c>
      <c r="L17" s="67">
        <v>1996</v>
      </c>
      <c r="M17" s="67">
        <v>1143</v>
      </c>
      <c r="N17" s="67">
        <v>853</v>
      </c>
      <c r="O17" s="42"/>
      <c r="P17" s="41">
        <v>10836010</v>
      </c>
      <c r="Q17" s="43">
        <v>0.91511829538732425</v>
      </c>
      <c r="R17" s="47">
        <v>659400</v>
      </c>
      <c r="S17" s="43">
        <v>2.5489171974522291</v>
      </c>
      <c r="T17" s="41">
        <v>37920</v>
      </c>
      <c r="U17" s="44">
        <v>0.47734704641350212</v>
      </c>
      <c r="V17" s="41">
        <v>20470</v>
      </c>
      <c r="W17" s="44">
        <v>9.7508549096238392E-2</v>
      </c>
    </row>
    <row r="18" spans="1:23" x14ac:dyDescent="0.55000000000000004">
      <c r="A18" s="45" t="s">
        <v>23</v>
      </c>
      <c r="B18" s="40">
        <v>9927321</v>
      </c>
      <c r="C18" s="40">
        <v>8217681</v>
      </c>
      <c r="D18" s="40">
        <v>4125553</v>
      </c>
      <c r="E18" s="41">
        <v>4092128</v>
      </c>
      <c r="F18" s="46">
        <v>1707288</v>
      </c>
      <c r="G18" s="41">
        <v>855440</v>
      </c>
      <c r="H18" s="41">
        <v>851848</v>
      </c>
      <c r="I18" s="41">
        <v>827</v>
      </c>
      <c r="J18" s="41">
        <v>373</v>
      </c>
      <c r="K18" s="41">
        <v>454</v>
      </c>
      <c r="L18" s="67">
        <v>1525</v>
      </c>
      <c r="M18" s="67">
        <v>944</v>
      </c>
      <c r="N18" s="67">
        <v>581</v>
      </c>
      <c r="O18" s="42"/>
      <c r="P18" s="41">
        <v>8816645</v>
      </c>
      <c r="Q18" s="43">
        <v>0.93206440771971655</v>
      </c>
      <c r="R18" s="47">
        <v>643300</v>
      </c>
      <c r="S18" s="43">
        <v>2.6539530545624124</v>
      </c>
      <c r="T18" s="41">
        <v>4860</v>
      </c>
      <c r="U18" s="44">
        <v>0.17016460905349795</v>
      </c>
      <c r="V18" s="41">
        <v>14550</v>
      </c>
      <c r="W18" s="44">
        <v>0.10481099656357389</v>
      </c>
    </row>
    <row r="19" spans="1:23" x14ac:dyDescent="0.55000000000000004">
      <c r="A19" s="45" t="s">
        <v>24</v>
      </c>
      <c r="B19" s="40">
        <v>21359155</v>
      </c>
      <c r="C19" s="40">
        <v>15970988</v>
      </c>
      <c r="D19" s="40">
        <v>8020688</v>
      </c>
      <c r="E19" s="41">
        <v>7950300</v>
      </c>
      <c r="F19" s="46">
        <v>5368445</v>
      </c>
      <c r="G19" s="41">
        <v>2692879</v>
      </c>
      <c r="H19" s="41">
        <v>2675566</v>
      </c>
      <c r="I19" s="41">
        <v>13670</v>
      </c>
      <c r="J19" s="41">
        <v>6787</v>
      </c>
      <c r="K19" s="41">
        <v>6883</v>
      </c>
      <c r="L19" s="67">
        <v>6052</v>
      </c>
      <c r="M19" s="67">
        <v>3681</v>
      </c>
      <c r="N19" s="67">
        <v>2371</v>
      </c>
      <c r="O19" s="42"/>
      <c r="P19" s="41">
        <v>17678890</v>
      </c>
      <c r="Q19" s="43">
        <v>0.90339314289528361</v>
      </c>
      <c r="R19" s="47">
        <v>10135750</v>
      </c>
      <c r="S19" s="43">
        <v>0.5296544409639149</v>
      </c>
      <c r="T19" s="41">
        <v>43840</v>
      </c>
      <c r="U19" s="44">
        <v>0.31181569343065696</v>
      </c>
      <c r="V19" s="41">
        <v>50750</v>
      </c>
      <c r="W19" s="44">
        <v>0.11925123152709359</v>
      </c>
    </row>
    <row r="20" spans="1:23" x14ac:dyDescent="0.55000000000000004">
      <c r="A20" s="45" t="s">
        <v>25</v>
      </c>
      <c r="B20" s="40">
        <v>14429632</v>
      </c>
      <c r="C20" s="40">
        <v>11080012</v>
      </c>
      <c r="D20" s="40">
        <v>5560569</v>
      </c>
      <c r="E20" s="41">
        <v>5519443</v>
      </c>
      <c r="F20" s="46">
        <v>3340214</v>
      </c>
      <c r="G20" s="41">
        <v>1673367</v>
      </c>
      <c r="H20" s="41">
        <v>1666847</v>
      </c>
      <c r="I20" s="41">
        <v>6122</v>
      </c>
      <c r="J20" s="41">
        <v>3057</v>
      </c>
      <c r="K20" s="41">
        <v>3065</v>
      </c>
      <c r="L20" s="67">
        <v>3284</v>
      </c>
      <c r="M20" s="67">
        <v>1890</v>
      </c>
      <c r="N20" s="67">
        <v>1394</v>
      </c>
      <c r="O20" s="42"/>
      <c r="P20" s="41">
        <v>11882835</v>
      </c>
      <c r="Q20" s="43">
        <v>0.93243842904492069</v>
      </c>
      <c r="R20" s="47">
        <v>1939900</v>
      </c>
      <c r="S20" s="43">
        <v>1.721848548894273</v>
      </c>
      <c r="T20" s="41">
        <v>11740</v>
      </c>
      <c r="U20" s="44">
        <v>0.52146507666098807</v>
      </c>
      <c r="V20" s="41">
        <v>25060</v>
      </c>
      <c r="W20" s="44">
        <v>0.13104549082202713</v>
      </c>
    </row>
    <row r="21" spans="1:23" x14ac:dyDescent="0.55000000000000004">
      <c r="A21" s="45" t="s">
        <v>26</v>
      </c>
      <c r="B21" s="40">
        <v>3567401</v>
      </c>
      <c r="C21" s="40">
        <v>2994787</v>
      </c>
      <c r="D21" s="40">
        <v>1501475</v>
      </c>
      <c r="E21" s="41">
        <v>1493312</v>
      </c>
      <c r="F21" s="46">
        <v>571720</v>
      </c>
      <c r="G21" s="41">
        <v>286765</v>
      </c>
      <c r="H21" s="41">
        <v>284955</v>
      </c>
      <c r="I21" s="41">
        <v>77</v>
      </c>
      <c r="J21" s="41">
        <v>35</v>
      </c>
      <c r="K21" s="41">
        <v>42</v>
      </c>
      <c r="L21" s="67">
        <v>817</v>
      </c>
      <c r="M21" s="67">
        <v>492</v>
      </c>
      <c r="N21" s="67">
        <v>325</v>
      </c>
      <c r="O21" s="42"/>
      <c r="P21" s="41">
        <v>3293905</v>
      </c>
      <c r="Q21" s="43">
        <v>0.90919045934840259</v>
      </c>
      <c r="R21" s="47">
        <v>584800</v>
      </c>
      <c r="S21" s="43">
        <v>0.97763337893296853</v>
      </c>
      <c r="T21" s="41">
        <v>440</v>
      </c>
      <c r="U21" s="44">
        <v>0.17499999999999999</v>
      </c>
      <c r="V21" s="41">
        <v>4280</v>
      </c>
      <c r="W21" s="44">
        <v>0.19088785046728973</v>
      </c>
    </row>
    <row r="22" spans="1:23" x14ac:dyDescent="0.55000000000000004">
      <c r="A22" s="45" t="s">
        <v>27</v>
      </c>
      <c r="B22" s="40">
        <v>1681741</v>
      </c>
      <c r="C22" s="40">
        <v>1495199</v>
      </c>
      <c r="D22" s="40">
        <v>749593</v>
      </c>
      <c r="E22" s="41">
        <v>745606</v>
      </c>
      <c r="F22" s="46">
        <v>186238</v>
      </c>
      <c r="G22" s="41">
        <v>93358</v>
      </c>
      <c r="H22" s="41">
        <v>92880</v>
      </c>
      <c r="I22" s="41">
        <v>217</v>
      </c>
      <c r="J22" s="41">
        <v>107</v>
      </c>
      <c r="K22" s="41">
        <v>110</v>
      </c>
      <c r="L22" s="67">
        <v>87</v>
      </c>
      <c r="M22" s="67">
        <v>46</v>
      </c>
      <c r="N22" s="67">
        <v>41</v>
      </c>
      <c r="O22" s="42"/>
      <c r="P22" s="41">
        <v>1611720</v>
      </c>
      <c r="Q22" s="43">
        <v>0.92770394361303454</v>
      </c>
      <c r="R22" s="47">
        <v>176600</v>
      </c>
      <c r="S22" s="43">
        <v>1.0545753114382785</v>
      </c>
      <c r="T22" s="41">
        <v>540</v>
      </c>
      <c r="U22" s="44">
        <v>0.40185185185185185</v>
      </c>
      <c r="V22" s="41">
        <v>820</v>
      </c>
      <c r="W22" s="44">
        <v>0.10609756097560975</v>
      </c>
    </row>
    <row r="23" spans="1:23" x14ac:dyDescent="0.55000000000000004">
      <c r="A23" s="45" t="s">
        <v>28</v>
      </c>
      <c r="B23" s="40">
        <v>1741365</v>
      </c>
      <c r="C23" s="40">
        <v>1534213</v>
      </c>
      <c r="D23" s="40">
        <v>769321</v>
      </c>
      <c r="E23" s="41">
        <v>764892</v>
      </c>
      <c r="F23" s="46">
        <v>205791</v>
      </c>
      <c r="G23" s="41">
        <v>103261</v>
      </c>
      <c r="H23" s="41">
        <v>102530</v>
      </c>
      <c r="I23" s="41">
        <v>1010</v>
      </c>
      <c r="J23" s="41">
        <v>504</v>
      </c>
      <c r="K23" s="41">
        <v>506</v>
      </c>
      <c r="L23" s="67">
        <v>351</v>
      </c>
      <c r="M23" s="67">
        <v>250</v>
      </c>
      <c r="N23" s="67">
        <v>101</v>
      </c>
      <c r="O23" s="42"/>
      <c r="P23" s="41">
        <v>1620330</v>
      </c>
      <c r="Q23" s="43">
        <v>0.94685218443156638</v>
      </c>
      <c r="R23" s="47">
        <v>220900</v>
      </c>
      <c r="S23" s="43">
        <v>0.93160253508374835</v>
      </c>
      <c r="T23" s="41">
        <v>1280</v>
      </c>
      <c r="U23" s="44">
        <v>0.7890625</v>
      </c>
      <c r="V23" s="41">
        <v>6840</v>
      </c>
      <c r="W23" s="44">
        <v>5.131578947368421E-2</v>
      </c>
    </row>
    <row r="24" spans="1:23" x14ac:dyDescent="0.55000000000000004">
      <c r="A24" s="45" t="s">
        <v>29</v>
      </c>
      <c r="B24" s="40">
        <v>1198062</v>
      </c>
      <c r="C24" s="40">
        <v>1054603</v>
      </c>
      <c r="D24" s="40">
        <v>529137</v>
      </c>
      <c r="E24" s="41">
        <v>525466</v>
      </c>
      <c r="F24" s="46">
        <v>142943</v>
      </c>
      <c r="G24" s="41">
        <v>71703</v>
      </c>
      <c r="H24" s="41">
        <v>71240</v>
      </c>
      <c r="I24" s="41">
        <v>63</v>
      </c>
      <c r="J24" s="41">
        <v>21</v>
      </c>
      <c r="K24" s="41">
        <v>42</v>
      </c>
      <c r="L24" s="67">
        <v>453</v>
      </c>
      <c r="M24" s="67">
        <v>290</v>
      </c>
      <c r="N24" s="67">
        <v>163</v>
      </c>
      <c r="O24" s="42"/>
      <c r="P24" s="41">
        <v>1125370</v>
      </c>
      <c r="Q24" s="43">
        <v>0.93711668162471007</v>
      </c>
      <c r="R24" s="47">
        <v>145200</v>
      </c>
      <c r="S24" s="43">
        <v>0.98445592286501382</v>
      </c>
      <c r="T24" s="41">
        <v>240</v>
      </c>
      <c r="U24" s="44">
        <v>0.26250000000000001</v>
      </c>
      <c r="V24" s="41">
        <v>8330</v>
      </c>
      <c r="W24" s="44">
        <v>5.4381752701080435E-2</v>
      </c>
    </row>
    <row r="25" spans="1:23" x14ac:dyDescent="0.55000000000000004">
      <c r="A25" s="45" t="s">
        <v>30</v>
      </c>
      <c r="B25" s="40">
        <v>1278299</v>
      </c>
      <c r="C25" s="40">
        <v>1127683</v>
      </c>
      <c r="D25" s="40">
        <v>565569</v>
      </c>
      <c r="E25" s="41">
        <v>562114</v>
      </c>
      <c r="F25" s="46">
        <v>150315</v>
      </c>
      <c r="G25" s="41">
        <v>75428</v>
      </c>
      <c r="H25" s="41">
        <v>74887</v>
      </c>
      <c r="I25" s="41">
        <v>32</v>
      </c>
      <c r="J25" s="41">
        <v>12</v>
      </c>
      <c r="K25" s="41">
        <v>20</v>
      </c>
      <c r="L25" s="67">
        <v>269</v>
      </c>
      <c r="M25" s="67">
        <v>191</v>
      </c>
      <c r="N25" s="67">
        <v>78</v>
      </c>
      <c r="O25" s="42"/>
      <c r="P25" s="41">
        <v>1271190</v>
      </c>
      <c r="Q25" s="43">
        <v>0.88710814276386696</v>
      </c>
      <c r="R25" s="47">
        <v>139400</v>
      </c>
      <c r="S25" s="43">
        <v>1.0782998565279771</v>
      </c>
      <c r="T25" s="41">
        <v>480</v>
      </c>
      <c r="U25" s="44">
        <v>6.6666666666666666E-2</v>
      </c>
      <c r="V25" s="41">
        <v>4680</v>
      </c>
      <c r="W25" s="44">
        <v>5.7478632478632476E-2</v>
      </c>
    </row>
    <row r="26" spans="1:23" x14ac:dyDescent="0.55000000000000004">
      <c r="A26" s="45" t="s">
        <v>31</v>
      </c>
      <c r="B26" s="40">
        <v>3253527</v>
      </c>
      <c r="C26" s="40">
        <v>2961648</v>
      </c>
      <c r="D26" s="40">
        <v>1485199</v>
      </c>
      <c r="E26" s="41">
        <v>1476449</v>
      </c>
      <c r="F26" s="46">
        <v>290625</v>
      </c>
      <c r="G26" s="41">
        <v>145825</v>
      </c>
      <c r="H26" s="41">
        <v>144800</v>
      </c>
      <c r="I26" s="41">
        <v>122</v>
      </c>
      <c r="J26" s="41">
        <v>55</v>
      </c>
      <c r="K26" s="41">
        <v>67</v>
      </c>
      <c r="L26" s="67">
        <v>1132</v>
      </c>
      <c r="M26" s="67">
        <v>662</v>
      </c>
      <c r="N26" s="67">
        <v>470</v>
      </c>
      <c r="O26" s="42"/>
      <c r="P26" s="41">
        <v>3174370</v>
      </c>
      <c r="Q26" s="43">
        <v>0.93298764794274136</v>
      </c>
      <c r="R26" s="47">
        <v>268100</v>
      </c>
      <c r="S26" s="43">
        <v>1.0840171577769488</v>
      </c>
      <c r="T26" s="41">
        <v>140</v>
      </c>
      <c r="U26" s="44">
        <v>0.87142857142857144</v>
      </c>
      <c r="V26" s="41">
        <v>16310</v>
      </c>
      <c r="W26" s="44">
        <v>6.9405272838749227E-2</v>
      </c>
    </row>
    <row r="27" spans="1:23" x14ac:dyDescent="0.55000000000000004">
      <c r="A27" s="45" t="s">
        <v>32</v>
      </c>
      <c r="B27" s="40">
        <v>3128452</v>
      </c>
      <c r="C27" s="40">
        <v>2786945</v>
      </c>
      <c r="D27" s="40">
        <v>1396296</v>
      </c>
      <c r="E27" s="41">
        <v>1390649</v>
      </c>
      <c r="F27" s="46">
        <v>339092</v>
      </c>
      <c r="G27" s="41">
        <v>170687</v>
      </c>
      <c r="H27" s="41">
        <v>168405</v>
      </c>
      <c r="I27" s="41">
        <v>2139</v>
      </c>
      <c r="J27" s="41">
        <v>1065</v>
      </c>
      <c r="K27" s="41">
        <v>1074</v>
      </c>
      <c r="L27" s="67">
        <v>276</v>
      </c>
      <c r="M27" s="67">
        <v>180</v>
      </c>
      <c r="N27" s="67">
        <v>96</v>
      </c>
      <c r="O27" s="42"/>
      <c r="P27" s="41">
        <v>3040725</v>
      </c>
      <c r="Q27" s="43">
        <v>0.91653964103955476</v>
      </c>
      <c r="R27" s="47">
        <v>279600</v>
      </c>
      <c r="S27" s="43">
        <v>1.2127753934191703</v>
      </c>
      <c r="T27" s="41">
        <v>2780</v>
      </c>
      <c r="U27" s="44">
        <v>0.76942446043165469</v>
      </c>
      <c r="V27" s="41">
        <v>3010</v>
      </c>
      <c r="W27" s="44">
        <v>9.1694352159468445E-2</v>
      </c>
    </row>
    <row r="28" spans="1:23" x14ac:dyDescent="0.55000000000000004">
      <c r="A28" s="45" t="s">
        <v>33</v>
      </c>
      <c r="B28" s="40">
        <v>5948012</v>
      </c>
      <c r="C28" s="40">
        <v>5163136</v>
      </c>
      <c r="D28" s="40">
        <v>2590342</v>
      </c>
      <c r="E28" s="41">
        <v>2572794</v>
      </c>
      <c r="F28" s="46">
        <v>782971</v>
      </c>
      <c r="G28" s="41">
        <v>392448</v>
      </c>
      <c r="H28" s="41">
        <v>390523</v>
      </c>
      <c r="I28" s="41">
        <v>203</v>
      </c>
      <c r="J28" s="41">
        <v>90</v>
      </c>
      <c r="K28" s="41">
        <v>113</v>
      </c>
      <c r="L28" s="67">
        <v>1702</v>
      </c>
      <c r="M28" s="67">
        <v>1106</v>
      </c>
      <c r="N28" s="67">
        <v>596</v>
      </c>
      <c r="O28" s="42"/>
      <c r="P28" s="41">
        <v>5396620</v>
      </c>
      <c r="Q28" s="43">
        <v>0.95673514162568418</v>
      </c>
      <c r="R28" s="47">
        <v>752600</v>
      </c>
      <c r="S28" s="43">
        <v>1.0403547701302152</v>
      </c>
      <c r="T28" s="41">
        <v>1260</v>
      </c>
      <c r="U28" s="44">
        <v>0.16111111111111112</v>
      </c>
      <c r="V28" s="41">
        <v>58230</v>
      </c>
      <c r="W28" s="44">
        <v>2.9228919800789972E-2</v>
      </c>
    </row>
    <row r="29" spans="1:23" x14ac:dyDescent="0.55000000000000004">
      <c r="A29" s="45" t="s">
        <v>34</v>
      </c>
      <c r="B29" s="40">
        <v>11263273</v>
      </c>
      <c r="C29" s="40">
        <v>8826252</v>
      </c>
      <c r="D29" s="40">
        <v>4427497</v>
      </c>
      <c r="E29" s="41">
        <v>4398755</v>
      </c>
      <c r="F29" s="46">
        <v>2435149</v>
      </c>
      <c r="G29" s="41">
        <v>1221460</v>
      </c>
      <c r="H29" s="41">
        <v>1213689</v>
      </c>
      <c r="I29" s="41">
        <v>749</v>
      </c>
      <c r="J29" s="41">
        <v>330</v>
      </c>
      <c r="K29" s="41">
        <v>419</v>
      </c>
      <c r="L29" s="67">
        <v>1123</v>
      </c>
      <c r="M29" s="67">
        <v>763</v>
      </c>
      <c r="N29" s="67">
        <v>360</v>
      </c>
      <c r="O29" s="42"/>
      <c r="P29" s="41">
        <v>10122810</v>
      </c>
      <c r="Q29" s="43">
        <v>0.87191718505039606</v>
      </c>
      <c r="R29" s="47">
        <v>2709900</v>
      </c>
      <c r="S29" s="43">
        <v>0.89861212590870509</v>
      </c>
      <c r="T29" s="41">
        <v>1740</v>
      </c>
      <c r="U29" s="44">
        <v>0.43045977011494252</v>
      </c>
      <c r="V29" s="41">
        <v>10230</v>
      </c>
      <c r="W29" s="44">
        <v>0.10977517106549364</v>
      </c>
    </row>
    <row r="30" spans="1:23" x14ac:dyDescent="0.55000000000000004">
      <c r="A30" s="45" t="s">
        <v>35</v>
      </c>
      <c r="B30" s="40">
        <v>2779874</v>
      </c>
      <c r="C30" s="40">
        <v>2507797</v>
      </c>
      <c r="D30" s="40">
        <v>1257354</v>
      </c>
      <c r="E30" s="41">
        <v>1250443</v>
      </c>
      <c r="F30" s="46">
        <v>271278</v>
      </c>
      <c r="G30" s="41">
        <v>136258</v>
      </c>
      <c r="H30" s="41">
        <v>135020</v>
      </c>
      <c r="I30" s="41">
        <v>469</v>
      </c>
      <c r="J30" s="41">
        <v>233</v>
      </c>
      <c r="K30" s="41">
        <v>236</v>
      </c>
      <c r="L30" s="67">
        <v>330</v>
      </c>
      <c r="M30" s="67">
        <v>195</v>
      </c>
      <c r="N30" s="67">
        <v>135</v>
      </c>
      <c r="O30" s="42"/>
      <c r="P30" s="41">
        <v>2668985</v>
      </c>
      <c r="Q30" s="43">
        <v>0.93960700416075771</v>
      </c>
      <c r="R30" s="47">
        <v>239550</v>
      </c>
      <c r="S30" s="43">
        <v>1.1324483406386976</v>
      </c>
      <c r="T30" s="41">
        <v>980</v>
      </c>
      <c r="U30" s="44">
        <v>0.47857142857142859</v>
      </c>
      <c r="V30" s="41">
        <v>4020</v>
      </c>
      <c r="W30" s="44">
        <v>8.2089552238805971E-2</v>
      </c>
    </row>
    <row r="31" spans="1:23" x14ac:dyDescent="0.55000000000000004">
      <c r="A31" s="45" t="s">
        <v>36</v>
      </c>
      <c r="B31" s="40">
        <v>2186834</v>
      </c>
      <c r="C31" s="40">
        <v>1817625</v>
      </c>
      <c r="D31" s="40">
        <v>912134</v>
      </c>
      <c r="E31" s="41">
        <v>905491</v>
      </c>
      <c r="F31" s="46">
        <v>368911</v>
      </c>
      <c r="G31" s="41">
        <v>184828</v>
      </c>
      <c r="H31" s="41">
        <v>184083</v>
      </c>
      <c r="I31" s="41">
        <v>94</v>
      </c>
      <c r="J31" s="41">
        <v>41</v>
      </c>
      <c r="K31" s="41">
        <v>53</v>
      </c>
      <c r="L31" s="67">
        <v>204</v>
      </c>
      <c r="M31" s="67">
        <v>112</v>
      </c>
      <c r="N31" s="67">
        <v>92</v>
      </c>
      <c r="O31" s="42"/>
      <c r="P31" s="41">
        <v>1916090</v>
      </c>
      <c r="Q31" s="43">
        <v>0.94861149528466826</v>
      </c>
      <c r="R31" s="47">
        <v>348300</v>
      </c>
      <c r="S31" s="43">
        <v>1.0591759977031294</v>
      </c>
      <c r="T31" s="41">
        <v>240</v>
      </c>
      <c r="U31" s="44">
        <v>0.39166666666666666</v>
      </c>
      <c r="V31" s="41">
        <v>1820</v>
      </c>
      <c r="W31" s="44">
        <v>0.11208791208791209</v>
      </c>
    </row>
    <row r="32" spans="1:23" x14ac:dyDescent="0.55000000000000004">
      <c r="A32" s="45" t="s">
        <v>37</v>
      </c>
      <c r="B32" s="40">
        <v>3773806</v>
      </c>
      <c r="C32" s="40">
        <v>3119689</v>
      </c>
      <c r="D32" s="40">
        <v>1564347</v>
      </c>
      <c r="E32" s="41">
        <v>1555342</v>
      </c>
      <c r="F32" s="46">
        <v>652985</v>
      </c>
      <c r="G32" s="41">
        <v>327680</v>
      </c>
      <c r="H32" s="41">
        <v>325305</v>
      </c>
      <c r="I32" s="41">
        <v>499</v>
      </c>
      <c r="J32" s="41">
        <v>250</v>
      </c>
      <c r="K32" s="41">
        <v>249</v>
      </c>
      <c r="L32" s="67">
        <v>633</v>
      </c>
      <c r="M32" s="67">
        <v>421</v>
      </c>
      <c r="N32" s="67">
        <v>212</v>
      </c>
      <c r="O32" s="42"/>
      <c r="P32" s="41">
        <v>3409695</v>
      </c>
      <c r="Q32" s="43">
        <v>0.91494664478787691</v>
      </c>
      <c r="R32" s="47">
        <v>704200</v>
      </c>
      <c r="S32" s="43">
        <v>0.92727208179494458</v>
      </c>
      <c r="T32" s="41">
        <v>1060</v>
      </c>
      <c r="U32" s="44">
        <v>0.47075471698113208</v>
      </c>
      <c r="V32" s="41">
        <v>6840</v>
      </c>
      <c r="W32" s="44">
        <v>9.2543859649122803E-2</v>
      </c>
    </row>
    <row r="33" spans="1:23" x14ac:dyDescent="0.55000000000000004">
      <c r="A33" s="45" t="s">
        <v>38</v>
      </c>
      <c r="B33" s="40">
        <v>12951939</v>
      </c>
      <c r="C33" s="40">
        <v>10008520</v>
      </c>
      <c r="D33" s="40">
        <v>5020343</v>
      </c>
      <c r="E33" s="41">
        <v>4988177</v>
      </c>
      <c r="F33" s="46">
        <v>2877220</v>
      </c>
      <c r="G33" s="41">
        <v>1442064</v>
      </c>
      <c r="H33" s="41">
        <v>1435156</v>
      </c>
      <c r="I33" s="41">
        <v>63950</v>
      </c>
      <c r="J33" s="41">
        <v>32164</v>
      </c>
      <c r="K33" s="41">
        <v>31786</v>
      </c>
      <c r="L33" s="67">
        <v>2249</v>
      </c>
      <c r="M33" s="67">
        <v>1364</v>
      </c>
      <c r="N33" s="67">
        <v>885</v>
      </c>
      <c r="O33" s="42"/>
      <c r="P33" s="41">
        <v>11521165</v>
      </c>
      <c r="Q33" s="43">
        <v>0.86870728784806051</v>
      </c>
      <c r="R33" s="47">
        <v>3481600</v>
      </c>
      <c r="S33" s="43">
        <v>0.82640739889705883</v>
      </c>
      <c r="T33" s="41">
        <v>72920</v>
      </c>
      <c r="U33" s="44">
        <v>0.8769884805266045</v>
      </c>
      <c r="V33" s="41">
        <v>38640</v>
      </c>
      <c r="W33" s="44">
        <v>5.8203933747412007E-2</v>
      </c>
    </row>
    <row r="34" spans="1:23" x14ac:dyDescent="0.55000000000000004">
      <c r="A34" s="45" t="s">
        <v>39</v>
      </c>
      <c r="B34" s="40">
        <v>8327279</v>
      </c>
      <c r="C34" s="40">
        <v>6934929</v>
      </c>
      <c r="D34" s="40">
        <v>3477105</v>
      </c>
      <c r="E34" s="41">
        <v>3457824</v>
      </c>
      <c r="F34" s="46">
        <v>1390027</v>
      </c>
      <c r="G34" s="41">
        <v>698067</v>
      </c>
      <c r="H34" s="41">
        <v>691960</v>
      </c>
      <c r="I34" s="41">
        <v>1127</v>
      </c>
      <c r="J34" s="41">
        <v>548</v>
      </c>
      <c r="K34" s="41">
        <v>579</v>
      </c>
      <c r="L34" s="67">
        <v>1196</v>
      </c>
      <c r="M34" s="67">
        <v>701</v>
      </c>
      <c r="N34" s="67">
        <v>495</v>
      </c>
      <c r="O34" s="42"/>
      <c r="P34" s="41">
        <v>7609375</v>
      </c>
      <c r="Q34" s="43">
        <v>0.91136643942505136</v>
      </c>
      <c r="R34" s="47">
        <v>1135400</v>
      </c>
      <c r="S34" s="43">
        <v>1.224261934120134</v>
      </c>
      <c r="T34" s="41">
        <v>2640</v>
      </c>
      <c r="U34" s="44">
        <v>0.42689393939393938</v>
      </c>
      <c r="V34" s="41">
        <v>5900</v>
      </c>
      <c r="W34" s="44">
        <v>0.20271186440677966</v>
      </c>
    </row>
    <row r="35" spans="1:23" x14ac:dyDescent="0.55000000000000004">
      <c r="A35" s="45" t="s">
        <v>40</v>
      </c>
      <c r="B35" s="40">
        <v>2042539</v>
      </c>
      <c r="C35" s="40">
        <v>1819558</v>
      </c>
      <c r="D35" s="40">
        <v>912400</v>
      </c>
      <c r="E35" s="41">
        <v>907158</v>
      </c>
      <c r="F35" s="46">
        <v>222402</v>
      </c>
      <c r="G35" s="41">
        <v>111459</v>
      </c>
      <c r="H35" s="41">
        <v>110943</v>
      </c>
      <c r="I35" s="41">
        <v>213</v>
      </c>
      <c r="J35" s="41">
        <v>93</v>
      </c>
      <c r="K35" s="41">
        <v>120</v>
      </c>
      <c r="L35" s="67">
        <v>366</v>
      </c>
      <c r="M35" s="67">
        <v>228</v>
      </c>
      <c r="N35" s="67">
        <v>138</v>
      </c>
      <c r="O35" s="42"/>
      <c r="P35" s="41">
        <v>1964100</v>
      </c>
      <c r="Q35" s="43">
        <v>0.92640802403136302</v>
      </c>
      <c r="R35" s="47">
        <v>127300</v>
      </c>
      <c r="S35" s="43">
        <v>1.747069913589945</v>
      </c>
      <c r="T35" s="41">
        <v>900</v>
      </c>
      <c r="U35" s="44">
        <v>0.23666666666666666</v>
      </c>
      <c r="V35" s="41">
        <v>3880</v>
      </c>
      <c r="W35" s="44">
        <v>9.4329896907216493E-2</v>
      </c>
    </row>
    <row r="36" spans="1:23" x14ac:dyDescent="0.55000000000000004">
      <c r="A36" s="45" t="s">
        <v>41</v>
      </c>
      <c r="B36" s="40">
        <v>1390917</v>
      </c>
      <c r="C36" s="40">
        <v>1328162</v>
      </c>
      <c r="D36" s="40">
        <v>665832</v>
      </c>
      <c r="E36" s="41">
        <v>662330</v>
      </c>
      <c r="F36" s="46">
        <v>62469</v>
      </c>
      <c r="G36" s="41">
        <v>31309</v>
      </c>
      <c r="H36" s="41">
        <v>31160</v>
      </c>
      <c r="I36" s="41">
        <v>75</v>
      </c>
      <c r="J36" s="41">
        <v>39</v>
      </c>
      <c r="K36" s="41">
        <v>36</v>
      </c>
      <c r="L36" s="67">
        <v>211</v>
      </c>
      <c r="M36" s="67">
        <v>125</v>
      </c>
      <c r="N36" s="67">
        <v>86</v>
      </c>
      <c r="O36" s="42"/>
      <c r="P36" s="41">
        <v>1398645</v>
      </c>
      <c r="Q36" s="43">
        <v>0.94960622602590361</v>
      </c>
      <c r="R36" s="47">
        <v>48100</v>
      </c>
      <c r="S36" s="43">
        <v>1.2987318087318087</v>
      </c>
      <c r="T36" s="41">
        <v>160</v>
      </c>
      <c r="U36" s="44">
        <v>0.46875</v>
      </c>
      <c r="V36" s="41">
        <v>3580</v>
      </c>
      <c r="W36" s="44">
        <v>5.893854748603352E-2</v>
      </c>
    </row>
    <row r="37" spans="1:23" x14ac:dyDescent="0.55000000000000004">
      <c r="A37" s="45" t="s">
        <v>42</v>
      </c>
      <c r="B37" s="40">
        <v>820220</v>
      </c>
      <c r="C37" s="40">
        <v>719900</v>
      </c>
      <c r="D37" s="40">
        <v>361242</v>
      </c>
      <c r="E37" s="41">
        <v>358658</v>
      </c>
      <c r="F37" s="46">
        <v>100143</v>
      </c>
      <c r="G37" s="41">
        <v>50285</v>
      </c>
      <c r="H37" s="41">
        <v>49858</v>
      </c>
      <c r="I37" s="41">
        <v>63</v>
      </c>
      <c r="J37" s="41">
        <v>30</v>
      </c>
      <c r="K37" s="41">
        <v>33</v>
      </c>
      <c r="L37" s="67">
        <v>114</v>
      </c>
      <c r="M37" s="67">
        <v>67</v>
      </c>
      <c r="N37" s="67">
        <v>47</v>
      </c>
      <c r="O37" s="42"/>
      <c r="P37" s="41">
        <v>826860</v>
      </c>
      <c r="Q37" s="43">
        <v>0.87064315603608833</v>
      </c>
      <c r="R37" s="47">
        <v>110800</v>
      </c>
      <c r="S37" s="43">
        <v>0.90381768953068597</v>
      </c>
      <c r="T37" s="41">
        <v>540</v>
      </c>
      <c r="U37" s="44">
        <v>0.11666666666666667</v>
      </c>
      <c r="V37" s="41">
        <v>780</v>
      </c>
      <c r="W37" s="44">
        <v>0.14615384615384616</v>
      </c>
    </row>
    <row r="38" spans="1:23" x14ac:dyDescent="0.55000000000000004">
      <c r="A38" s="45" t="s">
        <v>43</v>
      </c>
      <c r="B38" s="40">
        <v>1047802</v>
      </c>
      <c r="C38" s="40">
        <v>992122</v>
      </c>
      <c r="D38" s="40">
        <v>497570</v>
      </c>
      <c r="E38" s="41">
        <v>494552</v>
      </c>
      <c r="F38" s="46">
        <v>55467</v>
      </c>
      <c r="G38" s="41">
        <v>27815</v>
      </c>
      <c r="H38" s="41">
        <v>27652</v>
      </c>
      <c r="I38" s="41">
        <v>117</v>
      </c>
      <c r="J38" s="41">
        <v>54</v>
      </c>
      <c r="K38" s="41">
        <v>63</v>
      </c>
      <c r="L38" s="67">
        <v>96</v>
      </c>
      <c r="M38" s="67">
        <v>48</v>
      </c>
      <c r="N38" s="67">
        <v>48</v>
      </c>
      <c r="O38" s="42"/>
      <c r="P38" s="41">
        <v>1077500</v>
      </c>
      <c r="Q38" s="43">
        <v>0.92076287703016246</v>
      </c>
      <c r="R38" s="47">
        <v>47400</v>
      </c>
      <c r="S38" s="43">
        <v>1.1701898734177216</v>
      </c>
      <c r="T38" s="41">
        <v>880</v>
      </c>
      <c r="U38" s="44">
        <v>0.13295454545454546</v>
      </c>
      <c r="V38" s="41">
        <v>700</v>
      </c>
      <c r="W38" s="44">
        <v>0.13714285714285715</v>
      </c>
    </row>
    <row r="39" spans="1:23" x14ac:dyDescent="0.55000000000000004">
      <c r="A39" s="45" t="s">
        <v>44</v>
      </c>
      <c r="B39" s="40">
        <v>2763393</v>
      </c>
      <c r="C39" s="40">
        <v>2428868</v>
      </c>
      <c r="D39" s="40">
        <v>1218822</v>
      </c>
      <c r="E39" s="41">
        <v>1210046</v>
      </c>
      <c r="F39" s="46">
        <v>333699</v>
      </c>
      <c r="G39" s="41">
        <v>167522</v>
      </c>
      <c r="H39" s="41">
        <v>166177</v>
      </c>
      <c r="I39" s="41">
        <v>310</v>
      </c>
      <c r="J39" s="41">
        <v>148</v>
      </c>
      <c r="K39" s="41">
        <v>162</v>
      </c>
      <c r="L39" s="67">
        <v>516</v>
      </c>
      <c r="M39" s="67">
        <v>337</v>
      </c>
      <c r="N39" s="67">
        <v>179</v>
      </c>
      <c r="O39" s="42"/>
      <c r="P39" s="41">
        <v>2837130</v>
      </c>
      <c r="Q39" s="43">
        <v>0.85610035493615022</v>
      </c>
      <c r="R39" s="47">
        <v>385900</v>
      </c>
      <c r="S39" s="43">
        <v>0.86472920445711321</v>
      </c>
      <c r="T39" s="41">
        <v>720</v>
      </c>
      <c r="U39" s="44">
        <v>0.43055555555555558</v>
      </c>
      <c r="V39" s="41">
        <v>6480</v>
      </c>
      <c r="W39" s="44">
        <v>7.9629629629629634E-2</v>
      </c>
    </row>
    <row r="40" spans="1:23" x14ac:dyDescent="0.55000000000000004">
      <c r="A40" s="45" t="s">
        <v>45</v>
      </c>
      <c r="B40" s="40">
        <v>4154334</v>
      </c>
      <c r="C40" s="40">
        <v>3558026</v>
      </c>
      <c r="D40" s="40">
        <v>1784431</v>
      </c>
      <c r="E40" s="41">
        <v>1773595</v>
      </c>
      <c r="F40" s="46">
        <v>595519</v>
      </c>
      <c r="G40" s="41">
        <v>298828</v>
      </c>
      <c r="H40" s="41">
        <v>296691</v>
      </c>
      <c r="I40" s="41">
        <v>126</v>
      </c>
      <c r="J40" s="41">
        <v>58</v>
      </c>
      <c r="K40" s="41">
        <v>68</v>
      </c>
      <c r="L40" s="67">
        <v>663</v>
      </c>
      <c r="M40" s="67">
        <v>498</v>
      </c>
      <c r="N40" s="67">
        <v>165</v>
      </c>
      <c r="O40" s="42"/>
      <c r="P40" s="41">
        <v>3981430</v>
      </c>
      <c r="Q40" s="43">
        <v>0.89365529470567107</v>
      </c>
      <c r="R40" s="47">
        <v>616200</v>
      </c>
      <c r="S40" s="43">
        <v>0.96643784485556639</v>
      </c>
      <c r="T40" s="41">
        <v>1240</v>
      </c>
      <c r="U40" s="44">
        <v>0.10161290322580645</v>
      </c>
      <c r="V40" s="41">
        <v>9320</v>
      </c>
      <c r="W40" s="44">
        <v>7.1137339055793988E-2</v>
      </c>
    </row>
    <row r="41" spans="1:23" x14ac:dyDescent="0.55000000000000004">
      <c r="A41" s="45" t="s">
        <v>46</v>
      </c>
      <c r="B41" s="40">
        <v>2041013</v>
      </c>
      <c r="C41" s="40">
        <v>1827427</v>
      </c>
      <c r="D41" s="40">
        <v>916131</v>
      </c>
      <c r="E41" s="41">
        <v>911296</v>
      </c>
      <c r="F41" s="46">
        <v>213179</v>
      </c>
      <c r="G41" s="41">
        <v>107056</v>
      </c>
      <c r="H41" s="41">
        <v>106123</v>
      </c>
      <c r="I41" s="41">
        <v>55</v>
      </c>
      <c r="J41" s="41">
        <v>29</v>
      </c>
      <c r="K41" s="41">
        <v>26</v>
      </c>
      <c r="L41" s="67">
        <v>352</v>
      </c>
      <c r="M41" s="67">
        <v>231</v>
      </c>
      <c r="N41" s="67">
        <v>121</v>
      </c>
      <c r="O41" s="42"/>
      <c r="P41" s="41">
        <v>2024075</v>
      </c>
      <c r="Q41" s="43">
        <v>0.90284549732593899</v>
      </c>
      <c r="R41" s="47">
        <v>210200</v>
      </c>
      <c r="S41" s="43">
        <v>1.0141722169362513</v>
      </c>
      <c r="T41" s="41">
        <v>420</v>
      </c>
      <c r="U41" s="44">
        <v>0.13095238095238096</v>
      </c>
      <c r="V41" s="41">
        <v>6140</v>
      </c>
      <c r="W41" s="44">
        <v>5.7328990228013028E-2</v>
      </c>
    </row>
    <row r="42" spans="1:23" x14ac:dyDescent="0.55000000000000004">
      <c r="A42" s="45" t="s">
        <v>47</v>
      </c>
      <c r="B42" s="40">
        <v>1095412</v>
      </c>
      <c r="C42" s="40">
        <v>942708</v>
      </c>
      <c r="D42" s="40">
        <v>472729</v>
      </c>
      <c r="E42" s="41">
        <v>469979</v>
      </c>
      <c r="F42" s="46">
        <v>152223</v>
      </c>
      <c r="G42" s="41">
        <v>76334</v>
      </c>
      <c r="H42" s="41">
        <v>75889</v>
      </c>
      <c r="I42" s="41">
        <v>167</v>
      </c>
      <c r="J42" s="41">
        <v>79</v>
      </c>
      <c r="K42" s="41">
        <v>88</v>
      </c>
      <c r="L42" s="67">
        <v>314</v>
      </c>
      <c r="M42" s="67">
        <v>209</v>
      </c>
      <c r="N42" s="67">
        <v>105</v>
      </c>
      <c r="O42" s="42"/>
      <c r="P42" s="41">
        <v>1026575</v>
      </c>
      <c r="Q42" s="43">
        <v>0.91830406935684195</v>
      </c>
      <c r="R42" s="47">
        <v>152900</v>
      </c>
      <c r="S42" s="43">
        <v>0.9955722694571616</v>
      </c>
      <c r="T42" s="41">
        <v>860</v>
      </c>
      <c r="U42" s="44">
        <v>0.19418604651162791</v>
      </c>
      <c r="V42" s="41">
        <v>8000</v>
      </c>
      <c r="W42" s="44">
        <v>3.925E-2</v>
      </c>
    </row>
    <row r="43" spans="1:23" x14ac:dyDescent="0.55000000000000004">
      <c r="A43" s="45" t="s">
        <v>48</v>
      </c>
      <c r="B43" s="40">
        <v>1450049</v>
      </c>
      <c r="C43" s="40">
        <v>1337444</v>
      </c>
      <c r="D43" s="40">
        <v>670691</v>
      </c>
      <c r="E43" s="41">
        <v>666753</v>
      </c>
      <c r="F43" s="46">
        <v>112256</v>
      </c>
      <c r="G43" s="41">
        <v>56232</v>
      </c>
      <c r="H43" s="41">
        <v>56024</v>
      </c>
      <c r="I43" s="41">
        <v>174</v>
      </c>
      <c r="J43" s="41">
        <v>85</v>
      </c>
      <c r="K43" s="41">
        <v>89</v>
      </c>
      <c r="L43" s="67">
        <v>175</v>
      </c>
      <c r="M43" s="67">
        <v>112</v>
      </c>
      <c r="N43" s="67">
        <v>63</v>
      </c>
      <c r="O43" s="42"/>
      <c r="P43" s="41">
        <v>1441310</v>
      </c>
      <c r="Q43" s="43">
        <v>0.92793639119967253</v>
      </c>
      <c r="R43" s="47">
        <v>102300</v>
      </c>
      <c r="S43" s="43">
        <v>1.0973216031280548</v>
      </c>
      <c r="T43" s="41">
        <v>200</v>
      </c>
      <c r="U43" s="44">
        <v>0.87</v>
      </c>
      <c r="V43" s="41">
        <v>2240</v>
      </c>
      <c r="W43" s="44">
        <v>7.8125E-2</v>
      </c>
    </row>
    <row r="44" spans="1:23" x14ac:dyDescent="0.55000000000000004">
      <c r="A44" s="45" t="s">
        <v>49</v>
      </c>
      <c r="B44" s="40">
        <v>2063493</v>
      </c>
      <c r="C44" s="40">
        <v>1929838</v>
      </c>
      <c r="D44" s="40">
        <v>967995</v>
      </c>
      <c r="E44" s="41">
        <v>961843</v>
      </c>
      <c r="F44" s="46">
        <v>133015</v>
      </c>
      <c r="G44" s="41">
        <v>66776</v>
      </c>
      <c r="H44" s="41">
        <v>66239</v>
      </c>
      <c r="I44" s="41">
        <v>56</v>
      </c>
      <c r="J44" s="41">
        <v>26</v>
      </c>
      <c r="K44" s="41">
        <v>30</v>
      </c>
      <c r="L44" s="67">
        <v>584</v>
      </c>
      <c r="M44" s="67">
        <v>419</v>
      </c>
      <c r="N44" s="67">
        <v>165</v>
      </c>
      <c r="O44" s="42"/>
      <c r="P44" s="41">
        <v>2095550</v>
      </c>
      <c r="Q44" s="43">
        <v>0.92092195366371599</v>
      </c>
      <c r="R44" s="47">
        <v>128400</v>
      </c>
      <c r="S44" s="43">
        <v>1.035942367601246</v>
      </c>
      <c r="T44" s="41">
        <v>100</v>
      </c>
      <c r="U44" s="44">
        <v>0.56000000000000005</v>
      </c>
      <c r="V44" s="41">
        <v>18160</v>
      </c>
      <c r="W44" s="44">
        <v>3.2158590308370046E-2</v>
      </c>
    </row>
    <row r="45" spans="1:23" x14ac:dyDescent="0.55000000000000004">
      <c r="A45" s="45" t="s">
        <v>50</v>
      </c>
      <c r="B45" s="40">
        <v>1040719</v>
      </c>
      <c r="C45" s="40">
        <v>981171</v>
      </c>
      <c r="D45" s="40">
        <v>492861</v>
      </c>
      <c r="E45" s="41">
        <v>488310</v>
      </c>
      <c r="F45" s="46">
        <v>59018</v>
      </c>
      <c r="G45" s="41">
        <v>29702</v>
      </c>
      <c r="H45" s="41">
        <v>29316</v>
      </c>
      <c r="I45" s="41">
        <v>73</v>
      </c>
      <c r="J45" s="41">
        <v>32</v>
      </c>
      <c r="K45" s="41">
        <v>41</v>
      </c>
      <c r="L45" s="67">
        <v>457</v>
      </c>
      <c r="M45" s="67">
        <v>292</v>
      </c>
      <c r="N45" s="67">
        <v>165</v>
      </c>
      <c r="O45" s="42"/>
      <c r="P45" s="41">
        <v>1048795</v>
      </c>
      <c r="Q45" s="43">
        <v>0.93552219451847118</v>
      </c>
      <c r="R45" s="47">
        <v>55600</v>
      </c>
      <c r="S45" s="43">
        <v>1.0614748201438848</v>
      </c>
      <c r="T45" s="41">
        <v>140</v>
      </c>
      <c r="U45" s="44">
        <v>0.52142857142857146</v>
      </c>
      <c r="V45" s="41">
        <v>11460</v>
      </c>
      <c r="W45" s="44">
        <v>3.987783595113438E-2</v>
      </c>
    </row>
    <row r="46" spans="1:23" x14ac:dyDescent="0.55000000000000004">
      <c r="A46" s="45" t="s">
        <v>51</v>
      </c>
      <c r="B46" s="40">
        <v>7681767</v>
      </c>
      <c r="C46" s="40">
        <v>6700238</v>
      </c>
      <c r="D46" s="40">
        <v>3366041</v>
      </c>
      <c r="E46" s="41">
        <v>3334197</v>
      </c>
      <c r="F46" s="46">
        <v>980743</v>
      </c>
      <c r="G46" s="41">
        <v>493975</v>
      </c>
      <c r="H46" s="41">
        <v>486768</v>
      </c>
      <c r="I46" s="41">
        <v>204</v>
      </c>
      <c r="J46" s="41">
        <v>90</v>
      </c>
      <c r="K46" s="41">
        <v>114</v>
      </c>
      <c r="L46" s="67">
        <v>582</v>
      </c>
      <c r="M46" s="67">
        <v>463</v>
      </c>
      <c r="N46" s="67">
        <v>119</v>
      </c>
      <c r="O46" s="42"/>
      <c r="P46" s="41">
        <v>7070230</v>
      </c>
      <c r="Q46" s="43">
        <v>0.94766902915463858</v>
      </c>
      <c r="R46" s="47">
        <v>1044500</v>
      </c>
      <c r="S46" s="43">
        <v>0.93895931067496408</v>
      </c>
      <c r="T46" s="41">
        <v>920</v>
      </c>
      <c r="U46" s="44">
        <v>0.22173913043478261</v>
      </c>
      <c r="V46" s="41">
        <v>4320</v>
      </c>
      <c r="W46" s="44">
        <v>0.13472222222222222</v>
      </c>
    </row>
    <row r="47" spans="1:23" x14ac:dyDescent="0.55000000000000004">
      <c r="A47" s="45" t="s">
        <v>52</v>
      </c>
      <c r="B47" s="40">
        <v>1195331</v>
      </c>
      <c r="C47" s="40">
        <v>1111431</v>
      </c>
      <c r="D47" s="40">
        <v>557404</v>
      </c>
      <c r="E47" s="41">
        <v>554027</v>
      </c>
      <c r="F47" s="46">
        <v>83683</v>
      </c>
      <c r="G47" s="41">
        <v>42161</v>
      </c>
      <c r="H47" s="41">
        <v>41522</v>
      </c>
      <c r="I47" s="41">
        <v>16</v>
      </c>
      <c r="J47" s="41">
        <v>5</v>
      </c>
      <c r="K47" s="41">
        <v>11</v>
      </c>
      <c r="L47" s="67">
        <v>201</v>
      </c>
      <c r="M47" s="67">
        <v>112</v>
      </c>
      <c r="N47" s="67">
        <v>89</v>
      </c>
      <c r="O47" s="42"/>
      <c r="P47" s="41">
        <v>1212205</v>
      </c>
      <c r="Q47" s="43">
        <v>0.91686719655503812</v>
      </c>
      <c r="R47" s="47">
        <v>74400</v>
      </c>
      <c r="S47" s="43">
        <v>1.1247715053763441</v>
      </c>
      <c r="T47" s="41">
        <v>140</v>
      </c>
      <c r="U47" s="44">
        <v>0.11428571428571428</v>
      </c>
      <c r="V47" s="41">
        <v>1120</v>
      </c>
      <c r="W47" s="44">
        <v>0.17946428571428572</v>
      </c>
    </row>
    <row r="48" spans="1:23" x14ac:dyDescent="0.55000000000000004">
      <c r="A48" s="45" t="s">
        <v>53</v>
      </c>
      <c r="B48" s="40">
        <v>2041099</v>
      </c>
      <c r="C48" s="40">
        <v>1755870</v>
      </c>
      <c r="D48" s="40">
        <v>881394</v>
      </c>
      <c r="E48" s="41">
        <v>874476</v>
      </c>
      <c r="F48" s="46">
        <v>284989</v>
      </c>
      <c r="G48" s="41">
        <v>142796</v>
      </c>
      <c r="H48" s="41">
        <v>142193</v>
      </c>
      <c r="I48" s="41">
        <v>32</v>
      </c>
      <c r="J48" s="41">
        <v>13</v>
      </c>
      <c r="K48" s="41">
        <v>19</v>
      </c>
      <c r="L48" s="67">
        <v>208</v>
      </c>
      <c r="M48" s="67">
        <v>122</v>
      </c>
      <c r="N48" s="67">
        <v>86</v>
      </c>
      <c r="O48" s="42"/>
      <c r="P48" s="41">
        <v>1909420</v>
      </c>
      <c r="Q48" s="43">
        <v>0.91958290999361059</v>
      </c>
      <c r="R48" s="47">
        <v>288800</v>
      </c>
      <c r="S48" s="43">
        <v>0.98680401662049866</v>
      </c>
      <c r="T48" s="41">
        <v>300</v>
      </c>
      <c r="U48" s="44">
        <v>0.10666666666666667</v>
      </c>
      <c r="V48" s="41">
        <v>2220</v>
      </c>
      <c r="W48" s="44">
        <v>9.3693693693693694E-2</v>
      </c>
    </row>
    <row r="49" spans="1:23" x14ac:dyDescent="0.55000000000000004">
      <c r="A49" s="45" t="s">
        <v>54</v>
      </c>
      <c r="B49" s="40">
        <v>2677551</v>
      </c>
      <c r="C49" s="40">
        <v>2308613</v>
      </c>
      <c r="D49" s="40">
        <v>1158246</v>
      </c>
      <c r="E49" s="41">
        <v>1150367</v>
      </c>
      <c r="F49" s="46">
        <v>368320</v>
      </c>
      <c r="G49" s="41">
        <v>184800</v>
      </c>
      <c r="H49" s="41">
        <v>183520</v>
      </c>
      <c r="I49" s="41">
        <v>252</v>
      </c>
      <c r="J49" s="41">
        <v>124</v>
      </c>
      <c r="K49" s="41">
        <v>128</v>
      </c>
      <c r="L49" s="67">
        <v>366</v>
      </c>
      <c r="M49" s="67">
        <v>222</v>
      </c>
      <c r="N49" s="67">
        <v>144</v>
      </c>
      <c r="O49" s="42"/>
      <c r="P49" s="41">
        <v>2537755</v>
      </c>
      <c r="Q49" s="43">
        <v>0.90970680778877389</v>
      </c>
      <c r="R49" s="47">
        <v>350000</v>
      </c>
      <c r="S49" s="43">
        <v>1.0523428571428572</v>
      </c>
      <c r="T49" s="41">
        <v>720</v>
      </c>
      <c r="U49" s="44">
        <v>0.35</v>
      </c>
      <c r="V49" s="41">
        <v>1990</v>
      </c>
      <c r="W49" s="44">
        <v>0.18391959798994975</v>
      </c>
    </row>
    <row r="50" spans="1:23" x14ac:dyDescent="0.55000000000000004">
      <c r="A50" s="45" t="s">
        <v>55</v>
      </c>
      <c r="B50" s="40">
        <v>1701988</v>
      </c>
      <c r="C50" s="40">
        <v>1565665</v>
      </c>
      <c r="D50" s="40">
        <v>786091</v>
      </c>
      <c r="E50" s="41">
        <v>779574</v>
      </c>
      <c r="F50" s="46">
        <v>135856</v>
      </c>
      <c r="G50" s="41">
        <v>68147</v>
      </c>
      <c r="H50" s="41">
        <v>67709</v>
      </c>
      <c r="I50" s="41">
        <v>100</v>
      </c>
      <c r="J50" s="41">
        <v>42</v>
      </c>
      <c r="K50" s="41">
        <v>58</v>
      </c>
      <c r="L50" s="67">
        <v>367</v>
      </c>
      <c r="M50" s="67">
        <v>231</v>
      </c>
      <c r="N50" s="67">
        <v>136</v>
      </c>
      <c r="O50" s="42"/>
      <c r="P50" s="41">
        <v>1676195</v>
      </c>
      <c r="Q50" s="43">
        <v>0.93405898478398997</v>
      </c>
      <c r="R50" s="47">
        <v>125500</v>
      </c>
      <c r="S50" s="43">
        <v>1.0825179282868527</v>
      </c>
      <c r="T50" s="41">
        <v>540</v>
      </c>
      <c r="U50" s="44">
        <v>0.18518518518518517</v>
      </c>
      <c r="V50" s="41">
        <v>1250</v>
      </c>
      <c r="W50" s="44">
        <v>0.29360000000000003</v>
      </c>
    </row>
    <row r="51" spans="1:23" x14ac:dyDescent="0.55000000000000004">
      <c r="A51" s="45" t="s">
        <v>56</v>
      </c>
      <c r="B51" s="40">
        <v>1617400</v>
      </c>
      <c r="C51" s="40">
        <v>1553767</v>
      </c>
      <c r="D51" s="40">
        <v>779991</v>
      </c>
      <c r="E51" s="41">
        <v>773776</v>
      </c>
      <c r="F51" s="46">
        <v>63145</v>
      </c>
      <c r="G51" s="41">
        <v>31673</v>
      </c>
      <c r="H51" s="41">
        <v>31472</v>
      </c>
      <c r="I51" s="41">
        <v>27</v>
      </c>
      <c r="J51" s="41">
        <v>10</v>
      </c>
      <c r="K51" s="41">
        <v>17</v>
      </c>
      <c r="L51" s="67">
        <v>461</v>
      </c>
      <c r="M51" s="67">
        <v>320</v>
      </c>
      <c r="N51" s="67">
        <v>141</v>
      </c>
      <c r="O51" s="42"/>
      <c r="P51" s="41">
        <v>1622295</v>
      </c>
      <c r="Q51" s="43">
        <v>0.95775860740494179</v>
      </c>
      <c r="R51" s="47">
        <v>55600</v>
      </c>
      <c r="S51" s="43">
        <v>1.1357014388489208</v>
      </c>
      <c r="T51" s="41">
        <v>300</v>
      </c>
      <c r="U51" s="44">
        <v>0.09</v>
      </c>
      <c r="V51" s="41">
        <v>3460</v>
      </c>
      <c r="W51" s="44">
        <v>0.13323699421965318</v>
      </c>
    </row>
    <row r="52" spans="1:23" x14ac:dyDescent="0.55000000000000004">
      <c r="A52" s="45" t="s">
        <v>57</v>
      </c>
      <c r="B52" s="40">
        <v>2421795</v>
      </c>
      <c r="C52" s="40">
        <v>2221569</v>
      </c>
      <c r="D52" s="40">
        <v>1115553</v>
      </c>
      <c r="E52" s="41">
        <v>1106016</v>
      </c>
      <c r="F52" s="46">
        <v>199724</v>
      </c>
      <c r="G52" s="41">
        <v>100292</v>
      </c>
      <c r="H52" s="41">
        <v>99432</v>
      </c>
      <c r="I52" s="41">
        <v>233</v>
      </c>
      <c r="J52" s="41">
        <v>115</v>
      </c>
      <c r="K52" s="41">
        <v>118</v>
      </c>
      <c r="L52" s="67">
        <v>269</v>
      </c>
      <c r="M52" s="67">
        <v>198</v>
      </c>
      <c r="N52" s="67">
        <v>71</v>
      </c>
      <c r="O52" s="42"/>
      <c r="P52" s="41">
        <v>2407410</v>
      </c>
      <c r="Q52" s="43">
        <v>0.92280459082582522</v>
      </c>
      <c r="R52" s="47">
        <v>197100</v>
      </c>
      <c r="S52" s="43">
        <v>1.0133130390664637</v>
      </c>
      <c r="T52" s="41">
        <v>340</v>
      </c>
      <c r="U52" s="44">
        <v>0.68529411764705883</v>
      </c>
      <c r="V52" s="41">
        <v>4530</v>
      </c>
      <c r="W52" s="44">
        <v>5.9381898454746139E-2</v>
      </c>
    </row>
    <row r="53" spans="1:23" x14ac:dyDescent="0.55000000000000004">
      <c r="A53" s="45" t="s">
        <v>58</v>
      </c>
      <c r="B53" s="40">
        <v>1968423</v>
      </c>
      <c r="C53" s="40">
        <v>1688316</v>
      </c>
      <c r="D53" s="40">
        <v>848884</v>
      </c>
      <c r="E53" s="41">
        <v>839432</v>
      </c>
      <c r="F53" s="46">
        <v>279266</v>
      </c>
      <c r="G53" s="41">
        <v>140390</v>
      </c>
      <c r="H53" s="41">
        <v>138876</v>
      </c>
      <c r="I53" s="41">
        <v>490</v>
      </c>
      <c r="J53" s="41">
        <v>242</v>
      </c>
      <c r="K53" s="41">
        <v>248</v>
      </c>
      <c r="L53" s="67">
        <v>351</v>
      </c>
      <c r="M53" s="67">
        <v>250</v>
      </c>
      <c r="N53" s="67">
        <v>101</v>
      </c>
      <c r="O53" s="42"/>
      <c r="P53" s="41">
        <v>1955425</v>
      </c>
      <c r="Q53" s="43">
        <v>0.86340105092243369</v>
      </c>
      <c r="R53" s="47">
        <v>305500</v>
      </c>
      <c r="S53" s="43">
        <v>0.91412765957446807</v>
      </c>
      <c r="T53" s="41">
        <v>1360</v>
      </c>
      <c r="U53" s="44">
        <v>0.36029411764705882</v>
      </c>
      <c r="V53" s="41">
        <v>5840</v>
      </c>
      <c r="W53" s="44">
        <v>6.01027397260274E-2</v>
      </c>
    </row>
    <row r="55" spans="1:23" x14ac:dyDescent="0.55000000000000004">
      <c r="A55" s="115" t="s">
        <v>130</v>
      </c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</row>
    <row r="56" spans="1:23" x14ac:dyDescent="0.55000000000000004">
      <c r="A56" s="116" t="s">
        <v>131</v>
      </c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</row>
    <row r="57" spans="1:23" x14ac:dyDescent="0.55000000000000004">
      <c r="A57" s="116" t="s">
        <v>132</v>
      </c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</row>
    <row r="58" spans="1:23" x14ac:dyDescent="0.55000000000000004">
      <c r="A58" s="116" t="s">
        <v>133</v>
      </c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</row>
    <row r="59" spans="1:23" ht="18" customHeight="1" x14ac:dyDescent="0.55000000000000004">
      <c r="A59" s="115" t="s">
        <v>134</v>
      </c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</row>
    <row r="60" spans="1:23" x14ac:dyDescent="0.55000000000000004">
      <c r="A60" s="22" t="s">
        <v>135</v>
      </c>
    </row>
    <row r="61" spans="1:23" x14ac:dyDescent="0.55000000000000004">
      <c r="A61" s="22" t="s">
        <v>136</v>
      </c>
    </row>
  </sheetData>
  <mergeCells count="19"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  <mergeCell ref="A59:S59"/>
    <mergeCell ref="A55:S55"/>
    <mergeCell ref="A56:S56"/>
    <mergeCell ref="A57:S57"/>
    <mergeCell ref="A58:S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F10" sqref="F10"/>
    </sheetView>
  </sheetViews>
  <sheetFormatPr defaultRowHeight="18" x14ac:dyDescent="0.55000000000000004"/>
  <cols>
    <col min="1" max="1" width="12" customWidth="1"/>
    <col min="2" max="2" width="15.08203125" customWidth="1"/>
    <col min="3" max="5" width="13.9140625" customWidth="1"/>
    <col min="6" max="6" width="17" customWidth="1"/>
  </cols>
  <sheetData>
    <row r="1" spans="1:6" x14ac:dyDescent="0.55000000000000004">
      <c r="A1" t="s">
        <v>137</v>
      </c>
    </row>
    <row r="2" spans="1:6" x14ac:dyDescent="0.55000000000000004">
      <c r="D2" s="49" t="s">
        <v>138</v>
      </c>
    </row>
    <row r="3" spans="1:6" ht="36" x14ac:dyDescent="0.55000000000000004">
      <c r="A3" s="45" t="s">
        <v>2</v>
      </c>
      <c r="B3" s="39" t="s">
        <v>139</v>
      </c>
      <c r="C3" s="50" t="s">
        <v>93</v>
      </c>
      <c r="D3" s="50" t="s">
        <v>94</v>
      </c>
      <c r="E3" s="24"/>
    </row>
    <row r="4" spans="1:6" x14ac:dyDescent="0.55000000000000004">
      <c r="A4" s="28" t="s">
        <v>11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55000000000000004">
      <c r="A5" s="45" t="s">
        <v>12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55000000000000004">
      <c r="A6" s="45" t="s">
        <v>13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55000000000000004">
      <c r="A7" s="45" t="s">
        <v>14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55000000000000004">
      <c r="A8" s="45" t="s">
        <v>15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55000000000000004">
      <c r="A9" s="45" t="s">
        <v>16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55000000000000004">
      <c r="A10" s="45" t="s">
        <v>17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55000000000000004">
      <c r="A11" s="45" t="s">
        <v>18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55000000000000004">
      <c r="A12" s="45" t="s">
        <v>19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55000000000000004">
      <c r="A13" s="48" t="s">
        <v>20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55000000000000004">
      <c r="A14" s="45" t="s">
        <v>21</v>
      </c>
      <c r="B14" s="51">
        <f t="shared" si="1"/>
        <v>193603</v>
      </c>
      <c r="C14" s="51">
        <v>104105</v>
      </c>
      <c r="D14" s="51">
        <v>89498</v>
      </c>
    </row>
    <row r="15" spans="1:6" x14ac:dyDescent="0.55000000000000004">
      <c r="A15" s="45" t="s">
        <v>22</v>
      </c>
      <c r="B15" s="51">
        <f t="shared" si="1"/>
        <v>594185</v>
      </c>
      <c r="C15" s="51">
        <v>316629</v>
      </c>
      <c r="D15" s="51">
        <v>277556</v>
      </c>
    </row>
    <row r="16" spans="1:6" x14ac:dyDescent="0.55000000000000004">
      <c r="A16" s="45" t="s">
        <v>23</v>
      </c>
      <c r="B16" s="51">
        <f t="shared" si="1"/>
        <v>510380</v>
      </c>
      <c r="C16" s="51">
        <v>270761</v>
      </c>
      <c r="D16" s="51">
        <v>239619</v>
      </c>
    </row>
    <row r="17" spans="1:4" x14ac:dyDescent="0.55000000000000004">
      <c r="A17" s="45" t="s">
        <v>24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55000000000000004">
      <c r="A18" s="45" t="s">
        <v>25</v>
      </c>
      <c r="B18" s="51">
        <f t="shared" si="1"/>
        <v>744461</v>
      </c>
      <c r="C18" s="51">
        <v>396406</v>
      </c>
      <c r="D18" s="51">
        <v>348055</v>
      </c>
    </row>
    <row r="19" spans="1:4" x14ac:dyDescent="0.55000000000000004">
      <c r="A19" s="45" t="s">
        <v>26</v>
      </c>
      <c r="B19" s="51">
        <f t="shared" si="1"/>
        <v>219377</v>
      </c>
      <c r="C19" s="51">
        <v>120665</v>
      </c>
      <c r="D19" s="51">
        <v>98712</v>
      </c>
    </row>
    <row r="20" spans="1:4" x14ac:dyDescent="0.55000000000000004">
      <c r="A20" s="45" t="s">
        <v>27</v>
      </c>
      <c r="B20" s="51">
        <f t="shared" si="1"/>
        <v>108367</v>
      </c>
      <c r="C20" s="51">
        <v>56053</v>
      </c>
      <c r="D20" s="51">
        <v>52314</v>
      </c>
    </row>
    <row r="21" spans="1:4" x14ac:dyDescent="0.55000000000000004">
      <c r="A21" s="45" t="s">
        <v>28</v>
      </c>
      <c r="B21" s="51">
        <f t="shared" si="1"/>
        <v>127843</v>
      </c>
      <c r="C21" s="51">
        <v>66996</v>
      </c>
      <c r="D21" s="51">
        <v>60847</v>
      </c>
    </row>
    <row r="22" spans="1:4" x14ac:dyDescent="0.55000000000000004">
      <c r="A22" s="45" t="s">
        <v>29</v>
      </c>
      <c r="B22" s="51">
        <f t="shared" si="1"/>
        <v>94396</v>
      </c>
      <c r="C22" s="51">
        <v>48565</v>
      </c>
      <c r="D22" s="51">
        <v>45831</v>
      </c>
    </row>
    <row r="23" spans="1:4" x14ac:dyDescent="0.55000000000000004">
      <c r="A23" s="45" t="s">
        <v>30</v>
      </c>
      <c r="B23" s="51">
        <f t="shared" si="1"/>
        <v>80670</v>
      </c>
      <c r="C23" s="51">
        <v>42589</v>
      </c>
      <c r="D23" s="51">
        <v>38081</v>
      </c>
    </row>
    <row r="24" spans="1:4" x14ac:dyDescent="0.55000000000000004">
      <c r="A24" s="45" t="s">
        <v>31</v>
      </c>
      <c r="B24" s="51">
        <f t="shared" si="1"/>
        <v>196409</v>
      </c>
      <c r="C24" s="51">
        <v>104803</v>
      </c>
      <c r="D24" s="51">
        <v>91606</v>
      </c>
    </row>
    <row r="25" spans="1:4" x14ac:dyDescent="0.55000000000000004">
      <c r="A25" s="45" t="s">
        <v>32</v>
      </c>
      <c r="B25" s="51">
        <f t="shared" si="1"/>
        <v>202127</v>
      </c>
      <c r="C25" s="51">
        <v>104076</v>
      </c>
      <c r="D25" s="51">
        <v>98051</v>
      </c>
    </row>
    <row r="26" spans="1:4" x14ac:dyDescent="0.55000000000000004">
      <c r="A26" s="45" t="s">
        <v>33</v>
      </c>
      <c r="B26" s="51">
        <f t="shared" si="1"/>
        <v>311028</v>
      </c>
      <c r="C26" s="51">
        <v>163684</v>
      </c>
      <c r="D26" s="51">
        <v>147344</v>
      </c>
    </row>
    <row r="27" spans="1:4" x14ac:dyDescent="0.55000000000000004">
      <c r="A27" s="45" t="s">
        <v>34</v>
      </c>
      <c r="B27" s="51">
        <f t="shared" si="1"/>
        <v>683602</v>
      </c>
      <c r="C27" s="51">
        <v>377735</v>
      </c>
      <c r="D27" s="51">
        <v>305867</v>
      </c>
    </row>
    <row r="28" spans="1:4" x14ac:dyDescent="0.55000000000000004">
      <c r="A28" s="45" t="s">
        <v>35</v>
      </c>
      <c r="B28" s="51">
        <f t="shared" si="1"/>
        <v>170728</v>
      </c>
      <c r="C28" s="51">
        <v>89383</v>
      </c>
      <c r="D28" s="51">
        <v>81345</v>
      </c>
    </row>
    <row r="29" spans="1:4" x14ac:dyDescent="0.55000000000000004">
      <c r="A29" s="45" t="s">
        <v>36</v>
      </c>
      <c r="B29" s="51">
        <f t="shared" si="1"/>
        <v>121154</v>
      </c>
      <c r="C29" s="51">
        <v>63126</v>
      </c>
      <c r="D29" s="51">
        <v>58028</v>
      </c>
    </row>
    <row r="30" spans="1:4" x14ac:dyDescent="0.55000000000000004">
      <c r="A30" s="45" t="s">
        <v>37</v>
      </c>
      <c r="B30" s="51">
        <f t="shared" si="1"/>
        <v>262814</v>
      </c>
      <c r="C30" s="51">
        <v>141663</v>
      </c>
      <c r="D30" s="51">
        <v>121151</v>
      </c>
    </row>
    <row r="31" spans="1:4" x14ac:dyDescent="0.55000000000000004">
      <c r="A31" s="45" t="s">
        <v>38</v>
      </c>
      <c r="B31" s="51">
        <f t="shared" si="1"/>
        <v>788849</v>
      </c>
      <c r="C31" s="51">
        <v>419978</v>
      </c>
      <c r="D31" s="51">
        <v>368871</v>
      </c>
    </row>
    <row r="32" spans="1:4" x14ac:dyDescent="0.55000000000000004">
      <c r="A32" s="45" t="s">
        <v>39</v>
      </c>
      <c r="B32" s="51">
        <f t="shared" si="1"/>
        <v>503825</v>
      </c>
      <c r="C32" s="51">
        <v>265713</v>
      </c>
      <c r="D32" s="51">
        <v>238112</v>
      </c>
    </row>
    <row r="33" spans="1:4" x14ac:dyDescent="0.55000000000000004">
      <c r="A33" s="45" t="s">
        <v>40</v>
      </c>
      <c r="B33" s="51">
        <f t="shared" si="1"/>
        <v>138127</v>
      </c>
      <c r="C33" s="51">
        <v>71939</v>
      </c>
      <c r="D33" s="51">
        <v>66188</v>
      </c>
    </row>
    <row r="34" spans="1:4" x14ac:dyDescent="0.55000000000000004">
      <c r="A34" s="45" t="s">
        <v>41</v>
      </c>
      <c r="B34" s="51">
        <f t="shared" si="1"/>
        <v>101989</v>
      </c>
      <c r="C34" s="51">
        <v>53764</v>
      </c>
      <c r="D34" s="51">
        <v>48225</v>
      </c>
    </row>
    <row r="35" spans="1:4" x14ac:dyDescent="0.55000000000000004">
      <c r="A35" s="45" t="s">
        <v>42</v>
      </c>
      <c r="B35" s="51">
        <f t="shared" si="1"/>
        <v>64807</v>
      </c>
      <c r="C35" s="51">
        <v>33734</v>
      </c>
      <c r="D35" s="51">
        <v>31073</v>
      </c>
    </row>
    <row r="36" spans="1:4" x14ac:dyDescent="0.55000000000000004">
      <c r="A36" s="45" t="s">
        <v>43</v>
      </c>
      <c r="B36" s="51">
        <f t="shared" si="1"/>
        <v>75967</v>
      </c>
      <c r="C36" s="51">
        <v>40916</v>
      </c>
      <c r="D36" s="51">
        <v>35051</v>
      </c>
    </row>
    <row r="37" spans="1:4" x14ac:dyDescent="0.55000000000000004">
      <c r="A37" s="45" t="s">
        <v>44</v>
      </c>
      <c r="B37" s="51">
        <f t="shared" si="1"/>
        <v>245459</v>
      </c>
      <c r="C37" s="51">
        <v>132914</v>
      </c>
      <c r="D37" s="51">
        <v>112545</v>
      </c>
    </row>
    <row r="38" spans="1:4" x14ac:dyDescent="0.55000000000000004">
      <c r="A38" s="45" t="s">
        <v>45</v>
      </c>
      <c r="B38" s="51">
        <f t="shared" si="1"/>
        <v>317115</v>
      </c>
      <c r="C38" s="51">
        <v>166219</v>
      </c>
      <c r="D38" s="51">
        <v>150896</v>
      </c>
    </row>
    <row r="39" spans="1:4" x14ac:dyDescent="0.55000000000000004">
      <c r="A39" s="45" t="s">
        <v>46</v>
      </c>
      <c r="B39" s="51">
        <f t="shared" si="1"/>
        <v>185631</v>
      </c>
      <c r="C39" s="51">
        <v>101685</v>
      </c>
      <c r="D39" s="51">
        <v>83946</v>
      </c>
    </row>
    <row r="40" spans="1:4" x14ac:dyDescent="0.55000000000000004">
      <c r="A40" s="45" t="s">
        <v>47</v>
      </c>
      <c r="B40" s="51">
        <f t="shared" si="1"/>
        <v>98243</v>
      </c>
      <c r="C40" s="51">
        <v>51317</v>
      </c>
      <c r="D40" s="51">
        <v>46926</v>
      </c>
    </row>
    <row r="41" spans="1:4" x14ac:dyDescent="0.55000000000000004">
      <c r="A41" s="45" t="s">
        <v>48</v>
      </c>
      <c r="B41" s="51">
        <f t="shared" si="1"/>
        <v>104837</v>
      </c>
      <c r="C41" s="51">
        <v>54695</v>
      </c>
      <c r="D41" s="51">
        <v>50142</v>
      </c>
    </row>
    <row r="42" spans="1:4" x14ac:dyDescent="0.55000000000000004">
      <c r="A42" s="45" t="s">
        <v>49</v>
      </c>
      <c r="B42" s="51">
        <f t="shared" si="1"/>
        <v>158805</v>
      </c>
      <c r="C42" s="51">
        <v>81880</v>
      </c>
      <c r="D42" s="51">
        <v>76925</v>
      </c>
    </row>
    <row r="43" spans="1:4" x14ac:dyDescent="0.55000000000000004">
      <c r="A43" s="45" t="s">
        <v>50</v>
      </c>
      <c r="B43" s="51">
        <f t="shared" si="1"/>
        <v>86080</v>
      </c>
      <c r="C43" s="51">
        <v>44293</v>
      </c>
      <c r="D43" s="51">
        <v>41787</v>
      </c>
    </row>
    <row r="44" spans="1:4" x14ac:dyDescent="0.55000000000000004">
      <c r="A44" s="45" t="s">
        <v>51</v>
      </c>
      <c r="B44" s="51">
        <f t="shared" si="1"/>
        <v>524934</v>
      </c>
      <c r="C44" s="51">
        <v>284356</v>
      </c>
      <c r="D44" s="51">
        <v>240578</v>
      </c>
    </row>
    <row r="45" spans="1:4" x14ac:dyDescent="0.55000000000000004">
      <c r="A45" s="45" t="s">
        <v>52</v>
      </c>
      <c r="B45" s="51">
        <f t="shared" si="1"/>
        <v>116046</v>
      </c>
      <c r="C45" s="51">
        <v>60085</v>
      </c>
      <c r="D45" s="51">
        <v>55961</v>
      </c>
    </row>
    <row r="46" spans="1:4" x14ac:dyDescent="0.55000000000000004">
      <c r="A46" s="45" t="s">
        <v>53</v>
      </c>
      <c r="B46" s="51">
        <f t="shared" si="1"/>
        <v>151179</v>
      </c>
      <c r="C46" s="51">
        <v>80004</v>
      </c>
      <c r="D46" s="51">
        <v>71175</v>
      </c>
    </row>
    <row r="47" spans="1:4" x14ac:dyDescent="0.55000000000000004">
      <c r="A47" s="45" t="s">
        <v>54</v>
      </c>
      <c r="B47" s="51">
        <f t="shared" si="1"/>
        <v>234197</v>
      </c>
      <c r="C47" s="51">
        <v>121032</v>
      </c>
      <c r="D47" s="51">
        <v>113165</v>
      </c>
    </row>
    <row r="48" spans="1:4" x14ac:dyDescent="0.55000000000000004">
      <c r="A48" s="45" t="s">
        <v>55</v>
      </c>
      <c r="B48" s="51">
        <f t="shared" si="1"/>
        <v>139125</v>
      </c>
      <c r="C48" s="51">
        <v>73914</v>
      </c>
      <c r="D48" s="51">
        <v>65211</v>
      </c>
    </row>
    <row r="49" spans="1:4" x14ac:dyDescent="0.55000000000000004">
      <c r="A49" s="45" t="s">
        <v>56</v>
      </c>
      <c r="B49" s="51">
        <f t="shared" si="1"/>
        <v>117802</v>
      </c>
      <c r="C49" s="51">
        <v>61886</v>
      </c>
      <c r="D49" s="51">
        <v>55916</v>
      </c>
    </row>
    <row r="50" spans="1:4" x14ac:dyDescent="0.55000000000000004">
      <c r="A50" s="45" t="s">
        <v>57</v>
      </c>
      <c r="B50" s="51">
        <f t="shared" si="1"/>
        <v>204871</v>
      </c>
      <c r="C50" s="51">
        <v>109133</v>
      </c>
      <c r="D50" s="51">
        <v>95738</v>
      </c>
    </row>
    <row r="51" spans="1:4" x14ac:dyDescent="0.55000000000000004">
      <c r="A51" s="45" t="s">
        <v>58</v>
      </c>
      <c r="B51" s="51">
        <f t="shared" si="1"/>
        <v>133653</v>
      </c>
      <c r="C51" s="51">
        <v>71873</v>
      </c>
      <c r="D51" s="51">
        <v>61780</v>
      </c>
    </row>
    <row r="53" spans="1:4" x14ac:dyDescent="0.55000000000000004">
      <c r="A53" s="24" t="s">
        <v>140</v>
      </c>
    </row>
    <row r="54" spans="1:4" x14ac:dyDescent="0.55000000000000004">
      <c r="A54" t="s">
        <v>141</v>
      </c>
    </row>
    <row r="55" spans="1:4" x14ac:dyDescent="0.55000000000000004">
      <c r="A55" t="s">
        <v>142</v>
      </c>
    </row>
    <row r="56" spans="1:4" x14ac:dyDescent="0.55000000000000004">
      <c r="A56" t="s">
        <v>143</v>
      </c>
    </row>
    <row r="57" spans="1:4" x14ac:dyDescent="0.55000000000000004">
      <c r="A57" s="22" t="s">
        <v>144</v>
      </c>
    </row>
    <row r="58" spans="1:4" x14ac:dyDescent="0.55000000000000004">
      <c r="A58" t="s">
        <v>145</v>
      </c>
    </row>
    <row r="59" spans="1:4" x14ac:dyDescent="0.55000000000000004">
      <c r="A59" t="s">
        <v>146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DIGI-808455956-3969316</_dlc_DocId>
    <_dlc_DocIdUrl xmlns="89559dea-130d-4237-8e78-1ce7f44b9a24">
      <Url>https://digitalgojp.sharepoint.com/sites/digi_portal/_layouts/15/DocIdRedir.aspx?ID=DIGI-808455956-3969316</Url>
      <Description>DIGI-808455956-3969316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2022-08-19T05:43:57Z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c593ab22-f9b4-44f9-b474-92dacad684b1</vt:lpwstr>
  </property>
  <property fmtid="{D5CDD505-2E9C-101B-9397-08002B2CF9AE}" pid="4" name="MediaServiceImageTags">
    <vt:lpwstr/>
  </property>
</Properties>
</file>