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6452" yWindow="8436" windowWidth="21600" windowHeight="11328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総接種回数!$A$1:$W$61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1" l="1"/>
  <c r="P7" i="11"/>
  <c r="R8" i="11"/>
  <c r="V7" i="11"/>
  <c r="T7" i="11"/>
  <c r="P3" i="12" l="1"/>
  <c r="B3" i="12"/>
  <c r="B3" i="11"/>
  <c r="U7" i="11" l="1"/>
  <c r="I7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7" i="11" l="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N6" i="12"/>
  <c r="M6" i="12"/>
  <c r="L6" i="12"/>
  <c r="W6" i="12" s="1"/>
  <c r="I6" i="12"/>
  <c r="S8" i="11" l="1"/>
  <c r="S7" i="11"/>
  <c r="W7" i="11" l="1"/>
  <c r="U2" i="11"/>
  <c r="M7" i="11" l="1"/>
  <c r="L7" i="11"/>
  <c r="G5" i="10"/>
  <c r="G7" i="11" l="1"/>
  <c r="B7" i="11" s="1"/>
  <c r="Q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<sst xmlns="http://schemas.openxmlformats.org/spreadsheetml/2006/main" count="353" uniqueCount="152">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</sst>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7" customWidth="1"/>
    <col min="10" max="10" width="10.5" bestFit="1" customWidth="1"/>
  </cols>
  <sheetData>
    <row r="1" spans="1:8" x14ac:dyDescent="0.45">
      <c r="A1" s="74" t="s">
        <v>0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9">
        <v>44788</v>
      </c>
      <c r="H3" s="89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70" t="s">
        <v>2</v>
      </c>
      <c r="B5" s="75" t="s">
        <v>3</v>
      </c>
      <c r="C5" s="71" t="s">
        <v>4</v>
      </c>
      <c r="D5" s="76"/>
      <c r="E5" s="79" t="s">
        <v>5</v>
      </c>
      <c r="F5" s="80"/>
      <c r="G5" s="81">
        <v>44785</v>
      </c>
      <c r="H5" s="82"/>
    </row>
    <row r="6" spans="1:8" ht="21.75" customHeight="1" x14ac:dyDescent="0.45">
      <c r="A6" s="70"/>
      <c r="B6" s="75"/>
      <c r="C6" s="77"/>
      <c r="D6" s="78"/>
      <c r="E6" s="83" t="s">
        <v>6</v>
      </c>
      <c r="F6" s="84"/>
      <c r="G6" s="85" t="s">
        <v>7</v>
      </c>
      <c r="H6" s="86"/>
    </row>
    <row r="7" spans="1:8" ht="18.75" customHeight="1" x14ac:dyDescent="0.45">
      <c r="A7" s="70"/>
      <c r="B7" s="75"/>
      <c r="C7" s="87" t="s">
        <v>8</v>
      </c>
      <c r="D7" s="8"/>
      <c r="E7" s="69" t="s">
        <v>9</v>
      </c>
      <c r="F7" s="8"/>
      <c r="G7" s="69" t="s">
        <v>9</v>
      </c>
      <c r="H7" s="9"/>
    </row>
    <row r="8" spans="1:8" ht="18.75" customHeight="1" x14ac:dyDescent="0.45">
      <c r="A8" s="70"/>
      <c r="B8" s="75"/>
      <c r="C8" s="88"/>
      <c r="D8" s="71" t="s">
        <v>10</v>
      </c>
      <c r="E8" s="70"/>
      <c r="F8" s="71" t="s">
        <v>11</v>
      </c>
      <c r="G8" s="70"/>
      <c r="H8" s="73" t="s">
        <v>11</v>
      </c>
    </row>
    <row r="9" spans="1:8" ht="35.1" customHeight="1" x14ac:dyDescent="0.45">
      <c r="A9" s="70"/>
      <c r="B9" s="75"/>
      <c r="C9" s="88"/>
      <c r="D9" s="72"/>
      <c r="E9" s="70"/>
      <c r="F9" s="72"/>
      <c r="G9" s="70"/>
      <c r="H9" s="72"/>
    </row>
    <row r="10" spans="1:8" x14ac:dyDescent="0.45">
      <c r="A10" s="10" t="s">
        <v>12</v>
      </c>
      <c r="B10" s="20">
        <v>126645025.00000003</v>
      </c>
      <c r="C10" s="21">
        <f>SUM(C11:C57)</f>
        <v>80680304</v>
      </c>
      <c r="D10" s="11">
        <f>C10/$B10</f>
        <v>0.63705861323806423</v>
      </c>
      <c r="E10" s="21">
        <f>SUM(E11:E57)</f>
        <v>396327</v>
      </c>
      <c r="F10" s="11">
        <f>E10/$B10</f>
        <v>3.1294320483572086E-3</v>
      </c>
      <c r="G10" s="21">
        <f>SUM(G11:G57)</f>
        <v>76521</v>
      </c>
      <c r="H10" s="11">
        <f>G10/$B10</f>
        <v>6.0421639144530139E-4</v>
      </c>
    </row>
    <row r="11" spans="1:8" x14ac:dyDescent="0.45">
      <c r="A11" s="12" t="s">
        <v>13</v>
      </c>
      <c r="B11" s="20">
        <v>5226603</v>
      </c>
      <c r="C11" s="21">
        <v>3439292</v>
      </c>
      <c r="D11" s="11">
        <f t="shared" ref="D11:D57" si="0">C11/$B11</f>
        <v>0.65803582173736941</v>
      </c>
      <c r="E11" s="21">
        <v>11278</v>
      </c>
      <c r="F11" s="11">
        <f t="shared" ref="F11:F57" si="1">E11/$B11</f>
        <v>2.1578068967549285E-3</v>
      </c>
      <c r="G11" s="21">
        <v>2806</v>
      </c>
      <c r="H11" s="11">
        <f t="shared" ref="H11:H57" si="2">G11/$B11</f>
        <v>5.3686878456236302E-4</v>
      </c>
    </row>
    <row r="12" spans="1:8" x14ac:dyDescent="0.45">
      <c r="A12" s="12" t="s">
        <v>14</v>
      </c>
      <c r="B12" s="20">
        <v>1259615</v>
      </c>
      <c r="C12" s="21">
        <v>884864</v>
      </c>
      <c r="D12" s="11">
        <f t="shared" si="0"/>
        <v>0.70248766488172976</v>
      </c>
      <c r="E12" s="21">
        <v>2952</v>
      </c>
      <c r="F12" s="11">
        <f t="shared" si="1"/>
        <v>2.3435732346788504E-3</v>
      </c>
      <c r="G12" s="21">
        <v>328</v>
      </c>
      <c r="H12" s="11">
        <f t="shared" si="2"/>
        <v>2.6039702607542784E-4</v>
      </c>
    </row>
    <row r="13" spans="1:8" x14ac:dyDescent="0.45">
      <c r="A13" s="12" t="s">
        <v>15</v>
      </c>
      <c r="B13" s="20">
        <v>1220823</v>
      </c>
      <c r="C13" s="21">
        <v>873242</v>
      </c>
      <c r="D13" s="11">
        <f t="shared" si="0"/>
        <v>0.71528960381644191</v>
      </c>
      <c r="E13" s="21">
        <v>4419</v>
      </c>
      <c r="F13" s="11">
        <f t="shared" si="1"/>
        <v>3.6196893407152387E-3</v>
      </c>
      <c r="G13" s="21">
        <v>861</v>
      </c>
      <c r="H13" s="11">
        <f t="shared" si="2"/>
        <v>7.0526194214886185E-4</v>
      </c>
    </row>
    <row r="14" spans="1:8" x14ac:dyDescent="0.45">
      <c r="A14" s="12" t="s">
        <v>16</v>
      </c>
      <c r="B14" s="20">
        <v>2281989</v>
      </c>
      <c r="C14" s="21">
        <v>1523308</v>
      </c>
      <c r="D14" s="11">
        <f t="shared" si="0"/>
        <v>0.66753520722492532</v>
      </c>
      <c r="E14" s="21">
        <v>6053</v>
      </c>
      <c r="F14" s="11">
        <f t="shared" si="1"/>
        <v>2.6525105949239897E-3</v>
      </c>
      <c r="G14" s="21">
        <v>1032</v>
      </c>
      <c r="H14" s="11">
        <f t="shared" si="2"/>
        <v>4.5223706161598502E-4</v>
      </c>
    </row>
    <row r="15" spans="1:8" x14ac:dyDescent="0.45">
      <c r="A15" s="12" t="s">
        <v>17</v>
      </c>
      <c r="B15" s="20">
        <v>971288</v>
      </c>
      <c r="C15" s="21">
        <v>720608</v>
      </c>
      <c r="D15" s="11">
        <f t="shared" si="0"/>
        <v>0.74190971164062569</v>
      </c>
      <c r="E15" s="21">
        <v>2555</v>
      </c>
      <c r="F15" s="11">
        <f t="shared" si="1"/>
        <v>2.6305277116570988E-3</v>
      </c>
      <c r="G15" s="21">
        <v>447</v>
      </c>
      <c r="H15" s="11">
        <f t="shared" si="2"/>
        <v>4.6021365444646697E-4</v>
      </c>
    </row>
    <row r="16" spans="1:8" x14ac:dyDescent="0.45">
      <c r="A16" s="12" t="s">
        <v>18</v>
      </c>
      <c r="B16" s="20">
        <v>1069562</v>
      </c>
      <c r="C16" s="21">
        <v>771479</v>
      </c>
      <c r="D16" s="11">
        <f t="shared" si="0"/>
        <v>0.72130367384031968</v>
      </c>
      <c r="E16" s="21">
        <v>2993</v>
      </c>
      <c r="F16" s="11">
        <f t="shared" si="1"/>
        <v>2.7983417511093325E-3</v>
      </c>
      <c r="G16" s="21">
        <v>581</v>
      </c>
      <c r="H16" s="11">
        <f t="shared" si="2"/>
        <v>5.4321301616923562E-4</v>
      </c>
    </row>
    <row r="17" spans="1:8" x14ac:dyDescent="0.45">
      <c r="A17" s="12" t="s">
        <v>19</v>
      </c>
      <c r="B17" s="20">
        <v>1862059.0000000002</v>
      </c>
      <c r="C17" s="21">
        <v>1308586</v>
      </c>
      <c r="D17" s="11">
        <f t="shared" si="0"/>
        <v>0.70276290923112528</v>
      </c>
      <c r="E17" s="21">
        <v>4239</v>
      </c>
      <c r="F17" s="11">
        <f t="shared" si="1"/>
        <v>2.2765121835559452E-3</v>
      </c>
      <c r="G17" s="21">
        <v>860</v>
      </c>
      <c r="H17" s="11">
        <f t="shared" si="2"/>
        <v>4.6185432362776899E-4</v>
      </c>
    </row>
    <row r="18" spans="1:8" x14ac:dyDescent="0.45">
      <c r="A18" s="12" t="s">
        <v>20</v>
      </c>
      <c r="B18" s="20">
        <v>2907675</v>
      </c>
      <c r="C18" s="21">
        <v>1972051</v>
      </c>
      <c r="D18" s="11">
        <f t="shared" si="0"/>
        <v>0.67822263492309143</v>
      </c>
      <c r="E18" s="21">
        <v>9200</v>
      </c>
      <c r="F18" s="11">
        <f t="shared" si="1"/>
        <v>3.1640399975925784E-3</v>
      </c>
      <c r="G18" s="21">
        <v>1715</v>
      </c>
      <c r="H18" s="11">
        <f t="shared" si="2"/>
        <v>5.8981832563818166E-4</v>
      </c>
    </row>
    <row r="19" spans="1:8" x14ac:dyDescent="0.45">
      <c r="A19" s="12" t="s">
        <v>21</v>
      </c>
      <c r="B19" s="20">
        <v>1955401</v>
      </c>
      <c r="C19" s="21">
        <v>1313223</v>
      </c>
      <c r="D19" s="11">
        <f t="shared" si="0"/>
        <v>0.67158756694918331</v>
      </c>
      <c r="E19" s="21">
        <v>6250</v>
      </c>
      <c r="F19" s="11">
        <f t="shared" si="1"/>
        <v>3.1962753419886767E-3</v>
      </c>
      <c r="G19" s="21">
        <v>1674</v>
      </c>
      <c r="H19" s="11">
        <f t="shared" si="2"/>
        <v>8.5609038759824712E-4</v>
      </c>
    </row>
    <row r="20" spans="1:8" x14ac:dyDescent="0.45">
      <c r="A20" s="12" t="s">
        <v>22</v>
      </c>
      <c r="B20" s="20">
        <v>1958101</v>
      </c>
      <c r="C20" s="21">
        <v>1287170</v>
      </c>
      <c r="D20" s="11">
        <f t="shared" si="0"/>
        <v>0.65735628550314817</v>
      </c>
      <c r="E20" s="21">
        <v>4525</v>
      </c>
      <c r="F20" s="11">
        <f t="shared" si="1"/>
        <v>2.3109124605931973E-3</v>
      </c>
      <c r="G20" s="21">
        <v>839</v>
      </c>
      <c r="H20" s="11">
        <f t="shared" si="2"/>
        <v>4.2847636562158949E-4</v>
      </c>
    </row>
    <row r="21" spans="1:8" x14ac:dyDescent="0.45">
      <c r="A21" s="12" t="s">
        <v>23</v>
      </c>
      <c r="B21" s="20">
        <v>7393799</v>
      </c>
      <c r="C21" s="21">
        <v>4764119</v>
      </c>
      <c r="D21" s="11">
        <f t="shared" si="0"/>
        <v>0.64433980420620041</v>
      </c>
      <c r="E21" s="21">
        <v>30458</v>
      </c>
      <c r="F21" s="11">
        <f t="shared" si="1"/>
        <v>4.1193978900427239E-3</v>
      </c>
      <c r="G21" s="21">
        <v>6218</v>
      </c>
      <c r="H21" s="11">
        <f t="shared" si="2"/>
        <v>8.4097498457829322E-4</v>
      </c>
    </row>
    <row r="22" spans="1:8" x14ac:dyDescent="0.45">
      <c r="A22" s="12" t="s">
        <v>24</v>
      </c>
      <c r="B22" s="20">
        <v>6322892.0000000009</v>
      </c>
      <c r="C22" s="21">
        <v>4150667</v>
      </c>
      <c r="D22" s="11">
        <f t="shared" si="0"/>
        <v>0.65645071906969144</v>
      </c>
      <c r="E22" s="21">
        <v>21938</v>
      </c>
      <c r="F22" s="11">
        <f t="shared" si="1"/>
        <v>3.4696148534562976E-3</v>
      </c>
      <c r="G22" s="21">
        <v>3304</v>
      </c>
      <c r="H22" s="11">
        <f t="shared" si="2"/>
        <v>5.2254569586195673E-4</v>
      </c>
    </row>
    <row r="23" spans="1:8" x14ac:dyDescent="0.45">
      <c r="A23" s="12" t="s">
        <v>25</v>
      </c>
      <c r="B23" s="20">
        <v>13843329.000000002</v>
      </c>
      <c r="C23" s="21">
        <v>8645082</v>
      </c>
      <c r="D23" s="11">
        <f t="shared" si="0"/>
        <v>0.62449444060745785</v>
      </c>
      <c r="E23" s="21">
        <v>48647</v>
      </c>
      <c r="F23" s="11">
        <f t="shared" si="1"/>
        <v>3.5141113817348411E-3</v>
      </c>
      <c r="G23" s="21">
        <v>8852</v>
      </c>
      <c r="H23" s="11">
        <f t="shared" si="2"/>
        <v>6.3944156784831159E-4</v>
      </c>
    </row>
    <row r="24" spans="1:8" x14ac:dyDescent="0.45">
      <c r="A24" s="12" t="s">
        <v>26</v>
      </c>
      <c r="B24" s="20">
        <v>9220206</v>
      </c>
      <c r="C24" s="21">
        <v>5881274</v>
      </c>
      <c r="D24" s="11">
        <f t="shared" si="0"/>
        <v>0.6378679608676856</v>
      </c>
      <c r="E24" s="21">
        <v>32104</v>
      </c>
      <c r="F24" s="11">
        <f t="shared" si="1"/>
        <v>3.4819178660433401E-3</v>
      </c>
      <c r="G24" s="21">
        <v>6499</v>
      </c>
      <c r="H24" s="11">
        <f t="shared" si="2"/>
        <v>7.0486494553375484E-4</v>
      </c>
    </row>
    <row r="25" spans="1:8" x14ac:dyDescent="0.45">
      <c r="A25" s="12" t="s">
        <v>27</v>
      </c>
      <c r="B25" s="20">
        <v>2213174</v>
      </c>
      <c r="C25" s="21">
        <v>1587594</v>
      </c>
      <c r="D25" s="11">
        <f t="shared" si="0"/>
        <v>0.71733808548265976</v>
      </c>
      <c r="E25" s="21">
        <v>4582</v>
      </c>
      <c r="F25" s="11">
        <f t="shared" si="1"/>
        <v>2.0703297616906759E-3</v>
      </c>
      <c r="G25" s="21">
        <v>707</v>
      </c>
      <c r="H25" s="11">
        <f t="shared" si="2"/>
        <v>3.1945070744550586E-4</v>
      </c>
    </row>
    <row r="26" spans="1:8" x14ac:dyDescent="0.45">
      <c r="A26" s="12" t="s">
        <v>28</v>
      </c>
      <c r="B26" s="20">
        <v>1047674</v>
      </c>
      <c r="C26" s="21">
        <v>712649</v>
      </c>
      <c r="D26" s="11">
        <f t="shared" si="0"/>
        <v>0.68022018299585563</v>
      </c>
      <c r="E26" s="21">
        <v>2983</v>
      </c>
      <c r="F26" s="11">
        <f t="shared" si="1"/>
        <v>2.8472597391936806E-3</v>
      </c>
      <c r="G26" s="21">
        <v>501</v>
      </c>
      <c r="H26" s="11">
        <f t="shared" si="2"/>
        <v>4.7820218884882129E-4</v>
      </c>
    </row>
    <row r="27" spans="1:8" x14ac:dyDescent="0.45">
      <c r="A27" s="12" t="s">
        <v>29</v>
      </c>
      <c r="B27" s="20">
        <v>1132656</v>
      </c>
      <c r="C27" s="21">
        <v>732557</v>
      </c>
      <c r="D27" s="11">
        <f t="shared" si="0"/>
        <v>0.64676035795510733</v>
      </c>
      <c r="E27" s="21">
        <v>2996</v>
      </c>
      <c r="F27" s="11">
        <f t="shared" si="1"/>
        <v>2.6451102541283494E-3</v>
      </c>
      <c r="G27" s="21">
        <v>594</v>
      </c>
      <c r="H27" s="11">
        <f t="shared" si="2"/>
        <v>5.2443107174640841E-4</v>
      </c>
    </row>
    <row r="28" spans="1:8" x14ac:dyDescent="0.45">
      <c r="A28" s="12" t="s">
        <v>30</v>
      </c>
      <c r="B28" s="20">
        <v>774582.99999999988</v>
      </c>
      <c r="C28" s="21">
        <v>512433</v>
      </c>
      <c r="D28" s="11">
        <f t="shared" si="0"/>
        <v>0.66155983283908903</v>
      </c>
      <c r="E28" s="21">
        <v>2183</v>
      </c>
      <c r="F28" s="11">
        <f t="shared" si="1"/>
        <v>2.8182906157248485E-3</v>
      </c>
      <c r="G28" s="21">
        <v>457</v>
      </c>
      <c r="H28" s="11">
        <f t="shared" si="2"/>
        <v>5.8999487466159222E-4</v>
      </c>
    </row>
    <row r="29" spans="1:8" x14ac:dyDescent="0.45">
      <c r="A29" s="12" t="s">
        <v>31</v>
      </c>
      <c r="B29" s="20">
        <v>820997</v>
      </c>
      <c r="C29" s="21">
        <v>538786</v>
      </c>
      <c r="D29" s="11">
        <f t="shared" si="0"/>
        <v>0.65625818364744326</v>
      </c>
      <c r="E29" s="21">
        <v>2850</v>
      </c>
      <c r="F29" s="11">
        <f t="shared" si="1"/>
        <v>3.4713890550148174E-3</v>
      </c>
      <c r="G29" s="21">
        <v>336</v>
      </c>
      <c r="H29" s="11">
        <f t="shared" si="2"/>
        <v>4.0925849911753638E-4</v>
      </c>
    </row>
    <row r="30" spans="1:8" x14ac:dyDescent="0.45">
      <c r="A30" s="12" t="s">
        <v>32</v>
      </c>
      <c r="B30" s="20">
        <v>2071737</v>
      </c>
      <c r="C30" s="21">
        <v>1419009</v>
      </c>
      <c r="D30" s="11">
        <f t="shared" si="0"/>
        <v>0.68493684285215739</v>
      </c>
      <c r="E30" s="21">
        <v>6614</v>
      </c>
      <c r="F30" s="11">
        <f t="shared" si="1"/>
        <v>3.1924901664641798E-3</v>
      </c>
      <c r="G30" s="21">
        <v>1718</v>
      </c>
      <c r="H30" s="11">
        <f t="shared" si="2"/>
        <v>8.2925583701019964E-4</v>
      </c>
    </row>
    <row r="31" spans="1:8" x14ac:dyDescent="0.45">
      <c r="A31" s="12" t="s">
        <v>33</v>
      </c>
      <c r="B31" s="20">
        <v>2016791</v>
      </c>
      <c r="C31" s="21">
        <v>1332215</v>
      </c>
      <c r="D31" s="11">
        <f t="shared" si="0"/>
        <v>0.66056175379600568</v>
      </c>
      <c r="E31" s="21">
        <v>5416</v>
      </c>
      <c r="F31" s="11">
        <f t="shared" si="1"/>
        <v>2.6854542686872364E-3</v>
      </c>
      <c r="G31" s="21">
        <v>813</v>
      </c>
      <c r="H31" s="11">
        <f t="shared" si="2"/>
        <v>4.0311564262236396E-4</v>
      </c>
    </row>
    <row r="32" spans="1:8" x14ac:dyDescent="0.45">
      <c r="A32" s="12" t="s">
        <v>34</v>
      </c>
      <c r="B32" s="20">
        <v>3686259.9999999995</v>
      </c>
      <c r="C32" s="21">
        <v>2427773</v>
      </c>
      <c r="D32" s="11">
        <f t="shared" si="0"/>
        <v>0.65860058704486402</v>
      </c>
      <c r="E32" s="21">
        <v>15424</v>
      </c>
      <c r="F32" s="11">
        <f t="shared" si="1"/>
        <v>4.1841866824369424E-3</v>
      </c>
      <c r="G32" s="21">
        <v>2937</v>
      </c>
      <c r="H32" s="11">
        <f t="shared" si="2"/>
        <v>7.9674249781621492E-4</v>
      </c>
    </row>
    <row r="33" spans="1:8" x14ac:dyDescent="0.45">
      <c r="A33" s="12" t="s">
        <v>35</v>
      </c>
      <c r="B33" s="20">
        <v>7558801.9999999991</v>
      </c>
      <c r="C33" s="21">
        <v>4573098</v>
      </c>
      <c r="D33" s="11">
        <f t="shared" si="0"/>
        <v>0.60500301502804288</v>
      </c>
      <c r="E33" s="21">
        <v>22472</v>
      </c>
      <c r="F33" s="11">
        <f t="shared" si="1"/>
        <v>2.9729578840668141E-3</v>
      </c>
      <c r="G33" s="21">
        <v>4250</v>
      </c>
      <c r="H33" s="11">
        <f t="shared" si="2"/>
        <v>5.6225841079049303E-4</v>
      </c>
    </row>
    <row r="34" spans="1:8" x14ac:dyDescent="0.45">
      <c r="A34" s="12" t="s">
        <v>36</v>
      </c>
      <c r="B34" s="20">
        <v>1800557</v>
      </c>
      <c r="C34" s="21">
        <v>1152659</v>
      </c>
      <c r="D34" s="11">
        <f t="shared" si="0"/>
        <v>0.64016801467545881</v>
      </c>
      <c r="E34" s="21">
        <v>4829</v>
      </c>
      <c r="F34" s="11">
        <f t="shared" si="1"/>
        <v>2.681947863911001E-3</v>
      </c>
      <c r="G34" s="21">
        <v>780</v>
      </c>
      <c r="H34" s="11">
        <f t="shared" si="2"/>
        <v>4.3319928222211238E-4</v>
      </c>
    </row>
    <row r="35" spans="1:8" x14ac:dyDescent="0.45">
      <c r="A35" s="12" t="s">
        <v>37</v>
      </c>
      <c r="B35" s="20">
        <v>1418843</v>
      </c>
      <c r="C35" s="21">
        <v>886089</v>
      </c>
      <c r="D35" s="11">
        <f t="shared" si="0"/>
        <v>0.62451518596490241</v>
      </c>
      <c r="E35" s="21">
        <v>5210</v>
      </c>
      <c r="F35" s="11">
        <f t="shared" si="1"/>
        <v>3.6720059936159251E-3</v>
      </c>
      <c r="G35" s="21">
        <v>1224</v>
      </c>
      <c r="H35" s="11">
        <f t="shared" si="2"/>
        <v>8.6267472863452827E-4</v>
      </c>
    </row>
    <row r="36" spans="1:8" x14ac:dyDescent="0.45">
      <c r="A36" s="12" t="s">
        <v>38</v>
      </c>
      <c r="B36" s="20">
        <v>2530542</v>
      </c>
      <c r="C36" s="21">
        <v>1530321</v>
      </c>
      <c r="D36" s="11">
        <f t="shared" si="0"/>
        <v>0.60474040739098578</v>
      </c>
      <c r="E36" s="21">
        <v>9353</v>
      </c>
      <c r="F36" s="11">
        <f t="shared" si="1"/>
        <v>3.6960461434744018E-3</v>
      </c>
      <c r="G36" s="21">
        <v>1593</v>
      </c>
      <c r="H36" s="11">
        <f t="shared" si="2"/>
        <v>6.2950940944667187E-4</v>
      </c>
    </row>
    <row r="37" spans="1:8" x14ac:dyDescent="0.45">
      <c r="A37" s="12" t="s">
        <v>39</v>
      </c>
      <c r="B37" s="20">
        <v>8839511</v>
      </c>
      <c r="C37" s="21">
        <v>5056107</v>
      </c>
      <c r="D37" s="11">
        <f t="shared" si="0"/>
        <v>0.57198944602252322</v>
      </c>
      <c r="E37" s="21">
        <v>29101</v>
      </c>
      <c r="F37" s="11">
        <f t="shared" si="1"/>
        <v>3.2921504368284625E-3</v>
      </c>
      <c r="G37" s="21">
        <v>4295</v>
      </c>
      <c r="H37" s="11">
        <f t="shared" si="2"/>
        <v>4.858866061708617E-4</v>
      </c>
    </row>
    <row r="38" spans="1:8" x14ac:dyDescent="0.45">
      <c r="A38" s="12" t="s">
        <v>40</v>
      </c>
      <c r="B38" s="20">
        <v>5523625</v>
      </c>
      <c r="C38" s="21">
        <v>3362026</v>
      </c>
      <c r="D38" s="11">
        <f t="shared" si="0"/>
        <v>0.60866297042250339</v>
      </c>
      <c r="E38" s="21">
        <v>18623</v>
      </c>
      <c r="F38" s="11">
        <f t="shared" si="1"/>
        <v>3.3715177985471499E-3</v>
      </c>
      <c r="G38" s="21">
        <v>3609</v>
      </c>
      <c r="H38" s="11">
        <f t="shared" si="2"/>
        <v>6.5337527438955392E-4</v>
      </c>
    </row>
    <row r="39" spans="1:8" x14ac:dyDescent="0.45">
      <c r="A39" s="12" t="s">
        <v>41</v>
      </c>
      <c r="B39" s="20">
        <v>1344738.9999999998</v>
      </c>
      <c r="C39" s="21">
        <v>848860</v>
      </c>
      <c r="D39" s="11">
        <f t="shared" si="0"/>
        <v>0.63124517099600752</v>
      </c>
      <c r="E39" s="21">
        <v>3025</v>
      </c>
      <c r="F39" s="11">
        <f t="shared" si="1"/>
        <v>2.2495071534327483E-3</v>
      </c>
      <c r="G39" s="21">
        <v>678</v>
      </c>
      <c r="H39" s="11">
        <f t="shared" si="2"/>
        <v>5.041870578602986E-4</v>
      </c>
    </row>
    <row r="40" spans="1:8" x14ac:dyDescent="0.45">
      <c r="A40" s="12" t="s">
        <v>42</v>
      </c>
      <c r="B40" s="20">
        <v>944432</v>
      </c>
      <c r="C40" s="21">
        <v>598133</v>
      </c>
      <c r="D40" s="11">
        <f t="shared" si="0"/>
        <v>0.63332563911430362</v>
      </c>
      <c r="E40" s="21">
        <v>1922</v>
      </c>
      <c r="F40" s="11">
        <f t="shared" si="1"/>
        <v>2.0350856387754755E-3</v>
      </c>
      <c r="G40" s="21">
        <v>551</v>
      </c>
      <c r="H40" s="11">
        <f t="shared" si="2"/>
        <v>5.834194521151338E-4</v>
      </c>
    </row>
    <row r="41" spans="1:8" x14ac:dyDescent="0.45">
      <c r="A41" s="12" t="s">
        <v>43</v>
      </c>
      <c r="B41" s="20">
        <v>556788</v>
      </c>
      <c r="C41" s="21">
        <v>351884</v>
      </c>
      <c r="D41" s="11">
        <f t="shared" si="0"/>
        <v>0.63198919516943608</v>
      </c>
      <c r="E41" s="21">
        <v>1522</v>
      </c>
      <c r="F41" s="11">
        <f t="shared" si="1"/>
        <v>2.7335359239064059E-3</v>
      </c>
      <c r="G41" s="21">
        <v>200</v>
      </c>
      <c r="H41" s="11">
        <f t="shared" si="2"/>
        <v>3.5920314374591404E-4</v>
      </c>
    </row>
    <row r="42" spans="1:8" x14ac:dyDescent="0.45">
      <c r="A42" s="12" t="s">
        <v>44</v>
      </c>
      <c r="B42" s="20">
        <v>672814.99999999988</v>
      </c>
      <c r="C42" s="21">
        <v>452907</v>
      </c>
      <c r="D42" s="11">
        <f t="shared" si="0"/>
        <v>0.67315235242971705</v>
      </c>
      <c r="E42" s="21">
        <v>1631</v>
      </c>
      <c r="F42" s="11">
        <f t="shared" si="1"/>
        <v>2.4241433380646988E-3</v>
      </c>
      <c r="G42" s="21">
        <v>239</v>
      </c>
      <c r="H42" s="11">
        <f t="shared" si="2"/>
        <v>3.5522394714743285E-4</v>
      </c>
    </row>
    <row r="43" spans="1:8" x14ac:dyDescent="0.45">
      <c r="A43" s="12" t="s">
        <v>45</v>
      </c>
      <c r="B43" s="20">
        <v>1893791</v>
      </c>
      <c r="C43" s="21">
        <v>1186740</v>
      </c>
      <c r="D43" s="11">
        <f t="shared" si="0"/>
        <v>0.62664781910992295</v>
      </c>
      <c r="E43" s="21">
        <v>7308</v>
      </c>
      <c r="F43" s="11">
        <f t="shared" si="1"/>
        <v>3.8589263545977352E-3</v>
      </c>
      <c r="G43" s="21">
        <v>2561</v>
      </c>
      <c r="H43" s="11">
        <f t="shared" si="2"/>
        <v>1.3523139565031199E-3</v>
      </c>
    </row>
    <row r="44" spans="1:8" x14ac:dyDescent="0.45">
      <c r="A44" s="12" t="s">
        <v>46</v>
      </c>
      <c r="B44" s="20">
        <v>2812432.9999999995</v>
      </c>
      <c r="C44" s="21">
        <v>1728361</v>
      </c>
      <c r="D44" s="11">
        <f t="shared" si="0"/>
        <v>0.61454299533535561</v>
      </c>
      <c r="E44" s="21">
        <v>7289</v>
      </c>
      <c r="F44" s="11">
        <f t="shared" si="1"/>
        <v>2.59170618464511E-3</v>
      </c>
      <c r="G44" s="21">
        <v>1373</v>
      </c>
      <c r="H44" s="11">
        <f t="shared" si="2"/>
        <v>4.881894075343307E-4</v>
      </c>
    </row>
    <row r="45" spans="1:8" x14ac:dyDescent="0.45">
      <c r="A45" s="12" t="s">
        <v>47</v>
      </c>
      <c r="B45" s="20">
        <v>1356110</v>
      </c>
      <c r="C45" s="21">
        <v>908694</v>
      </c>
      <c r="D45" s="11">
        <f t="shared" si="0"/>
        <v>0.67007396155179155</v>
      </c>
      <c r="E45" s="21">
        <v>3773</v>
      </c>
      <c r="F45" s="11">
        <f t="shared" si="1"/>
        <v>2.7822226810509474E-3</v>
      </c>
      <c r="G45" s="21">
        <v>548</v>
      </c>
      <c r="H45" s="11">
        <f t="shared" si="2"/>
        <v>4.0409701277919932E-4</v>
      </c>
    </row>
    <row r="46" spans="1:8" x14ac:dyDescent="0.45">
      <c r="A46" s="12" t="s">
        <v>48</v>
      </c>
      <c r="B46" s="20">
        <v>734949</v>
      </c>
      <c r="C46" s="21">
        <v>479895</v>
      </c>
      <c r="D46" s="11">
        <f t="shared" si="0"/>
        <v>0.65296367503051234</v>
      </c>
      <c r="E46" s="21">
        <v>1284</v>
      </c>
      <c r="F46" s="11">
        <f t="shared" si="1"/>
        <v>1.7470600000816384E-3</v>
      </c>
      <c r="G46" s="21">
        <v>202</v>
      </c>
      <c r="H46" s="11">
        <f t="shared" si="2"/>
        <v>2.748490031281082E-4</v>
      </c>
    </row>
    <row r="47" spans="1:8" x14ac:dyDescent="0.45">
      <c r="A47" s="12" t="s">
        <v>49</v>
      </c>
      <c r="B47" s="20">
        <v>973896</v>
      </c>
      <c r="C47" s="21">
        <v>613791</v>
      </c>
      <c r="D47" s="11">
        <f t="shared" si="0"/>
        <v>0.63024285960718596</v>
      </c>
      <c r="E47" s="21">
        <v>3065</v>
      </c>
      <c r="F47" s="11">
        <f t="shared" si="1"/>
        <v>3.1471532894682798E-3</v>
      </c>
      <c r="G47" s="21">
        <v>1493</v>
      </c>
      <c r="H47" s="11">
        <f t="shared" si="2"/>
        <v>1.5330178992418082E-3</v>
      </c>
    </row>
    <row r="48" spans="1:8" x14ac:dyDescent="0.45">
      <c r="A48" s="12" t="s">
        <v>50</v>
      </c>
      <c r="B48" s="20">
        <v>1356219</v>
      </c>
      <c r="C48" s="21">
        <v>887937</v>
      </c>
      <c r="D48" s="11">
        <f t="shared" si="0"/>
        <v>0.65471505708148903</v>
      </c>
      <c r="E48" s="21">
        <v>4544</v>
      </c>
      <c r="F48" s="11">
        <f t="shared" si="1"/>
        <v>3.3504913292027321E-3</v>
      </c>
      <c r="G48" s="21">
        <v>495</v>
      </c>
      <c r="H48" s="11">
        <f t="shared" si="2"/>
        <v>3.6498530104651239E-4</v>
      </c>
    </row>
    <row r="49" spans="1:8" x14ac:dyDescent="0.45">
      <c r="A49" s="12" t="s">
        <v>51</v>
      </c>
      <c r="B49" s="20">
        <v>701167</v>
      </c>
      <c r="C49" s="21">
        <v>442264</v>
      </c>
      <c r="D49" s="11">
        <f t="shared" si="0"/>
        <v>0.63075415699826143</v>
      </c>
      <c r="E49" s="21">
        <v>1773</v>
      </c>
      <c r="F49" s="11">
        <f t="shared" si="1"/>
        <v>2.5286415361818228E-3</v>
      </c>
      <c r="G49" s="21">
        <v>368</v>
      </c>
      <c r="H49" s="11">
        <f t="shared" si="2"/>
        <v>5.2483930361811094E-4</v>
      </c>
    </row>
    <row r="50" spans="1:8" x14ac:dyDescent="0.45">
      <c r="A50" s="12" t="s">
        <v>52</v>
      </c>
      <c r="B50" s="20">
        <v>5124170</v>
      </c>
      <c r="C50" s="21">
        <v>3100120</v>
      </c>
      <c r="D50" s="11">
        <f t="shared" si="0"/>
        <v>0.60499944381236381</v>
      </c>
      <c r="E50" s="21">
        <v>15606</v>
      </c>
      <c r="F50" s="11">
        <f t="shared" si="1"/>
        <v>3.0455664039249282E-3</v>
      </c>
      <c r="G50" s="21">
        <v>3383</v>
      </c>
      <c r="H50" s="11">
        <f t="shared" si="2"/>
        <v>6.6020448189658032E-4</v>
      </c>
    </row>
    <row r="51" spans="1:8" x14ac:dyDescent="0.45">
      <c r="A51" s="12" t="s">
        <v>53</v>
      </c>
      <c r="B51" s="20">
        <v>818222</v>
      </c>
      <c r="C51" s="21">
        <v>504183</v>
      </c>
      <c r="D51" s="11">
        <f t="shared" si="0"/>
        <v>0.61619340472390138</v>
      </c>
      <c r="E51" s="21">
        <v>2293</v>
      </c>
      <c r="F51" s="11">
        <f t="shared" si="1"/>
        <v>2.8024179256974269E-3</v>
      </c>
      <c r="G51" s="21">
        <v>574</v>
      </c>
      <c r="H51" s="11">
        <f t="shared" si="2"/>
        <v>7.0152110307471563E-4</v>
      </c>
    </row>
    <row r="52" spans="1:8" x14ac:dyDescent="0.45">
      <c r="A52" s="12" t="s">
        <v>54</v>
      </c>
      <c r="B52" s="20">
        <v>1335937.9999999998</v>
      </c>
      <c r="C52" s="21">
        <v>893184</v>
      </c>
      <c r="D52" s="11">
        <f t="shared" si="0"/>
        <v>0.66858192520910409</v>
      </c>
      <c r="E52" s="21">
        <v>3340</v>
      </c>
      <c r="F52" s="11">
        <f t="shared" si="1"/>
        <v>2.5001160233483893E-3</v>
      </c>
      <c r="G52" s="21">
        <v>647</v>
      </c>
      <c r="H52" s="11">
        <f t="shared" si="2"/>
        <v>4.8430391230730777E-4</v>
      </c>
    </row>
    <row r="53" spans="1:8" x14ac:dyDescent="0.45">
      <c r="A53" s="12" t="s">
        <v>55</v>
      </c>
      <c r="B53" s="20">
        <v>1758645</v>
      </c>
      <c r="C53" s="21">
        <v>1157669</v>
      </c>
      <c r="D53" s="11">
        <f t="shared" si="0"/>
        <v>0.65827327288907089</v>
      </c>
      <c r="E53" s="21">
        <v>3031</v>
      </c>
      <c r="F53" s="11">
        <f t="shared" si="1"/>
        <v>1.7234859792624436E-3</v>
      </c>
      <c r="G53" s="21">
        <v>599</v>
      </c>
      <c r="H53" s="11">
        <f t="shared" si="2"/>
        <v>3.4060313479980324E-4</v>
      </c>
    </row>
    <row r="54" spans="1:8" x14ac:dyDescent="0.45">
      <c r="A54" s="12" t="s">
        <v>56</v>
      </c>
      <c r="B54" s="20">
        <v>1141741</v>
      </c>
      <c r="C54" s="21">
        <v>733922</v>
      </c>
      <c r="D54" s="11">
        <f t="shared" si="0"/>
        <v>0.64280953386100703</v>
      </c>
      <c r="E54" s="21">
        <v>3550</v>
      </c>
      <c r="F54" s="11">
        <f t="shared" si="1"/>
        <v>3.1092866070325932E-3</v>
      </c>
      <c r="G54" s="21">
        <v>725</v>
      </c>
      <c r="H54" s="11">
        <f t="shared" si="2"/>
        <v>6.3499515214045915E-4</v>
      </c>
    </row>
    <row r="55" spans="1:8" x14ac:dyDescent="0.45">
      <c r="A55" s="12" t="s">
        <v>57</v>
      </c>
      <c r="B55" s="20">
        <v>1087241</v>
      </c>
      <c r="C55" s="21">
        <v>681813</v>
      </c>
      <c r="D55" s="11">
        <f t="shared" si="0"/>
        <v>0.62710383438446493</v>
      </c>
      <c r="E55" s="21">
        <v>2490</v>
      </c>
      <c r="F55" s="11">
        <f t="shared" si="1"/>
        <v>2.2902006086966921E-3</v>
      </c>
      <c r="G55" s="21">
        <v>471</v>
      </c>
      <c r="H55" s="11">
        <f t="shared" si="2"/>
        <v>4.3320662116310918E-4</v>
      </c>
    </row>
    <row r="56" spans="1:8" x14ac:dyDescent="0.45">
      <c r="A56" s="12" t="s">
        <v>58</v>
      </c>
      <c r="B56" s="20">
        <v>1617517</v>
      </c>
      <c r="C56" s="21">
        <v>1048173</v>
      </c>
      <c r="D56" s="11">
        <f t="shared" si="0"/>
        <v>0.64801359120182356</v>
      </c>
      <c r="E56" s="21">
        <v>5213</v>
      </c>
      <c r="F56" s="11">
        <f t="shared" si="1"/>
        <v>3.2228409345929593E-3</v>
      </c>
      <c r="G56" s="21">
        <v>1060</v>
      </c>
      <c r="H56" s="11">
        <f t="shared" si="2"/>
        <v>6.5532541543612832E-4</v>
      </c>
    </row>
    <row r="57" spans="1:8" x14ac:dyDescent="0.45">
      <c r="A57" s="12" t="s">
        <v>59</v>
      </c>
      <c r="B57" s="20">
        <v>1485118</v>
      </c>
      <c r="C57" s="21">
        <v>703493</v>
      </c>
      <c r="D57" s="11">
        <f t="shared" si="0"/>
        <v>0.47369501952033444</v>
      </c>
      <c r="E57" s="21">
        <v>3421</v>
      </c>
      <c r="F57" s="11">
        <f t="shared" si="1"/>
        <v>2.3035206630045561E-3</v>
      </c>
      <c r="G57" s="21">
        <v>524</v>
      </c>
      <c r="H57" s="11">
        <f t="shared" si="2"/>
        <v>3.5283391622753209E-4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63</v>
      </c>
    </row>
    <row r="63" spans="1:8" x14ac:dyDescent="0.45">
      <c r="A63" s="53" t="s">
        <v>64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4" t="s">
        <v>65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9">
        <f>'進捗状況 (都道府県別)'!G3</f>
        <v>44788</v>
      </c>
      <c r="H3" s="89"/>
    </row>
    <row r="4" spans="1:8" x14ac:dyDescent="0.45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90" t="s">
        <v>67</v>
      </c>
      <c r="B5" s="75" t="s">
        <v>3</v>
      </c>
      <c r="C5" s="71" t="s">
        <v>4</v>
      </c>
      <c r="D5" s="76"/>
      <c r="E5" s="91" t="str">
        <f>'進捗状況 (都道府県別)'!E5</f>
        <v>直近1週間</v>
      </c>
      <c r="F5" s="92"/>
      <c r="G5" s="93">
        <f>'進捗状況 (都道府県別)'!G5:H5</f>
        <v>44785</v>
      </c>
      <c r="H5" s="94"/>
    </row>
    <row r="6" spans="1:8" ht="23.25" customHeight="1" x14ac:dyDescent="0.45">
      <c r="A6" s="90"/>
      <c r="B6" s="75"/>
      <c r="C6" s="77"/>
      <c r="D6" s="78"/>
      <c r="E6" s="83" t="s">
        <v>6</v>
      </c>
      <c r="F6" s="84"/>
      <c r="G6" s="85" t="s">
        <v>7</v>
      </c>
      <c r="H6" s="86"/>
    </row>
    <row r="7" spans="1:8" ht="18.75" customHeight="1" x14ac:dyDescent="0.45">
      <c r="A7" s="70"/>
      <c r="B7" s="75"/>
      <c r="C7" s="87" t="s">
        <v>8</v>
      </c>
      <c r="D7" s="8"/>
      <c r="E7" s="87" t="s">
        <v>9</v>
      </c>
      <c r="F7" s="8"/>
      <c r="G7" s="87" t="s">
        <v>9</v>
      </c>
      <c r="H7" s="9"/>
    </row>
    <row r="8" spans="1:8" ht="18.75" customHeight="1" x14ac:dyDescent="0.45">
      <c r="A8" s="70"/>
      <c r="B8" s="75"/>
      <c r="C8" s="88"/>
      <c r="D8" s="73" t="s">
        <v>10</v>
      </c>
      <c r="E8" s="88"/>
      <c r="F8" s="71" t="s">
        <v>11</v>
      </c>
      <c r="G8" s="88"/>
      <c r="H8" s="73" t="s">
        <v>11</v>
      </c>
    </row>
    <row r="9" spans="1:8" ht="35.1" customHeight="1" x14ac:dyDescent="0.45">
      <c r="A9" s="70"/>
      <c r="B9" s="75"/>
      <c r="C9" s="88"/>
      <c r="D9" s="72"/>
      <c r="E9" s="88"/>
      <c r="F9" s="72"/>
      <c r="G9" s="88"/>
      <c r="H9" s="72"/>
    </row>
    <row r="10" spans="1:8" x14ac:dyDescent="0.45">
      <c r="A10" s="10" t="s">
        <v>68</v>
      </c>
      <c r="B10" s="20">
        <v>27549031.999999996</v>
      </c>
      <c r="C10" s="21">
        <f>SUM(C11:C30)</f>
        <v>16818325</v>
      </c>
      <c r="D10" s="11">
        <f>C10/$B10</f>
        <v>0.61048696738237485</v>
      </c>
      <c r="E10" s="21">
        <f>SUM(E11:E30)</f>
        <v>99492</v>
      </c>
      <c r="F10" s="11">
        <f>E10/$B10</f>
        <v>3.6114517562722353E-3</v>
      </c>
      <c r="G10" s="21">
        <f>SUM(G11:G30)</f>
        <v>20098</v>
      </c>
      <c r="H10" s="11">
        <f>G10/$B10</f>
        <v>7.2953561489928222E-4</v>
      </c>
    </row>
    <row r="11" spans="1:8" x14ac:dyDescent="0.45">
      <c r="A11" s="12" t="s">
        <v>69</v>
      </c>
      <c r="B11" s="20">
        <v>1961575</v>
      </c>
      <c r="C11" s="21">
        <v>1207127</v>
      </c>
      <c r="D11" s="11">
        <f t="shared" ref="D11:D30" si="0">C11/$B11</f>
        <v>0.61538661534736117</v>
      </c>
      <c r="E11" s="21">
        <v>4103</v>
      </c>
      <c r="F11" s="11">
        <f t="shared" ref="F11:F30" si="1">E11/$B11</f>
        <v>2.0916865274078229E-3</v>
      </c>
      <c r="G11" s="21">
        <v>1406</v>
      </c>
      <c r="H11" s="11">
        <f t="shared" ref="H11:H30" si="2">G11/$B11</f>
        <v>7.1677096210952934E-4</v>
      </c>
    </row>
    <row r="12" spans="1:8" x14ac:dyDescent="0.45">
      <c r="A12" s="12" t="s">
        <v>70</v>
      </c>
      <c r="B12" s="20">
        <v>1065932</v>
      </c>
      <c r="C12" s="21">
        <v>676263</v>
      </c>
      <c r="D12" s="11">
        <f t="shared" si="0"/>
        <v>0.63443352859281832</v>
      </c>
      <c r="E12" s="21">
        <v>3863</v>
      </c>
      <c r="F12" s="11">
        <f t="shared" si="1"/>
        <v>3.6240585703403217E-3</v>
      </c>
      <c r="G12" s="21">
        <v>446</v>
      </c>
      <c r="H12" s="11">
        <f t="shared" si="2"/>
        <v>4.18413182079157E-4</v>
      </c>
    </row>
    <row r="13" spans="1:8" x14ac:dyDescent="0.45">
      <c r="A13" s="12" t="s">
        <v>71</v>
      </c>
      <c r="B13" s="20">
        <v>1324589</v>
      </c>
      <c r="C13" s="21">
        <v>852251</v>
      </c>
      <c r="D13" s="11">
        <f t="shared" si="0"/>
        <v>0.64340787972722102</v>
      </c>
      <c r="E13" s="21">
        <v>9023</v>
      </c>
      <c r="F13" s="11">
        <f t="shared" si="1"/>
        <v>6.8119243025572462E-3</v>
      </c>
      <c r="G13" s="21">
        <v>2204</v>
      </c>
      <c r="H13" s="11">
        <f t="shared" si="2"/>
        <v>1.6639123531903104E-3</v>
      </c>
    </row>
    <row r="14" spans="1:8" x14ac:dyDescent="0.45">
      <c r="A14" s="12" t="s">
        <v>72</v>
      </c>
      <c r="B14" s="20">
        <v>974726</v>
      </c>
      <c r="C14" s="21">
        <v>637051</v>
      </c>
      <c r="D14" s="11">
        <f t="shared" si="0"/>
        <v>0.65356931076015212</v>
      </c>
      <c r="E14" s="21">
        <v>3809</v>
      </c>
      <c r="F14" s="11">
        <f t="shared" si="1"/>
        <v>3.9077648487882751E-3</v>
      </c>
      <c r="G14" s="21">
        <v>1015</v>
      </c>
      <c r="H14" s="11">
        <f t="shared" si="2"/>
        <v>1.0413182781622732E-3</v>
      </c>
    </row>
    <row r="15" spans="1:8" x14ac:dyDescent="0.45">
      <c r="A15" s="12" t="s">
        <v>73</v>
      </c>
      <c r="B15" s="20">
        <v>3759920</v>
      </c>
      <c r="C15" s="21">
        <v>2410449</v>
      </c>
      <c r="D15" s="11">
        <f t="shared" si="0"/>
        <v>0.64109050192557293</v>
      </c>
      <c r="E15" s="21">
        <v>12548</v>
      </c>
      <c r="F15" s="11">
        <f t="shared" si="1"/>
        <v>3.3373050490435965E-3</v>
      </c>
      <c r="G15" s="21">
        <v>2521</v>
      </c>
      <c r="H15" s="11">
        <f t="shared" si="2"/>
        <v>6.7049298921253639E-4</v>
      </c>
    </row>
    <row r="16" spans="1:8" x14ac:dyDescent="0.45">
      <c r="A16" s="12" t="s">
        <v>74</v>
      </c>
      <c r="B16" s="20">
        <v>1521562.0000000002</v>
      </c>
      <c r="C16" s="21">
        <v>932056</v>
      </c>
      <c r="D16" s="11">
        <f t="shared" si="0"/>
        <v>0.61256524545171331</v>
      </c>
      <c r="E16" s="21">
        <v>6455</v>
      </c>
      <c r="F16" s="11">
        <f t="shared" si="1"/>
        <v>4.2423509525080141E-3</v>
      </c>
      <c r="G16" s="21">
        <v>1051</v>
      </c>
      <c r="H16" s="11">
        <f t="shared" si="2"/>
        <v>6.9073754470734669E-4</v>
      </c>
    </row>
    <row r="17" spans="1:8" x14ac:dyDescent="0.45">
      <c r="A17" s="12" t="s">
        <v>75</v>
      </c>
      <c r="B17" s="20">
        <v>718601</v>
      </c>
      <c r="C17" s="21">
        <v>465029</v>
      </c>
      <c r="D17" s="11">
        <f t="shared" si="0"/>
        <v>0.64713102263982381</v>
      </c>
      <c r="E17" s="21">
        <v>2411</v>
      </c>
      <c r="F17" s="11">
        <f t="shared" si="1"/>
        <v>3.3551303157106655E-3</v>
      </c>
      <c r="G17" s="21">
        <v>395</v>
      </c>
      <c r="H17" s="11">
        <f t="shared" si="2"/>
        <v>5.496791682727967E-4</v>
      </c>
    </row>
    <row r="18" spans="1:8" x14ac:dyDescent="0.45">
      <c r="A18" s="12" t="s">
        <v>76</v>
      </c>
      <c r="B18" s="20">
        <v>784774</v>
      </c>
      <c r="C18" s="21">
        <v>539436</v>
      </c>
      <c r="D18" s="11">
        <f t="shared" si="0"/>
        <v>0.68737751250678536</v>
      </c>
      <c r="E18" s="21">
        <v>2052</v>
      </c>
      <c r="F18" s="11">
        <f t="shared" si="1"/>
        <v>2.6147655248517409E-3</v>
      </c>
      <c r="G18" s="21">
        <v>260</v>
      </c>
      <c r="H18" s="11">
        <f t="shared" si="2"/>
        <v>3.3130557332429461E-4</v>
      </c>
    </row>
    <row r="19" spans="1:8" x14ac:dyDescent="0.45">
      <c r="A19" s="12" t="s">
        <v>77</v>
      </c>
      <c r="B19" s="20">
        <v>694295.99999999988</v>
      </c>
      <c r="C19" s="21">
        <v>456687</v>
      </c>
      <c r="D19" s="11">
        <f t="shared" si="0"/>
        <v>0.65776988489059429</v>
      </c>
      <c r="E19" s="21">
        <v>1999</v>
      </c>
      <c r="F19" s="11">
        <f t="shared" si="1"/>
        <v>2.8791754525447364E-3</v>
      </c>
      <c r="G19" s="21">
        <v>238</v>
      </c>
      <c r="H19" s="11">
        <f t="shared" si="2"/>
        <v>3.4279327549056892E-4</v>
      </c>
    </row>
    <row r="20" spans="1:8" x14ac:dyDescent="0.45">
      <c r="A20" s="12" t="s">
        <v>78</v>
      </c>
      <c r="B20" s="20">
        <v>799966</v>
      </c>
      <c r="C20" s="21">
        <v>517901</v>
      </c>
      <c r="D20" s="11">
        <f t="shared" si="0"/>
        <v>0.64740376465999805</v>
      </c>
      <c r="E20" s="21">
        <v>6210</v>
      </c>
      <c r="F20" s="11">
        <f t="shared" si="1"/>
        <v>7.7628299202716113E-3</v>
      </c>
      <c r="G20" s="21">
        <v>1369</v>
      </c>
      <c r="H20" s="11">
        <f t="shared" si="2"/>
        <v>1.7113227312160768E-3</v>
      </c>
    </row>
    <row r="21" spans="1:8" x14ac:dyDescent="0.45">
      <c r="A21" s="12" t="s">
        <v>79</v>
      </c>
      <c r="B21" s="20">
        <v>2300944</v>
      </c>
      <c r="C21" s="21">
        <v>1363748</v>
      </c>
      <c r="D21" s="11">
        <f t="shared" si="0"/>
        <v>0.59269065218449468</v>
      </c>
      <c r="E21" s="21">
        <v>7572</v>
      </c>
      <c r="F21" s="11">
        <f t="shared" si="1"/>
        <v>3.290823244720428E-3</v>
      </c>
      <c r="G21" s="21">
        <v>1527</v>
      </c>
      <c r="H21" s="11">
        <f t="shared" si="2"/>
        <v>6.6364066226731288E-4</v>
      </c>
    </row>
    <row r="22" spans="1:8" x14ac:dyDescent="0.45">
      <c r="A22" s="12" t="s">
        <v>80</v>
      </c>
      <c r="B22" s="20">
        <v>1400720</v>
      </c>
      <c r="C22" s="21">
        <v>821430</v>
      </c>
      <c r="D22" s="11">
        <f t="shared" si="0"/>
        <v>0.58643411959563652</v>
      </c>
      <c r="E22" s="21">
        <v>5457</v>
      </c>
      <c r="F22" s="11">
        <f t="shared" si="1"/>
        <v>3.8958535610257583E-3</v>
      </c>
      <c r="G22" s="21">
        <v>941</v>
      </c>
      <c r="H22" s="11">
        <f t="shared" si="2"/>
        <v>6.7179736135701638E-4</v>
      </c>
    </row>
    <row r="23" spans="1:8" x14ac:dyDescent="0.45">
      <c r="A23" s="12" t="s">
        <v>81</v>
      </c>
      <c r="B23" s="20">
        <v>2739963</v>
      </c>
      <c r="C23" s="21">
        <v>1475177</v>
      </c>
      <c r="D23" s="11">
        <f t="shared" si="0"/>
        <v>0.53839303669429117</v>
      </c>
      <c r="E23" s="21">
        <v>9004</v>
      </c>
      <c r="F23" s="11">
        <f t="shared" si="1"/>
        <v>3.2861757622274462E-3</v>
      </c>
      <c r="G23" s="21">
        <v>1412</v>
      </c>
      <c r="H23" s="11">
        <f t="shared" si="2"/>
        <v>5.153354260623227E-4</v>
      </c>
    </row>
    <row r="24" spans="1:8" x14ac:dyDescent="0.45">
      <c r="A24" s="12" t="s">
        <v>82</v>
      </c>
      <c r="B24" s="20">
        <v>831479.00000000012</v>
      </c>
      <c r="C24" s="21">
        <v>485110</v>
      </c>
      <c r="D24" s="11">
        <f t="shared" si="0"/>
        <v>0.58343024899005258</v>
      </c>
      <c r="E24" s="21">
        <v>3023</v>
      </c>
      <c r="F24" s="11">
        <f t="shared" si="1"/>
        <v>3.6356901376943971E-3</v>
      </c>
      <c r="G24" s="21">
        <v>626</v>
      </c>
      <c r="H24" s="11">
        <f t="shared" si="2"/>
        <v>7.5287529811336176E-4</v>
      </c>
    </row>
    <row r="25" spans="1:8" x14ac:dyDescent="0.45">
      <c r="A25" s="12" t="s">
        <v>83</v>
      </c>
      <c r="B25" s="20">
        <v>1526835</v>
      </c>
      <c r="C25" s="21">
        <v>892788</v>
      </c>
      <c r="D25" s="11">
        <f t="shared" si="0"/>
        <v>0.58473115955555122</v>
      </c>
      <c r="E25" s="21">
        <v>4816</v>
      </c>
      <c r="F25" s="11">
        <f t="shared" si="1"/>
        <v>3.1542373602910594E-3</v>
      </c>
      <c r="G25" s="21">
        <v>913</v>
      </c>
      <c r="H25" s="11">
        <f t="shared" si="2"/>
        <v>5.9796900123457999E-4</v>
      </c>
    </row>
    <row r="26" spans="1:8" x14ac:dyDescent="0.45">
      <c r="A26" s="12" t="s">
        <v>84</v>
      </c>
      <c r="B26" s="20">
        <v>708155</v>
      </c>
      <c r="C26" s="21">
        <v>424032</v>
      </c>
      <c r="D26" s="11">
        <f t="shared" si="0"/>
        <v>0.59878416448376415</v>
      </c>
      <c r="E26" s="21">
        <v>3070</v>
      </c>
      <c r="F26" s="11">
        <f t="shared" si="1"/>
        <v>4.3352090997027491E-3</v>
      </c>
      <c r="G26" s="21">
        <v>792</v>
      </c>
      <c r="H26" s="11">
        <f t="shared" si="2"/>
        <v>1.1183992205096342E-3</v>
      </c>
    </row>
    <row r="27" spans="1:8" x14ac:dyDescent="0.45">
      <c r="A27" s="12" t="s">
        <v>85</v>
      </c>
      <c r="B27" s="20">
        <v>1194817</v>
      </c>
      <c r="C27" s="21">
        <v>703397</v>
      </c>
      <c r="D27" s="11">
        <f t="shared" si="0"/>
        <v>0.58870688984170794</v>
      </c>
      <c r="E27" s="21">
        <v>3056</v>
      </c>
      <c r="F27" s="11">
        <f t="shared" si="1"/>
        <v>2.5577138591098051E-3</v>
      </c>
      <c r="G27" s="21">
        <v>765</v>
      </c>
      <c r="H27" s="11">
        <f t="shared" si="2"/>
        <v>6.402654130297778E-4</v>
      </c>
    </row>
    <row r="28" spans="1:8" x14ac:dyDescent="0.45">
      <c r="A28" s="12" t="s">
        <v>86</v>
      </c>
      <c r="B28" s="20">
        <v>944709</v>
      </c>
      <c r="C28" s="21">
        <v>594420</v>
      </c>
      <c r="D28" s="11">
        <f t="shared" si="0"/>
        <v>0.6292096296319819</v>
      </c>
      <c r="E28" s="21">
        <v>3466</v>
      </c>
      <c r="F28" s="11">
        <f t="shared" si="1"/>
        <v>3.6688546420114553E-3</v>
      </c>
      <c r="G28" s="21">
        <v>635</v>
      </c>
      <c r="H28" s="11">
        <f t="shared" si="2"/>
        <v>6.7216465599459724E-4</v>
      </c>
    </row>
    <row r="29" spans="1:8" x14ac:dyDescent="0.45">
      <c r="A29" s="12" t="s">
        <v>87</v>
      </c>
      <c r="B29" s="20">
        <v>1562767</v>
      </c>
      <c r="C29" s="21">
        <v>905705</v>
      </c>
      <c r="D29" s="11">
        <f t="shared" si="0"/>
        <v>0.57955216612585236</v>
      </c>
      <c r="E29" s="21">
        <v>6185</v>
      </c>
      <c r="F29" s="11">
        <f t="shared" si="1"/>
        <v>3.9577237041734312E-3</v>
      </c>
      <c r="G29" s="21">
        <v>1332</v>
      </c>
      <c r="H29" s="11">
        <f t="shared" si="2"/>
        <v>8.5233435310574132E-4</v>
      </c>
    </row>
    <row r="30" spans="1:8" x14ac:dyDescent="0.45">
      <c r="A30" s="12" t="s">
        <v>88</v>
      </c>
      <c r="B30" s="20">
        <v>732702</v>
      </c>
      <c r="C30" s="21">
        <v>458268</v>
      </c>
      <c r="D30" s="11">
        <f t="shared" si="0"/>
        <v>0.62544936413439567</v>
      </c>
      <c r="E30" s="21">
        <v>1370</v>
      </c>
      <c r="F30" s="11">
        <f t="shared" si="1"/>
        <v>1.8697915387156034E-3</v>
      </c>
      <c r="G30" s="21">
        <v>250</v>
      </c>
      <c r="H30" s="11">
        <f t="shared" si="2"/>
        <v>3.4120283553204441E-4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5" t="s">
        <v>3</v>
      </c>
      <c r="C34" s="71" t="s">
        <v>4</v>
      </c>
      <c r="D34" s="76"/>
      <c r="E34" s="91" t="str">
        <f>E5</f>
        <v>直近1週間</v>
      </c>
      <c r="F34" s="92"/>
      <c r="G34" s="91">
        <f>'進捗状況 (都道府県別)'!G5:H5</f>
        <v>44785</v>
      </c>
      <c r="H34" s="92"/>
    </row>
    <row r="35" spans="1:8" ht="24" customHeight="1" x14ac:dyDescent="0.45">
      <c r="A35" s="90"/>
      <c r="B35" s="75"/>
      <c r="C35" s="77"/>
      <c r="D35" s="78"/>
      <c r="E35" s="83" t="s">
        <v>6</v>
      </c>
      <c r="F35" s="84"/>
      <c r="G35" s="85" t="s">
        <v>7</v>
      </c>
      <c r="H35" s="86"/>
    </row>
    <row r="36" spans="1:8" ht="18.75" customHeight="1" x14ac:dyDescent="0.45">
      <c r="A36" s="70"/>
      <c r="B36" s="75"/>
      <c r="C36" s="87" t="s">
        <v>8</v>
      </c>
      <c r="D36" s="8"/>
      <c r="E36" s="87" t="s">
        <v>9</v>
      </c>
      <c r="F36" s="8"/>
      <c r="G36" s="87" t="s">
        <v>9</v>
      </c>
      <c r="H36" s="9"/>
    </row>
    <row r="37" spans="1:8" ht="18.75" customHeight="1" x14ac:dyDescent="0.45">
      <c r="A37" s="70"/>
      <c r="B37" s="75"/>
      <c r="C37" s="88"/>
      <c r="D37" s="73" t="s">
        <v>10</v>
      </c>
      <c r="E37" s="88"/>
      <c r="F37" s="71" t="s">
        <v>11</v>
      </c>
      <c r="G37" s="88"/>
      <c r="H37" s="73" t="s">
        <v>11</v>
      </c>
    </row>
    <row r="38" spans="1:8" ht="35.1" customHeight="1" x14ac:dyDescent="0.45">
      <c r="A38" s="70"/>
      <c r="B38" s="75"/>
      <c r="C38" s="88"/>
      <c r="D38" s="72"/>
      <c r="E38" s="88"/>
      <c r="F38" s="72"/>
      <c r="G38" s="88"/>
      <c r="H38" s="72"/>
    </row>
    <row r="39" spans="1:8" x14ac:dyDescent="0.45">
      <c r="A39" s="10" t="s">
        <v>68</v>
      </c>
      <c r="B39" s="20">
        <v>9572763</v>
      </c>
      <c r="C39" s="21">
        <v>5889853</v>
      </c>
      <c r="D39" s="11">
        <f>C39/$B39</f>
        <v>0.61527199618333805</v>
      </c>
      <c r="E39" s="21">
        <v>32931</v>
      </c>
      <c r="F39" s="11">
        <f>E39/$B39</f>
        <v>3.4400726310679581E-3</v>
      </c>
      <c r="G39" s="21">
        <v>5710</v>
      </c>
      <c r="H39" s="11">
        <f>G39/$B39</f>
        <v>5.9648400362570346E-4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64</v>
      </c>
      <c r="B45" s="54"/>
      <c r="C45" s="54"/>
      <c r="E45" s="54"/>
      <c r="G45" s="54"/>
    </row>
  </sheetData>
  <mergeCells count="28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1"/>
  <sheetViews>
    <sheetView view="pageBreakPreview" zoomScaleNormal="100" zoomScaleSheetLayoutView="100" workbookViewId="0">
      <selection activeCell="T8" sqref="T8:W54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3" width="13.09765625" customWidth="1"/>
    <col min="25" max="25" width="11.59765625" bestFit="1" customWidth="1"/>
  </cols>
  <sheetData>
    <row r="1" spans="1:25" x14ac:dyDescent="0.45">
      <c r="A1" s="22" t="s">
        <v>93</v>
      </c>
      <c r="B1" s="23"/>
      <c r="C1" s="24"/>
      <c r="D1" s="24"/>
      <c r="E1" s="24"/>
      <c r="F1" s="24"/>
      <c r="J1" s="25"/>
    </row>
    <row r="2" spans="1:25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26"/>
      <c r="U2" s="95">
        <f>'進捗状況 (都道府県別)'!G3</f>
        <v>44788</v>
      </c>
      <c r="V2" s="95"/>
      <c r="W2" s="95"/>
    </row>
    <row r="3" spans="1:25" x14ac:dyDescent="0.45">
      <c r="A3" s="97" t="s">
        <v>2</v>
      </c>
      <c r="B3" s="112" t="str">
        <f>_xlfn.CONCAT("接種回数（",TEXT('進捗状況 (都道府県別)'!G3-1,"m月d日"),"まで）")</f>
        <v>接種回数（8月14日まで）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4"/>
    </row>
    <row r="4" spans="1:25" x14ac:dyDescent="0.45">
      <c r="A4" s="98"/>
      <c r="B4" s="98"/>
      <c r="C4" s="100" t="s">
        <v>94</v>
      </c>
      <c r="D4" s="101"/>
      <c r="E4" s="100" t="s">
        <v>95</v>
      </c>
      <c r="F4" s="101"/>
      <c r="G4" s="106" t="s">
        <v>96</v>
      </c>
      <c r="H4" s="107"/>
      <c r="I4" s="107"/>
      <c r="J4" s="107"/>
      <c r="K4" s="107"/>
      <c r="L4" s="107"/>
      <c r="M4" s="107"/>
      <c r="N4" s="107"/>
      <c r="O4" s="107"/>
      <c r="P4" s="107"/>
      <c r="Q4" s="108"/>
      <c r="R4" s="106" t="s">
        <v>97</v>
      </c>
      <c r="S4" s="107"/>
      <c r="T4" s="107"/>
      <c r="U4" s="107"/>
      <c r="V4" s="107"/>
      <c r="W4" s="108"/>
    </row>
    <row r="5" spans="1:25" x14ac:dyDescent="0.45">
      <c r="A5" s="98"/>
      <c r="B5" s="98"/>
      <c r="C5" s="102"/>
      <c r="D5" s="103"/>
      <c r="E5" s="102"/>
      <c r="F5" s="103"/>
      <c r="G5" s="104"/>
      <c r="H5" s="105"/>
      <c r="I5" s="57" t="s">
        <v>98</v>
      </c>
      <c r="J5" s="57" t="s">
        <v>99</v>
      </c>
      <c r="K5" s="58" t="s">
        <v>100</v>
      </c>
      <c r="L5" s="59" t="s">
        <v>101</v>
      </c>
      <c r="M5" s="59" t="s">
        <v>102</v>
      </c>
      <c r="N5" s="59" t="s">
        <v>103</v>
      </c>
      <c r="O5" s="59" t="s">
        <v>104</v>
      </c>
      <c r="P5" s="59" t="s">
        <v>105</v>
      </c>
      <c r="Q5" s="59" t="s">
        <v>151</v>
      </c>
      <c r="R5" s="64"/>
      <c r="S5" s="65"/>
      <c r="T5" s="57" t="s">
        <v>106</v>
      </c>
      <c r="U5" s="57" t="s">
        <v>107</v>
      </c>
      <c r="V5" s="57" t="s">
        <v>108</v>
      </c>
      <c r="W5" s="57" t="s">
        <v>150</v>
      </c>
    </row>
    <row r="6" spans="1:25" x14ac:dyDescent="0.45">
      <c r="A6" s="99"/>
      <c r="B6" s="99"/>
      <c r="C6" s="56" t="s">
        <v>8</v>
      </c>
      <c r="D6" s="56" t="s">
        <v>109</v>
      </c>
      <c r="E6" s="56" t="s">
        <v>8</v>
      </c>
      <c r="F6" s="56" t="s">
        <v>109</v>
      </c>
      <c r="G6" s="56" t="s">
        <v>8</v>
      </c>
      <c r="H6" s="56" t="s">
        <v>109</v>
      </c>
      <c r="I6" s="109" t="s">
        <v>8</v>
      </c>
      <c r="J6" s="110"/>
      <c r="K6" s="110"/>
      <c r="L6" s="110"/>
      <c r="M6" s="110"/>
      <c r="N6" s="110"/>
      <c r="O6" s="110"/>
      <c r="P6" s="110"/>
      <c r="Q6" s="111"/>
      <c r="R6" s="56" t="s">
        <v>8</v>
      </c>
      <c r="S6" s="56" t="s">
        <v>109</v>
      </c>
      <c r="T6" s="60" t="s">
        <v>110</v>
      </c>
      <c r="U6" s="60" t="s">
        <v>110</v>
      </c>
      <c r="V6" s="68" t="s">
        <v>110</v>
      </c>
      <c r="W6" s="60" t="s">
        <v>110</v>
      </c>
      <c r="Y6" s="27" t="s">
        <v>111</v>
      </c>
    </row>
    <row r="7" spans="1:25" x14ac:dyDescent="0.45">
      <c r="A7" s="28" t="s">
        <v>12</v>
      </c>
      <c r="B7" s="32">
        <f>C7+E7+G7+R7</f>
        <v>305826933</v>
      </c>
      <c r="C7" s="32">
        <f>SUM(C8:C54)</f>
        <v>104003908</v>
      </c>
      <c r="D7" s="31">
        <f t="shared" ref="D7:D54" si="0">C7/Y7</f>
        <v>0.82122379461806727</v>
      </c>
      <c r="E7" s="32">
        <f>SUM(E8:E54)</f>
        <v>102536293</v>
      </c>
      <c r="F7" s="31">
        <f t="shared" ref="F7:F54" si="1">E7/Y7</f>
        <v>0.80963538046599148</v>
      </c>
      <c r="G7" s="32">
        <f>SUM(G8:G54)</f>
        <v>80680304</v>
      </c>
      <c r="H7" s="31">
        <f>G7/Y7</f>
        <v>0.63705861323806445</v>
      </c>
      <c r="I7" s="32">
        <f>SUM(I8:I54)</f>
        <v>1036774</v>
      </c>
      <c r="J7" s="32">
        <f t="shared" ref="J7" si="2">SUM(J8:J54)</f>
        <v>5298694</v>
      </c>
      <c r="K7" s="32">
        <f t="shared" ref="K7:Q7" si="3">SUM(K8:K54)</f>
        <v>23289028</v>
      </c>
      <c r="L7" s="32">
        <f t="shared" si="3"/>
        <v>25499152</v>
      </c>
      <c r="M7" s="32">
        <f t="shared" si="3"/>
        <v>13748868</v>
      </c>
      <c r="N7" s="32">
        <f t="shared" si="3"/>
        <v>6555195</v>
      </c>
      <c r="O7" s="32">
        <f t="shared" si="3"/>
        <v>2726038</v>
      </c>
      <c r="P7" s="32">
        <f t="shared" ref="P7" si="4">SUM(P8:P54)</f>
        <v>1844809</v>
      </c>
      <c r="Q7" s="32">
        <f t="shared" si="3"/>
        <v>681746</v>
      </c>
      <c r="R7" s="61">
        <f>SUM(R8:R54)</f>
        <v>18606428</v>
      </c>
      <c r="S7" s="62">
        <f>R7/Y7</f>
        <v>0.14691795433732988</v>
      </c>
      <c r="T7" s="61">
        <f>SUM(T8:T54)</f>
        <v>6715</v>
      </c>
      <c r="U7" s="61">
        <f t="shared" ref="U7" si="5">SUM(U8:U54)</f>
        <v>748954</v>
      </c>
      <c r="V7" s="61">
        <f t="shared" ref="V7:W7" si="6">SUM(V8:V54)</f>
        <v>12459788</v>
      </c>
      <c r="W7" s="61">
        <f t="shared" si="6"/>
        <v>5390971</v>
      </c>
      <c r="Y7" s="1">
        <v>126645025</v>
      </c>
    </row>
    <row r="8" spans="1:25" x14ac:dyDescent="0.45">
      <c r="A8" s="33" t="s">
        <v>13</v>
      </c>
      <c r="B8" s="32">
        <f>C8+E8+G8+R8</f>
        <v>12781945</v>
      </c>
      <c r="C8" s="34">
        <f>SUM(一般接種!D7+一般接種!G7+一般接種!J7+一般接種!M7+医療従事者等!C5)</f>
        <v>4328791</v>
      </c>
      <c r="D8" s="30">
        <f t="shared" si="0"/>
        <v>0.82822265245705484</v>
      </c>
      <c r="E8" s="34">
        <f>SUM(一般接種!E7+一般接種!H7+一般接種!K7+一般接種!N7+医療従事者等!D5)</f>
        <v>4264676</v>
      </c>
      <c r="F8" s="31">
        <f t="shared" si="1"/>
        <v>0.81595560252041333</v>
      </c>
      <c r="G8" s="29">
        <f>SUM(I8:Q8)</f>
        <v>3439292</v>
      </c>
      <c r="H8" s="31">
        <f t="shared" ref="H8:H54" si="7">G8/Y8</f>
        <v>0.65803582173736941</v>
      </c>
      <c r="I8" s="35">
        <v>42088</v>
      </c>
      <c r="J8" s="35">
        <v>231509</v>
      </c>
      <c r="K8" s="35">
        <v>923576</v>
      </c>
      <c r="L8" s="35">
        <v>1075681</v>
      </c>
      <c r="M8" s="35">
        <v>656200</v>
      </c>
      <c r="N8" s="35">
        <v>305768</v>
      </c>
      <c r="O8" s="35">
        <v>120276</v>
      </c>
      <c r="P8" s="35">
        <v>67848</v>
      </c>
      <c r="Q8" s="35">
        <v>16346</v>
      </c>
      <c r="R8" s="35">
        <f>SUM(T8:W8)</f>
        <v>749186</v>
      </c>
      <c r="S8" s="63">
        <f t="shared" ref="S8:S54" si="8">R8/Y8</f>
        <v>0.14334090421637152</v>
      </c>
      <c r="T8" s="35">
        <v>156</v>
      </c>
      <c r="U8" s="35">
        <v>26097</v>
      </c>
      <c r="V8" s="35">
        <v>519036</v>
      </c>
      <c r="W8" s="35">
        <v>203897</v>
      </c>
      <c r="Y8" s="1">
        <v>5226603</v>
      </c>
    </row>
    <row r="9" spans="1:25" x14ac:dyDescent="0.45">
      <c r="A9" s="33" t="s">
        <v>14</v>
      </c>
      <c r="B9" s="32">
        <f>C9+E9+G9+R9</f>
        <v>3237816</v>
      </c>
      <c r="C9" s="34">
        <f>SUM(一般接種!D8+一般接種!G8+一般接種!J8+一般接種!M8+医療従事者等!C6)</f>
        <v>1097222</v>
      </c>
      <c r="D9" s="30">
        <f t="shared" si="0"/>
        <v>0.87107727361138121</v>
      </c>
      <c r="E9" s="34">
        <f>SUM(一般接種!E8+一般接種!H8+一般接種!K8+一般接種!N8+医療従事者等!D6)</f>
        <v>1082869</v>
      </c>
      <c r="F9" s="31">
        <f t="shared" si="1"/>
        <v>0.85968252204046469</v>
      </c>
      <c r="G9" s="29">
        <f t="shared" ref="G9:G54" si="9">SUM(I9:Q9)</f>
        <v>884864</v>
      </c>
      <c r="H9" s="31">
        <f t="shared" si="7"/>
        <v>0.70248766488172976</v>
      </c>
      <c r="I9" s="35">
        <v>10712</v>
      </c>
      <c r="J9" s="35">
        <v>43953</v>
      </c>
      <c r="K9" s="35">
        <v>228386</v>
      </c>
      <c r="L9" s="35">
        <v>263800</v>
      </c>
      <c r="M9" s="35">
        <v>181593</v>
      </c>
      <c r="N9" s="35">
        <v>92245</v>
      </c>
      <c r="O9" s="35">
        <v>41250</v>
      </c>
      <c r="P9" s="35">
        <v>18621</v>
      </c>
      <c r="Q9" s="35">
        <v>4304</v>
      </c>
      <c r="R9" s="35">
        <f t="shared" ref="R9:R54" si="10">SUM(T9:W9)</f>
        <v>172861</v>
      </c>
      <c r="S9" s="63">
        <f t="shared" si="8"/>
        <v>0.13723320220861135</v>
      </c>
      <c r="T9" s="35">
        <v>68</v>
      </c>
      <c r="U9" s="35">
        <v>5614</v>
      </c>
      <c r="V9" s="35">
        <v>117028</v>
      </c>
      <c r="W9" s="35">
        <v>50151</v>
      </c>
      <c r="Y9" s="1">
        <v>1259615</v>
      </c>
    </row>
    <row r="10" spans="1:25" x14ac:dyDescent="0.45">
      <c r="A10" s="33" t="s">
        <v>15</v>
      </c>
      <c r="B10" s="32">
        <f t="shared" ref="B10:B54" si="11">C10+E10+G10+R10</f>
        <v>3177145</v>
      </c>
      <c r="C10" s="34">
        <f>SUM(一般接種!D9+一般接種!G9+一般接種!J9+一般接種!M9+医療従事者等!C7)</f>
        <v>1062470</v>
      </c>
      <c r="D10" s="30">
        <f t="shared" si="0"/>
        <v>0.87028996013345095</v>
      </c>
      <c r="E10" s="34">
        <f>SUM(一般接種!E9+一般接種!H9+一般接種!K9+一般接種!N9+医療従事者等!D7)</f>
        <v>1047054</v>
      </c>
      <c r="F10" s="31">
        <f t="shared" si="1"/>
        <v>0.85766241297878565</v>
      </c>
      <c r="G10" s="29">
        <f t="shared" si="9"/>
        <v>873242</v>
      </c>
      <c r="H10" s="31">
        <f t="shared" si="7"/>
        <v>0.71528960381644191</v>
      </c>
      <c r="I10" s="35">
        <v>10456</v>
      </c>
      <c r="J10" s="35">
        <v>47769</v>
      </c>
      <c r="K10" s="35">
        <v>221593</v>
      </c>
      <c r="L10" s="35">
        <v>256755</v>
      </c>
      <c r="M10" s="35">
        <v>168577</v>
      </c>
      <c r="N10" s="35">
        <v>106768</v>
      </c>
      <c r="O10" s="35">
        <v>40140</v>
      </c>
      <c r="P10" s="35">
        <v>16305</v>
      </c>
      <c r="Q10" s="35">
        <v>4879</v>
      </c>
      <c r="R10" s="35">
        <f t="shared" si="10"/>
        <v>194379</v>
      </c>
      <c r="S10" s="63">
        <f t="shared" si="8"/>
        <v>0.15921964117648504</v>
      </c>
      <c r="T10" s="35">
        <v>6</v>
      </c>
      <c r="U10" s="35">
        <v>5441</v>
      </c>
      <c r="V10" s="35">
        <v>129642</v>
      </c>
      <c r="W10" s="35">
        <v>59290</v>
      </c>
      <c r="Y10" s="1">
        <v>1220823</v>
      </c>
    </row>
    <row r="11" spans="1:25" x14ac:dyDescent="0.45">
      <c r="A11" s="33" t="s">
        <v>16</v>
      </c>
      <c r="B11" s="32">
        <f t="shared" si="11"/>
        <v>5735733</v>
      </c>
      <c r="C11" s="34">
        <f>SUM(一般接種!D10+一般接種!G10+一般接種!J10+一般接種!M10+医療従事者等!C8)</f>
        <v>1939347</v>
      </c>
      <c r="D11" s="30">
        <f t="shared" si="0"/>
        <v>0.84984940768776707</v>
      </c>
      <c r="E11" s="34">
        <f>SUM(一般接種!E10+一般接種!H10+一般接種!K10+一般接種!N10+医療従事者等!D8)</f>
        <v>1904963</v>
      </c>
      <c r="F11" s="31">
        <f t="shared" si="1"/>
        <v>0.83478185039454611</v>
      </c>
      <c r="G11" s="29">
        <f t="shared" si="9"/>
        <v>1523308</v>
      </c>
      <c r="H11" s="31">
        <f t="shared" si="7"/>
        <v>0.66753520722492532</v>
      </c>
      <c r="I11" s="35">
        <v>18929</v>
      </c>
      <c r="J11" s="35">
        <v>125921</v>
      </c>
      <c r="K11" s="35">
        <v>460543</v>
      </c>
      <c r="L11" s="35">
        <v>394029</v>
      </c>
      <c r="M11" s="35">
        <v>269832</v>
      </c>
      <c r="N11" s="35">
        <v>151199</v>
      </c>
      <c r="O11" s="35">
        <v>60415</v>
      </c>
      <c r="P11" s="35">
        <v>34862</v>
      </c>
      <c r="Q11" s="35">
        <v>7578</v>
      </c>
      <c r="R11" s="35">
        <f t="shared" si="10"/>
        <v>368115</v>
      </c>
      <c r="S11" s="63">
        <f t="shared" si="8"/>
        <v>0.16131322280694604</v>
      </c>
      <c r="T11" s="35">
        <v>26</v>
      </c>
      <c r="U11" s="35">
        <v>24550</v>
      </c>
      <c r="V11" s="35">
        <v>270962</v>
      </c>
      <c r="W11" s="35">
        <v>72577</v>
      </c>
      <c r="Y11" s="1">
        <v>2281989</v>
      </c>
    </row>
    <row r="12" spans="1:25" x14ac:dyDescent="0.45">
      <c r="A12" s="33" t="s">
        <v>17</v>
      </c>
      <c r="B12" s="32">
        <f t="shared" si="11"/>
        <v>2523658</v>
      </c>
      <c r="C12" s="34">
        <f>SUM(一般接種!D11+一般接種!G11+一般接種!J11+一般接種!M11+医療従事者等!C9)</f>
        <v>857774</v>
      </c>
      <c r="D12" s="30">
        <f t="shared" si="0"/>
        <v>0.88313044122855422</v>
      </c>
      <c r="E12" s="34">
        <f>SUM(一般接種!E11+一般接種!H11+一般接種!K11+一般接種!N11+医療従事者等!D9)</f>
        <v>847848</v>
      </c>
      <c r="F12" s="31">
        <f t="shared" si="1"/>
        <v>0.87291102124189734</v>
      </c>
      <c r="G12" s="29">
        <f t="shared" si="9"/>
        <v>720608</v>
      </c>
      <c r="H12" s="31">
        <f t="shared" si="7"/>
        <v>0.74190971164062569</v>
      </c>
      <c r="I12" s="35">
        <v>4884</v>
      </c>
      <c r="J12" s="35">
        <v>29795</v>
      </c>
      <c r="K12" s="35">
        <v>127540</v>
      </c>
      <c r="L12" s="35">
        <v>229283</v>
      </c>
      <c r="M12" s="35">
        <v>189300</v>
      </c>
      <c r="N12" s="35">
        <v>89867</v>
      </c>
      <c r="O12" s="35">
        <v>30796</v>
      </c>
      <c r="P12" s="35">
        <v>13978</v>
      </c>
      <c r="Q12" s="35">
        <v>5165</v>
      </c>
      <c r="R12" s="35">
        <f t="shared" si="10"/>
        <v>97428</v>
      </c>
      <c r="S12" s="63">
        <f t="shared" si="8"/>
        <v>0.10030804457586215</v>
      </c>
      <c r="T12" s="35">
        <v>3</v>
      </c>
      <c r="U12" s="35">
        <v>1514</v>
      </c>
      <c r="V12" s="35">
        <v>57044</v>
      </c>
      <c r="W12" s="35">
        <v>38867</v>
      </c>
      <c r="Y12" s="1">
        <v>971288</v>
      </c>
    </row>
    <row r="13" spans="1:25" x14ac:dyDescent="0.45">
      <c r="A13" s="33" t="s">
        <v>18</v>
      </c>
      <c r="B13" s="32">
        <f t="shared" si="11"/>
        <v>2789427</v>
      </c>
      <c r="C13" s="34">
        <f>SUM(一般接種!D12+一般接種!G12+一般接種!J12+一般接種!M12+医療従事者等!C10)</f>
        <v>935643</v>
      </c>
      <c r="D13" s="30">
        <f t="shared" si="0"/>
        <v>0.87479080221623429</v>
      </c>
      <c r="E13" s="34">
        <f>SUM(一般接種!E12+一般接種!H12+一般接種!K12+一般接種!N12+医療従事者等!D10)</f>
        <v>926048</v>
      </c>
      <c r="F13" s="31">
        <f t="shared" si="1"/>
        <v>0.86581984027106418</v>
      </c>
      <c r="G13" s="29">
        <f t="shared" si="9"/>
        <v>771479</v>
      </c>
      <c r="H13" s="31">
        <f t="shared" si="7"/>
        <v>0.72130367384031968</v>
      </c>
      <c r="I13" s="35">
        <v>9652</v>
      </c>
      <c r="J13" s="35">
        <v>34728</v>
      </c>
      <c r="K13" s="35">
        <v>192851</v>
      </c>
      <c r="L13" s="35">
        <v>270836</v>
      </c>
      <c r="M13" s="35">
        <v>142489</v>
      </c>
      <c r="N13" s="35">
        <v>77132</v>
      </c>
      <c r="O13" s="35">
        <v>25815</v>
      </c>
      <c r="P13" s="35">
        <v>13425</v>
      </c>
      <c r="Q13" s="35">
        <v>4551</v>
      </c>
      <c r="R13" s="35">
        <f t="shared" si="10"/>
        <v>156257</v>
      </c>
      <c r="S13" s="63">
        <f t="shared" si="8"/>
        <v>0.14609438256033777</v>
      </c>
      <c r="T13" s="35">
        <v>2</v>
      </c>
      <c r="U13" s="35">
        <v>3541</v>
      </c>
      <c r="V13" s="35">
        <v>97933</v>
      </c>
      <c r="W13" s="35">
        <v>54781</v>
      </c>
      <c r="Y13" s="1">
        <v>1069562</v>
      </c>
    </row>
    <row r="14" spans="1:25" x14ac:dyDescent="0.45">
      <c r="A14" s="33" t="s">
        <v>19</v>
      </c>
      <c r="B14" s="32">
        <f t="shared" si="11"/>
        <v>4792475</v>
      </c>
      <c r="C14" s="34">
        <f>SUM(一般接種!D13+一般接種!G13+一般接種!J13+一般接種!M13+医療従事者等!C11)</f>
        <v>1600483</v>
      </c>
      <c r="D14" s="30">
        <f t="shared" si="0"/>
        <v>0.85952324818923564</v>
      </c>
      <c r="E14" s="34">
        <f>SUM(一般接種!E13+一般接種!H13+一般接種!K13+一般接種!N13+医療従事者等!D11)</f>
        <v>1580946</v>
      </c>
      <c r="F14" s="31">
        <f t="shared" si="1"/>
        <v>0.8490310994442174</v>
      </c>
      <c r="G14" s="29">
        <f t="shared" si="9"/>
        <v>1308586</v>
      </c>
      <c r="H14" s="31">
        <f t="shared" si="7"/>
        <v>0.70276290923112528</v>
      </c>
      <c r="I14" s="35">
        <v>19112</v>
      </c>
      <c r="J14" s="35">
        <v>75566</v>
      </c>
      <c r="K14" s="35">
        <v>346426</v>
      </c>
      <c r="L14" s="35">
        <v>419568</v>
      </c>
      <c r="M14" s="35">
        <v>237387</v>
      </c>
      <c r="N14" s="35">
        <v>129045</v>
      </c>
      <c r="O14" s="35">
        <v>49739</v>
      </c>
      <c r="P14" s="35">
        <v>23083</v>
      </c>
      <c r="Q14" s="35">
        <v>8660</v>
      </c>
      <c r="R14" s="35">
        <f t="shared" si="10"/>
        <v>302460</v>
      </c>
      <c r="S14" s="63">
        <f t="shared" si="8"/>
        <v>0.162433091540064</v>
      </c>
      <c r="T14" s="35">
        <v>121</v>
      </c>
      <c r="U14" s="35">
        <v>13037</v>
      </c>
      <c r="V14" s="35">
        <v>196049</v>
      </c>
      <c r="W14" s="35">
        <v>93253</v>
      </c>
      <c r="Y14" s="1">
        <v>1862059</v>
      </c>
    </row>
    <row r="15" spans="1:25" x14ac:dyDescent="0.45">
      <c r="A15" s="33" t="s">
        <v>20</v>
      </c>
      <c r="B15" s="32">
        <f t="shared" si="11"/>
        <v>7416578</v>
      </c>
      <c r="C15" s="34">
        <f>SUM(一般接種!D14+一般接種!G14+一般接種!J14+一般接種!M14+医療従事者等!C12)</f>
        <v>2482448</v>
      </c>
      <c r="D15" s="30">
        <f t="shared" si="0"/>
        <v>0.85375703955909787</v>
      </c>
      <c r="E15" s="34">
        <f>SUM(一般接種!E14+一般接種!H14+一般接種!K14+一般接種!N14+医療従事者等!D12)</f>
        <v>2447872</v>
      </c>
      <c r="F15" s="31">
        <f t="shared" si="1"/>
        <v>0.84186575184640644</v>
      </c>
      <c r="G15" s="29">
        <f t="shared" si="9"/>
        <v>1972051</v>
      </c>
      <c r="H15" s="31">
        <f t="shared" si="7"/>
        <v>0.67822263492309143</v>
      </c>
      <c r="I15" s="35">
        <v>21281</v>
      </c>
      <c r="J15" s="35">
        <v>142115</v>
      </c>
      <c r="K15" s="35">
        <v>555603</v>
      </c>
      <c r="L15" s="35">
        <v>593135</v>
      </c>
      <c r="M15" s="35">
        <v>347126</v>
      </c>
      <c r="N15" s="35">
        <v>181474</v>
      </c>
      <c r="O15" s="35">
        <v>71331</v>
      </c>
      <c r="P15" s="35">
        <v>41836</v>
      </c>
      <c r="Q15" s="35">
        <v>18150</v>
      </c>
      <c r="R15" s="35">
        <f t="shared" si="10"/>
        <v>514207</v>
      </c>
      <c r="S15" s="63">
        <f t="shared" si="8"/>
        <v>0.17684472989587902</v>
      </c>
      <c r="T15" s="35">
        <v>90</v>
      </c>
      <c r="U15" s="35">
        <v>26605</v>
      </c>
      <c r="V15" s="35">
        <v>331648</v>
      </c>
      <c r="W15" s="35">
        <v>155864</v>
      </c>
      <c r="Y15" s="1">
        <v>2907675</v>
      </c>
    </row>
    <row r="16" spans="1:25" x14ac:dyDescent="0.45">
      <c r="A16" s="36" t="s">
        <v>21</v>
      </c>
      <c r="B16" s="32">
        <f t="shared" si="11"/>
        <v>4886306</v>
      </c>
      <c r="C16" s="34">
        <f>SUM(一般接種!D15+一般接種!G15+一般接種!J15+一般接種!M15+医療従事者等!C13)</f>
        <v>1638842</v>
      </c>
      <c r="D16" s="30">
        <f t="shared" si="0"/>
        <v>0.83811044384246502</v>
      </c>
      <c r="E16" s="34">
        <f>SUM(一般接種!E15+一般接種!H15+一般接種!K15+一般接種!N15+医療従事者等!D13)</f>
        <v>1617128</v>
      </c>
      <c r="F16" s="31">
        <f t="shared" si="1"/>
        <v>0.82700581619831426</v>
      </c>
      <c r="G16" s="29">
        <f t="shared" si="9"/>
        <v>1313223</v>
      </c>
      <c r="H16" s="31">
        <f t="shared" si="7"/>
        <v>0.67158756694918331</v>
      </c>
      <c r="I16" s="35">
        <v>14839</v>
      </c>
      <c r="J16" s="35">
        <v>72331</v>
      </c>
      <c r="K16" s="35">
        <v>367228</v>
      </c>
      <c r="L16" s="35">
        <v>348136</v>
      </c>
      <c r="M16" s="35">
        <v>253824</v>
      </c>
      <c r="N16" s="35">
        <v>148019</v>
      </c>
      <c r="O16" s="35">
        <v>63018</v>
      </c>
      <c r="P16" s="35">
        <v>33164</v>
      </c>
      <c r="Q16" s="35">
        <v>12664</v>
      </c>
      <c r="R16" s="35">
        <f t="shared" si="10"/>
        <v>317113</v>
      </c>
      <c r="S16" s="63">
        <f t="shared" si="8"/>
        <v>0.16217287400384883</v>
      </c>
      <c r="T16" s="35">
        <v>250</v>
      </c>
      <c r="U16" s="35">
        <v>8978</v>
      </c>
      <c r="V16" s="35">
        <v>217115</v>
      </c>
      <c r="W16" s="35">
        <v>90770</v>
      </c>
      <c r="Y16" s="1">
        <v>1955401</v>
      </c>
    </row>
    <row r="17" spans="1:25" x14ac:dyDescent="0.45">
      <c r="A17" s="33" t="s">
        <v>22</v>
      </c>
      <c r="B17" s="32">
        <f t="shared" si="11"/>
        <v>4784669</v>
      </c>
      <c r="C17" s="34">
        <f>SUM(一般接種!D16+一般接種!G16+一般接種!J16+一般接種!M16+医療従事者等!C14)</f>
        <v>1616943</v>
      </c>
      <c r="D17" s="30">
        <f t="shared" si="0"/>
        <v>0.82577098934120352</v>
      </c>
      <c r="E17" s="34">
        <f>SUM(一般接種!E16+一般接種!H16+一般接種!K16+一般接種!N16+医療従事者等!D14)</f>
        <v>1591219</v>
      </c>
      <c r="F17" s="31">
        <f t="shared" si="1"/>
        <v>0.81263377118953517</v>
      </c>
      <c r="G17" s="29">
        <f t="shared" si="9"/>
        <v>1287170</v>
      </c>
      <c r="H17" s="31">
        <f t="shared" si="7"/>
        <v>0.65735628550314817</v>
      </c>
      <c r="I17" s="35">
        <v>16371</v>
      </c>
      <c r="J17" s="35">
        <v>72286</v>
      </c>
      <c r="K17" s="35">
        <v>402660</v>
      </c>
      <c r="L17" s="35">
        <v>435672</v>
      </c>
      <c r="M17" s="35">
        <v>217757</v>
      </c>
      <c r="N17" s="35">
        <v>78399</v>
      </c>
      <c r="O17" s="35">
        <v>38067</v>
      </c>
      <c r="P17" s="35">
        <v>17254</v>
      </c>
      <c r="Q17" s="35">
        <v>8704</v>
      </c>
      <c r="R17" s="35">
        <f t="shared" si="10"/>
        <v>289337</v>
      </c>
      <c r="S17" s="63">
        <f t="shared" si="8"/>
        <v>0.14776408367086274</v>
      </c>
      <c r="T17" s="35">
        <v>52</v>
      </c>
      <c r="U17" s="35">
        <v>7050</v>
      </c>
      <c r="V17" s="35">
        <v>193710</v>
      </c>
      <c r="W17" s="35">
        <v>88525</v>
      </c>
      <c r="Y17" s="1">
        <v>1958101</v>
      </c>
    </row>
    <row r="18" spans="1:25" x14ac:dyDescent="0.45">
      <c r="A18" s="33" t="s">
        <v>23</v>
      </c>
      <c r="B18" s="32">
        <f t="shared" si="11"/>
        <v>18026470</v>
      </c>
      <c r="C18" s="34">
        <f>SUM(一般接種!D17+一般接種!G17+一般接種!J17+一般接種!M17+医療従事者等!C15)</f>
        <v>6150289</v>
      </c>
      <c r="D18" s="30">
        <f t="shared" si="0"/>
        <v>0.83181717544661415</v>
      </c>
      <c r="E18" s="34">
        <f>SUM(一般接種!E17+一般接種!H17+一般接種!K17+一般接種!N17+医療従事者等!D15)</f>
        <v>6058336</v>
      </c>
      <c r="F18" s="31">
        <f t="shared" si="1"/>
        <v>0.81938067291253114</v>
      </c>
      <c r="G18" s="29">
        <f t="shared" si="9"/>
        <v>4764119</v>
      </c>
      <c r="H18" s="31">
        <f t="shared" si="7"/>
        <v>0.64433980420620041</v>
      </c>
      <c r="I18" s="35">
        <v>50447</v>
      </c>
      <c r="J18" s="35">
        <v>272398</v>
      </c>
      <c r="K18" s="35">
        <v>1319327</v>
      </c>
      <c r="L18" s="35">
        <v>1419115</v>
      </c>
      <c r="M18" s="35">
        <v>838634</v>
      </c>
      <c r="N18" s="35">
        <v>478370</v>
      </c>
      <c r="O18" s="35">
        <v>202624</v>
      </c>
      <c r="P18" s="35">
        <v>129251</v>
      </c>
      <c r="Q18" s="35">
        <v>53953</v>
      </c>
      <c r="R18" s="35">
        <f t="shared" si="10"/>
        <v>1053726</v>
      </c>
      <c r="S18" s="63">
        <f t="shared" si="8"/>
        <v>0.14251482898033879</v>
      </c>
      <c r="T18" s="35">
        <v>223</v>
      </c>
      <c r="U18" s="35">
        <v>44903</v>
      </c>
      <c r="V18" s="35">
        <v>693171</v>
      </c>
      <c r="W18" s="35">
        <v>315429</v>
      </c>
      <c r="Y18" s="1">
        <v>7393799</v>
      </c>
    </row>
    <row r="19" spans="1:25" x14ac:dyDescent="0.45">
      <c r="A19" s="33" t="s">
        <v>24</v>
      </c>
      <c r="B19" s="32">
        <f t="shared" si="11"/>
        <v>15531591</v>
      </c>
      <c r="C19" s="34">
        <f>SUM(一般接種!D18+一般接種!G18+一般接種!J18+一般接種!M18+医療従事者等!C16)</f>
        <v>5251865</v>
      </c>
      <c r="D19" s="30">
        <f t="shared" si="0"/>
        <v>0.8306112139824624</v>
      </c>
      <c r="E19" s="34">
        <f>SUM(一般接種!E18+一般接種!H18+一般接種!K18+一般接種!N18+医療従事者等!D16)</f>
        <v>5183211</v>
      </c>
      <c r="F19" s="31">
        <f t="shared" si="1"/>
        <v>0.81975320786753914</v>
      </c>
      <c r="G19" s="29">
        <f t="shared" si="9"/>
        <v>4150667</v>
      </c>
      <c r="H19" s="31">
        <f t="shared" si="7"/>
        <v>0.65645071906969155</v>
      </c>
      <c r="I19" s="35">
        <v>43318</v>
      </c>
      <c r="J19" s="35">
        <v>214725</v>
      </c>
      <c r="K19" s="35">
        <v>1090266</v>
      </c>
      <c r="L19" s="35">
        <v>1325992</v>
      </c>
      <c r="M19" s="35">
        <v>756101</v>
      </c>
      <c r="N19" s="35">
        <v>394654</v>
      </c>
      <c r="O19" s="35">
        <v>169640</v>
      </c>
      <c r="P19" s="35">
        <v>114482</v>
      </c>
      <c r="Q19" s="35">
        <v>41489</v>
      </c>
      <c r="R19" s="35">
        <f t="shared" si="10"/>
        <v>945848</v>
      </c>
      <c r="S19" s="63">
        <f t="shared" si="8"/>
        <v>0.14959104156768771</v>
      </c>
      <c r="T19" s="35">
        <v>248</v>
      </c>
      <c r="U19" s="35">
        <v>35298</v>
      </c>
      <c r="V19" s="35">
        <v>632168</v>
      </c>
      <c r="W19" s="35">
        <v>278134</v>
      </c>
      <c r="Y19" s="1">
        <v>6322892</v>
      </c>
    </row>
    <row r="20" spans="1:25" x14ac:dyDescent="0.45">
      <c r="A20" s="33" t="s">
        <v>25</v>
      </c>
      <c r="B20" s="32">
        <f t="shared" si="11"/>
        <v>33299710</v>
      </c>
      <c r="C20" s="34">
        <f>SUM(一般接種!D19+一般接種!G19+一般接種!J19+一般接種!M19+医療従事者等!C17)</f>
        <v>11331970</v>
      </c>
      <c r="D20" s="30">
        <f t="shared" si="0"/>
        <v>0.81858706095910894</v>
      </c>
      <c r="E20" s="34">
        <f>SUM(一般接種!E19+一般接種!H19+一般接種!K19+一般接種!N19+医療従事者等!D17)</f>
        <v>11178488</v>
      </c>
      <c r="F20" s="31">
        <f t="shared" si="1"/>
        <v>0.80749998790030919</v>
      </c>
      <c r="G20" s="29">
        <f t="shared" si="9"/>
        <v>8645082</v>
      </c>
      <c r="H20" s="31">
        <f t="shared" si="7"/>
        <v>0.62449444060745796</v>
      </c>
      <c r="I20" s="35">
        <v>104355</v>
      </c>
      <c r="J20" s="35">
        <v>614218</v>
      </c>
      <c r="K20" s="35">
        <v>2641953</v>
      </c>
      <c r="L20" s="35">
        <v>2943605</v>
      </c>
      <c r="M20" s="35">
        <v>1269509</v>
      </c>
      <c r="N20" s="35">
        <v>518672</v>
      </c>
      <c r="O20" s="35">
        <v>236502</v>
      </c>
      <c r="P20" s="35">
        <v>229163</v>
      </c>
      <c r="Q20" s="35">
        <v>87105</v>
      </c>
      <c r="R20" s="35">
        <f t="shared" si="10"/>
        <v>2144170</v>
      </c>
      <c r="S20" s="63">
        <f t="shared" si="8"/>
        <v>0.15488832202138661</v>
      </c>
      <c r="T20" s="35">
        <v>1357</v>
      </c>
      <c r="U20" s="35">
        <v>143980</v>
      </c>
      <c r="V20" s="35">
        <v>1487279</v>
      </c>
      <c r="W20" s="35">
        <v>511554</v>
      </c>
      <c r="Y20" s="1">
        <v>13843329</v>
      </c>
    </row>
    <row r="21" spans="1:25" x14ac:dyDescent="0.45">
      <c r="A21" s="33" t="s">
        <v>26</v>
      </c>
      <c r="B21" s="32">
        <f t="shared" si="11"/>
        <v>22440540</v>
      </c>
      <c r="C21" s="34">
        <f>SUM(一般接種!D20+一般接種!G20+一般接種!J20+一般接種!M20+医療従事者等!C18)</f>
        <v>7633497</v>
      </c>
      <c r="D21" s="30">
        <f t="shared" si="0"/>
        <v>0.82790959334314218</v>
      </c>
      <c r="E21" s="34">
        <f>SUM(一般接種!E20+一般接種!H20+一般接種!K20+一般接種!N20+医療従事者等!D18)</f>
        <v>7536699</v>
      </c>
      <c r="F21" s="31">
        <f t="shared" si="1"/>
        <v>0.81741112942595862</v>
      </c>
      <c r="G21" s="29">
        <f t="shared" si="9"/>
        <v>5881274</v>
      </c>
      <c r="H21" s="31">
        <f t="shared" si="7"/>
        <v>0.6378679608676856</v>
      </c>
      <c r="I21" s="35">
        <v>51745</v>
      </c>
      <c r="J21" s="35">
        <v>307294</v>
      </c>
      <c r="K21" s="35">
        <v>1460325</v>
      </c>
      <c r="L21" s="35">
        <v>2064495</v>
      </c>
      <c r="M21" s="35">
        <v>1102661</v>
      </c>
      <c r="N21" s="35">
        <v>477946</v>
      </c>
      <c r="O21" s="35">
        <v>191429</v>
      </c>
      <c r="P21" s="35">
        <v>161894</v>
      </c>
      <c r="Q21" s="35">
        <v>63485</v>
      </c>
      <c r="R21" s="35">
        <f t="shared" si="10"/>
        <v>1389070</v>
      </c>
      <c r="S21" s="63">
        <f t="shared" si="8"/>
        <v>0.15065498536583674</v>
      </c>
      <c r="T21" s="35">
        <v>674</v>
      </c>
      <c r="U21" s="35">
        <v>47364</v>
      </c>
      <c r="V21" s="35">
        <v>884942</v>
      </c>
      <c r="W21" s="35">
        <v>456090</v>
      </c>
      <c r="Y21" s="1">
        <v>9220206</v>
      </c>
    </row>
    <row r="22" spans="1:25" x14ac:dyDescent="0.45">
      <c r="A22" s="33" t="s">
        <v>27</v>
      </c>
      <c r="B22" s="32">
        <f t="shared" si="11"/>
        <v>5673904</v>
      </c>
      <c r="C22" s="34">
        <f>SUM(一般接種!D21+一般接種!G21+一般接種!J21+一般接種!M21+医療従事者等!C19)</f>
        <v>1908983</v>
      </c>
      <c r="D22" s="30">
        <f t="shared" si="0"/>
        <v>0.86255441280260836</v>
      </c>
      <c r="E22" s="34">
        <f>SUM(一般接種!E21+一般接種!H21+一般接種!K21+一般接種!N21+医療従事者等!D19)</f>
        <v>1876791</v>
      </c>
      <c r="F22" s="31">
        <f t="shared" si="1"/>
        <v>0.84800878737957341</v>
      </c>
      <c r="G22" s="29">
        <f t="shared" si="9"/>
        <v>1587594</v>
      </c>
      <c r="H22" s="31">
        <f t="shared" si="7"/>
        <v>0.71733808548265976</v>
      </c>
      <c r="I22" s="35">
        <v>16823</v>
      </c>
      <c r="J22" s="35">
        <v>65125</v>
      </c>
      <c r="K22" s="35">
        <v>344158</v>
      </c>
      <c r="L22" s="35">
        <v>568113</v>
      </c>
      <c r="M22" s="35">
        <v>356759</v>
      </c>
      <c r="N22" s="35">
        <v>150092</v>
      </c>
      <c r="O22" s="35">
        <v>50180</v>
      </c>
      <c r="P22" s="35">
        <v>28213</v>
      </c>
      <c r="Q22" s="35">
        <v>8131</v>
      </c>
      <c r="R22" s="35">
        <f t="shared" si="10"/>
        <v>300536</v>
      </c>
      <c r="S22" s="63">
        <f t="shared" si="8"/>
        <v>0.13579411288945198</v>
      </c>
      <c r="T22" s="35">
        <v>9</v>
      </c>
      <c r="U22" s="35">
        <v>6115</v>
      </c>
      <c r="V22" s="35">
        <v>187447</v>
      </c>
      <c r="W22" s="35">
        <v>106965</v>
      </c>
      <c r="Y22" s="1">
        <v>2213174</v>
      </c>
    </row>
    <row r="23" spans="1:25" x14ac:dyDescent="0.45">
      <c r="A23" s="33" t="s">
        <v>28</v>
      </c>
      <c r="B23" s="32">
        <f t="shared" si="11"/>
        <v>2686567</v>
      </c>
      <c r="C23" s="34">
        <f>SUM(一般接種!D22+一般接種!G22+一般接種!J22+一般接種!M22+医療従事者等!C20)</f>
        <v>899062</v>
      </c>
      <c r="D23" s="30">
        <f t="shared" si="0"/>
        <v>0.85815053155848098</v>
      </c>
      <c r="E23" s="34">
        <f>SUM(一般接種!E22+一般接種!H22+一般接種!K22+一般接種!N22+医療従事者等!D20)</f>
        <v>890807</v>
      </c>
      <c r="F23" s="31">
        <f t="shared" si="1"/>
        <v>0.85027117213942505</v>
      </c>
      <c r="G23" s="29">
        <f t="shared" si="9"/>
        <v>712649</v>
      </c>
      <c r="H23" s="31">
        <f t="shared" si="7"/>
        <v>0.68022018299585563</v>
      </c>
      <c r="I23" s="35">
        <v>10208</v>
      </c>
      <c r="J23" s="35">
        <v>39306</v>
      </c>
      <c r="K23" s="35">
        <v>213062</v>
      </c>
      <c r="L23" s="35">
        <v>219714</v>
      </c>
      <c r="M23" s="35">
        <v>127812</v>
      </c>
      <c r="N23" s="35">
        <v>63097</v>
      </c>
      <c r="O23" s="35">
        <v>20059</v>
      </c>
      <c r="P23" s="35">
        <v>13664</v>
      </c>
      <c r="Q23" s="35">
        <v>5727</v>
      </c>
      <c r="R23" s="35">
        <f t="shared" si="10"/>
        <v>184049</v>
      </c>
      <c r="S23" s="63">
        <f t="shared" si="8"/>
        <v>0.17567392146793753</v>
      </c>
      <c r="T23" s="35">
        <v>103</v>
      </c>
      <c r="U23" s="35">
        <v>3742</v>
      </c>
      <c r="V23" s="35">
        <v>124137</v>
      </c>
      <c r="W23" s="35">
        <v>56067</v>
      </c>
      <c r="Y23" s="1">
        <v>1047674</v>
      </c>
    </row>
    <row r="24" spans="1:25" x14ac:dyDescent="0.45">
      <c r="A24" s="33" t="s">
        <v>29</v>
      </c>
      <c r="B24" s="32">
        <f t="shared" si="11"/>
        <v>2762869</v>
      </c>
      <c r="C24" s="34">
        <f>SUM(一般接種!D23+一般接種!G23+一般接種!J23+一般接種!M23+医療従事者等!C21)</f>
        <v>940187</v>
      </c>
      <c r="D24" s="30">
        <f t="shared" si="0"/>
        <v>0.83007285530646546</v>
      </c>
      <c r="E24" s="34">
        <f>SUM(一般接種!E23+一般接種!H23+一般接種!K23+一般接種!N23+医療従事者等!D21)</f>
        <v>928740</v>
      </c>
      <c r="F24" s="31">
        <f t="shared" si="1"/>
        <v>0.81996652116794511</v>
      </c>
      <c r="G24" s="29">
        <f t="shared" si="9"/>
        <v>732557</v>
      </c>
      <c r="H24" s="31">
        <f t="shared" si="7"/>
        <v>0.64676035795510733</v>
      </c>
      <c r="I24" s="35">
        <v>9320</v>
      </c>
      <c r="J24" s="35">
        <v>55458</v>
      </c>
      <c r="K24" s="35">
        <v>204791</v>
      </c>
      <c r="L24" s="35">
        <v>216937</v>
      </c>
      <c r="M24" s="35">
        <v>131522</v>
      </c>
      <c r="N24" s="35">
        <v>67762</v>
      </c>
      <c r="O24" s="35">
        <v>26873</v>
      </c>
      <c r="P24" s="35">
        <v>13864</v>
      </c>
      <c r="Q24" s="35">
        <v>6030</v>
      </c>
      <c r="R24" s="35">
        <f t="shared" si="10"/>
        <v>161385</v>
      </c>
      <c r="S24" s="63">
        <f t="shared" si="8"/>
        <v>0.14248368436665679</v>
      </c>
      <c r="T24" s="35">
        <v>38</v>
      </c>
      <c r="U24" s="35">
        <v>6863</v>
      </c>
      <c r="V24" s="35">
        <v>103233</v>
      </c>
      <c r="W24" s="35">
        <v>51251</v>
      </c>
      <c r="Y24" s="1">
        <v>1132656</v>
      </c>
    </row>
    <row r="25" spans="1:25" x14ac:dyDescent="0.45">
      <c r="A25" s="33" t="s">
        <v>30</v>
      </c>
      <c r="B25" s="32">
        <f t="shared" si="11"/>
        <v>1905507</v>
      </c>
      <c r="C25" s="34">
        <f>SUM(一般接種!D24+一般接種!G24+一般接種!J24+一般接種!M24+医療従事者等!C22)</f>
        <v>649543</v>
      </c>
      <c r="D25" s="30">
        <f t="shared" si="0"/>
        <v>0.83857120540987862</v>
      </c>
      <c r="E25" s="34">
        <f>SUM(一般接種!E24+一般接種!H24+一般接種!K24+一般接種!N24+医療従事者等!D22)</f>
        <v>642665</v>
      </c>
      <c r="F25" s="31">
        <f t="shared" si="1"/>
        <v>0.82969158889363692</v>
      </c>
      <c r="G25" s="29">
        <f t="shared" si="9"/>
        <v>512433</v>
      </c>
      <c r="H25" s="31">
        <f t="shared" si="7"/>
        <v>0.66155983283908892</v>
      </c>
      <c r="I25" s="35">
        <v>7672</v>
      </c>
      <c r="J25" s="35">
        <v>32409</v>
      </c>
      <c r="K25" s="35">
        <v>143798</v>
      </c>
      <c r="L25" s="35">
        <v>172162</v>
      </c>
      <c r="M25" s="35">
        <v>92074</v>
      </c>
      <c r="N25" s="35">
        <v>34592</v>
      </c>
      <c r="O25" s="35">
        <v>15964</v>
      </c>
      <c r="P25" s="35">
        <v>10526</v>
      </c>
      <c r="Q25" s="35">
        <v>3236</v>
      </c>
      <c r="R25" s="35">
        <f t="shared" si="10"/>
        <v>100866</v>
      </c>
      <c r="S25" s="63">
        <f t="shared" si="8"/>
        <v>0.13021974404292375</v>
      </c>
      <c r="T25" s="35">
        <v>145</v>
      </c>
      <c r="U25" s="35">
        <v>3800</v>
      </c>
      <c r="V25" s="35">
        <v>68531</v>
      </c>
      <c r="W25" s="35">
        <v>28390</v>
      </c>
      <c r="Y25" s="1">
        <v>774583</v>
      </c>
    </row>
    <row r="26" spans="1:25" x14ac:dyDescent="0.45">
      <c r="A26" s="33" t="s">
        <v>31</v>
      </c>
      <c r="B26" s="32">
        <f t="shared" si="11"/>
        <v>2030849</v>
      </c>
      <c r="C26" s="34">
        <f>SUM(一般接種!D25+一般接種!G25+一般接種!J25+一般接種!M25+医療従事者等!C23)</f>
        <v>683617</v>
      </c>
      <c r="D26" s="30">
        <f t="shared" si="0"/>
        <v>0.83266686723581207</v>
      </c>
      <c r="E26" s="34">
        <f>SUM(一般接種!E25+一般接種!H25+一般接種!K25+一般接種!N25+医療従事者等!D23)</f>
        <v>675048</v>
      </c>
      <c r="F26" s="31">
        <f t="shared" si="1"/>
        <v>0.8222295574770675</v>
      </c>
      <c r="G26" s="29">
        <f t="shared" si="9"/>
        <v>538786</v>
      </c>
      <c r="H26" s="31">
        <f t="shared" si="7"/>
        <v>0.65625818364744326</v>
      </c>
      <c r="I26" s="35">
        <v>6470</v>
      </c>
      <c r="J26" s="35">
        <v>38002</v>
      </c>
      <c r="K26" s="35">
        <v>169207</v>
      </c>
      <c r="L26" s="35">
        <v>165225</v>
      </c>
      <c r="M26" s="35">
        <v>96447</v>
      </c>
      <c r="N26" s="35">
        <v>34678</v>
      </c>
      <c r="O26" s="35">
        <v>12453</v>
      </c>
      <c r="P26" s="35">
        <v>12923</v>
      </c>
      <c r="Q26" s="35">
        <v>3381</v>
      </c>
      <c r="R26" s="35">
        <f t="shared" si="10"/>
        <v>133398</v>
      </c>
      <c r="S26" s="63">
        <f t="shared" si="8"/>
        <v>0.16248293233714617</v>
      </c>
      <c r="T26" s="35">
        <v>117</v>
      </c>
      <c r="U26" s="35">
        <v>6392</v>
      </c>
      <c r="V26" s="35">
        <v>88855</v>
      </c>
      <c r="W26" s="35">
        <v>38034</v>
      </c>
      <c r="Y26" s="1">
        <v>820997</v>
      </c>
    </row>
    <row r="27" spans="1:25" x14ac:dyDescent="0.45">
      <c r="A27" s="33" t="s">
        <v>32</v>
      </c>
      <c r="B27" s="32">
        <f t="shared" si="11"/>
        <v>5239236</v>
      </c>
      <c r="C27" s="34">
        <f>SUM(一般接種!D26+一般接種!G26+一般接種!J26+一般接種!M26+医療従事者等!C24)</f>
        <v>1736042</v>
      </c>
      <c r="D27" s="30">
        <f t="shared" si="0"/>
        <v>0.83796447135905761</v>
      </c>
      <c r="E27" s="34">
        <f>SUM(一般接種!E26+一般接種!H26+一般接種!K26+一般接種!N26+医療従事者等!D24)</f>
        <v>1712999</v>
      </c>
      <c r="F27" s="31">
        <f t="shared" si="1"/>
        <v>0.82684192057196448</v>
      </c>
      <c r="G27" s="29">
        <f t="shared" si="9"/>
        <v>1419009</v>
      </c>
      <c r="H27" s="31">
        <f t="shared" si="7"/>
        <v>0.68493684285215739</v>
      </c>
      <c r="I27" s="35">
        <v>14355</v>
      </c>
      <c r="J27" s="35">
        <v>69377</v>
      </c>
      <c r="K27" s="35">
        <v>457682</v>
      </c>
      <c r="L27" s="35">
        <v>433090</v>
      </c>
      <c r="M27" s="35">
        <v>235659</v>
      </c>
      <c r="N27" s="35">
        <v>123271</v>
      </c>
      <c r="O27" s="35">
        <v>48235</v>
      </c>
      <c r="P27" s="35">
        <v>27577</v>
      </c>
      <c r="Q27" s="35">
        <v>9763</v>
      </c>
      <c r="R27" s="35">
        <f t="shared" si="10"/>
        <v>371186</v>
      </c>
      <c r="S27" s="63">
        <f t="shared" si="8"/>
        <v>0.17916656409573223</v>
      </c>
      <c r="T27" s="35">
        <v>12</v>
      </c>
      <c r="U27" s="35">
        <v>6514</v>
      </c>
      <c r="V27" s="35">
        <v>254672</v>
      </c>
      <c r="W27" s="35">
        <v>109988</v>
      </c>
      <c r="Y27" s="1">
        <v>2071737</v>
      </c>
    </row>
    <row r="28" spans="1:25" x14ac:dyDescent="0.45">
      <c r="A28" s="33" t="s">
        <v>33</v>
      </c>
      <c r="B28" s="32">
        <f t="shared" si="11"/>
        <v>5042415</v>
      </c>
      <c r="C28" s="34">
        <f>SUM(一般接種!D27+一般接種!G27+一般接種!J27+一般接種!M27+医療従事者等!C25)</f>
        <v>1672170</v>
      </c>
      <c r="D28" s="30">
        <f t="shared" si="0"/>
        <v>0.82912408871320831</v>
      </c>
      <c r="E28" s="34">
        <f>SUM(一般接種!E27+一般接種!H27+一般接種!K27+一般接種!N27+医療従事者等!D25)</f>
        <v>1658126</v>
      </c>
      <c r="F28" s="31">
        <f t="shared" si="1"/>
        <v>0.82216055109329622</v>
      </c>
      <c r="G28" s="29">
        <f t="shared" si="9"/>
        <v>1332215</v>
      </c>
      <c r="H28" s="31">
        <f t="shared" si="7"/>
        <v>0.66056175379600568</v>
      </c>
      <c r="I28" s="35">
        <v>15499</v>
      </c>
      <c r="J28" s="35">
        <v>85344</v>
      </c>
      <c r="K28" s="35">
        <v>466872</v>
      </c>
      <c r="L28" s="35">
        <v>403607</v>
      </c>
      <c r="M28" s="35">
        <v>192438</v>
      </c>
      <c r="N28" s="35">
        <v>97864</v>
      </c>
      <c r="O28" s="35">
        <v>38003</v>
      </c>
      <c r="P28" s="35">
        <v>22291</v>
      </c>
      <c r="Q28" s="35">
        <v>10297</v>
      </c>
      <c r="R28" s="35">
        <f t="shared" si="10"/>
        <v>379904</v>
      </c>
      <c r="S28" s="63">
        <f t="shared" si="8"/>
        <v>0.18837053517196378</v>
      </c>
      <c r="T28" s="35">
        <v>42</v>
      </c>
      <c r="U28" s="35">
        <v>9405</v>
      </c>
      <c r="V28" s="35">
        <v>255422</v>
      </c>
      <c r="W28" s="35">
        <v>115035</v>
      </c>
      <c r="Y28" s="1">
        <v>2016791</v>
      </c>
    </row>
    <row r="29" spans="1:25" x14ac:dyDescent="0.45">
      <c r="A29" s="33" t="s">
        <v>34</v>
      </c>
      <c r="B29" s="32">
        <f t="shared" si="11"/>
        <v>9217133</v>
      </c>
      <c r="C29" s="34">
        <f>SUM(一般接種!D28+一般接種!G28+一般接種!J28+一般接種!M28+医療従事者等!C26)</f>
        <v>3147198</v>
      </c>
      <c r="D29" s="30">
        <f t="shared" si="0"/>
        <v>0.85376452013694093</v>
      </c>
      <c r="E29" s="34">
        <f>SUM(一般接種!E28+一般接種!H28+一般接種!K28+一般接種!N28+医療従事者等!D26)</f>
        <v>3110694</v>
      </c>
      <c r="F29" s="31">
        <f t="shared" si="1"/>
        <v>0.84386180030708635</v>
      </c>
      <c r="G29" s="29">
        <f t="shared" si="9"/>
        <v>2427773</v>
      </c>
      <c r="H29" s="31">
        <f t="shared" si="7"/>
        <v>0.65860058704486391</v>
      </c>
      <c r="I29" s="35">
        <v>23581</v>
      </c>
      <c r="J29" s="35">
        <v>115976</v>
      </c>
      <c r="K29" s="35">
        <v>657646</v>
      </c>
      <c r="L29" s="35">
        <v>756962</v>
      </c>
      <c r="M29" s="35">
        <v>453799</v>
      </c>
      <c r="N29" s="35">
        <v>251904</v>
      </c>
      <c r="O29" s="35">
        <v>88024</v>
      </c>
      <c r="P29" s="35">
        <v>52925</v>
      </c>
      <c r="Q29" s="35">
        <v>26956</v>
      </c>
      <c r="R29" s="35">
        <f t="shared" si="10"/>
        <v>531468</v>
      </c>
      <c r="S29" s="63">
        <f t="shared" si="8"/>
        <v>0.14417539728613826</v>
      </c>
      <c r="T29" s="35">
        <v>26</v>
      </c>
      <c r="U29" s="35">
        <v>12157</v>
      </c>
      <c r="V29" s="35">
        <v>351159</v>
      </c>
      <c r="W29" s="35">
        <v>168126</v>
      </c>
      <c r="Y29" s="1">
        <v>3686260</v>
      </c>
    </row>
    <row r="30" spans="1:25" x14ac:dyDescent="0.45">
      <c r="A30" s="33" t="s">
        <v>35</v>
      </c>
      <c r="B30" s="32">
        <f t="shared" si="11"/>
        <v>17550595</v>
      </c>
      <c r="C30" s="34">
        <f>SUM(一般接種!D29+一般接種!G29+一般接種!J29+一般接種!M29+医療従事者等!C27)</f>
        <v>6026890</v>
      </c>
      <c r="D30" s="30">
        <f t="shared" si="0"/>
        <v>0.79733402197861514</v>
      </c>
      <c r="E30" s="34">
        <f>SUM(一般接種!E29+一般接種!H29+一般接種!K29+一般接種!N29+医療従事者等!D27)</f>
        <v>5918062</v>
      </c>
      <c r="F30" s="31">
        <f t="shared" si="1"/>
        <v>0.78293650237167212</v>
      </c>
      <c r="G30" s="29">
        <f t="shared" si="9"/>
        <v>4573098</v>
      </c>
      <c r="H30" s="31">
        <f t="shared" si="7"/>
        <v>0.60500301502804277</v>
      </c>
      <c r="I30" s="35">
        <v>43205</v>
      </c>
      <c r="J30" s="35">
        <v>375533</v>
      </c>
      <c r="K30" s="35">
        <v>1356226</v>
      </c>
      <c r="L30" s="35">
        <v>1362080</v>
      </c>
      <c r="M30" s="35">
        <v>761246</v>
      </c>
      <c r="N30" s="35">
        <v>370433</v>
      </c>
      <c r="O30" s="35">
        <v>150476</v>
      </c>
      <c r="P30" s="35">
        <v>108615</v>
      </c>
      <c r="Q30" s="35">
        <v>45284</v>
      </c>
      <c r="R30" s="35">
        <f t="shared" si="10"/>
        <v>1032545</v>
      </c>
      <c r="S30" s="63">
        <f t="shared" si="8"/>
        <v>0.1366016731222752</v>
      </c>
      <c r="T30" s="35">
        <v>67</v>
      </c>
      <c r="U30" s="35">
        <v>45130</v>
      </c>
      <c r="V30" s="35">
        <v>684596</v>
      </c>
      <c r="W30" s="35">
        <v>302752</v>
      </c>
      <c r="Y30" s="1">
        <v>7558802</v>
      </c>
    </row>
    <row r="31" spans="1:25" x14ac:dyDescent="0.45">
      <c r="A31" s="33" t="s">
        <v>36</v>
      </c>
      <c r="B31" s="32">
        <f t="shared" si="11"/>
        <v>4330824</v>
      </c>
      <c r="C31" s="34">
        <f>SUM(一般接種!D30+一般接種!G30+一般接種!J30+一般接種!M30+医療従事者等!C28)</f>
        <v>1483281</v>
      </c>
      <c r="D31" s="30">
        <f t="shared" si="0"/>
        <v>0.82379008273550902</v>
      </c>
      <c r="E31" s="34">
        <f>SUM(一般接種!E30+一般接種!H30+一般接種!K30+一般接種!N30+医療従事者等!D28)</f>
        <v>1467090</v>
      </c>
      <c r="F31" s="31">
        <f t="shared" si="1"/>
        <v>0.81479786532722931</v>
      </c>
      <c r="G31" s="29">
        <f t="shared" si="9"/>
        <v>1152659</v>
      </c>
      <c r="H31" s="31">
        <f t="shared" si="7"/>
        <v>0.64016801467545881</v>
      </c>
      <c r="I31" s="35">
        <v>16830</v>
      </c>
      <c r="J31" s="35">
        <v>67558</v>
      </c>
      <c r="K31" s="35">
        <v>347265</v>
      </c>
      <c r="L31" s="35">
        <v>354044</v>
      </c>
      <c r="M31" s="35">
        <v>197057</v>
      </c>
      <c r="N31" s="35">
        <v>98785</v>
      </c>
      <c r="O31" s="35">
        <v>40806</v>
      </c>
      <c r="P31" s="35">
        <v>24346</v>
      </c>
      <c r="Q31" s="35">
        <v>5968</v>
      </c>
      <c r="R31" s="35">
        <f t="shared" si="10"/>
        <v>227794</v>
      </c>
      <c r="S31" s="63">
        <f t="shared" si="8"/>
        <v>0.12651307345449214</v>
      </c>
      <c r="T31" s="35">
        <v>82</v>
      </c>
      <c r="U31" s="35">
        <v>5467</v>
      </c>
      <c r="V31" s="35">
        <v>160106</v>
      </c>
      <c r="W31" s="35">
        <v>62139</v>
      </c>
      <c r="Y31" s="1">
        <v>1800557</v>
      </c>
    </row>
    <row r="32" spans="1:25" x14ac:dyDescent="0.45">
      <c r="A32" s="33" t="s">
        <v>37</v>
      </c>
      <c r="B32" s="32">
        <f t="shared" si="11"/>
        <v>3388568</v>
      </c>
      <c r="C32" s="34">
        <f>SUM(一般接種!D31+一般接種!G31+一般接種!J31+一般接種!M31+医療従事者等!C29)</f>
        <v>1160133</v>
      </c>
      <c r="D32" s="30">
        <f t="shared" si="0"/>
        <v>0.81766129162987022</v>
      </c>
      <c r="E32" s="34">
        <f>SUM(一般接種!E31+一般接種!H31+一般接種!K31+一般接種!N31+医療従事者等!D29)</f>
        <v>1147600</v>
      </c>
      <c r="F32" s="31">
        <f t="shared" si="1"/>
        <v>0.80882803805636005</v>
      </c>
      <c r="G32" s="29">
        <f t="shared" si="9"/>
        <v>886089</v>
      </c>
      <c r="H32" s="31">
        <f t="shared" si="7"/>
        <v>0.62451518596490241</v>
      </c>
      <c r="I32" s="35">
        <v>8754</v>
      </c>
      <c r="J32" s="35">
        <v>53122</v>
      </c>
      <c r="K32" s="35">
        <v>238922</v>
      </c>
      <c r="L32" s="35">
        <v>286136</v>
      </c>
      <c r="M32" s="35">
        <v>161302</v>
      </c>
      <c r="N32" s="35">
        <v>83249</v>
      </c>
      <c r="O32" s="35">
        <v>25220</v>
      </c>
      <c r="P32" s="35">
        <v>21478</v>
      </c>
      <c r="Q32" s="35">
        <v>7906</v>
      </c>
      <c r="R32" s="35">
        <f t="shared" si="10"/>
        <v>194746</v>
      </c>
      <c r="S32" s="63">
        <f t="shared" si="8"/>
        <v>0.13725690580282668</v>
      </c>
      <c r="T32" s="35">
        <v>9</v>
      </c>
      <c r="U32" s="35">
        <v>6971</v>
      </c>
      <c r="V32" s="35">
        <v>132198</v>
      </c>
      <c r="W32" s="35">
        <v>55568</v>
      </c>
      <c r="Y32" s="1">
        <v>1418843</v>
      </c>
    </row>
    <row r="33" spans="1:25" x14ac:dyDescent="0.45">
      <c r="A33" s="33" t="s">
        <v>38</v>
      </c>
      <c r="B33" s="32">
        <f t="shared" si="11"/>
        <v>5915642</v>
      </c>
      <c r="C33" s="34">
        <f>SUM(一般接種!D32+一般接種!G32+一般接種!J32+一般接種!M32+医療従事者等!C30)</f>
        <v>2033781</v>
      </c>
      <c r="D33" s="30">
        <f t="shared" si="0"/>
        <v>0.80369383317882093</v>
      </c>
      <c r="E33" s="34">
        <f>SUM(一般接種!E32+一般接種!H32+一般接種!K32+一般接種!N32+医療従事者等!D30)</f>
        <v>2001387</v>
      </c>
      <c r="F33" s="31">
        <f t="shared" si="1"/>
        <v>0.79089262300329333</v>
      </c>
      <c r="G33" s="29">
        <f t="shared" si="9"/>
        <v>1530321</v>
      </c>
      <c r="H33" s="31">
        <f t="shared" si="7"/>
        <v>0.60474040739098578</v>
      </c>
      <c r="I33" s="35">
        <v>26162</v>
      </c>
      <c r="J33" s="35">
        <v>97500</v>
      </c>
      <c r="K33" s="35">
        <v>451616</v>
      </c>
      <c r="L33" s="35">
        <v>475782</v>
      </c>
      <c r="M33" s="35">
        <v>252812</v>
      </c>
      <c r="N33" s="35">
        <v>125879</v>
      </c>
      <c r="O33" s="35">
        <v>50990</v>
      </c>
      <c r="P33" s="35">
        <v>36180</v>
      </c>
      <c r="Q33" s="35">
        <v>13400</v>
      </c>
      <c r="R33" s="35">
        <f t="shared" si="10"/>
        <v>350153</v>
      </c>
      <c r="S33" s="63">
        <f t="shared" si="8"/>
        <v>0.13837075219458914</v>
      </c>
      <c r="T33" s="35">
        <v>15</v>
      </c>
      <c r="U33" s="35">
        <v>8005</v>
      </c>
      <c r="V33" s="35">
        <v>237053</v>
      </c>
      <c r="W33" s="35">
        <v>105080</v>
      </c>
      <c r="Y33" s="1">
        <v>2530542</v>
      </c>
    </row>
    <row r="34" spans="1:25" x14ac:dyDescent="0.45">
      <c r="A34" s="33" t="s">
        <v>39</v>
      </c>
      <c r="B34" s="32">
        <f t="shared" si="11"/>
        <v>19918342</v>
      </c>
      <c r="C34" s="34">
        <f>SUM(一般接種!D33+一般接種!G33+一般接種!J33+一般接種!M33+医療従事者等!C31)</f>
        <v>6914944</v>
      </c>
      <c r="D34" s="30">
        <f t="shared" si="0"/>
        <v>0.78227675716450829</v>
      </c>
      <c r="E34" s="34">
        <f>SUM(一般接種!E33+一般接種!H33+一般接種!K33+一般接種!N33+医療従事者等!D31)</f>
        <v>6823995</v>
      </c>
      <c r="F34" s="31">
        <f t="shared" si="1"/>
        <v>0.77198783959881945</v>
      </c>
      <c r="G34" s="29">
        <f t="shared" si="9"/>
        <v>5056107</v>
      </c>
      <c r="H34" s="31">
        <f t="shared" si="7"/>
        <v>0.57198944602252322</v>
      </c>
      <c r="I34" s="35">
        <v>65613</v>
      </c>
      <c r="J34" s="35">
        <v>375758</v>
      </c>
      <c r="K34" s="35">
        <v>1530057</v>
      </c>
      <c r="L34" s="35">
        <v>1561728</v>
      </c>
      <c r="M34" s="35">
        <v>774623</v>
      </c>
      <c r="N34" s="35">
        <v>369887</v>
      </c>
      <c r="O34" s="35">
        <v>198035</v>
      </c>
      <c r="P34" s="35">
        <v>135736</v>
      </c>
      <c r="Q34" s="35">
        <v>44670</v>
      </c>
      <c r="R34" s="35">
        <f t="shared" si="10"/>
        <v>1123296</v>
      </c>
      <c r="S34" s="63">
        <f t="shared" si="8"/>
        <v>0.12707671272766108</v>
      </c>
      <c r="T34" s="35">
        <v>443</v>
      </c>
      <c r="U34" s="35">
        <v>48990</v>
      </c>
      <c r="V34" s="35">
        <v>773179</v>
      </c>
      <c r="W34" s="35">
        <v>300684</v>
      </c>
      <c r="Y34" s="1">
        <v>8839511</v>
      </c>
    </row>
    <row r="35" spans="1:25" x14ac:dyDescent="0.45">
      <c r="A35" s="33" t="s">
        <v>40</v>
      </c>
      <c r="B35" s="32">
        <f t="shared" si="11"/>
        <v>12969951</v>
      </c>
      <c r="C35" s="34">
        <f>SUM(一般接種!D34+一般接種!G34+一般接種!J34+一般接種!M34+医療従事者等!C32)</f>
        <v>4441659</v>
      </c>
      <c r="D35" s="30">
        <f t="shared" si="0"/>
        <v>0.80412030143248314</v>
      </c>
      <c r="E35" s="34">
        <f>SUM(一般接種!E34+一般接種!H34+一般接種!K34+一般接種!N34+医療従事者等!D32)</f>
        <v>4388401</v>
      </c>
      <c r="F35" s="31">
        <f t="shared" si="1"/>
        <v>0.79447844486184349</v>
      </c>
      <c r="G35" s="29">
        <f t="shared" si="9"/>
        <v>3362026</v>
      </c>
      <c r="H35" s="31">
        <f t="shared" si="7"/>
        <v>0.60866297042250339</v>
      </c>
      <c r="I35" s="35">
        <v>45680</v>
      </c>
      <c r="J35" s="35">
        <v>244023</v>
      </c>
      <c r="K35" s="35">
        <v>1010684</v>
      </c>
      <c r="L35" s="35">
        <v>1038120</v>
      </c>
      <c r="M35" s="35">
        <v>545037</v>
      </c>
      <c r="N35" s="35">
        <v>253407</v>
      </c>
      <c r="O35" s="35">
        <v>115761</v>
      </c>
      <c r="P35" s="35">
        <v>80288</v>
      </c>
      <c r="Q35" s="35">
        <v>29026</v>
      </c>
      <c r="R35" s="35">
        <f t="shared" si="10"/>
        <v>777865</v>
      </c>
      <c r="S35" s="63">
        <f t="shared" si="8"/>
        <v>0.14082509221752021</v>
      </c>
      <c r="T35" s="35">
        <v>102</v>
      </c>
      <c r="U35" s="35">
        <v>26500</v>
      </c>
      <c r="V35" s="35">
        <v>527065</v>
      </c>
      <c r="W35" s="35">
        <v>224198</v>
      </c>
      <c r="Y35" s="1">
        <v>5523625</v>
      </c>
    </row>
    <row r="36" spans="1:25" x14ac:dyDescent="0.45">
      <c r="A36" s="33" t="s">
        <v>41</v>
      </c>
      <c r="B36" s="32">
        <f t="shared" si="11"/>
        <v>3235000</v>
      </c>
      <c r="C36" s="34">
        <f>SUM(一般接種!D35+一般接種!G35+一般接種!J35+一般接種!M35+医療従事者等!C33)</f>
        <v>1095983</v>
      </c>
      <c r="D36" s="30">
        <f t="shared" si="0"/>
        <v>0.81501540447625898</v>
      </c>
      <c r="E36" s="34">
        <f>SUM(一般接種!E35+一般接種!H35+一般接種!K35+一般接種!N35+医療従事者等!D33)</f>
        <v>1084419</v>
      </c>
      <c r="F36" s="31">
        <f t="shared" si="1"/>
        <v>0.80641596622095435</v>
      </c>
      <c r="G36" s="29">
        <f t="shared" si="9"/>
        <v>848860</v>
      </c>
      <c r="H36" s="31">
        <f t="shared" si="7"/>
        <v>0.63124517099600741</v>
      </c>
      <c r="I36" s="35">
        <v>7595</v>
      </c>
      <c r="J36" s="35">
        <v>54566</v>
      </c>
      <c r="K36" s="35">
        <v>307921</v>
      </c>
      <c r="L36" s="35">
        <v>254455</v>
      </c>
      <c r="M36" s="35">
        <v>131770</v>
      </c>
      <c r="N36" s="35">
        <v>53820</v>
      </c>
      <c r="O36" s="35">
        <v>20314</v>
      </c>
      <c r="P36" s="35">
        <v>14210</v>
      </c>
      <c r="Q36" s="35">
        <v>4209</v>
      </c>
      <c r="R36" s="35">
        <f t="shared" si="10"/>
        <v>205738</v>
      </c>
      <c r="S36" s="63">
        <f t="shared" si="8"/>
        <v>0.15299474470510635</v>
      </c>
      <c r="T36" s="35">
        <v>64</v>
      </c>
      <c r="U36" s="35">
        <v>5700</v>
      </c>
      <c r="V36" s="35">
        <v>151836</v>
      </c>
      <c r="W36" s="35">
        <v>48138</v>
      </c>
      <c r="Y36" s="1">
        <v>1344739</v>
      </c>
    </row>
    <row r="37" spans="1:25" x14ac:dyDescent="0.45">
      <c r="A37" s="33" t="s">
        <v>42</v>
      </c>
      <c r="B37" s="32">
        <f t="shared" si="11"/>
        <v>2230121</v>
      </c>
      <c r="C37" s="34">
        <f>SUM(一般接種!D36+一般接種!G36+一般接種!J36+一般接種!M36+医療従事者等!C34)</f>
        <v>750982</v>
      </c>
      <c r="D37" s="30">
        <f t="shared" si="0"/>
        <v>0.79516788927101156</v>
      </c>
      <c r="E37" s="34">
        <f>SUM(一般接種!E36+一般接種!H36+一般接種!K36+一般接種!N36+医療従事者等!D34)</f>
        <v>741768</v>
      </c>
      <c r="F37" s="31">
        <f t="shared" si="1"/>
        <v>0.78541176071967067</v>
      </c>
      <c r="G37" s="29">
        <f t="shared" si="9"/>
        <v>598133</v>
      </c>
      <c r="H37" s="31">
        <f t="shared" si="7"/>
        <v>0.63332563911430362</v>
      </c>
      <c r="I37" s="35">
        <v>7690</v>
      </c>
      <c r="J37" s="35">
        <v>44839</v>
      </c>
      <c r="K37" s="35">
        <v>212629</v>
      </c>
      <c r="L37" s="35">
        <v>197522</v>
      </c>
      <c r="M37" s="35">
        <v>83782</v>
      </c>
      <c r="N37" s="35">
        <v>29895</v>
      </c>
      <c r="O37" s="35">
        <v>10762</v>
      </c>
      <c r="P37" s="35">
        <v>8317</v>
      </c>
      <c r="Q37" s="35">
        <v>2697</v>
      </c>
      <c r="R37" s="35">
        <f t="shared" si="10"/>
        <v>139238</v>
      </c>
      <c r="S37" s="63">
        <f t="shared" si="8"/>
        <v>0.14743041320073866</v>
      </c>
      <c r="T37" s="35">
        <v>2</v>
      </c>
      <c r="U37" s="35">
        <v>3025</v>
      </c>
      <c r="V37" s="35">
        <v>90633</v>
      </c>
      <c r="W37" s="35">
        <v>45578</v>
      </c>
      <c r="Y37" s="1">
        <v>944432</v>
      </c>
    </row>
    <row r="38" spans="1:25" x14ac:dyDescent="0.45">
      <c r="A38" s="33" t="s">
        <v>43</v>
      </c>
      <c r="B38" s="32">
        <f t="shared" si="11"/>
        <v>1324777</v>
      </c>
      <c r="C38" s="34">
        <f>SUM(一般接種!D37+一般接種!G37+一般接種!J37+一般接種!M37+医療従事者等!C35)</f>
        <v>445300</v>
      </c>
      <c r="D38" s="30">
        <f t="shared" si="0"/>
        <v>0.79976579955027771</v>
      </c>
      <c r="E38" s="34">
        <f>SUM(一般接種!E37+一般接種!H37+一般接種!K37+一般接種!N37+医療従事者等!D35)</f>
        <v>439595</v>
      </c>
      <c r="F38" s="31">
        <f t="shared" si="1"/>
        <v>0.78951952987492546</v>
      </c>
      <c r="G38" s="29">
        <f t="shared" si="9"/>
        <v>351884</v>
      </c>
      <c r="H38" s="31">
        <f t="shared" si="7"/>
        <v>0.63198919516943608</v>
      </c>
      <c r="I38" s="35">
        <v>4916</v>
      </c>
      <c r="J38" s="35">
        <v>23221</v>
      </c>
      <c r="K38" s="35">
        <v>108405</v>
      </c>
      <c r="L38" s="35">
        <v>110738</v>
      </c>
      <c r="M38" s="35">
        <v>59683</v>
      </c>
      <c r="N38" s="35">
        <v>25046</v>
      </c>
      <c r="O38" s="35">
        <v>9445</v>
      </c>
      <c r="P38" s="35">
        <v>7464</v>
      </c>
      <c r="Q38" s="35">
        <v>2966</v>
      </c>
      <c r="R38" s="35">
        <f t="shared" si="10"/>
        <v>87998</v>
      </c>
      <c r="S38" s="63">
        <f t="shared" si="8"/>
        <v>0.15804579121676474</v>
      </c>
      <c r="T38" s="35">
        <v>17</v>
      </c>
      <c r="U38" s="35">
        <v>2691</v>
      </c>
      <c r="V38" s="35">
        <v>57590</v>
      </c>
      <c r="W38" s="35">
        <v>27700</v>
      </c>
      <c r="Y38" s="1">
        <v>556788</v>
      </c>
    </row>
    <row r="39" spans="1:25" x14ac:dyDescent="0.45">
      <c r="A39" s="33" t="s">
        <v>44</v>
      </c>
      <c r="B39" s="32">
        <f t="shared" si="11"/>
        <v>1658534</v>
      </c>
      <c r="C39" s="34">
        <f>SUM(一般接種!D38+一般接種!G38+一般接種!J38+一般接種!M38+医療従事者等!C36)</f>
        <v>566300</v>
      </c>
      <c r="D39" s="30">
        <f t="shared" si="0"/>
        <v>0.84168753669285024</v>
      </c>
      <c r="E39" s="34">
        <f>SUM(一般接種!E38+一般接種!H38+一般接種!K38+一般接種!N38+医療従事者等!D36)</f>
        <v>557242</v>
      </c>
      <c r="F39" s="31">
        <f t="shared" si="1"/>
        <v>0.82822469772522911</v>
      </c>
      <c r="G39" s="29">
        <f t="shared" si="9"/>
        <v>452907</v>
      </c>
      <c r="H39" s="31">
        <f t="shared" si="7"/>
        <v>0.67315235242971694</v>
      </c>
      <c r="I39" s="35">
        <v>4901</v>
      </c>
      <c r="J39" s="35">
        <v>30272</v>
      </c>
      <c r="K39" s="35">
        <v>111465</v>
      </c>
      <c r="L39" s="35">
        <v>142708</v>
      </c>
      <c r="M39" s="35">
        <v>82678</v>
      </c>
      <c r="N39" s="35">
        <v>45575</v>
      </c>
      <c r="O39" s="35">
        <v>20784</v>
      </c>
      <c r="P39" s="35">
        <v>11277</v>
      </c>
      <c r="Q39" s="35">
        <v>3247</v>
      </c>
      <c r="R39" s="35">
        <f t="shared" si="10"/>
        <v>82085</v>
      </c>
      <c r="S39" s="63">
        <f t="shared" si="8"/>
        <v>0.12200233347948544</v>
      </c>
      <c r="T39" s="35">
        <v>25</v>
      </c>
      <c r="U39" s="35">
        <v>2148</v>
      </c>
      <c r="V39" s="35">
        <v>47384</v>
      </c>
      <c r="W39" s="35">
        <v>32528</v>
      </c>
      <c r="Y39" s="1">
        <v>672815</v>
      </c>
    </row>
    <row r="40" spans="1:25" x14ac:dyDescent="0.45">
      <c r="A40" s="33" t="s">
        <v>45</v>
      </c>
      <c r="B40" s="32">
        <f t="shared" si="11"/>
        <v>4437052</v>
      </c>
      <c r="C40" s="34">
        <f>SUM(一般接種!D39+一般接種!G39+一般接種!J39+一般接種!M39+医療従事者等!C37)</f>
        <v>1519242</v>
      </c>
      <c r="D40" s="30">
        <f t="shared" si="0"/>
        <v>0.80222263174764274</v>
      </c>
      <c r="E40" s="34">
        <f>SUM(一般接種!E39+一般接種!H39+一般接種!K39+一般接種!N39+医療従事者等!D37)</f>
        <v>1488739</v>
      </c>
      <c r="F40" s="31">
        <f t="shared" si="1"/>
        <v>0.78611578574404462</v>
      </c>
      <c r="G40" s="29">
        <f t="shared" si="9"/>
        <v>1186740</v>
      </c>
      <c r="H40" s="31">
        <f t="shared" si="7"/>
        <v>0.62664781910992295</v>
      </c>
      <c r="I40" s="35">
        <v>21858</v>
      </c>
      <c r="J40" s="35">
        <v>138142</v>
      </c>
      <c r="K40" s="35">
        <v>363050</v>
      </c>
      <c r="L40" s="35">
        <v>318376</v>
      </c>
      <c r="M40" s="35">
        <v>163938</v>
      </c>
      <c r="N40" s="35">
        <v>92094</v>
      </c>
      <c r="O40" s="35">
        <v>51048</v>
      </c>
      <c r="P40" s="35">
        <v>29345</v>
      </c>
      <c r="Q40" s="35">
        <v>8889</v>
      </c>
      <c r="R40" s="35">
        <f t="shared" si="10"/>
        <v>242331</v>
      </c>
      <c r="S40" s="63">
        <f t="shared" si="8"/>
        <v>0.12796079398413024</v>
      </c>
      <c r="T40" s="35">
        <v>251</v>
      </c>
      <c r="U40" s="35">
        <v>7493</v>
      </c>
      <c r="V40" s="35">
        <v>159368</v>
      </c>
      <c r="W40" s="35">
        <v>75219</v>
      </c>
      <c r="Y40" s="1">
        <v>1893791</v>
      </c>
    </row>
    <row r="41" spans="1:25" x14ac:dyDescent="0.45">
      <c r="A41" s="33" t="s">
        <v>46</v>
      </c>
      <c r="B41" s="32">
        <f t="shared" si="11"/>
        <v>6617542</v>
      </c>
      <c r="C41" s="34">
        <f>SUM(一般接種!D40+一般接種!G40+一般接種!J40+一般接種!M40+医療従事者等!C38)</f>
        <v>2249648</v>
      </c>
      <c r="D41" s="30">
        <f t="shared" si="0"/>
        <v>0.79989389969467717</v>
      </c>
      <c r="E41" s="34">
        <f>SUM(一般接種!E40+一般接種!H40+一般接種!K40+一般接種!N40+医療従事者等!D38)</f>
        <v>2221008</v>
      </c>
      <c r="F41" s="31">
        <f t="shared" si="1"/>
        <v>0.78971054599345125</v>
      </c>
      <c r="G41" s="29">
        <f t="shared" si="9"/>
        <v>1728361</v>
      </c>
      <c r="H41" s="31">
        <f t="shared" si="7"/>
        <v>0.6145429953353555</v>
      </c>
      <c r="I41" s="35">
        <v>22430</v>
      </c>
      <c r="J41" s="35">
        <v>121936</v>
      </c>
      <c r="K41" s="35">
        <v>546283</v>
      </c>
      <c r="L41" s="35">
        <v>532924</v>
      </c>
      <c r="M41" s="35">
        <v>293167</v>
      </c>
      <c r="N41" s="35">
        <v>116672</v>
      </c>
      <c r="O41" s="35">
        <v>46046</v>
      </c>
      <c r="P41" s="35">
        <v>32813</v>
      </c>
      <c r="Q41" s="35">
        <v>16090</v>
      </c>
      <c r="R41" s="35">
        <f t="shared" si="10"/>
        <v>418525</v>
      </c>
      <c r="S41" s="63">
        <f t="shared" si="8"/>
        <v>0.14881243393175944</v>
      </c>
      <c r="T41" s="35">
        <v>56</v>
      </c>
      <c r="U41" s="35">
        <v>15682</v>
      </c>
      <c r="V41" s="35">
        <v>271490</v>
      </c>
      <c r="W41" s="35">
        <v>131297</v>
      </c>
      <c r="Y41" s="1">
        <v>2812433</v>
      </c>
    </row>
    <row r="42" spans="1:25" x14ac:dyDescent="0.45">
      <c r="A42" s="33" t="s">
        <v>47</v>
      </c>
      <c r="B42" s="32">
        <f t="shared" si="11"/>
        <v>3376107</v>
      </c>
      <c r="C42" s="34">
        <f>SUM(一般接種!D41+一般接種!G41+一般接種!J41+一般接種!M41+医療従事者等!C39)</f>
        <v>1124906</v>
      </c>
      <c r="D42" s="30">
        <f t="shared" si="0"/>
        <v>0.82950940557919339</v>
      </c>
      <c r="E42" s="34">
        <f>SUM(一般接種!E41+一般接種!H41+一般接種!K41+一般接種!N41+医療従事者等!D39)</f>
        <v>1101369</v>
      </c>
      <c r="F42" s="31">
        <f t="shared" si="1"/>
        <v>0.81215314391900362</v>
      </c>
      <c r="G42" s="29">
        <f t="shared" si="9"/>
        <v>908694</v>
      </c>
      <c r="H42" s="31">
        <f t="shared" si="7"/>
        <v>0.67007396155179155</v>
      </c>
      <c r="I42" s="35">
        <v>44796</v>
      </c>
      <c r="J42" s="35">
        <v>46969</v>
      </c>
      <c r="K42" s="35">
        <v>287532</v>
      </c>
      <c r="L42" s="35">
        <v>310263</v>
      </c>
      <c r="M42" s="35">
        <v>133847</v>
      </c>
      <c r="N42" s="35">
        <v>42107</v>
      </c>
      <c r="O42" s="35">
        <v>18923</v>
      </c>
      <c r="P42" s="35">
        <v>17341</v>
      </c>
      <c r="Q42" s="35">
        <v>6916</v>
      </c>
      <c r="R42" s="35">
        <f t="shared" si="10"/>
        <v>241138</v>
      </c>
      <c r="S42" s="63">
        <f t="shared" si="8"/>
        <v>0.17781595888239154</v>
      </c>
      <c r="T42" s="35">
        <v>398</v>
      </c>
      <c r="U42" s="35">
        <v>9135</v>
      </c>
      <c r="V42" s="35">
        <v>142044</v>
      </c>
      <c r="W42" s="35">
        <v>89561</v>
      </c>
      <c r="Y42" s="1">
        <v>1356110</v>
      </c>
    </row>
    <row r="43" spans="1:25" x14ac:dyDescent="0.45">
      <c r="A43" s="33" t="s">
        <v>48</v>
      </c>
      <c r="B43" s="32">
        <f t="shared" si="11"/>
        <v>1778558</v>
      </c>
      <c r="C43" s="34">
        <f>SUM(一般接種!D42+一般接種!G42+一般接種!J42+一般接種!M42+医療従事者等!C40)</f>
        <v>600603</v>
      </c>
      <c r="D43" s="30">
        <f t="shared" si="0"/>
        <v>0.81720364270173851</v>
      </c>
      <c r="E43" s="34">
        <f>SUM(一般接種!E42+一般接種!H42+一般接種!K42+一般接種!N42+医療従事者等!D40)</f>
        <v>592876</v>
      </c>
      <c r="F43" s="31">
        <f t="shared" si="1"/>
        <v>0.8066899880127737</v>
      </c>
      <c r="G43" s="29">
        <f t="shared" si="9"/>
        <v>479895</v>
      </c>
      <c r="H43" s="31">
        <f t="shared" si="7"/>
        <v>0.65296367503051234</v>
      </c>
      <c r="I43" s="35">
        <v>7952</v>
      </c>
      <c r="J43" s="35">
        <v>39884</v>
      </c>
      <c r="K43" s="35">
        <v>153290</v>
      </c>
      <c r="L43" s="35">
        <v>160715</v>
      </c>
      <c r="M43" s="35">
        <v>67396</v>
      </c>
      <c r="N43" s="35">
        <v>29077</v>
      </c>
      <c r="O43" s="35">
        <v>11858</v>
      </c>
      <c r="P43" s="35">
        <v>7617</v>
      </c>
      <c r="Q43" s="35">
        <v>2106</v>
      </c>
      <c r="R43" s="35">
        <f t="shared" si="10"/>
        <v>105184</v>
      </c>
      <c r="S43" s="63">
        <f t="shared" si="8"/>
        <v>0.14311741358924224</v>
      </c>
      <c r="T43" s="35">
        <v>10</v>
      </c>
      <c r="U43" s="35">
        <v>3460</v>
      </c>
      <c r="V43" s="35">
        <v>72223</v>
      </c>
      <c r="W43" s="35">
        <v>29491</v>
      </c>
      <c r="Y43" s="1">
        <v>734949</v>
      </c>
    </row>
    <row r="44" spans="1:25" x14ac:dyDescent="0.45">
      <c r="A44" s="33" t="s">
        <v>49</v>
      </c>
      <c r="B44" s="32">
        <f t="shared" si="11"/>
        <v>2305602</v>
      </c>
      <c r="C44" s="34">
        <f>SUM(一般接種!D43+一般接種!G43+一般接種!J43+一般接種!M43+医療従事者等!C41)</f>
        <v>781678</v>
      </c>
      <c r="D44" s="30">
        <f t="shared" si="0"/>
        <v>0.80262984959379646</v>
      </c>
      <c r="E44" s="34">
        <f>SUM(一般接種!E43+一般接種!H43+一般接種!K43+一般接種!N43+医療従事者等!D41)</f>
        <v>772983</v>
      </c>
      <c r="F44" s="31">
        <f t="shared" si="1"/>
        <v>0.79370179156706666</v>
      </c>
      <c r="G44" s="29">
        <f t="shared" si="9"/>
        <v>613791</v>
      </c>
      <c r="H44" s="31">
        <f t="shared" si="7"/>
        <v>0.63024285960718596</v>
      </c>
      <c r="I44" s="35">
        <v>9402</v>
      </c>
      <c r="J44" s="35">
        <v>48514</v>
      </c>
      <c r="K44" s="35">
        <v>170742</v>
      </c>
      <c r="L44" s="35">
        <v>187156</v>
      </c>
      <c r="M44" s="35">
        <v>114048</v>
      </c>
      <c r="N44" s="35">
        <v>52802</v>
      </c>
      <c r="O44" s="35">
        <v>16685</v>
      </c>
      <c r="P44" s="35">
        <v>10409</v>
      </c>
      <c r="Q44" s="35">
        <v>4033</v>
      </c>
      <c r="R44" s="35">
        <f t="shared" si="10"/>
        <v>137150</v>
      </c>
      <c r="S44" s="63">
        <f t="shared" si="8"/>
        <v>0.14082612517147622</v>
      </c>
      <c r="T44" s="35">
        <v>148</v>
      </c>
      <c r="U44" s="35">
        <v>7861</v>
      </c>
      <c r="V44" s="35">
        <v>97267</v>
      </c>
      <c r="W44" s="35">
        <v>31874</v>
      </c>
      <c r="Y44" s="1">
        <v>973896</v>
      </c>
    </row>
    <row r="45" spans="1:25" x14ac:dyDescent="0.45">
      <c r="A45" s="33" t="s">
        <v>50</v>
      </c>
      <c r="B45" s="32">
        <f t="shared" si="11"/>
        <v>3346309</v>
      </c>
      <c r="C45" s="34">
        <f>SUM(一般接種!D44+一般接種!G44+一般接種!J44+一般接種!M44+医療従事者等!C42)</f>
        <v>1116831</v>
      </c>
      <c r="D45" s="30">
        <f t="shared" si="0"/>
        <v>0.8234886843496515</v>
      </c>
      <c r="E45" s="34">
        <f>SUM(一般接種!E44+一般接種!H44+一般接種!K44+一般接種!N44+医療従事者等!D42)</f>
        <v>1104845</v>
      </c>
      <c r="F45" s="31">
        <f t="shared" si="1"/>
        <v>0.81465087865602825</v>
      </c>
      <c r="G45" s="29">
        <f t="shared" si="9"/>
        <v>887937</v>
      </c>
      <c r="H45" s="31">
        <f t="shared" si="7"/>
        <v>0.65471505708148903</v>
      </c>
      <c r="I45" s="35">
        <v>12488</v>
      </c>
      <c r="J45" s="35">
        <v>59355</v>
      </c>
      <c r="K45" s="35">
        <v>280171</v>
      </c>
      <c r="L45" s="35">
        <v>272618</v>
      </c>
      <c r="M45" s="35">
        <v>142501</v>
      </c>
      <c r="N45" s="35">
        <v>71776</v>
      </c>
      <c r="O45" s="35">
        <v>28023</v>
      </c>
      <c r="P45" s="35">
        <v>15581</v>
      </c>
      <c r="Q45" s="35">
        <v>5424</v>
      </c>
      <c r="R45" s="35">
        <f t="shared" si="10"/>
        <v>236696</v>
      </c>
      <c r="S45" s="63">
        <f t="shared" si="8"/>
        <v>0.17452638548788948</v>
      </c>
      <c r="T45" s="35">
        <v>212</v>
      </c>
      <c r="U45" s="35">
        <v>5952</v>
      </c>
      <c r="V45" s="35">
        <v>164689</v>
      </c>
      <c r="W45" s="35">
        <v>65843</v>
      </c>
      <c r="Y45" s="1">
        <v>1356219</v>
      </c>
    </row>
    <row r="46" spans="1:25" x14ac:dyDescent="0.45">
      <c r="A46" s="33" t="s">
        <v>51</v>
      </c>
      <c r="B46" s="32">
        <f t="shared" si="11"/>
        <v>1680908</v>
      </c>
      <c r="C46" s="34">
        <f>SUM(一般接種!D45+一般接種!G45+一般接種!J45+一般接種!M45+医療従事者等!C43)</f>
        <v>567025</v>
      </c>
      <c r="D46" s="30">
        <f t="shared" si="0"/>
        <v>0.80868751666863958</v>
      </c>
      <c r="E46" s="34">
        <f>SUM(一般接種!E45+一般接種!H45+一般接種!K45+一般接種!N45+医療従事者等!D43)</f>
        <v>559513</v>
      </c>
      <c r="F46" s="31">
        <f t="shared" si="1"/>
        <v>0.79797394914478292</v>
      </c>
      <c r="G46" s="29">
        <f t="shared" si="9"/>
        <v>442264</v>
      </c>
      <c r="H46" s="31">
        <f t="shared" si="7"/>
        <v>0.63075415699826143</v>
      </c>
      <c r="I46" s="35">
        <v>10605</v>
      </c>
      <c r="J46" s="35">
        <v>33564</v>
      </c>
      <c r="K46" s="35">
        <v>141035</v>
      </c>
      <c r="L46" s="35">
        <v>125461</v>
      </c>
      <c r="M46" s="35">
        <v>73393</v>
      </c>
      <c r="N46" s="35">
        <v>36093</v>
      </c>
      <c r="O46" s="35">
        <v>13286</v>
      </c>
      <c r="P46" s="35">
        <v>6294</v>
      </c>
      <c r="Q46" s="35">
        <v>2533</v>
      </c>
      <c r="R46" s="35">
        <f t="shared" si="10"/>
        <v>112106</v>
      </c>
      <c r="S46" s="63">
        <f t="shared" si="8"/>
        <v>0.15988487763970638</v>
      </c>
      <c r="T46" s="35">
        <v>167</v>
      </c>
      <c r="U46" s="35">
        <v>5510</v>
      </c>
      <c r="V46" s="35">
        <v>73558</v>
      </c>
      <c r="W46" s="35">
        <v>32871</v>
      </c>
      <c r="Y46" s="1">
        <v>701167</v>
      </c>
    </row>
    <row r="47" spans="1:25" x14ac:dyDescent="0.45">
      <c r="A47" s="33" t="s">
        <v>52</v>
      </c>
      <c r="B47" s="32">
        <f t="shared" si="11"/>
        <v>12037863</v>
      </c>
      <c r="C47" s="34">
        <f>SUM(一般接種!D46+一般接種!G46+一般接種!J46+一般接種!M46+医療従事者等!C44)</f>
        <v>4144210</v>
      </c>
      <c r="D47" s="30">
        <f t="shared" si="0"/>
        <v>0.80875732069779105</v>
      </c>
      <c r="E47" s="34">
        <f>SUM(一般接種!E46+一般接種!H46+一般接種!K46+一般接種!N46+医療従事者等!D44)</f>
        <v>4061019</v>
      </c>
      <c r="F47" s="31">
        <f t="shared" si="1"/>
        <v>0.79252230117267775</v>
      </c>
      <c r="G47" s="29">
        <f t="shared" si="9"/>
        <v>3100120</v>
      </c>
      <c r="H47" s="31">
        <f t="shared" si="7"/>
        <v>0.60499944381236381</v>
      </c>
      <c r="I47" s="35">
        <v>44065</v>
      </c>
      <c r="J47" s="35">
        <v>230824</v>
      </c>
      <c r="K47" s="35">
        <v>930649</v>
      </c>
      <c r="L47" s="35">
        <v>1025073</v>
      </c>
      <c r="M47" s="35">
        <v>491455</v>
      </c>
      <c r="N47" s="35">
        <v>193672</v>
      </c>
      <c r="O47" s="35">
        <v>85653</v>
      </c>
      <c r="P47" s="35">
        <v>72217</v>
      </c>
      <c r="Q47" s="35">
        <v>26512</v>
      </c>
      <c r="R47" s="35">
        <f t="shared" si="10"/>
        <v>732514</v>
      </c>
      <c r="S47" s="63">
        <f t="shared" si="8"/>
        <v>0.14295271234170606</v>
      </c>
      <c r="T47" s="35">
        <v>87</v>
      </c>
      <c r="U47" s="35">
        <v>39323</v>
      </c>
      <c r="V47" s="35">
        <v>483449</v>
      </c>
      <c r="W47" s="35">
        <v>209655</v>
      </c>
      <c r="Y47" s="1">
        <v>5124170</v>
      </c>
    </row>
    <row r="48" spans="1:25" x14ac:dyDescent="0.45">
      <c r="A48" s="33" t="s">
        <v>53</v>
      </c>
      <c r="B48" s="32">
        <f t="shared" si="11"/>
        <v>1949424</v>
      </c>
      <c r="C48" s="34">
        <f>SUM(一般接種!D47+一般接種!G47+一般接種!J47+一般接種!M47+医療従事者等!C45)</f>
        <v>659627</v>
      </c>
      <c r="D48" s="30">
        <f t="shared" si="0"/>
        <v>0.80617118581509661</v>
      </c>
      <c r="E48" s="34">
        <f>SUM(一般接種!E47+一般接種!H47+一般接種!K47+一般接種!N47+医療従事者等!D45)</f>
        <v>651457</v>
      </c>
      <c r="F48" s="31">
        <f t="shared" si="1"/>
        <v>0.79618612063718652</v>
      </c>
      <c r="G48" s="29">
        <f t="shared" si="9"/>
        <v>504183</v>
      </c>
      <c r="H48" s="31">
        <f t="shared" si="7"/>
        <v>0.61619340472390138</v>
      </c>
      <c r="I48" s="35">
        <v>8412</v>
      </c>
      <c r="J48" s="35">
        <v>56608</v>
      </c>
      <c r="K48" s="35">
        <v>165997</v>
      </c>
      <c r="L48" s="35">
        <v>147276</v>
      </c>
      <c r="M48" s="35">
        <v>63353</v>
      </c>
      <c r="N48" s="35">
        <v>32373</v>
      </c>
      <c r="O48" s="35">
        <v>15357</v>
      </c>
      <c r="P48" s="35">
        <v>10146</v>
      </c>
      <c r="Q48" s="35">
        <v>4661</v>
      </c>
      <c r="R48" s="35">
        <f t="shared" si="10"/>
        <v>134157</v>
      </c>
      <c r="S48" s="63">
        <f t="shared" si="8"/>
        <v>0.16396161432960737</v>
      </c>
      <c r="T48" s="35">
        <v>42</v>
      </c>
      <c r="U48" s="35">
        <v>6123</v>
      </c>
      <c r="V48" s="35">
        <v>83339</v>
      </c>
      <c r="W48" s="35">
        <v>44653</v>
      </c>
      <c r="Y48" s="1">
        <v>818222</v>
      </c>
    </row>
    <row r="49" spans="1:25" x14ac:dyDescent="0.45">
      <c r="A49" s="33" t="s">
        <v>54</v>
      </c>
      <c r="B49" s="32">
        <f t="shared" si="11"/>
        <v>3285652</v>
      </c>
      <c r="C49" s="34">
        <f>SUM(一般接種!D48+一般接種!G48+一般接種!J48+一般接種!M48+医療従事者等!C46)</f>
        <v>1104118</v>
      </c>
      <c r="D49" s="30">
        <f t="shared" si="0"/>
        <v>0.82647398307406483</v>
      </c>
      <c r="E49" s="34">
        <f>SUM(一般接種!E48+一般接種!H48+一般接種!K48+一般接種!N48+医療従事者等!D46)</f>
        <v>1087785</v>
      </c>
      <c r="F49" s="31">
        <f t="shared" si="1"/>
        <v>0.81424811630479854</v>
      </c>
      <c r="G49" s="29">
        <f t="shared" si="9"/>
        <v>893184</v>
      </c>
      <c r="H49" s="31">
        <f t="shared" si="7"/>
        <v>0.66858192520910398</v>
      </c>
      <c r="I49" s="35">
        <v>14896</v>
      </c>
      <c r="J49" s="35">
        <v>65979</v>
      </c>
      <c r="K49" s="35">
        <v>278156</v>
      </c>
      <c r="L49" s="35">
        <v>302508</v>
      </c>
      <c r="M49" s="35">
        <v>132791</v>
      </c>
      <c r="N49" s="35">
        <v>52016</v>
      </c>
      <c r="O49" s="35">
        <v>24998</v>
      </c>
      <c r="P49" s="35">
        <v>16389</v>
      </c>
      <c r="Q49" s="35">
        <v>5451</v>
      </c>
      <c r="R49" s="35">
        <f t="shared" si="10"/>
        <v>200565</v>
      </c>
      <c r="S49" s="63">
        <f t="shared" si="8"/>
        <v>0.15013047012660768</v>
      </c>
      <c r="T49" s="35">
        <v>84</v>
      </c>
      <c r="U49" s="35">
        <v>6571</v>
      </c>
      <c r="V49" s="35">
        <v>139377</v>
      </c>
      <c r="W49" s="35">
        <v>54533</v>
      </c>
      <c r="Y49" s="1">
        <v>1335938</v>
      </c>
    </row>
    <row r="50" spans="1:25" x14ac:dyDescent="0.45">
      <c r="A50" s="33" t="s">
        <v>55</v>
      </c>
      <c r="B50" s="32">
        <f t="shared" si="11"/>
        <v>4328581</v>
      </c>
      <c r="C50" s="34">
        <f>SUM(一般接種!D49+一般接種!G49+一般接種!J49+一般接種!M49+医療従事者等!C47)</f>
        <v>1464112</v>
      </c>
      <c r="D50" s="30">
        <f t="shared" si="0"/>
        <v>0.83252276610686071</v>
      </c>
      <c r="E50" s="34">
        <f>SUM(一般接種!E49+一般接種!H49+一般接種!K49+一般接種!N49+医療従事者等!D47)</f>
        <v>1447104</v>
      </c>
      <c r="F50" s="31">
        <f t="shared" si="1"/>
        <v>0.82285168410907261</v>
      </c>
      <c r="G50" s="29">
        <f t="shared" si="9"/>
        <v>1157669</v>
      </c>
      <c r="H50" s="31">
        <f t="shared" si="7"/>
        <v>0.65827327288907089</v>
      </c>
      <c r="I50" s="35">
        <v>21305</v>
      </c>
      <c r="J50" s="35">
        <v>78158</v>
      </c>
      <c r="K50" s="35">
        <v>344435</v>
      </c>
      <c r="L50" s="35">
        <v>429628</v>
      </c>
      <c r="M50" s="35">
        <v>176709</v>
      </c>
      <c r="N50" s="35">
        <v>66025</v>
      </c>
      <c r="O50" s="35">
        <v>22320</v>
      </c>
      <c r="P50" s="35">
        <v>14901</v>
      </c>
      <c r="Q50" s="35">
        <v>4188</v>
      </c>
      <c r="R50" s="35">
        <f t="shared" si="10"/>
        <v>259696</v>
      </c>
      <c r="S50" s="63">
        <f t="shared" si="8"/>
        <v>0.14766823321363892</v>
      </c>
      <c r="T50" s="35">
        <v>151</v>
      </c>
      <c r="U50" s="35">
        <v>10921</v>
      </c>
      <c r="V50" s="35">
        <v>179978</v>
      </c>
      <c r="W50" s="35">
        <v>68646</v>
      </c>
      <c r="Y50" s="1">
        <v>1758645</v>
      </c>
    </row>
    <row r="51" spans="1:25" x14ac:dyDescent="0.45">
      <c r="A51" s="33" t="s">
        <v>56</v>
      </c>
      <c r="B51" s="32">
        <f t="shared" si="11"/>
        <v>2743006</v>
      </c>
      <c r="C51" s="34">
        <f>SUM(一般接種!D50+一般接種!G50+一般接種!J50+一般接種!M50+医療従事者等!C48)</f>
        <v>928243</v>
      </c>
      <c r="D51" s="30">
        <f t="shared" si="0"/>
        <v>0.81300662759767761</v>
      </c>
      <c r="E51" s="34">
        <f>SUM(一般接種!E50+一般接種!H50+一般接種!K50+一般接種!N50+医療従事者等!D48)</f>
        <v>912479</v>
      </c>
      <c r="F51" s="31">
        <f t="shared" si="1"/>
        <v>0.79919964335168836</v>
      </c>
      <c r="G51" s="29">
        <f t="shared" si="9"/>
        <v>733922</v>
      </c>
      <c r="H51" s="31">
        <f t="shared" si="7"/>
        <v>0.64280953386100703</v>
      </c>
      <c r="I51" s="35">
        <v>19511</v>
      </c>
      <c r="J51" s="35">
        <v>50903</v>
      </c>
      <c r="K51" s="35">
        <v>216600</v>
      </c>
      <c r="L51" s="35">
        <v>218905</v>
      </c>
      <c r="M51" s="35">
        <v>116376</v>
      </c>
      <c r="N51" s="35">
        <v>63423</v>
      </c>
      <c r="O51" s="35">
        <v>24926</v>
      </c>
      <c r="P51" s="35">
        <v>17557</v>
      </c>
      <c r="Q51" s="35">
        <v>5721</v>
      </c>
      <c r="R51" s="35">
        <f t="shared" si="10"/>
        <v>168362</v>
      </c>
      <c r="S51" s="63">
        <f t="shared" si="8"/>
        <v>0.14746076386851309</v>
      </c>
      <c r="T51" s="35">
        <v>244</v>
      </c>
      <c r="U51" s="35">
        <v>8435</v>
      </c>
      <c r="V51" s="35">
        <v>110907</v>
      </c>
      <c r="W51" s="35">
        <v>48776</v>
      </c>
      <c r="Y51" s="1">
        <v>1141741</v>
      </c>
    </row>
    <row r="52" spans="1:25" x14ac:dyDescent="0.45">
      <c r="A52" s="33" t="s">
        <v>57</v>
      </c>
      <c r="B52" s="32">
        <f t="shared" si="11"/>
        <v>2569259</v>
      </c>
      <c r="C52" s="34">
        <f>SUM(一般接種!D51+一般接種!G51+一般接種!J51+一般接種!M51+医療従事者等!C49)</f>
        <v>873580</v>
      </c>
      <c r="D52" s="30">
        <f t="shared" si="0"/>
        <v>0.80348331234749237</v>
      </c>
      <c r="E52" s="34">
        <f>SUM(一般接種!E51+一般接種!H51+一般接種!K51+一般接種!N51+医療従事者等!D49)</f>
        <v>861003</v>
      </c>
      <c r="F52" s="31">
        <f t="shared" si="1"/>
        <v>0.79191549987537257</v>
      </c>
      <c r="G52" s="29">
        <f t="shared" si="9"/>
        <v>681813</v>
      </c>
      <c r="H52" s="31">
        <f t="shared" si="7"/>
        <v>0.62710383438446493</v>
      </c>
      <c r="I52" s="35">
        <v>10944</v>
      </c>
      <c r="J52" s="35">
        <v>46244</v>
      </c>
      <c r="K52" s="35">
        <v>186606</v>
      </c>
      <c r="L52" s="35">
        <v>215471</v>
      </c>
      <c r="M52" s="35">
        <v>122023</v>
      </c>
      <c r="N52" s="35">
        <v>56962</v>
      </c>
      <c r="O52" s="35">
        <v>24037</v>
      </c>
      <c r="P52" s="35">
        <v>13676</v>
      </c>
      <c r="Q52" s="35">
        <v>5850</v>
      </c>
      <c r="R52" s="35">
        <f t="shared" si="10"/>
        <v>152863</v>
      </c>
      <c r="S52" s="63">
        <f t="shared" si="8"/>
        <v>0.14059716291052307</v>
      </c>
      <c r="T52" s="35">
        <v>156</v>
      </c>
      <c r="U52" s="35">
        <v>5623</v>
      </c>
      <c r="V52" s="35">
        <v>92117</v>
      </c>
      <c r="W52" s="35">
        <v>54967</v>
      </c>
      <c r="Y52" s="1">
        <v>1087241</v>
      </c>
    </row>
    <row r="53" spans="1:25" x14ac:dyDescent="0.45">
      <c r="A53" s="33" t="s">
        <v>58</v>
      </c>
      <c r="B53" s="32">
        <f t="shared" si="11"/>
        <v>3919663</v>
      </c>
      <c r="C53" s="34">
        <f>SUM(一般接種!D52+一般接種!G52+一般接種!J52+一般接種!M52+医療従事者等!C50)</f>
        <v>1324997</v>
      </c>
      <c r="D53" s="30">
        <f t="shared" si="0"/>
        <v>0.81915491460058842</v>
      </c>
      <c r="E53" s="34">
        <f>SUM(一般接種!E52+一般接種!H52+一般接種!K52+一般接種!N52+医療従事者等!D50)</f>
        <v>1301048</v>
      </c>
      <c r="F53" s="31">
        <f t="shared" si="1"/>
        <v>0.80434888783239988</v>
      </c>
      <c r="G53" s="29">
        <f t="shared" si="9"/>
        <v>1048173</v>
      </c>
      <c r="H53" s="31">
        <f t="shared" si="7"/>
        <v>0.64801359120182356</v>
      </c>
      <c r="I53" s="35">
        <v>17322</v>
      </c>
      <c r="J53" s="35">
        <v>70737</v>
      </c>
      <c r="K53" s="35">
        <v>342452</v>
      </c>
      <c r="L53" s="35">
        <v>302137</v>
      </c>
      <c r="M53" s="35">
        <v>172175</v>
      </c>
      <c r="N53" s="35">
        <v>82510</v>
      </c>
      <c r="O53" s="35">
        <v>34291</v>
      </c>
      <c r="P53" s="35">
        <v>19298</v>
      </c>
      <c r="Q53" s="35">
        <v>7251</v>
      </c>
      <c r="R53" s="35">
        <f t="shared" si="10"/>
        <v>245445</v>
      </c>
      <c r="S53" s="63">
        <f t="shared" si="8"/>
        <v>0.1517418364072835</v>
      </c>
      <c r="T53" s="35">
        <v>101</v>
      </c>
      <c r="U53" s="35">
        <v>6467</v>
      </c>
      <c r="V53" s="35">
        <v>168205</v>
      </c>
      <c r="W53" s="35">
        <v>70672</v>
      </c>
      <c r="Y53" s="1">
        <v>1617517</v>
      </c>
    </row>
    <row r="54" spans="1:25" x14ac:dyDescent="0.45">
      <c r="A54" s="33" t="s">
        <v>59</v>
      </c>
      <c r="B54" s="32">
        <f t="shared" si="11"/>
        <v>2946510</v>
      </c>
      <c r="C54" s="34">
        <f>SUM(一般接種!D53+一般接種!G53+一般接種!J53+一般接種!M53+医療従事者等!C51)</f>
        <v>1061449</v>
      </c>
      <c r="D54" s="37">
        <f t="shared" si="0"/>
        <v>0.71472367852251473</v>
      </c>
      <c r="E54" s="34">
        <f>SUM(一般接種!E53+一般接種!H53+一般接種!K53+一般接種!N53+医療従事者等!D51)</f>
        <v>1040279</v>
      </c>
      <c r="F54" s="31">
        <f t="shared" si="1"/>
        <v>0.70046891896805508</v>
      </c>
      <c r="G54" s="29">
        <f t="shared" si="9"/>
        <v>703493</v>
      </c>
      <c r="H54" s="31">
        <f t="shared" si="7"/>
        <v>0.47369501952033444</v>
      </c>
      <c r="I54" s="35">
        <v>17325</v>
      </c>
      <c r="J54" s="35">
        <v>58880</v>
      </c>
      <c r="K54" s="35">
        <v>211347</v>
      </c>
      <c r="L54" s="35">
        <v>191416</v>
      </c>
      <c r="M54" s="35">
        <v>118206</v>
      </c>
      <c r="N54" s="35">
        <v>58799</v>
      </c>
      <c r="O54" s="35">
        <v>25161</v>
      </c>
      <c r="P54" s="35">
        <v>16165</v>
      </c>
      <c r="Q54" s="35">
        <v>6194</v>
      </c>
      <c r="R54" s="35">
        <f t="shared" si="10"/>
        <v>141289</v>
      </c>
      <c r="S54" s="63">
        <f t="shared" si="8"/>
        <v>9.5136548072274396E-2</v>
      </c>
      <c r="T54" s="35">
        <v>14</v>
      </c>
      <c r="U54" s="35">
        <v>6811</v>
      </c>
      <c r="V54" s="35">
        <v>98954</v>
      </c>
      <c r="W54" s="35">
        <v>35510</v>
      </c>
      <c r="Y54" s="1">
        <v>1485118</v>
      </c>
    </row>
    <row r="55" spans="1:2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5" x14ac:dyDescent="0.45">
      <c r="A56" s="96" t="s">
        <v>112</v>
      </c>
      <c r="B56" s="96"/>
      <c r="C56" s="96"/>
      <c r="D56" s="96"/>
      <c r="E56" s="96"/>
      <c r="F56" s="96"/>
      <c r="G56" s="96"/>
      <c r="H56" s="96"/>
      <c r="I56" s="96"/>
      <c r="J56" s="22"/>
      <c r="K56" s="22"/>
      <c r="L56" s="22"/>
      <c r="M56" s="22"/>
      <c r="N56" s="22"/>
      <c r="O56" s="22"/>
    </row>
    <row r="57" spans="1:25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5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5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5" x14ac:dyDescent="0.45">
      <c r="A60" s="96" t="s">
        <v>116</v>
      </c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53"/>
      <c r="M60" s="53"/>
      <c r="N60" s="53"/>
      <c r="O60" s="53"/>
    </row>
    <row r="61" spans="1:25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U2:W2"/>
    <mergeCell ref="A56:I56"/>
    <mergeCell ref="A60:K60"/>
    <mergeCell ref="A3:A6"/>
    <mergeCell ref="B4:B6"/>
    <mergeCell ref="C4:D5"/>
    <mergeCell ref="E4:F5"/>
    <mergeCell ref="G5:H5"/>
    <mergeCell ref="G4:Q4"/>
    <mergeCell ref="I6:Q6"/>
    <mergeCell ref="B3:W3"/>
    <mergeCell ref="R4:W4"/>
  </mergeCells>
  <phoneticPr fontId="2"/>
  <pageMargins left="0.7" right="0.7" top="0.75" bottom="0.75" header="0.3" footer="0.3"/>
  <pageSetup paperSize="9"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/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21"/>
      <c r="U2" s="121"/>
      <c r="V2" s="136">
        <f>'進捗状況 (都道府県別)'!G3</f>
        <v>44788</v>
      </c>
      <c r="W2" s="136"/>
    </row>
    <row r="3" spans="1:23" ht="37.5" customHeight="1" x14ac:dyDescent="0.45">
      <c r="A3" s="122" t="s">
        <v>2</v>
      </c>
      <c r="B3" s="135" t="str">
        <f>_xlfn.CONCAT("接種回数
（",TEXT('進捗状況 (都道府県別)'!G3-1,"m月d日"),"まで）")</f>
        <v>接種回数
（8月14日まで）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P3" s="118" t="str">
        <f>_xlfn.CONCAT("接種回数
（",TEXT('進捗状況 (都道府県別)'!G3-1,"m月d日"),"まで）","※4")</f>
        <v>接種回数
（8月14日まで）※4</v>
      </c>
      <c r="Q3" s="119"/>
      <c r="R3" s="119"/>
      <c r="S3" s="119"/>
      <c r="T3" s="119"/>
      <c r="U3" s="119"/>
      <c r="V3" s="119"/>
      <c r="W3" s="120"/>
    </row>
    <row r="4" spans="1:23" ht="18.75" customHeight="1" x14ac:dyDescent="0.45">
      <c r="A4" s="123"/>
      <c r="B4" s="125" t="s">
        <v>12</v>
      </c>
      <c r="C4" s="126" t="s">
        <v>119</v>
      </c>
      <c r="D4" s="126"/>
      <c r="E4" s="126"/>
      <c r="F4" s="127" t="s">
        <v>148</v>
      </c>
      <c r="G4" s="128"/>
      <c r="H4" s="129"/>
      <c r="I4" s="127" t="s">
        <v>120</v>
      </c>
      <c r="J4" s="128"/>
      <c r="K4" s="129"/>
      <c r="L4" s="132" t="s">
        <v>121</v>
      </c>
      <c r="M4" s="133"/>
      <c r="N4" s="134"/>
      <c r="P4" s="99" t="s">
        <v>122</v>
      </c>
      <c r="Q4" s="99"/>
      <c r="R4" s="130" t="s">
        <v>149</v>
      </c>
      <c r="S4" s="130"/>
      <c r="T4" s="131" t="s">
        <v>120</v>
      </c>
      <c r="U4" s="131"/>
      <c r="V4" s="117" t="s">
        <v>123</v>
      </c>
      <c r="W4" s="117"/>
    </row>
    <row r="5" spans="1:23" ht="36" x14ac:dyDescent="0.45">
      <c r="A5" s="124"/>
      <c r="B5" s="125"/>
      <c r="C5" s="38" t="s">
        <v>124</v>
      </c>
      <c r="D5" s="38" t="s">
        <v>94</v>
      </c>
      <c r="E5" s="38" t="s">
        <v>95</v>
      </c>
      <c r="F5" s="38" t="s">
        <v>124</v>
      </c>
      <c r="G5" s="38" t="s">
        <v>94</v>
      </c>
      <c r="H5" s="38" t="s">
        <v>95</v>
      </c>
      <c r="I5" s="38" t="s">
        <v>124</v>
      </c>
      <c r="J5" s="38" t="s">
        <v>94</v>
      </c>
      <c r="K5" s="38" t="s">
        <v>95</v>
      </c>
      <c r="L5" s="66" t="s">
        <v>124</v>
      </c>
      <c r="M5" s="66" t="s">
        <v>94</v>
      </c>
      <c r="N5" s="66" t="s">
        <v>95</v>
      </c>
      <c r="P5" s="39" t="s">
        <v>125</v>
      </c>
      <c r="Q5" s="39" t="s">
        <v>126</v>
      </c>
      <c r="R5" s="39" t="s">
        <v>127</v>
      </c>
      <c r="S5" s="39" t="s">
        <v>128</v>
      </c>
      <c r="T5" s="39" t="s">
        <v>127</v>
      </c>
      <c r="U5" s="39" t="s">
        <v>126</v>
      </c>
      <c r="V5" s="39" t="s">
        <v>129</v>
      </c>
      <c r="W5" s="39" t="s">
        <v>126</v>
      </c>
    </row>
    <row r="6" spans="1:23" x14ac:dyDescent="0.45">
      <c r="A6" s="28" t="s">
        <v>130</v>
      </c>
      <c r="B6" s="40">
        <f>SUM(B7:B53)</f>
        <v>194246086</v>
      </c>
      <c r="C6" s="40">
        <f>SUM(C7:C53)</f>
        <v>161740171</v>
      </c>
      <c r="D6" s="40">
        <f>SUM(D7:D53)</f>
        <v>81164161</v>
      </c>
      <c r="E6" s="41">
        <f>SUM(E7:E53)</f>
        <v>80576010</v>
      </c>
      <c r="F6" s="41">
        <f t="shared" ref="F6:T6" si="0">SUM(F7:F53)</f>
        <v>32355371</v>
      </c>
      <c r="G6" s="41">
        <f>SUM(G7:G53)</f>
        <v>16228227</v>
      </c>
      <c r="H6" s="41">
        <f t="shared" ref="H6:N6" si="1">SUM(H7:H53)</f>
        <v>16127144</v>
      </c>
      <c r="I6" s="41">
        <f>SUM(I7:I53)</f>
        <v>117609</v>
      </c>
      <c r="J6" s="41">
        <f t="shared" si="1"/>
        <v>58692</v>
      </c>
      <c r="K6" s="41">
        <f t="shared" si="1"/>
        <v>58917</v>
      </c>
      <c r="L6" s="67">
        <f>SUM(L7:L53)</f>
        <v>32935</v>
      </c>
      <c r="M6" s="67">
        <f t="shared" si="1"/>
        <v>20664</v>
      </c>
      <c r="N6" s="67">
        <f t="shared" si="1"/>
        <v>12271</v>
      </c>
      <c r="O6" s="42"/>
      <c r="P6" s="41">
        <f>SUM(P7:P53)</f>
        <v>177126180</v>
      </c>
      <c r="Q6" s="43">
        <f>C6/P6</f>
        <v>0.91313531969130701</v>
      </c>
      <c r="R6" s="41">
        <f t="shared" si="0"/>
        <v>34262000</v>
      </c>
      <c r="S6" s="44">
        <f>F6/R6</f>
        <v>0.94435149728562251</v>
      </c>
      <c r="T6" s="41">
        <f t="shared" si="0"/>
        <v>205240</v>
      </c>
      <c r="U6" s="44">
        <f>I6/T6</f>
        <v>0.5730315727928279</v>
      </c>
      <c r="V6" s="41">
        <f t="shared" ref="V6" si="2">SUM(V7:V53)</f>
        <v>426440</v>
      </c>
      <c r="W6" s="44">
        <f>L6/V6</f>
        <v>7.7232435981615236E-2</v>
      </c>
    </row>
    <row r="7" spans="1:23" x14ac:dyDescent="0.45">
      <c r="A7" s="45" t="s">
        <v>13</v>
      </c>
      <c r="B7" s="40">
        <v>7971457</v>
      </c>
      <c r="C7" s="40">
        <v>6471424</v>
      </c>
      <c r="D7" s="40">
        <v>3247463</v>
      </c>
      <c r="E7" s="41">
        <v>3223961</v>
      </c>
      <c r="F7" s="46">
        <v>1498211</v>
      </c>
      <c r="G7" s="41">
        <v>751118</v>
      </c>
      <c r="H7" s="41">
        <v>747093</v>
      </c>
      <c r="I7" s="41">
        <v>873</v>
      </c>
      <c r="J7" s="41">
        <v>429</v>
      </c>
      <c r="K7" s="41">
        <v>444</v>
      </c>
      <c r="L7" s="67">
        <v>949</v>
      </c>
      <c r="M7" s="67">
        <v>660</v>
      </c>
      <c r="N7" s="67">
        <v>289</v>
      </c>
      <c r="O7" s="42"/>
      <c r="P7" s="41">
        <v>7433760</v>
      </c>
      <c r="Q7" s="43">
        <v>0.8705451884376143</v>
      </c>
      <c r="R7" s="47">
        <v>1518500</v>
      </c>
      <c r="S7" s="43">
        <v>0.98663878827790585</v>
      </c>
      <c r="T7" s="41">
        <v>900</v>
      </c>
      <c r="U7" s="44">
        <v>0.97</v>
      </c>
      <c r="V7" s="41">
        <v>10080</v>
      </c>
      <c r="W7" s="44">
        <v>9.4146825396825395E-2</v>
      </c>
    </row>
    <row r="8" spans="1:23" x14ac:dyDescent="0.45">
      <c r="A8" s="45" t="s">
        <v>14</v>
      </c>
      <c r="B8" s="40">
        <v>2052456</v>
      </c>
      <c r="C8" s="40">
        <v>1861163</v>
      </c>
      <c r="D8" s="40">
        <v>933388</v>
      </c>
      <c r="E8" s="41">
        <v>927775</v>
      </c>
      <c r="F8" s="46">
        <v>188586</v>
      </c>
      <c r="G8" s="41">
        <v>94747</v>
      </c>
      <c r="H8" s="41">
        <v>93839</v>
      </c>
      <c r="I8" s="41">
        <v>2422</v>
      </c>
      <c r="J8" s="41">
        <v>1216</v>
      </c>
      <c r="K8" s="41">
        <v>1206</v>
      </c>
      <c r="L8" s="67">
        <v>285</v>
      </c>
      <c r="M8" s="67">
        <v>199</v>
      </c>
      <c r="N8" s="67">
        <v>86</v>
      </c>
      <c r="O8" s="42"/>
      <c r="P8" s="41">
        <v>1921955</v>
      </c>
      <c r="Q8" s="43">
        <v>0.96836970688699786</v>
      </c>
      <c r="R8" s="47">
        <v>186500</v>
      </c>
      <c r="S8" s="43">
        <v>1.0111849865951743</v>
      </c>
      <c r="T8" s="41">
        <v>3900</v>
      </c>
      <c r="U8" s="44">
        <v>0.62102564102564106</v>
      </c>
      <c r="V8" s="41">
        <v>1450</v>
      </c>
      <c r="W8" s="44">
        <v>0.19655172413793104</v>
      </c>
    </row>
    <row r="9" spans="1:23" x14ac:dyDescent="0.45">
      <c r="A9" s="45" t="s">
        <v>15</v>
      </c>
      <c r="B9" s="40">
        <v>1973184</v>
      </c>
      <c r="C9" s="40">
        <v>1728189</v>
      </c>
      <c r="D9" s="40">
        <v>867052</v>
      </c>
      <c r="E9" s="41">
        <v>861137</v>
      </c>
      <c r="F9" s="46">
        <v>244815</v>
      </c>
      <c r="G9" s="41">
        <v>122874</v>
      </c>
      <c r="H9" s="41">
        <v>121941</v>
      </c>
      <c r="I9" s="41">
        <v>99</v>
      </c>
      <c r="J9" s="41">
        <v>50</v>
      </c>
      <c r="K9" s="41">
        <v>49</v>
      </c>
      <c r="L9" s="67">
        <v>81</v>
      </c>
      <c r="M9" s="67">
        <v>56</v>
      </c>
      <c r="N9" s="67">
        <v>25</v>
      </c>
      <c r="O9" s="42"/>
      <c r="P9" s="41">
        <v>1879585</v>
      </c>
      <c r="Q9" s="43">
        <v>0.91945243231883633</v>
      </c>
      <c r="R9" s="47">
        <v>227500</v>
      </c>
      <c r="S9" s="43">
        <v>1.07610989010989</v>
      </c>
      <c r="T9" s="41">
        <v>360</v>
      </c>
      <c r="U9" s="44">
        <v>0.27500000000000002</v>
      </c>
      <c r="V9" s="41">
        <v>1040</v>
      </c>
      <c r="W9" s="44">
        <v>7.7884615384615385E-2</v>
      </c>
    </row>
    <row r="10" spans="1:23" x14ac:dyDescent="0.45">
      <c r="A10" s="45" t="s">
        <v>16</v>
      </c>
      <c r="B10" s="40">
        <v>3565052</v>
      </c>
      <c r="C10" s="40">
        <v>2822679</v>
      </c>
      <c r="D10" s="40">
        <v>1416221</v>
      </c>
      <c r="E10" s="41">
        <v>1406458</v>
      </c>
      <c r="F10" s="46">
        <v>741739</v>
      </c>
      <c r="G10" s="41">
        <v>371766</v>
      </c>
      <c r="H10" s="41">
        <v>369973</v>
      </c>
      <c r="I10" s="41">
        <v>55</v>
      </c>
      <c r="J10" s="41">
        <v>21</v>
      </c>
      <c r="K10" s="41">
        <v>34</v>
      </c>
      <c r="L10" s="67">
        <v>579</v>
      </c>
      <c r="M10" s="67">
        <v>327</v>
      </c>
      <c r="N10" s="67">
        <v>252</v>
      </c>
      <c r="O10" s="42"/>
      <c r="P10" s="41">
        <v>3171035</v>
      </c>
      <c r="Q10" s="43">
        <v>0.8901443850351699</v>
      </c>
      <c r="R10" s="47">
        <v>854400</v>
      </c>
      <c r="S10" s="43">
        <v>0.86814021535580521</v>
      </c>
      <c r="T10" s="41">
        <v>340</v>
      </c>
      <c r="U10" s="44">
        <v>0.16176470588235295</v>
      </c>
      <c r="V10" s="41">
        <v>12240</v>
      </c>
      <c r="W10" s="44">
        <v>4.7303921568627449E-2</v>
      </c>
    </row>
    <row r="11" spans="1:23" x14ac:dyDescent="0.45">
      <c r="A11" s="45" t="s">
        <v>17</v>
      </c>
      <c r="B11" s="40">
        <v>1595654</v>
      </c>
      <c r="C11" s="40">
        <v>1499235</v>
      </c>
      <c r="D11" s="40">
        <v>751422</v>
      </c>
      <c r="E11" s="41">
        <v>747813</v>
      </c>
      <c r="F11" s="46">
        <v>96212</v>
      </c>
      <c r="G11" s="41">
        <v>48406</v>
      </c>
      <c r="H11" s="41">
        <v>47806</v>
      </c>
      <c r="I11" s="41">
        <v>67</v>
      </c>
      <c r="J11" s="41">
        <v>34</v>
      </c>
      <c r="K11" s="41">
        <v>33</v>
      </c>
      <c r="L11" s="67">
        <v>140</v>
      </c>
      <c r="M11" s="67">
        <v>129</v>
      </c>
      <c r="N11" s="67">
        <v>11</v>
      </c>
      <c r="O11" s="42"/>
      <c r="P11" s="41">
        <v>1523455</v>
      </c>
      <c r="Q11" s="43">
        <v>0.98410192621377068</v>
      </c>
      <c r="R11" s="47">
        <v>87900</v>
      </c>
      <c r="S11" s="43">
        <v>1.0945620022753129</v>
      </c>
      <c r="T11" s="41">
        <v>140</v>
      </c>
      <c r="U11" s="44">
        <v>0.47857142857142859</v>
      </c>
      <c r="V11" s="41">
        <v>1280</v>
      </c>
      <c r="W11" s="44">
        <v>0.109375</v>
      </c>
    </row>
    <row r="12" spans="1:23" x14ac:dyDescent="0.45">
      <c r="A12" s="45" t="s">
        <v>18</v>
      </c>
      <c r="B12" s="40">
        <v>1747133</v>
      </c>
      <c r="C12" s="40">
        <v>1668765</v>
      </c>
      <c r="D12" s="40">
        <v>836894</v>
      </c>
      <c r="E12" s="41">
        <v>831871</v>
      </c>
      <c r="F12" s="46">
        <v>78016</v>
      </c>
      <c r="G12" s="41">
        <v>39063</v>
      </c>
      <c r="H12" s="41">
        <v>38953</v>
      </c>
      <c r="I12" s="41">
        <v>161</v>
      </c>
      <c r="J12" s="41">
        <v>80</v>
      </c>
      <c r="K12" s="41">
        <v>81</v>
      </c>
      <c r="L12" s="67">
        <v>191</v>
      </c>
      <c r="M12" s="67">
        <v>95</v>
      </c>
      <c r="N12" s="67">
        <v>96</v>
      </c>
      <c r="O12" s="42"/>
      <c r="P12" s="41">
        <v>1736595</v>
      </c>
      <c r="Q12" s="43">
        <v>0.96094080657839043</v>
      </c>
      <c r="R12" s="47">
        <v>61700</v>
      </c>
      <c r="S12" s="43">
        <v>1.2644408427876823</v>
      </c>
      <c r="T12" s="41">
        <v>340</v>
      </c>
      <c r="U12" s="44">
        <v>0.47352941176470587</v>
      </c>
      <c r="V12" s="41">
        <v>570</v>
      </c>
      <c r="W12" s="44">
        <v>0.3350877192982456</v>
      </c>
    </row>
    <row r="13" spans="1:23" x14ac:dyDescent="0.45">
      <c r="A13" s="45" t="s">
        <v>19</v>
      </c>
      <c r="B13" s="40">
        <v>2979306</v>
      </c>
      <c r="C13" s="40">
        <v>2770420</v>
      </c>
      <c r="D13" s="40">
        <v>1390263</v>
      </c>
      <c r="E13" s="41">
        <v>1380157</v>
      </c>
      <c r="F13" s="46">
        <v>208199</v>
      </c>
      <c r="G13" s="41">
        <v>104587</v>
      </c>
      <c r="H13" s="41">
        <v>103612</v>
      </c>
      <c r="I13" s="41">
        <v>253</v>
      </c>
      <c r="J13" s="41">
        <v>126</v>
      </c>
      <c r="K13" s="41">
        <v>127</v>
      </c>
      <c r="L13" s="67">
        <v>434</v>
      </c>
      <c r="M13" s="67">
        <v>293</v>
      </c>
      <c r="N13" s="67">
        <v>141</v>
      </c>
      <c r="O13" s="42"/>
      <c r="P13" s="41">
        <v>2910040</v>
      </c>
      <c r="Q13" s="43">
        <v>0.9520212780580336</v>
      </c>
      <c r="R13" s="47">
        <v>178600</v>
      </c>
      <c r="S13" s="43">
        <v>1.1657278835386338</v>
      </c>
      <c r="T13" s="41">
        <v>660</v>
      </c>
      <c r="U13" s="44">
        <v>0.38333333333333336</v>
      </c>
      <c r="V13" s="41">
        <v>11240</v>
      </c>
      <c r="W13" s="44">
        <v>3.8612099644128116E-2</v>
      </c>
    </row>
    <row r="14" spans="1:23" x14ac:dyDescent="0.45">
      <c r="A14" s="45" t="s">
        <v>20</v>
      </c>
      <c r="B14" s="40">
        <v>4657947</v>
      </c>
      <c r="C14" s="40">
        <v>3785467</v>
      </c>
      <c r="D14" s="40">
        <v>1899625</v>
      </c>
      <c r="E14" s="41">
        <v>1885842</v>
      </c>
      <c r="F14" s="46">
        <v>871275</v>
      </c>
      <c r="G14" s="41">
        <v>437017</v>
      </c>
      <c r="H14" s="41">
        <v>434258</v>
      </c>
      <c r="I14" s="41">
        <v>370</v>
      </c>
      <c r="J14" s="41">
        <v>176</v>
      </c>
      <c r="K14" s="41">
        <v>194</v>
      </c>
      <c r="L14" s="67">
        <v>835</v>
      </c>
      <c r="M14" s="67">
        <v>440</v>
      </c>
      <c r="N14" s="67">
        <v>395</v>
      </c>
      <c r="O14" s="42"/>
      <c r="P14" s="41">
        <v>4064675</v>
      </c>
      <c r="Q14" s="43">
        <v>0.93130865321335654</v>
      </c>
      <c r="R14" s="47">
        <v>892500</v>
      </c>
      <c r="S14" s="43">
        <v>0.97621848739495798</v>
      </c>
      <c r="T14" s="41">
        <v>960</v>
      </c>
      <c r="U14" s="44">
        <v>0.38541666666666669</v>
      </c>
      <c r="V14" s="41">
        <v>6290</v>
      </c>
      <c r="W14" s="44">
        <v>0.13275039745627981</v>
      </c>
    </row>
    <row r="15" spans="1:23" x14ac:dyDescent="0.45">
      <c r="A15" s="48" t="s">
        <v>21</v>
      </c>
      <c r="B15" s="40">
        <v>3095234</v>
      </c>
      <c r="C15" s="40">
        <v>2711186</v>
      </c>
      <c r="D15" s="40">
        <v>1360452</v>
      </c>
      <c r="E15" s="41">
        <v>1350734</v>
      </c>
      <c r="F15" s="46">
        <v>382564</v>
      </c>
      <c r="G15" s="41">
        <v>192375</v>
      </c>
      <c r="H15" s="41">
        <v>190189</v>
      </c>
      <c r="I15" s="41">
        <v>831</v>
      </c>
      <c r="J15" s="41">
        <v>413</v>
      </c>
      <c r="K15" s="41">
        <v>418</v>
      </c>
      <c r="L15" s="67">
        <v>653</v>
      </c>
      <c r="M15" s="67">
        <v>432</v>
      </c>
      <c r="N15" s="67">
        <v>221</v>
      </c>
      <c r="O15" s="42"/>
      <c r="P15" s="41">
        <v>2869350</v>
      </c>
      <c r="Q15" s="43">
        <v>0.94487810828236363</v>
      </c>
      <c r="R15" s="47">
        <v>375900</v>
      </c>
      <c r="S15" s="43">
        <v>1.0177281191806331</v>
      </c>
      <c r="T15" s="41">
        <v>1320</v>
      </c>
      <c r="U15" s="44">
        <v>0.62954545454545452</v>
      </c>
      <c r="V15" s="41">
        <v>4610</v>
      </c>
      <c r="W15" s="44">
        <v>0.14164859002169197</v>
      </c>
    </row>
    <row r="16" spans="1:23" x14ac:dyDescent="0.45">
      <c r="A16" s="45" t="s">
        <v>22</v>
      </c>
      <c r="B16" s="40">
        <v>3014559</v>
      </c>
      <c r="C16" s="40">
        <v>2162911</v>
      </c>
      <c r="D16" s="40">
        <v>1085795</v>
      </c>
      <c r="E16" s="41">
        <v>1077116</v>
      </c>
      <c r="F16" s="46">
        <v>851147</v>
      </c>
      <c r="G16" s="41">
        <v>426785</v>
      </c>
      <c r="H16" s="41">
        <v>424362</v>
      </c>
      <c r="I16" s="41">
        <v>230</v>
      </c>
      <c r="J16" s="41">
        <v>97</v>
      </c>
      <c r="K16" s="41">
        <v>133</v>
      </c>
      <c r="L16" s="67">
        <v>271</v>
      </c>
      <c r="M16" s="67">
        <v>161</v>
      </c>
      <c r="N16" s="67">
        <v>110</v>
      </c>
      <c r="O16" s="42"/>
      <c r="P16" s="41">
        <v>2506095</v>
      </c>
      <c r="Q16" s="43">
        <v>0.86306025908834261</v>
      </c>
      <c r="R16" s="47">
        <v>887500</v>
      </c>
      <c r="S16" s="43">
        <v>0.9590388732394366</v>
      </c>
      <c r="T16" s="41">
        <v>440</v>
      </c>
      <c r="U16" s="44">
        <v>0.52272727272727271</v>
      </c>
      <c r="V16" s="41">
        <v>1390</v>
      </c>
      <c r="W16" s="44">
        <v>0.19496402877697841</v>
      </c>
    </row>
    <row r="17" spans="1:23" x14ac:dyDescent="0.45">
      <c r="A17" s="45" t="s">
        <v>23</v>
      </c>
      <c r="B17" s="40">
        <v>11614440</v>
      </c>
      <c r="C17" s="40">
        <v>9913665</v>
      </c>
      <c r="D17" s="40">
        <v>4981820</v>
      </c>
      <c r="E17" s="41">
        <v>4931845</v>
      </c>
      <c r="F17" s="46">
        <v>1680755</v>
      </c>
      <c r="G17" s="41">
        <v>841683</v>
      </c>
      <c r="H17" s="41">
        <v>839072</v>
      </c>
      <c r="I17" s="41">
        <v>18100</v>
      </c>
      <c r="J17" s="41">
        <v>9064</v>
      </c>
      <c r="K17" s="41">
        <v>9036</v>
      </c>
      <c r="L17" s="67">
        <v>1920</v>
      </c>
      <c r="M17" s="67">
        <v>1093</v>
      </c>
      <c r="N17" s="67">
        <v>827</v>
      </c>
      <c r="O17" s="42"/>
      <c r="P17" s="41">
        <v>10836010</v>
      </c>
      <c r="Q17" s="43">
        <v>0.91488149235742677</v>
      </c>
      <c r="R17" s="47">
        <v>659400</v>
      </c>
      <c r="S17" s="43">
        <v>2.5489156809220503</v>
      </c>
      <c r="T17" s="41">
        <v>37920</v>
      </c>
      <c r="U17" s="44">
        <v>0.47732067510548526</v>
      </c>
      <c r="V17" s="41">
        <v>20470</v>
      </c>
      <c r="W17" s="44">
        <v>9.3795798729848556E-2</v>
      </c>
    </row>
    <row r="18" spans="1:23" x14ac:dyDescent="0.45">
      <c r="A18" s="45" t="s">
        <v>24</v>
      </c>
      <c r="B18" s="40">
        <v>9924696</v>
      </c>
      <c r="C18" s="40">
        <v>8215314</v>
      </c>
      <c r="D18" s="40">
        <v>4124510</v>
      </c>
      <c r="E18" s="41">
        <v>4090804</v>
      </c>
      <c r="F18" s="46">
        <v>1707149</v>
      </c>
      <c r="G18" s="41">
        <v>855362</v>
      </c>
      <c r="H18" s="41">
        <v>851787</v>
      </c>
      <c r="I18" s="41">
        <v>827</v>
      </c>
      <c r="J18" s="41">
        <v>373</v>
      </c>
      <c r="K18" s="41">
        <v>454</v>
      </c>
      <c r="L18" s="67">
        <v>1406</v>
      </c>
      <c r="M18" s="67">
        <v>859</v>
      </c>
      <c r="N18" s="67">
        <v>547</v>
      </c>
      <c r="O18" s="42"/>
      <c r="P18" s="41">
        <v>8816645</v>
      </c>
      <c r="Q18" s="43">
        <v>0.93179593825088791</v>
      </c>
      <c r="R18" s="47">
        <v>643300</v>
      </c>
      <c r="S18" s="43">
        <v>2.6537369811907352</v>
      </c>
      <c r="T18" s="41">
        <v>4860</v>
      </c>
      <c r="U18" s="44">
        <v>0.17016460905349795</v>
      </c>
      <c r="V18" s="41">
        <v>14550</v>
      </c>
      <c r="W18" s="44">
        <v>9.6632302405498277E-2</v>
      </c>
    </row>
    <row r="19" spans="1:23" x14ac:dyDescent="0.45">
      <c r="A19" s="45" t="s">
        <v>25</v>
      </c>
      <c r="B19" s="40">
        <v>21354029</v>
      </c>
      <c r="C19" s="40">
        <v>15966569</v>
      </c>
      <c r="D19" s="40">
        <v>8018490</v>
      </c>
      <c r="E19" s="41">
        <v>7948079</v>
      </c>
      <c r="F19" s="46">
        <v>5367984</v>
      </c>
      <c r="G19" s="41">
        <v>2692658</v>
      </c>
      <c r="H19" s="41">
        <v>2675326</v>
      </c>
      <c r="I19" s="41">
        <v>13670</v>
      </c>
      <c r="J19" s="41">
        <v>6786</v>
      </c>
      <c r="K19" s="41">
        <v>6884</v>
      </c>
      <c r="L19" s="67">
        <v>5806</v>
      </c>
      <c r="M19" s="67">
        <v>3552</v>
      </c>
      <c r="N19" s="67">
        <v>2254</v>
      </c>
      <c r="O19" s="42"/>
      <c r="P19" s="41">
        <v>17678890</v>
      </c>
      <c r="Q19" s="43">
        <v>0.90314318376323399</v>
      </c>
      <c r="R19" s="47">
        <v>10135750</v>
      </c>
      <c r="S19" s="43">
        <v>0.52960895838985766</v>
      </c>
      <c r="T19" s="41">
        <v>43840</v>
      </c>
      <c r="U19" s="44">
        <v>0.31181569343065696</v>
      </c>
      <c r="V19" s="41">
        <v>50750</v>
      </c>
      <c r="W19" s="44">
        <v>0.1144039408866995</v>
      </c>
    </row>
    <row r="20" spans="1:23" x14ac:dyDescent="0.45">
      <c r="A20" s="45" t="s">
        <v>26</v>
      </c>
      <c r="B20" s="40">
        <v>14425735</v>
      </c>
      <c r="C20" s="40">
        <v>11076815</v>
      </c>
      <c r="D20" s="40">
        <v>5559139</v>
      </c>
      <c r="E20" s="41">
        <v>5517676</v>
      </c>
      <c r="F20" s="46">
        <v>3339638</v>
      </c>
      <c r="G20" s="41">
        <v>1673079</v>
      </c>
      <c r="H20" s="41">
        <v>1666559</v>
      </c>
      <c r="I20" s="41">
        <v>6119</v>
      </c>
      <c r="J20" s="41">
        <v>3055</v>
      </c>
      <c r="K20" s="41">
        <v>3064</v>
      </c>
      <c r="L20" s="67">
        <v>3163</v>
      </c>
      <c r="M20" s="67">
        <v>1818</v>
      </c>
      <c r="N20" s="67">
        <v>1345</v>
      </c>
      <c r="O20" s="42"/>
      <c r="P20" s="41">
        <v>11882835</v>
      </c>
      <c r="Q20" s="43">
        <v>0.93216938550438511</v>
      </c>
      <c r="R20" s="47">
        <v>1939900</v>
      </c>
      <c r="S20" s="43">
        <v>1.7215516263724935</v>
      </c>
      <c r="T20" s="41">
        <v>11740</v>
      </c>
      <c r="U20" s="44">
        <v>0.52120954003407161</v>
      </c>
      <c r="V20" s="41">
        <v>25060</v>
      </c>
      <c r="W20" s="44">
        <v>0.1262170790103751</v>
      </c>
    </row>
    <row r="21" spans="1:23" x14ac:dyDescent="0.45">
      <c r="A21" s="45" t="s">
        <v>27</v>
      </c>
      <c r="B21" s="40">
        <v>3566397</v>
      </c>
      <c r="C21" s="40">
        <v>2993808</v>
      </c>
      <c r="D21" s="40">
        <v>1501039</v>
      </c>
      <c r="E21" s="41">
        <v>1492769</v>
      </c>
      <c r="F21" s="46">
        <v>571713</v>
      </c>
      <c r="G21" s="41">
        <v>286763</v>
      </c>
      <c r="H21" s="41">
        <v>284950</v>
      </c>
      <c r="I21" s="41">
        <v>77</v>
      </c>
      <c r="J21" s="41">
        <v>35</v>
      </c>
      <c r="K21" s="41">
        <v>42</v>
      </c>
      <c r="L21" s="67">
        <v>799</v>
      </c>
      <c r="M21" s="67">
        <v>481</v>
      </c>
      <c r="N21" s="67">
        <v>318</v>
      </c>
      <c r="O21" s="42"/>
      <c r="P21" s="41">
        <v>3293905</v>
      </c>
      <c r="Q21" s="43">
        <v>0.90889324373350178</v>
      </c>
      <c r="R21" s="47">
        <v>584800</v>
      </c>
      <c r="S21" s="43">
        <v>0.97762140902872774</v>
      </c>
      <c r="T21" s="41">
        <v>440</v>
      </c>
      <c r="U21" s="44">
        <v>0.17499999999999999</v>
      </c>
      <c r="V21" s="41">
        <v>4280</v>
      </c>
      <c r="W21" s="44">
        <v>0.1866822429906542</v>
      </c>
    </row>
    <row r="22" spans="1:23" x14ac:dyDescent="0.45">
      <c r="A22" s="45" t="s">
        <v>28</v>
      </c>
      <c r="B22" s="40">
        <v>1681502</v>
      </c>
      <c r="C22" s="40">
        <v>1494973</v>
      </c>
      <c r="D22" s="40">
        <v>749510</v>
      </c>
      <c r="E22" s="41">
        <v>745463</v>
      </c>
      <c r="F22" s="46">
        <v>186225</v>
      </c>
      <c r="G22" s="41">
        <v>93346</v>
      </c>
      <c r="H22" s="41">
        <v>92879</v>
      </c>
      <c r="I22" s="41">
        <v>217</v>
      </c>
      <c r="J22" s="41">
        <v>107</v>
      </c>
      <c r="K22" s="41">
        <v>110</v>
      </c>
      <c r="L22" s="67">
        <v>87</v>
      </c>
      <c r="M22" s="67">
        <v>46</v>
      </c>
      <c r="N22" s="67">
        <v>41</v>
      </c>
      <c r="O22" s="42"/>
      <c r="P22" s="41">
        <v>1611720</v>
      </c>
      <c r="Q22" s="43">
        <v>0.92756372074553894</v>
      </c>
      <c r="R22" s="47">
        <v>176600</v>
      </c>
      <c r="S22" s="43">
        <v>1.0545016987542468</v>
      </c>
      <c r="T22" s="41">
        <v>540</v>
      </c>
      <c r="U22" s="44">
        <v>0.40185185185185185</v>
      </c>
      <c r="V22" s="41">
        <v>820</v>
      </c>
      <c r="W22" s="44">
        <v>0.10609756097560975</v>
      </c>
    </row>
    <row r="23" spans="1:23" x14ac:dyDescent="0.45">
      <c r="A23" s="45" t="s">
        <v>29</v>
      </c>
      <c r="B23" s="40">
        <v>1741084</v>
      </c>
      <c r="C23" s="40">
        <v>1534000</v>
      </c>
      <c r="D23" s="40">
        <v>769213</v>
      </c>
      <c r="E23" s="41">
        <v>764787</v>
      </c>
      <c r="F23" s="46">
        <v>205774</v>
      </c>
      <c r="G23" s="41">
        <v>103250</v>
      </c>
      <c r="H23" s="41">
        <v>102524</v>
      </c>
      <c r="I23" s="41">
        <v>1010</v>
      </c>
      <c r="J23" s="41">
        <v>504</v>
      </c>
      <c r="K23" s="41">
        <v>506</v>
      </c>
      <c r="L23" s="67">
        <v>300</v>
      </c>
      <c r="M23" s="67">
        <v>224</v>
      </c>
      <c r="N23" s="67">
        <v>76</v>
      </c>
      <c r="O23" s="42"/>
      <c r="P23" s="41">
        <v>1620330</v>
      </c>
      <c r="Q23" s="43">
        <v>0.94672072972789489</v>
      </c>
      <c r="R23" s="47">
        <v>220900</v>
      </c>
      <c r="S23" s="43">
        <v>0.93152557718424622</v>
      </c>
      <c r="T23" s="41">
        <v>1280</v>
      </c>
      <c r="U23" s="44">
        <v>0.7890625</v>
      </c>
      <c r="V23" s="41">
        <v>6840</v>
      </c>
      <c r="W23" s="44">
        <v>4.3859649122807015E-2</v>
      </c>
    </row>
    <row r="24" spans="1:23" x14ac:dyDescent="0.45">
      <c r="A24" s="45" t="s">
        <v>30</v>
      </c>
      <c r="B24" s="40">
        <v>1197812</v>
      </c>
      <c r="C24" s="40">
        <v>1054365</v>
      </c>
      <c r="D24" s="40">
        <v>528971</v>
      </c>
      <c r="E24" s="41">
        <v>525394</v>
      </c>
      <c r="F24" s="46">
        <v>142936</v>
      </c>
      <c r="G24" s="41">
        <v>71697</v>
      </c>
      <c r="H24" s="41">
        <v>71239</v>
      </c>
      <c r="I24" s="41">
        <v>63</v>
      </c>
      <c r="J24" s="41">
        <v>21</v>
      </c>
      <c r="K24" s="41">
        <v>42</v>
      </c>
      <c r="L24" s="67">
        <v>448</v>
      </c>
      <c r="M24" s="67">
        <v>289</v>
      </c>
      <c r="N24" s="67">
        <v>159</v>
      </c>
      <c r="O24" s="42"/>
      <c r="P24" s="41">
        <v>1125370</v>
      </c>
      <c r="Q24" s="43">
        <v>0.9369051956245501</v>
      </c>
      <c r="R24" s="47">
        <v>145200</v>
      </c>
      <c r="S24" s="43">
        <v>0.98440771349862255</v>
      </c>
      <c r="T24" s="41">
        <v>240</v>
      </c>
      <c r="U24" s="44">
        <v>0.26250000000000001</v>
      </c>
      <c r="V24" s="41">
        <v>8330</v>
      </c>
      <c r="W24" s="44">
        <v>5.378151260504202E-2</v>
      </c>
    </row>
    <row r="25" spans="1:23" x14ac:dyDescent="0.45">
      <c r="A25" s="45" t="s">
        <v>31</v>
      </c>
      <c r="B25" s="40">
        <v>1277995</v>
      </c>
      <c r="C25" s="40">
        <v>1127480</v>
      </c>
      <c r="D25" s="40">
        <v>565454</v>
      </c>
      <c r="E25" s="41">
        <v>562026</v>
      </c>
      <c r="F25" s="46">
        <v>150290</v>
      </c>
      <c r="G25" s="41">
        <v>75409</v>
      </c>
      <c r="H25" s="41">
        <v>74881</v>
      </c>
      <c r="I25" s="41">
        <v>32</v>
      </c>
      <c r="J25" s="41">
        <v>12</v>
      </c>
      <c r="K25" s="41">
        <v>20</v>
      </c>
      <c r="L25" s="67">
        <v>193</v>
      </c>
      <c r="M25" s="67">
        <v>153</v>
      </c>
      <c r="N25" s="67">
        <v>40</v>
      </c>
      <c r="O25" s="42"/>
      <c r="P25" s="41">
        <v>1271190</v>
      </c>
      <c r="Q25" s="43">
        <v>0.88694844987767363</v>
      </c>
      <c r="R25" s="47">
        <v>139400</v>
      </c>
      <c r="S25" s="43">
        <v>1.0781205164992826</v>
      </c>
      <c r="T25" s="41">
        <v>480</v>
      </c>
      <c r="U25" s="44">
        <v>6.6666666666666666E-2</v>
      </c>
      <c r="V25" s="41">
        <v>4680</v>
      </c>
      <c r="W25" s="44">
        <v>4.1239316239316239E-2</v>
      </c>
    </row>
    <row r="26" spans="1:23" x14ac:dyDescent="0.45">
      <c r="A26" s="45" t="s">
        <v>32</v>
      </c>
      <c r="B26" s="40">
        <v>3252632</v>
      </c>
      <c r="C26" s="40">
        <v>2960920</v>
      </c>
      <c r="D26" s="40">
        <v>1484798</v>
      </c>
      <c r="E26" s="41">
        <v>1476122</v>
      </c>
      <c r="F26" s="46">
        <v>290606</v>
      </c>
      <c r="G26" s="41">
        <v>145814</v>
      </c>
      <c r="H26" s="41">
        <v>144792</v>
      </c>
      <c r="I26" s="41">
        <v>122</v>
      </c>
      <c r="J26" s="41">
        <v>55</v>
      </c>
      <c r="K26" s="41">
        <v>67</v>
      </c>
      <c r="L26" s="67">
        <v>984</v>
      </c>
      <c r="M26" s="67">
        <v>572</v>
      </c>
      <c r="N26" s="67">
        <v>412</v>
      </c>
      <c r="O26" s="42"/>
      <c r="P26" s="41">
        <v>3174370</v>
      </c>
      <c r="Q26" s="43">
        <v>0.93275831109795015</v>
      </c>
      <c r="R26" s="47">
        <v>268100</v>
      </c>
      <c r="S26" s="43">
        <v>1.0839462886982469</v>
      </c>
      <c r="T26" s="41">
        <v>140</v>
      </c>
      <c r="U26" s="44">
        <v>0.87142857142857144</v>
      </c>
      <c r="V26" s="41">
        <v>16310</v>
      </c>
      <c r="W26" s="44">
        <v>6.0331085223789084E-2</v>
      </c>
    </row>
    <row r="27" spans="1:23" x14ac:dyDescent="0.45">
      <c r="A27" s="45" t="s">
        <v>33</v>
      </c>
      <c r="B27" s="40">
        <v>3128169</v>
      </c>
      <c r="C27" s="40">
        <v>2786704</v>
      </c>
      <c r="D27" s="40">
        <v>1396195</v>
      </c>
      <c r="E27" s="41">
        <v>1390509</v>
      </c>
      <c r="F27" s="46">
        <v>339080</v>
      </c>
      <c r="G27" s="41">
        <v>170683</v>
      </c>
      <c r="H27" s="41">
        <v>168397</v>
      </c>
      <c r="I27" s="41">
        <v>2140</v>
      </c>
      <c r="J27" s="41">
        <v>1066</v>
      </c>
      <c r="K27" s="41">
        <v>1074</v>
      </c>
      <c r="L27" s="67">
        <v>245</v>
      </c>
      <c r="M27" s="67">
        <v>150</v>
      </c>
      <c r="N27" s="67">
        <v>95</v>
      </c>
      <c r="O27" s="42"/>
      <c r="P27" s="41">
        <v>3040725</v>
      </c>
      <c r="Q27" s="43">
        <v>0.91646038362561555</v>
      </c>
      <c r="R27" s="47">
        <v>279600</v>
      </c>
      <c r="S27" s="43">
        <v>1.2127324749642345</v>
      </c>
      <c r="T27" s="41">
        <v>2780</v>
      </c>
      <c r="U27" s="44">
        <v>0.76978417266187049</v>
      </c>
      <c r="V27" s="41">
        <v>3010</v>
      </c>
      <c r="W27" s="44">
        <v>8.1395348837209308E-2</v>
      </c>
    </row>
    <row r="28" spans="1:23" x14ac:dyDescent="0.45">
      <c r="A28" s="45" t="s">
        <v>34</v>
      </c>
      <c r="B28" s="40">
        <v>5946864</v>
      </c>
      <c r="C28" s="40">
        <v>5162105</v>
      </c>
      <c r="D28" s="40">
        <v>2589940</v>
      </c>
      <c r="E28" s="41">
        <v>2572165</v>
      </c>
      <c r="F28" s="46">
        <v>782919</v>
      </c>
      <c r="G28" s="41">
        <v>392421</v>
      </c>
      <c r="H28" s="41">
        <v>390498</v>
      </c>
      <c r="I28" s="41">
        <v>202</v>
      </c>
      <c r="J28" s="41">
        <v>90</v>
      </c>
      <c r="K28" s="41">
        <v>112</v>
      </c>
      <c r="L28" s="67">
        <v>1638</v>
      </c>
      <c r="M28" s="67">
        <v>1063</v>
      </c>
      <c r="N28" s="67">
        <v>575</v>
      </c>
      <c r="O28" s="42"/>
      <c r="P28" s="41">
        <v>5396620</v>
      </c>
      <c r="Q28" s="43">
        <v>0.95654409611942293</v>
      </c>
      <c r="R28" s="47">
        <v>752600</v>
      </c>
      <c r="S28" s="43">
        <v>1.0402856763220834</v>
      </c>
      <c r="T28" s="41">
        <v>1260</v>
      </c>
      <c r="U28" s="44">
        <v>0.16031746031746033</v>
      </c>
      <c r="V28" s="41">
        <v>58230</v>
      </c>
      <c r="W28" s="44">
        <v>2.8129829984544049E-2</v>
      </c>
    </row>
    <row r="29" spans="1:23" x14ac:dyDescent="0.45">
      <c r="A29" s="45" t="s">
        <v>35</v>
      </c>
      <c r="B29" s="40">
        <v>11261350</v>
      </c>
      <c r="C29" s="40">
        <v>8824736</v>
      </c>
      <c r="D29" s="40">
        <v>4426839</v>
      </c>
      <c r="E29" s="41">
        <v>4397897</v>
      </c>
      <c r="F29" s="46">
        <v>2434864</v>
      </c>
      <c r="G29" s="41">
        <v>1221297</v>
      </c>
      <c r="H29" s="41">
        <v>1213567</v>
      </c>
      <c r="I29" s="41">
        <v>749</v>
      </c>
      <c r="J29" s="41">
        <v>331</v>
      </c>
      <c r="K29" s="41">
        <v>418</v>
      </c>
      <c r="L29" s="67">
        <v>1001</v>
      </c>
      <c r="M29" s="67">
        <v>688</v>
      </c>
      <c r="N29" s="67">
        <v>313</v>
      </c>
      <c r="O29" s="42"/>
      <c r="P29" s="41">
        <v>10122810</v>
      </c>
      <c r="Q29" s="43">
        <v>0.87176742426263065</v>
      </c>
      <c r="R29" s="47">
        <v>2709900</v>
      </c>
      <c r="S29" s="43">
        <v>0.89850695597623531</v>
      </c>
      <c r="T29" s="41">
        <v>1740</v>
      </c>
      <c r="U29" s="44">
        <v>0.43045977011494252</v>
      </c>
      <c r="V29" s="41">
        <v>10230</v>
      </c>
      <c r="W29" s="44">
        <v>9.7849462365591403E-2</v>
      </c>
    </row>
    <row r="30" spans="1:23" x14ac:dyDescent="0.45">
      <c r="A30" s="45" t="s">
        <v>36</v>
      </c>
      <c r="B30" s="40">
        <v>2779643</v>
      </c>
      <c r="C30" s="40">
        <v>2507508</v>
      </c>
      <c r="D30" s="40">
        <v>1257183</v>
      </c>
      <c r="E30" s="41">
        <v>1250325</v>
      </c>
      <c r="F30" s="46">
        <v>271339</v>
      </c>
      <c r="G30" s="41">
        <v>136289</v>
      </c>
      <c r="H30" s="41">
        <v>135050</v>
      </c>
      <c r="I30" s="41">
        <v>468</v>
      </c>
      <c r="J30" s="41">
        <v>232</v>
      </c>
      <c r="K30" s="41">
        <v>236</v>
      </c>
      <c r="L30" s="67">
        <v>328</v>
      </c>
      <c r="M30" s="67">
        <v>194</v>
      </c>
      <c r="N30" s="67">
        <v>134</v>
      </c>
      <c r="O30" s="42"/>
      <c r="P30" s="41">
        <v>2668985</v>
      </c>
      <c r="Q30" s="43">
        <v>0.93949872329743334</v>
      </c>
      <c r="R30" s="47">
        <v>239550</v>
      </c>
      <c r="S30" s="43">
        <v>1.1327029847630974</v>
      </c>
      <c r="T30" s="41">
        <v>980</v>
      </c>
      <c r="U30" s="44">
        <v>0.47755102040816327</v>
      </c>
      <c r="V30" s="41">
        <v>4020</v>
      </c>
      <c r="W30" s="44">
        <v>8.1592039800995025E-2</v>
      </c>
    </row>
    <row r="31" spans="1:23" x14ac:dyDescent="0.45">
      <c r="A31" s="45" t="s">
        <v>37</v>
      </c>
      <c r="B31" s="40">
        <v>2186579</v>
      </c>
      <c r="C31" s="40">
        <v>1817400</v>
      </c>
      <c r="D31" s="40">
        <v>912035</v>
      </c>
      <c r="E31" s="41">
        <v>905365</v>
      </c>
      <c r="F31" s="46">
        <v>368897</v>
      </c>
      <c r="G31" s="41">
        <v>184822</v>
      </c>
      <c r="H31" s="41">
        <v>184075</v>
      </c>
      <c r="I31" s="41">
        <v>94</v>
      </c>
      <c r="J31" s="41">
        <v>41</v>
      </c>
      <c r="K31" s="41">
        <v>53</v>
      </c>
      <c r="L31" s="67">
        <v>188</v>
      </c>
      <c r="M31" s="67">
        <v>109</v>
      </c>
      <c r="N31" s="67">
        <v>79</v>
      </c>
      <c r="O31" s="42"/>
      <c r="P31" s="41">
        <v>1916090</v>
      </c>
      <c r="Q31" s="43">
        <v>0.94849406865022001</v>
      </c>
      <c r="R31" s="47">
        <v>348300</v>
      </c>
      <c r="S31" s="43">
        <v>1.0591358024691357</v>
      </c>
      <c r="T31" s="41">
        <v>240</v>
      </c>
      <c r="U31" s="44">
        <v>0.39166666666666666</v>
      </c>
      <c r="V31" s="41">
        <v>1820</v>
      </c>
      <c r="W31" s="44">
        <v>0.10329670329670329</v>
      </c>
    </row>
    <row r="32" spans="1:23" x14ac:dyDescent="0.45">
      <c r="A32" s="45" t="s">
        <v>38</v>
      </c>
      <c r="B32" s="40">
        <v>3772354</v>
      </c>
      <c r="C32" s="40">
        <v>3118415</v>
      </c>
      <c r="D32" s="40">
        <v>1563844</v>
      </c>
      <c r="E32" s="41">
        <v>1554571</v>
      </c>
      <c r="F32" s="46">
        <v>652884</v>
      </c>
      <c r="G32" s="41">
        <v>327652</v>
      </c>
      <c r="H32" s="41">
        <v>325232</v>
      </c>
      <c r="I32" s="41">
        <v>499</v>
      </c>
      <c r="J32" s="41">
        <v>250</v>
      </c>
      <c r="K32" s="41">
        <v>249</v>
      </c>
      <c r="L32" s="67">
        <v>556</v>
      </c>
      <c r="M32" s="67">
        <v>372</v>
      </c>
      <c r="N32" s="67">
        <v>184</v>
      </c>
      <c r="O32" s="42"/>
      <c r="P32" s="41">
        <v>3409695</v>
      </c>
      <c r="Q32" s="43">
        <v>0.91457300433029931</v>
      </c>
      <c r="R32" s="47">
        <v>704200</v>
      </c>
      <c r="S32" s="43">
        <v>0.92712865663163879</v>
      </c>
      <c r="T32" s="41">
        <v>1060</v>
      </c>
      <c r="U32" s="44">
        <v>0.47075471698113208</v>
      </c>
      <c r="V32" s="41">
        <v>6840</v>
      </c>
      <c r="W32" s="44">
        <v>8.1286549707602337E-2</v>
      </c>
    </row>
    <row r="33" spans="1:23" x14ac:dyDescent="0.45">
      <c r="A33" s="45" t="s">
        <v>39</v>
      </c>
      <c r="B33" s="40">
        <v>12950090</v>
      </c>
      <c r="C33" s="40">
        <v>10007007</v>
      </c>
      <c r="D33" s="40">
        <v>5019513</v>
      </c>
      <c r="E33" s="41">
        <v>4987494</v>
      </c>
      <c r="F33" s="46">
        <v>2877048</v>
      </c>
      <c r="G33" s="41">
        <v>1442002</v>
      </c>
      <c r="H33" s="41">
        <v>1435046</v>
      </c>
      <c r="I33" s="41">
        <v>63947</v>
      </c>
      <c r="J33" s="41">
        <v>32164</v>
      </c>
      <c r="K33" s="41">
        <v>31783</v>
      </c>
      <c r="L33" s="67">
        <v>2088</v>
      </c>
      <c r="M33" s="67">
        <v>1287</v>
      </c>
      <c r="N33" s="67">
        <v>801</v>
      </c>
      <c r="O33" s="42"/>
      <c r="P33" s="41">
        <v>11521165</v>
      </c>
      <c r="Q33" s="43">
        <v>0.8685759643230524</v>
      </c>
      <c r="R33" s="47">
        <v>3481600</v>
      </c>
      <c r="S33" s="43">
        <v>0.82635799632352946</v>
      </c>
      <c r="T33" s="41">
        <v>72920</v>
      </c>
      <c r="U33" s="44">
        <v>0.876947339550192</v>
      </c>
      <c r="V33" s="41">
        <v>38640</v>
      </c>
      <c r="W33" s="44">
        <v>5.4037267080745341E-2</v>
      </c>
    </row>
    <row r="34" spans="1:23" x14ac:dyDescent="0.45">
      <c r="A34" s="45" t="s">
        <v>40</v>
      </c>
      <c r="B34" s="40">
        <v>8326235</v>
      </c>
      <c r="C34" s="40">
        <v>6934066</v>
      </c>
      <c r="D34" s="40">
        <v>3476725</v>
      </c>
      <c r="E34" s="41">
        <v>3457341</v>
      </c>
      <c r="F34" s="46">
        <v>1389891</v>
      </c>
      <c r="G34" s="41">
        <v>697990</v>
      </c>
      <c r="H34" s="41">
        <v>691901</v>
      </c>
      <c r="I34" s="41">
        <v>1127</v>
      </c>
      <c r="J34" s="41">
        <v>548</v>
      </c>
      <c r="K34" s="41">
        <v>579</v>
      </c>
      <c r="L34" s="67">
        <v>1151</v>
      </c>
      <c r="M34" s="67">
        <v>683</v>
      </c>
      <c r="N34" s="67">
        <v>468</v>
      </c>
      <c r="O34" s="42"/>
      <c r="P34" s="41">
        <v>7609375</v>
      </c>
      <c r="Q34" s="43">
        <v>0.91125302669404518</v>
      </c>
      <c r="R34" s="47">
        <v>1135400</v>
      </c>
      <c r="S34" s="43">
        <v>1.2241421525453584</v>
      </c>
      <c r="T34" s="41">
        <v>2640</v>
      </c>
      <c r="U34" s="44">
        <v>0.42689393939393938</v>
      </c>
      <c r="V34" s="41">
        <v>5900</v>
      </c>
      <c r="W34" s="44">
        <v>0.19508474576271187</v>
      </c>
    </row>
    <row r="35" spans="1:23" x14ac:dyDescent="0.45">
      <c r="A35" s="45" t="s">
        <v>41</v>
      </c>
      <c r="B35" s="40">
        <v>2042275</v>
      </c>
      <c r="C35" s="40">
        <v>1819323</v>
      </c>
      <c r="D35" s="40">
        <v>912275</v>
      </c>
      <c r="E35" s="41">
        <v>907048</v>
      </c>
      <c r="F35" s="46">
        <v>222382</v>
      </c>
      <c r="G35" s="41">
        <v>111451</v>
      </c>
      <c r="H35" s="41">
        <v>110931</v>
      </c>
      <c r="I35" s="41">
        <v>213</v>
      </c>
      <c r="J35" s="41">
        <v>93</v>
      </c>
      <c r="K35" s="41">
        <v>120</v>
      </c>
      <c r="L35" s="67">
        <v>357</v>
      </c>
      <c r="M35" s="67">
        <v>225</v>
      </c>
      <c r="N35" s="67">
        <v>132</v>
      </c>
      <c r="O35" s="42"/>
      <c r="P35" s="41">
        <v>1964100</v>
      </c>
      <c r="Q35" s="43">
        <v>0.9262883763555827</v>
      </c>
      <c r="R35" s="47">
        <v>127300</v>
      </c>
      <c r="S35" s="43">
        <v>1.7469128043990574</v>
      </c>
      <c r="T35" s="41">
        <v>900</v>
      </c>
      <c r="U35" s="44">
        <v>0.23666666666666666</v>
      </c>
      <c r="V35" s="41">
        <v>3880</v>
      </c>
      <c r="W35" s="44">
        <v>9.2010309278350522E-2</v>
      </c>
    </row>
    <row r="36" spans="1:23" x14ac:dyDescent="0.45">
      <c r="A36" s="45" t="s">
        <v>42</v>
      </c>
      <c r="B36" s="40">
        <v>1390761</v>
      </c>
      <c r="C36" s="40">
        <v>1328032</v>
      </c>
      <c r="D36" s="40">
        <v>665757</v>
      </c>
      <c r="E36" s="41">
        <v>662275</v>
      </c>
      <c r="F36" s="46">
        <v>62450</v>
      </c>
      <c r="G36" s="41">
        <v>31299</v>
      </c>
      <c r="H36" s="41">
        <v>31151</v>
      </c>
      <c r="I36" s="41">
        <v>75</v>
      </c>
      <c r="J36" s="41">
        <v>39</v>
      </c>
      <c r="K36" s="41">
        <v>36</v>
      </c>
      <c r="L36" s="67">
        <v>204</v>
      </c>
      <c r="M36" s="67">
        <v>123</v>
      </c>
      <c r="N36" s="67">
        <v>81</v>
      </c>
      <c r="O36" s="42"/>
      <c r="P36" s="41">
        <v>1398645</v>
      </c>
      <c r="Q36" s="43">
        <v>0.94951327892352955</v>
      </c>
      <c r="R36" s="47">
        <v>48100</v>
      </c>
      <c r="S36" s="43">
        <v>1.2983367983367984</v>
      </c>
      <c r="T36" s="41">
        <v>160</v>
      </c>
      <c r="U36" s="44">
        <v>0.46875</v>
      </c>
      <c r="V36" s="41">
        <v>3580</v>
      </c>
      <c r="W36" s="44">
        <v>5.6983240223463689E-2</v>
      </c>
    </row>
    <row r="37" spans="1:23" x14ac:dyDescent="0.45">
      <c r="A37" s="45" t="s">
        <v>43</v>
      </c>
      <c r="B37" s="40">
        <v>820088</v>
      </c>
      <c r="C37" s="40">
        <v>719777</v>
      </c>
      <c r="D37" s="40">
        <v>361189</v>
      </c>
      <c r="E37" s="41">
        <v>358588</v>
      </c>
      <c r="F37" s="46">
        <v>100136</v>
      </c>
      <c r="G37" s="41">
        <v>50281</v>
      </c>
      <c r="H37" s="41">
        <v>49855</v>
      </c>
      <c r="I37" s="41">
        <v>63</v>
      </c>
      <c r="J37" s="41">
        <v>30</v>
      </c>
      <c r="K37" s="41">
        <v>33</v>
      </c>
      <c r="L37" s="67">
        <v>112</v>
      </c>
      <c r="M37" s="67">
        <v>66</v>
      </c>
      <c r="N37" s="67">
        <v>46</v>
      </c>
      <c r="O37" s="42"/>
      <c r="P37" s="41">
        <v>826860</v>
      </c>
      <c r="Q37" s="43">
        <v>0.87049440050310811</v>
      </c>
      <c r="R37" s="47">
        <v>110800</v>
      </c>
      <c r="S37" s="43">
        <v>0.90375451263537909</v>
      </c>
      <c r="T37" s="41">
        <v>540</v>
      </c>
      <c r="U37" s="44">
        <v>0.11666666666666667</v>
      </c>
      <c r="V37" s="41">
        <v>780</v>
      </c>
      <c r="W37" s="44">
        <v>0.14358974358974358</v>
      </c>
    </row>
    <row r="38" spans="1:23" x14ac:dyDescent="0.45">
      <c r="A38" s="45" t="s">
        <v>44</v>
      </c>
      <c r="B38" s="40">
        <v>1047575</v>
      </c>
      <c r="C38" s="40">
        <v>991902</v>
      </c>
      <c r="D38" s="40">
        <v>497470</v>
      </c>
      <c r="E38" s="41">
        <v>494432</v>
      </c>
      <c r="F38" s="46">
        <v>55460</v>
      </c>
      <c r="G38" s="41">
        <v>27812</v>
      </c>
      <c r="H38" s="41">
        <v>27648</v>
      </c>
      <c r="I38" s="41">
        <v>117</v>
      </c>
      <c r="J38" s="41">
        <v>54</v>
      </c>
      <c r="K38" s="41">
        <v>63</v>
      </c>
      <c r="L38" s="67">
        <v>96</v>
      </c>
      <c r="M38" s="67">
        <v>48</v>
      </c>
      <c r="N38" s="67">
        <v>48</v>
      </c>
      <c r="O38" s="42"/>
      <c r="P38" s="41">
        <v>1077500</v>
      </c>
      <c r="Q38" s="43">
        <v>0.92055870069605572</v>
      </c>
      <c r="R38" s="47">
        <v>47400</v>
      </c>
      <c r="S38" s="43">
        <v>1.1700421940928269</v>
      </c>
      <c r="T38" s="41">
        <v>880</v>
      </c>
      <c r="U38" s="44">
        <v>0.13295454545454546</v>
      </c>
      <c r="V38" s="41">
        <v>700</v>
      </c>
      <c r="W38" s="44">
        <v>0.13714285714285715</v>
      </c>
    </row>
    <row r="39" spans="1:23" x14ac:dyDescent="0.45">
      <c r="A39" s="45" t="s">
        <v>45</v>
      </c>
      <c r="B39" s="40">
        <v>2762522</v>
      </c>
      <c r="C39" s="40">
        <v>2428099</v>
      </c>
      <c r="D39" s="40">
        <v>1218392</v>
      </c>
      <c r="E39" s="41">
        <v>1209707</v>
      </c>
      <c r="F39" s="46">
        <v>333642</v>
      </c>
      <c r="G39" s="41">
        <v>167486</v>
      </c>
      <c r="H39" s="41">
        <v>166156</v>
      </c>
      <c r="I39" s="41">
        <v>310</v>
      </c>
      <c r="J39" s="41">
        <v>148</v>
      </c>
      <c r="K39" s="41">
        <v>162</v>
      </c>
      <c r="L39" s="67">
        <v>471</v>
      </c>
      <c r="M39" s="67">
        <v>302</v>
      </c>
      <c r="N39" s="67">
        <v>169</v>
      </c>
      <c r="O39" s="42"/>
      <c r="P39" s="41">
        <v>2837130</v>
      </c>
      <c r="Q39" s="43">
        <v>0.85582930637651433</v>
      </c>
      <c r="R39" s="47">
        <v>385900</v>
      </c>
      <c r="S39" s="43">
        <v>0.86458149779735682</v>
      </c>
      <c r="T39" s="41">
        <v>720</v>
      </c>
      <c r="U39" s="44">
        <v>0.43055555555555558</v>
      </c>
      <c r="V39" s="41">
        <v>6480</v>
      </c>
      <c r="W39" s="44">
        <v>7.2685185185185186E-2</v>
      </c>
    </row>
    <row r="40" spans="1:23" x14ac:dyDescent="0.45">
      <c r="A40" s="45" t="s">
        <v>46</v>
      </c>
      <c r="B40" s="40">
        <v>4153541</v>
      </c>
      <c r="C40" s="40">
        <v>3557354</v>
      </c>
      <c r="D40" s="40">
        <v>1784108</v>
      </c>
      <c r="E40" s="41">
        <v>1773246</v>
      </c>
      <c r="F40" s="46">
        <v>595446</v>
      </c>
      <c r="G40" s="41">
        <v>298797</v>
      </c>
      <c r="H40" s="41">
        <v>296649</v>
      </c>
      <c r="I40" s="41">
        <v>126</v>
      </c>
      <c r="J40" s="41">
        <v>58</v>
      </c>
      <c r="K40" s="41">
        <v>68</v>
      </c>
      <c r="L40" s="67">
        <v>615</v>
      </c>
      <c r="M40" s="67">
        <v>466</v>
      </c>
      <c r="N40" s="67">
        <v>149</v>
      </c>
      <c r="O40" s="42"/>
      <c r="P40" s="41">
        <v>3981430</v>
      </c>
      <c r="Q40" s="43">
        <v>0.89348651112791133</v>
      </c>
      <c r="R40" s="47">
        <v>616200</v>
      </c>
      <c r="S40" s="43">
        <v>0.9663193768257059</v>
      </c>
      <c r="T40" s="41">
        <v>1240</v>
      </c>
      <c r="U40" s="44">
        <v>0.10161290322580645</v>
      </c>
      <c r="V40" s="41">
        <v>9320</v>
      </c>
      <c r="W40" s="44">
        <v>6.5987124463519314E-2</v>
      </c>
    </row>
    <row r="41" spans="1:23" x14ac:dyDescent="0.45">
      <c r="A41" s="45" t="s">
        <v>47</v>
      </c>
      <c r="B41" s="40">
        <v>2040644</v>
      </c>
      <c r="C41" s="40">
        <v>1827100</v>
      </c>
      <c r="D41" s="40">
        <v>915928</v>
      </c>
      <c r="E41" s="41">
        <v>911172</v>
      </c>
      <c r="F41" s="46">
        <v>213171</v>
      </c>
      <c r="G41" s="41">
        <v>107050</v>
      </c>
      <c r="H41" s="41">
        <v>106121</v>
      </c>
      <c r="I41" s="41">
        <v>55</v>
      </c>
      <c r="J41" s="41">
        <v>29</v>
      </c>
      <c r="K41" s="41">
        <v>26</v>
      </c>
      <c r="L41" s="67">
        <v>318</v>
      </c>
      <c r="M41" s="67">
        <v>214</v>
      </c>
      <c r="N41" s="67">
        <v>104</v>
      </c>
      <c r="O41" s="42"/>
      <c r="P41" s="41">
        <v>2024075</v>
      </c>
      <c r="Q41" s="43">
        <v>0.90268394204760194</v>
      </c>
      <c r="R41" s="47">
        <v>210200</v>
      </c>
      <c r="S41" s="43">
        <v>1.0141341579448144</v>
      </c>
      <c r="T41" s="41">
        <v>420</v>
      </c>
      <c r="U41" s="44">
        <v>0.13095238095238096</v>
      </c>
      <c r="V41" s="41">
        <v>6140</v>
      </c>
      <c r="W41" s="44">
        <v>5.1791530944625408E-2</v>
      </c>
    </row>
    <row r="42" spans="1:23" x14ac:dyDescent="0.45">
      <c r="A42" s="45" t="s">
        <v>48</v>
      </c>
      <c r="B42" s="40">
        <v>1095236</v>
      </c>
      <c r="C42" s="40">
        <v>942584</v>
      </c>
      <c r="D42" s="40">
        <v>472677</v>
      </c>
      <c r="E42" s="41">
        <v>469907</v>
      </c>
      <c r="F42" s="46">
        <v>152211</v>
      </c>
      <c r="G42" s="41">
        <v>76327</v>
      </c>
      <c r="H42" s="41">
        <v>75884</v>
      </c>
      <c r="I42" s="41">
        <v>167</v>
      </c>
      <c r="J42" s="41">
        <v>79</v>
      </c>
      <c r="K42" s="41">
        <v>88</v>
      </c>
      <c r="L42" s="67">
        <v>274</v>
      </c>
      <c r="M42" s="67">
        <v>203</v>
      </c>
      <c r="N42" s="67">
        <v>71</v>
      </c>
      <c r="O42" s="42"/>
      <c r="P42" s="41">
        <v>1026575</v>
      </c>
      <c r="Q42" s="43">
        <v>0.91818327935124078</v>
      </c>
      <c r="R42" s="47">
        <v>152900</v>
      </c>
      <c r="S42" s="43">
        <v>0.99549378678875078</v>
      </c>
      <c r="T42" s="41">
        <v>860</v>
      </c>
      <c r="U42" s="44">
        <v>0.19418604651162791</v>
      </c>
      <c r="V42" s="41">
        <v>8000</v>
      </c>
      <c r="W42" s="44">
        <v>3.4250000000000003E-2</v>
      </c>
    </row>
    <row r="43" spans="1:23" x14ac:dyDescent="0.45">
      <c r="A43" s="45" t="s">
        <v>49</v>
      </c>
      <c r="B43" s="40">
        <v>1449824</v>
      </c>
      <c r="C43" s="40">
        <v>1337225</v>
      </c>
      <c r="D43" s="40">
        <v>670556</v>
      </c>
      <c r="E43" s="41">
        <v>666669</v>
      </c>
      <c r="F43" s="46">
        <v>112251</v>
      </c>
      <c r="G43" s="41">
        <v>56230</v>
      </c>
      <c r="H43" s="41">
        <v>56021</v>
      </c>
      <c r="I43" s="41">
        <v>174</v>
      </c>
      <c r="J43" s="41">
        <v>85</v>
      </c>
      <c r="K43" s="41">
        <v>89</v>
      </c>
      <c r="L43" s="67">
        <v>174</v>
      </c>
      <c r="M43" s="67">
        <v>112</v>
      </c>
      <c r="N43" s="67">
        <v>62</v>
      </c>
      <c r="O43" s="42"/>
      <c r="P43" s="41">
        <v>1441310</v>
      </c>
      <c r="Q43" s="43">
        <v>0.92778444609417821</v>
      </c>
      <c r="R43" s="47">
        <v>102300</v>
      </c>
      <c r="S43" s="43">
        <v>1.0972727272727272</v>
      </c>
      <c r="T43" s="41">
        <v>200</v>
      </c>
      <c r="U43" s="44">
        <v>0.87</v>
      </c>
      <c r="V43" s="41">
        <v>2240</v>
      </c>
      <c r="W43" s="44">
        <v>7.767857142857143E-2</v>
      </c>
    </row>
    <row r="44" spans="1:23" x14ac:dyDescent="0.45">
      <c r="A44" s="45" t="s">
        <v>50</v>
      </c>
      <c r="B44" s="40">
        <v>2062871</v>
      </c>
      <c r="C44" s="40">
        <v>1929311</v>
      </c>
      <c r="D44" s="40">
        <v>967796</v>
      </c>
      <c r="E44" s="41">
        <v>961515</v>
      </c>
      <c r="F44" s="46">
        <v>133004</v>
      </c>
      <c r="G44" s="41">
        <v>66771</v>
      </c>
      <c r="H44" s="41">
        <v>66233</v>
      </c>
      <c r="I44" s="41">
        <v>56</v>
      </c>
      <c r="J44" s="41">
        <v>26</v>
      </c>
      <c r="K44" s="41">
        <v>30</v>
      </c>
      <c r="L44" s="67">
        <v>500</v>
      </c>
      <c r="M44" s="67">
        <v>358</v>
      </c>
      <c r="N44" s="67">
        <v>142</v>
      </c>
      <c r="O44" s="42"/>
      <c r="P44" s="41">
        <v>2095550</v>
      </c>
      <c r="Q44" s="43">
        <v>0.92067046837345801</v>
      </c>
      <c r="R44" s="47">
        <v>128400</v>
      </c>
      <c r="S44" s="43">
        <v>1.0358566978193147</v>
      </c>
      <c r="T44" s="41">
        <v>100</v>
      </c>
      <c r="U44" s="44">
        <v>0.56000000000000005</v>
      </c>
      <c r="V44" s="41">
        <v>18160</v>
      </c>
      <c r="W44" s="44">
        <v>2.7533039647577091E-2</v>
      </c>
    </row>
    <row r="45" spans="1:23" x14ac:dyDescent="0.45">
      <c r="A45" s="45" t="s">
        <v>51</v>
      </c>
      <c r="B45" s="40">
        <v>1040458</v>
      </c>
      <c r="C45" s="40">
        <v>980965</v>
      </c>
      <c r="D45" s="40">
        <v>492735</v>
      </c>
      <c r="E45" s="41">
        <v>488230</v>
      </c>
      <c r="F45" s="46">
        <v>59001</v>
      </c>
      <c r="G45" s="41">
        <v>29688</v>
      </c>
      <c r="H45" s="41">
        <v>29313</v>
      </c>
      <c r="I45" s="41">
        <v>74</v>
      </c>
      <c r="J45" s="41">
        <v>33</v>
      </c>
      <c r="K45" s="41">
        <v>41</v>
      </c>
      <c r="L45" s="67">
        <v>418</v>
      </c>
      <c r="M45" s="67">
        <v>276</v>
      </c>
      <c r="N45" s="67">
        <v>142</v>
      </c>
      <c r="O45" s="42"/>
      <c r="P45" s="41">
        <v>1048795</v>
      </c>
      <c r="Q45" s="43">
        <v>0.93532577863166777</v>
      </c>
      <c r="R45" s="47">
        <v>55600</v>
      </c>
      <c r="S45" s="43">
        <v>1.0611690647482015</v>
      </c>
      <c r="T45" s="41">
        <v>140</v>
      </c>
      <c r="U45" s="44">
        <v>0.52857142857142858</v>
      </c>
      <c r="V45" s="41">
        <v>11460</v>
      </c>
      <c r="W45" s="44">
        <v>3.6474694589877836E-2</v>
      </c>
    </row>
    <row r="46" spans="1:23" x14ac:dyDescent="0.45">
      <c r="A46" s="45" t="s">
        <v>52</v>
      </c>
      <c r="B46" s="40">
        <v>7680295</v>
      </c>
      <c r="C46" s="40">
        <v>6698878</v>
      </c>
      <c r="D46" s="40">
        <v>3365375</v>
      </c>
      <c r="E46" s="41">
        <v>3333503</v>
      </c>
      <c r="F46" s="46">
        <v>980631</v>
      </c>
      <c r="G46" s="41">
        <v>493925</v>
      </c>
      <c r="H46" s="41">
        <v>486706</v>
      </c>
      <c r="I46" s="41">
        <v>205</v>
      </c>
      <c r="J46" s="41">
        <v>91</v>
      </c>
      <c r="K46" s="41">
        <v>114</v>
      </c>
      <c r="L46" s="67">
        <v>581</v>
      </c>
      <c r="M46" s="67">
        <v>463</v>
      </c>
      <c r="N46" s="67">
        <v>118</v>
      </c>
      <c r="O46" s="42"/>
      <c r="P46" s="41">
        <v>7070230</v>
      </c>
      <c r="Q46" s="43">
        <v>0.94747667331897267</v>
      </c>
      <c r="R46" s="47">
        <v>1044500</v>
      </c>
      <c r="S46" s="43">
        <v>0.938852082336046</v>
      </c>
      <c r="T46" s="41">
        <v>920</v>
      </c>
      <c r="U46" s="44">
        <v>0.22282608695652173</v>
      </c>
      <c r="V46" s="41">
        <v>4320</v>
      </c>
      <c r="W46" s="44">
        <v>0.13449074074074074</v>
      </c>
    </row>
    <row r="47" spans="1:23" x14ac:dyDescent="0.45">
      <c r="A47" s="45" t="s">
        <v>53</v>
      </c>
      <c r="B47" s="40">
        <v>1195038</v>
      </c>
      <c r="C47" s="40">
        <v>1111174</v>
      </c>
      <c r="D47" s="40">
        <v>557284</v>
      </c>
      <c r="E47" s="41">
        <v>553890</v>
      </c>
      <c r="F47" s="46">
        <v>83662</v>
      </c>
      <c r="G47" s="41">
        <v>42145</v>
      </c>
      <c r="H47" s="41">
        <v>41517</v>
      </c>
      <c r="I47" s="41">
        <v>16</v>
      </c>
      <c r="J47" s="41">
        <v>5</v>
      </c>
      <c r="K47" s="41">
        <v>11</v>
      </c>
      <c r="L47" s="67">
        <v>186</v>
      </c>
      <c r="M47" s="67">
        <v>108</v>
      </c>
      <c r="N47" s="67">
        <v>78</v>
      </c>
      <c r="O47" s="42"/>
      <c r="P47" s="41">
        <v>1212205</v>
      </c>
      <c r="Q47" s="43">
        <v>0.91665518621025321</v>
      </c>
      <c r="R47" s="47">
        <v>74400</v>
      </c>
      <c r="S47" s="43">
        <v>1.124489247311828</v>
      </c>
      <c r="T47" s="41">
        <v>140</v>
      </c>
      <c r="U47" s="44">
        <v>0.11428571428571428</v>
      </c>
      <c r="V47" s="41">
        <v>1120</v>
      </c>
      <c r="W47" s="44">
        <v>0.16607142857142856</v>
      </c>
    </row>
    <row r="48" spans="1:23" x14ac:dyDescent="0.45">
      <c r="A48" s="45" t="s">
        <v>54</v>
      </c>
      <c r="B48" s="40">
        <v>2040724</v>
      </c>
      <c r="C48" s="40">
        <v>1755528</v>
      </c>
      <c r="D48" s="40">
        <v>881206</v>
      </c>
      <c r="E48" s="41">
        <v>874322</v>
      </c>
      <c r="F48" s="46">
        <v>284963</v>
      </c>
      <c r="G48" s="41">
        <v>142778</v>
      </c>
      <c r="H48" s="41">
        <v>142185</v>
      </c>
      <c r="I48" s="41">
        <v>32</v>
      </c>
      <c r="J48" s="41">
        <v>13</v>
      </c>
      <c r="K48" s="41">
        <v>19</v>
      </c>
      <c r="L48" s="67">
        <v>201</v>
      </c>
      <c r="M48" s="67">
        <v>117</v>
      </c>
      <c r="N48" s="67">
        <v>84</v>
      </c>
      <c r="O48" s="42"/>
      <c r="P48" s="41">
        <v>1909420</v>
      </c>
      <c r="Q48" s="43">
        <v>0.9194037980119617</v>
      </c>
      <c r="R48" s="47">
        <v>288800</v>
      </c>
      <c r="S48" s="43">
        <v>0.98671398891966755</v>
      </c>
      <c r="T48" s="41">
        <v>300</v>
      </c>
      <c r="U48" s="44">
        <v>0.10666666666666667</v>
      </c>
      <c r="V48" s="41">
        <v>2220</v>
      </c>
      <c r="W48" s="44">
        <v>9.0540540540540546E-2</v>
      </c>
    </row>
    <row r="49" spans="1:23" x14ac:dyDescent="0.45">
      <c r="A49" s="45" t="s">
        <v>55</v>
      </c>
      <c r="B49" s="40">
        <v>2677019</v>
      </c>
      <c r="C49" s="40">
        <v>2308120</v>
      </c>
      <c r="D49" s="40">
        <v>1157957</v>
      </c>
      <c r="E49" s="41">
        <v>1150163</v>
      </c>
      <c r="F49" s="46">
        <v>368308</v>
      </c>
      <c r="G49" s="41">
        <v>184795</v>
      </c>
      <c r="H49" s="41">
        <v>183513</v>
      </c>
      <c r="I49" s="41">
        <v>252</v>
      </c>
      <c r="J49" s="41">
        <v>124</v>
      </c>
      <c r="K49" s="41">
        <v>128</v>
      </c>
      <c r="L49" s="67">
        <v>339</v>
      </c>
      <c r="M49" s="67">
        <v>204</v>
      </c>
      <c r="N49" s="67">
        <v>135</v>
      </c>
      <c r="O49" s="42"/>
      <c r="P49" s="41">
        <v>2537755</v>
      </c>
      <c r="Q49" s="43">
        <v>0.90951254159680506</v>
      </c>
      <c r="R49" s="47">
        <v>350000</v>
      </c>
      <c r="S49" s="43">
        <v>1.0523085714285714</v>
      </c>
      <c r="T49" s="41">
        <v>720</v>
      </c>
      <c r="U49" s="44">
        <v>0.35</v>
      </c>
      <c r="V49" s="41">
        <v>1990</v>
      </c>
      <c r="W49" s="44">
        <v>0.17035175879396985</v>
      </c>
    </row>
    <row r="50" spans="1:23" x14ac:dyDescent="0.45">
      <c r="A50" s="45" t="s">
        <v>56</v>
      </c>
      <c r="B50" s="40">
        <v>1701597</v>
      </c>
      <c r="C50" s="40">
        <v>1565309</v>
      </c>
      <c r="D50" s="40">
        <v>785936</v>
      </c>
      <c r="E50" s="41">
        <v>779373</v>
      </c>
      <c r="F50" s="46">
        <v>135821</v>
      </c>
      <c r="G50" s="41">
        <v>68120</v>
      </c>
      <c r="H50" s="41">
        <v>67701</v>
      </c>
      <c r="I50" s="41">
        <v>100</v>
      </c>
      <c r="J50" s="41">
        <v>42</v>
      </c>
      <c r="K50" s="41">
        <v>58</v>
      </c>
      <c r="L50" s="67">
        <v>367</v>
      </c>
      <c r="M50" s="67">
        <v>231</v>
      </c>
      <c r="N50" s="67">
        <v>136</v>
      </c>
      <c r="O50" s="42"/>
      <c r="P50" s="41">
        <v>1676195</v>
      </c>
      <c r="Q50" s="43">
        <v>0.93384659899355382</v>
      </c>
      <c r="R50" s="47">
        <v>125500</v>
      </c>
      <c r="S50" s="43">
        <v>1.0822390438247012</v>
      </c>
      <c r="T50" s="41">
        <v>540</v>
      </c>
      <c r="U50" s="44">
        <v>0.18518518518518517</v>
      </c>
      <c r="V50" s="41">
        <v>1250</v>
      </c>
      <c r="W50" s="44">
        <v>0.29360000000000003</v>
      </c>
    </row>
    <row r="51" spans="1:23" x14ac:dyDescent="0.45">
      <c r="A51" s="45" t="s">
        <v>57</v>
      </c>
      <c r="B51" s="40">
        <v>1616781</v>
      </c>
      <c r="C51" s="40">
        <v>1553199</v>
      </c>
      <c r="D51" s="40">
        <v>779710</v>
      </c>
      <c r="E51" s="41">
        <v>773489</v>
      </c>
      <c r="F51" s="46">
        <v>63130</v>
      </c>
      <c r="G51" s="41">
        <v>31665</v>
      </c>
      <c r="H51" s="41">
        <v>31465</v>
      </c>
      <c r="I51" s="41">
        <v>27</v>
      </c>
      <c r="J51" s="41">
        <v>10</v>
      </c>
      <c r="K51" s="41">
        <v>17</v>
      </c>
      <c r="L51" s="67">
        <v>425</v>
      </c>
      <c r="M51" s="67">
        <v>309</v>
      </c>
      <c r="N51" s="67">
        <v>116</v>
      </c>
      <c r="O51" s="42"/>
      <c r="P51" s="41">
        <v>1622295</v>
      </c>
      <c r="Q51" s="43">
        <v>0.95740848612613616</v>
      </c>
      <c r="R51" s="47">
        <v>55600</v>
      </c>
      <c r="S51" s="43">
        <v>1.1354316546762591</v>
      </c>
      <c r="T51" s="41">
        <v>300</v>
      </c>
      <c r="U51" s="44">
        <v>0.09</v>
      </c>
      <c r="V51" s="41">
        <v>3460</v>
      </c>
      <c r="W51" s="44">
        <v>0.12283236994219653</v>
      </c>
    </row>
    <row r="52" spans="1:23" x14ac:dyDescent="0.45">
      <c r="A52" s="45" t="s">
        <v>58</v>
      </c>
      <c r="B52" s="40">
        <v>2421174</v>
      </c>
      <c r="C52" s="40">
        <v>2221001</v>
      </c>
      <c r="D52" s="40">
        <v>1115303</v>
      </c>
      <c r="E52" s="41">
        <v>1105698</v>
      </c>
      <c r="F52" s="46">
        <v>199692</v>
      </c>
      <c r="G52" s="41">
        <v>100267</v>
      </c>
      <c r="H52" s="41">
        <v>99425</v>
      </c>
      <c r="I52" s="41">
        <v>233</v>
      </c>
      <c r="J52" s="41">
        <v>115</v>
      </c>
      <c r="K52" s="41">
        <v>118</v>
      </c>
      <c r="L52" s="67">
        <v>248</v>
      </c>
      <c r="M52" s="67">
        <v>179</v>
      </c>
      <c r="N52" s="67">
        <v>69</v>
      </c>
      <c r="O52" s="42"/>
      <c r="P52" s="41">
        <v>2407410</v>
      </c>
      <c r="Q52" s="43">
        <v>0.92256865261837406</v>
      </c>
      <c r="R52" s="47">
        <v>197100</v>
      </c>
      <c r="S52" s="43">
        <v>1.0131506849315068</v>
      </c>
      <c r="T52" s="41">
        <v>340</v>
      </c>
      <c r="U52" s="44">
        <v>0.68529411764705883</v>
      </c>
      <c r="V52" s="41">
        <v>4530</v>
      </c>
      <c r="W52" s="44">
        <v>5.4746136865342167E-2</v>
      </c>
    </row>
    <row r="53" spans="1:23" x14ac:dyDescent="0.45">
      <c r="A53" s="45" t="s">
        <v>59</v>
      </c>
      <c r="B53" s="40">
        <v>1968075</v>
      </c>
      <c r="C53" s="40">
        <v>1688001</v>
      </c>
      <c r="D53" s="40">
        <v>848714</v>
      </c>
      <c r="E53" s="41">
        <v>839287</v>
      </c>
      <c r="F53" s="46">
        <v>279254</v>
      </c>
      <c r="G53" s="41">
        <v>140385</v>
      </c>
      <c r="H53" s="41">
        <v>138869</v>
      </c>
      <c r="I53" s="41">
        <v>490</v>
      </c>
      <c r="J53" s="41">
        <v>242</v>
      </c>
      <c r="K53" s="41">
        <v>248</v>
      </c>
      <c r="L53" s="67">
        <v>330</v>
      </c>
      <c r="M53" s="67">
        <v>235</v>
      </c>
      <c r="N53" s="67">
        <v>95</v>
      </c>
      <c r="O53" s="42"/>
      <c r="P53" s="41">
        <v>1955425</v>
      </c>
      <c r="Q53" s="43">
        <v>0.86323996062237107</v>
      </c>
      <c r="R53" s="47">
        <v>305500</v>
      </c>
      <c r="S53" s="43">
        <v>0.91408837970540102</v>
      </c>
      <c r="T53" s="41">
        <v>1360</v>
      </c>
      <c r="U53" s="44">
        <v>0.36029411764705882</v>
      </c>
      <c r="V53" s="41">
        <v>5840</v>
      </c>
      <c r="W53" s="44">
        <v>5.650684931506849E-2</v>
      </c>
    </row>
    <row r="55" spans="1:23" x14ac:dyDescent="0.45">
      <c r="A55" s="115" t="s">
        <v>131</v>
      </c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</row>
    <row r="56" spans="1:23" x14ac:dyDescent="0.45">
      <c r="A56" s="116" t="s">
        <v>132</v>
      </c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</row>
    <row r="57" spans="1:23" x14ac:dyDescent="0.45">
      <c r="A57" s="116" t="s">
        <v>133</v>
      </c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</row>
    <row r="58" spans="1:23" x14ac:dyDescent="0.45">
      <c r="A58" s="116" t="s">
        <v>134</v>
      </c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</row>
    <row r="59" spans="1:23" ht="18" customHeight="1" x14ac:dyDescent="0.45">
      <c r="A59" s="115" t="s">
        <v>135</v>
      </c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</row>
    <row r="60" spans="1:23" x14ac:dyDescent="0.45">
      <c r="A60" s="22" t="s">
        <v>136</v>
      </c>
    </row>
    <row r="61" spans="1:23" x14ac:dyDescent="0.45">
      <c r="A61" s="22" t="s">
        <v>137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138</v>
      </c>
    </row>
    <row r="2" spans="1:6" x14ac:dyDescent="0.45">
      <c r="D2" s="49" t="s">
        <v>139</v>
      </c>
    </row>
    <row r="3" spans="1:6" ht="36" x14ac:dyDescent="0.45">
      <c r="A3" s="45" t="s">
        <v>2</v>
      </c>
      <c r="B3" s="39" t="s">
        <v>140</v>
      </c>
      <c r="C3" s="50" t="s">
        <v>94</v>
      </c>
      <c r="D3" s="50" t="s">
        <v>95</v>
      </c>
      <c r="E3" s="24"/>
    </row>
    <row r="4" spans="1:6" x14ac:dyDescent="0.45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141</v>
      </c>
    </row>
    <row r="54" spans="1:4" x14ac:dyDescent="0.45">
      <c r="A54" t="s">
        <v>142</v>
      </c>
    </row>
    <row r="55" spans="1:4" x14ac:dyDescent="0.45">
      <c r="A55" t="s">
        <v>143</v>
      </c>
    </row>
    <row r="56" spans="1:4" x14ac:dyDescent="0.45">
      <c r="A56" t="s">
        <v>144</v>
      </c>
    </row>
    <row r="57" spans="1:4" x14ac:dyDescent="0.45">
      <c r="A57" s="22" t="s">
        <v>145</v>
      </c>
    </row>
    <row r="58" spans="1:4" x14ac:dyDescent="0.45">
      <c r="A58" t="s">
        <v>146</v>
      </c>
    </row>
    <row r="59" spans="1:4" x14ac:dyDescent="0.45">
      <c r="A59" t="s">
        <v>147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DIGI-808455956-3951075</_dlc_DocId>
    <_dlc_DocIdUrl xmlns="89559dea-130d-4237-8e78-1ce7f44b9a24">
      <Url>https://digitalgojp.sharepoint.com/sites/digi_portal/_layouts/15/DocIdRedir.aspx?ID=DIGI-808455956-3951075</Url>
      <Description>DIGI-808455956-3951075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2022-08-15T05:11:37Z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26f7191a-52db-42d9-b7cf-d436f53ba20c</vt:lpwstr>
  </property>
  <property fmtid="{D5CDD505-2E9C-101B-9397-08002B2CF9AE}" pid="4" name="MediaServiceImageTags">
    <vt:lpwstr/>
  </property>
</Properties>
</file>