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総接種回数!$A$1:$Q$61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2" l="1"/>
  <c r="B8" i="11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7" i="11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G7" i="11"/>
  <c r="B54" i="11"/>
  <c r="B52" i="11"/>
  <c r="B50" i="11"/>
  <c r="B48" i="11"/>
  <c r="B46" i="11"/>
  <c r="B44" i="11"/>
  <c r="B42" i="11"/>
  <c r="B40" i="11"/>
  <c r="B38" i="11"/>
  <c r="B36" i="11"/>
  <c r="B34" i="11"/>
  <c r="B32" i="11"/>
  <c r="B30" i="11"/>
  <c r="B28" i="11"/>
  <c r="B26" i="11"/>
  <c r="B24" i="11"/>
  <c r="B22" i="11"/>
  <c r="B20" i="11"/>
  <c r="B18" i="11"/>
  <c r="B16" i="11"/>
  <c r="B14" i="11"/>
  <c r="B12" i="11"/>
  <c r="B10" i="11"/>
  <c r="P7" i="11"/>
  <c r="T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B9" i="11" l="1"/>
  <c r="B11" i="11"/>
  <c r="B13" i="11"/>
  <c r="B15" i="11"/>
  <c r="B17" i="11"/>
  <c r="B19" i="11"/>
  <c r="B21" i="11"/>
  <c r="B23" i="11"/>
  <c r="B25" i="11"/>
  <c r="B27" i="11"/>
  <c r="B29" i="11"/>
  <c r="B31" i="11"/>
  <c r="B33" i="11"/>
  <c r="B35" i="11"/>
  <c r="B37" i="11"/>
  <c r="B39" i="11"/>
  <c r="B41" i="11"/>
  <c r="B43" i="11"/>
  <c r="B45" i="11"/>
  <c r="B47" i="11"/>
  <c r="B49" i="11"/>
  <c r="B51" i="11"/>
  <c r="B53" i="11"/>
  <c r="B7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N6" i="12"/>
  <c r="M6" i="12"/>
  <c r="L6" i="12"/>
  <c r="I6" i="12"/>
  <c r="O7" i="11" l="1"/>
  <c r="Q7" i="11" l="1"/>
  <c r="Q2" i="11"/>
  <c r="D8" i="11" l="1"/>
  <c r="F8" i="11"/>
  <c r="D9" i="11"/>
  <c r="F9" i="11"/>
  <c r="G9" i="11"/>
  <c r="D10" i="11"/>
  <c r="F10" i="11"/>
  <c r="G10" i="11"/>
  <c r="D11" i="11"/>
  <c r="F11" i="11"/>
  <c r="G11" i="11"/>
  <c r="D12" i="11"/>
  <c r="F12" i="11"/>
  <c r="G12" i="11"/>
  <c r="D13" i="11"/>
  <c r="F13" i="11"/>
  <c r="G13" i="11"/>
  <c r="D14" i="11"/>
  <c r="F14" i="11"/>
  <c r="G14" i="11"/>
  <c r="D15" i="11"/>
  <c r="F15" i="11"/>
  <c r="G15" i="11"/>
  <c r="D16" i="11"/>
  <c r="F16" i="11"/>
  <c r="G16" i="11"/>
  <c r="D17" i="11"/>
  <c r="F17" i="11"/>
  <c r="G17" i="11"/>
  <c r="D18" i="11"/>
  <c r="F18" i="11"/>
  <c r="G18" i="11"/>
  <c r="D19" i="11"/>
  <c r="F19" i="11"/>
  <c r="G19" i="11"/>
  <c r="D20" i="11"/>
  <c r="F20" i="11"/>
  <c r="G20" i="11"/>
  <c r="D21" i="11"/>
  <c r="F21" i="11"/>
  <c r="G21" i="11"/>
  <c r="D22" i="11"/>
  <c r="F22" i="11"/>
  <c r="G22" i="11"/>
  <c r="D23" i="11"/>
  <c r="F23" i="11"/>
  <c r="G23" i="11"/>
  <c r="D24" i="11"/>
  <c r="F24" i="11"/>
  <c r="G24" i="11"/>
  <c r="D25" i="11"/>
  <c r="F25" i="11"/>
  <c r="G25" i="11"/>
  <c r="D26" i="11"/>
  <c r="F26" i="11"/>
  <c r="G26" i="11"/>
  <c r="D27" i="11"/>
  <c r="F27" i="11"/>
  <c r="G27" i="11"/>
  <c r="D28" i="11"/>
  <c r="F28" i="11"/>
  <c r="G28" i="11"/>
  <c r="D29" i="11"/>
  <c r="F29" i="11"/>
  <c r="G29" i="11"/>
  <c r="D30" i="11"/>
  <c r="F30" i="11"/>
  <c r="G30" i="11"/>
  <c r="D31" i="11"/>
  <c r="F31" i="11"/>
  <c r="G31" i="11"/>
  <c r="D32" i="11"/>
  <c r="F32" i="11"/>
  <c r="G32" i="11"/>
  <c r="D33" i="11"/>
  <c r="F33" i="11"/>
  <c r="G33" i="11"/>
  <c r="D34" i="11"/>
  <c r="F34" i="11"/>
  <c r="G34" i="11"/>
  <c r="D35" i="11"/>
  <c r="F35" i="11"/>
  <c r="G35" i="11"/>
  <c r="D36" i="11"/>
  <c r="F36" i="11"/>
  <c r="G36" i="11"/>
  <c r="D37" i="11"/>
  <c r="F37" i="11"/>
  <c r="G37" i="11"/>
  <c r="D38" i="11"/>
  <c r="F38" i="11"/>
  <c r="G38" i="11"/>
  <c r="D39" i="11"/>
  <c r="F39" i="11"/>
  <c r="G39" i="11"/>
  <c r="D40" i="11"/>
  <c r="F40" i="11"/>
  <c r="G40" i="11"/>
  <c r="D41" i="11"/>
  <c r="F41" i="11"/>
  <c r="G41" i="11"/>
  <c r="D42" i="11"/>
  <c r="F42" i="11"/>
  <c r="G42" i="11"/>
  <c r="D43" i="11"/>
  <c r="F43" i="11"/>
  <c r="G43" i="11"/>
  <c r="D44" i="11"/>
  <c r="F44" i="11"/>
  <c r="G44" i="11"/>
  <c r="D45" i="11"/>
  <c r="F45" i="11"/>
  <c r="G45" i="11"/>
  <c r="D46" i="11"/>
  <c r="F46" i="11"/>
  <c r="G46" i="11"/>
  <c r="D47" i="11"/>
  <c r="F47" i="11"/>
  <c r="G47" i="11"/>
  <c r="D48" i="11"/>
  <c r="F48" i="11"/>
  <c r="G48" i="11"/>
  <c r="D49" i="11"/>
  <c r="F49" i="11"/>
  <c r="G49" i="11"/>
  <c r="D50" i="11"/>
  <c r="F50" i="11"/>
  <c r="G50" i="11"/>
  <c r="D51" i="11"/>
  <c r="F51" i="11"/>
  <c r="G51" i="11"/>
  <c r="D52" i="11"/>
  <c r="F52" i="11"/>
  <c r="G52" i="11"/>
  <c r="D53" i="11"/>
  <c r="F53" i="11"/>
  <c r="G53" i="11"/>
  <c r="D54" i="11"/>
  <c r="F54" i="11"/>
  <c r="G54" i="11"/>
  <c r="M7" i="11"/>
  <c r="L7" i="11"/>
  <c r="G5" i="10"/>
  <c r="H7" i="11" l="1"/>
  <c r="N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<sst xmlns="http://schemas.openxmlformats.org/spreadsheetml/2006/main" count="345" uniqueCount="148">
  <si>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</si>
  <si>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（5月27日公表時点）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</si>
  <si>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</si>
  <si>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</si>
  <si>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</si>
  <si>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</si>
  <si>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</si>
  <si>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</si>
  <si>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</si>
  <si>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</si>
  <si>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</si>
  <si>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</si>
  <si>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</si>
  <si>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</si>
  <si>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</si>
  <si>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</si>
  <si>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</si>
  <si>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</si>
  <si>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</si>
  <si>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</si>
  <si>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</si>
  <si>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</si>
  <si>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</si>
  <si>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</si>
  <si>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</si>
  <si>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</si>
  <si>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</si>
  <si>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</si>
  <si>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</si>
  <si>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</si>
  <si>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</si>
  <si>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</si>
  <si>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</si>
  <si>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</si>
  <si>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</si>
  <si>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</si>
  <si>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</si>
  <si>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</si>
  <si>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</si>
  <si>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</si>
  <si>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</si>
  <si>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</si>
  <si>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</si>
  <si>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</si>
  <si>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</si>
  <si>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</si>
  <si>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</si>
  <si>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</si>
  <si>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</si>
  <si>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</si>
  <si>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</si>
  <si>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</si>
  <si>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</si>
  <si>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</si>
  <si>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</si>
  <si>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</si>
  <si>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</si>
  <si>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</si>
  <si>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</si>
  <si>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</si>
  <si>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</si>
  <si>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</si>
  <si>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</si>
  <si>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</si>
  <si>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</si>
  <si>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</si>
  <si>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</si>
  <si>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</si>
  <si>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</si>
  <si>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</si>
  <si>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</si>
  <si>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</si>
  <si>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</si>
  <si>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</si>
  <si>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</si>
  <si>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</si>
  <si>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</si>
  <si>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</si>
  <si>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</si>
  <si>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</si>
  <si>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</si>
  <si>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</si>
  <si>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</si>
  <si>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</si>
  <si>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</si>
  <si>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</si>
  <si>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</si>
  <si>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</si>
  <si>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</si>
  <si>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</si>
  <si>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</si>
  <si>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</si>
  <si>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</si>
  <si>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</si>
  <si>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</si>
  <si>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接種回数（5月26日まで）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</si>
  <si>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</si>
  <si>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</si>
  <si>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</si>
  <si>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</si>
  <si>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</si>
  <si>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</si>
  <si>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</si>
  <si>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</si>
  <si>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</si>
  <si>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</si>
  <si>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</si>
  <si>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</si>
  <si>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</si>
  <si>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</si>
  <si>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</si>
  <si>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</si>
  <si>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</si>
  <si>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</si>
  <si>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</si>
  <si>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</si>
  <si>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</si>
  <si>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（5月26日まで）</t>
  </si>
  <si>
    <t>ワクチン供給量
（5月26日まで）※4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</si>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</sst>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8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4" sqref="C4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81" t="s">
        <v>0</v>
      </c>
      <c r="B1" s="81"/>
      <c r="C1" s="81"/>
      <c r="D1" s="81"/>
      <c r="E1" s="81"/>
      <c r="F1" s="81"/>
      <c r="G1" s="81"/>
      <c r="H1" s="81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7" t="s">
        <v>3</v>
      </c>
      <c r="B5" s="82" t="s">
        <v>4</v>
      </c>
      <c r="C5" s="78" t="s">
        <v>5</v>
      </c>
      <c r="D5" s="83"/>
      <c r="E5" s="86" t="s">
        <v>6</v>
      </c>
      <c r="F5" s="87"/>
      <c r="G5" s="88">
        <v>44707</v>
      </c>
      <c r="H5" s="89"/>
    </row>
    <row r="6" spans="1:8" ht="21.75" customHeight="1" x14ac:dyDescent="0.45">
      <c r="A6" s="77"/>
      <c r="B6" s="82"/>
      <c r="C6" s="84"/>
      <c r="D6" s="85"/>
      <c r="E6" s="90" t="s">
        <v>7</v>
      </c>
      <c r="F6" s="91"/>
      <c r="G6" s="92" t="s">
        <v>8</v>
      </c>
      <c r="H6" s="93"/>
    </row>
    <row r="7" spans="1:8" ht="18.75" customHeight="1" x14ac:dyDescent="0.45">
      <c r="A7" s="77"/>
      <c r="B7" s="82"/>
      <c r="C7" s="94" t="s">
        <v>9</v>
      </c>
      <c r="D7" s="8"/>
      <c r="E7" s="76" t="s">
        <v>10</v>
      </c>
      <c r="F7" s="8"/>
      <c r="G7" s="76" t="s">
        <v>10</v>
      </c>
      <c r="H7" s="9"/>
    </row>
    <row r="8" spans="1:8" ht="18.75" customHeight="1" x14ac:dyDescent="0.45">
      <c r="A8" s="77"/>
      <c r="B8" s="82"/>
      <c r="C8" s="95"/>
      <c r="D8" s="78" t="s">
        <v>11</v>
      </c>
      <c r="E8" s="77"/>
      <c r="F8" s="78" t="s">
        <v>12</v>
      </c>
      <c r="G8" s="77"/>
      <c r="H8" s="80" t="s">
        <v>12</v>
      </c>
    </row>
    <row r="9" spans="1:8" ht="35.1" customHeight="1" x14ac:dyDescent="0.45">
      <c r="A9" s="77"/>
      <c r="B9" s="82"/>
      <c r="C9" s="95"/>
      <c r="D9" s="79"/>
      <c r="E9" s="77"/>
      <c r="F9" s="79"/>
      <c r="G9" s="77"/>
      <c r="H9" s="79"/>
    </row>
    <row r="10" spans="1:8" x14ac:dyDescent="0.45">
      <c r="A10" s="10" t="s">
        <v>13</v>
      </c>
      <c r="B10" s="20">
        <v>126645025.00000003</v>
      </c>
      <c r="C10" s="21">
        <f>SUM(C11:C57)</f>
        <v>73519140</v>
      </c>
      <c r="D10" s="11">
        <f>C10/$B10</f>
        <v>0.58051344693563744</v>
      </c>
      <c r="E10" s="21">
        <f>SUM(E11:E57)</f>
        <v>1643978</v>
      </c>
      <c r="F10" s="11">
        <f>E10/$B10</f>
        <v>1.2980991554938693E-2</v>
      </c>
      <c r="G10" s="21">
        <f>SUM(G11:G57)</f>
        <v>176396</v>
      </c>
      <c r="H10" s="11">
        <f>G10/$B10</f>
        <v>1.3928379736985322E-3</v>
      </c>
    </row>
    <row r="11" spans="1:8" x14ac:dyDescent="0.45">
      <c r="A11" s="12" t="s">
        <v>14</v>
      </c>
      <c r="B11" s="20">
        <v>5226603</v>
      </c>
      <c r="C11" s="21">
        <v>3145813</v>
      </c>
      <c r="D11" s="11">
        <f t="shared" ref="D11:D57" si="0">C11/$B11</f>
        <v>0.60188481887757694</v>
      </c>
      <c r="E11" s="21">
        <v>78905</v>
      </c>
      <c r="F11" s="11">
        <f t="shared" ref="F11:F57" si="1">E11/$B11</f>
        <v>1.5096803793974786E-2</v>
      </c>
      <c r="G11" s="21">
        <v>8160</v>
      </c>
      <c r="H11" s="11">
        <f t="shared" ref="H11:H57" si="2">G11/$B11</f>
        <v>1.5612435074942557E-3</v>
      </c>
    </row>
    <row r="12" spans="1:8" x14ac:dyDescent="0.45">
      <c r="A12" s="12" t="s">
        <v>15</v>
      </c>
      <c r="B12" s="20">
        <v>1259615</v>
      </c>
      <c r="C12" s="21">
        <v>794863</v>
      </c>
      <c r="D12" s="11">
        <f t="shared" si="0"/>
        <v>0.63103646749205111</v>
      </c>
      <c r="E12" s="21">
        <v>25156</v>
      </c>
      <c r="F12" s="11">
        <f t="shared" si="1"/>
        <v>1.9971181670589824E-2</v>
      </c>
      <c r="G12" s="21">
        <v>2975</v>
      </c>
      <c r="H12" s="11">
        <f t="shared" si="2"/>
        <v>2.3618327822390174E-3</v>
      </c>
    </row>
    <row r="13" spans="1:8" x14ac:dyDescent="0.45">
      <c r="A13" s="12" t="s">
        <v>16</v>
      </c>
      <c r="B13" s="20">
        <v>1220823</v>
      </c>
      <c r="C13" s="21">
        <v>778167</v>
      </c>
      <c r="D13" s="11">
        <f t="shared" si="0"/>
        <v>0.63741181154024784</v>
      </c>
      <c r="E13" s="21">
        <v>24828</v>
      </c>
      <c r="F13" s="11">
        <f t="shared" si="1"/>
        <v>2.0337100464195054E-2</v>
      </c>
      <c r="G13" s="21">
        <v>3147</v>
      </c>
      <c r="H13" s="11">
        <f t="shared" si="2"/>
        <v>2.577769258934342E-3</v>
      </c>
    </row>
    <row r="14" spans="1:8" x14ac:dyDescent="0.45">
      <c r="A14" s="12" t="s">
        <v>17</v>
      </c>
      <c r="B14" s="20">
        <v>2281989</v>
      </c>
      <c r="C14" s="21">
        <v>1372896</v>
      </c>
      <c r="D14" s="11">
        <f t="shared" si="0"/>
        <v>0.60162253192280946</v>
      </c>
      <c r="E14" s="21">
        <v>31217</v>
      </c>
      <c r="F14" s="11">
        <f t="shared" si="1"/>
        <v>1.3679732899676554E-2</v>
      </c>
      <c r="G14" s="21">
        <v>3561</v>
      </c>
      <c r="H14" s="11">
        <f t="shared" si="2"/>
        <v>1.5604807910993435E-3</v>
      </c>
    </row>
    <row r="15" spans="1:8" x14ac:dyDescent="0.45">
      <c r="A15" s="12" t="s">
        <v>18</v>
      </c>
      <c r="B15" s="20">
        <v>971288</v>
      </c>
      <c r="C15" s="21">
        <v>651348</v>
      </c>
      <c r="D15" s="11">
        <f t="shared" si="0"/>
        <v>0.67060233422012827</v>
      </c>
      <c r="E15" s="21">
        <v>22457</v>
      </c>
      <c r="F15" s="11">
        <f t="shared" si="1"/>
        <v>2.3120845722381003E-2</v>
      </c>
      <c r="G15" s="21">
        <v>2675</v>
      </c>
      <c r="H15" s="11">
        <f t="shared" si="2"/>
        <v>2.7540750014413851E-3</v>
      </c>
    </row>
    <row r="16" spans="1:8" x14ac:dyDescent="0.45">
      <c r="A16" s="12" t="s">
        <v>19</v>
      </c>
      <c r="B16" s="20">
        <v>1069562</v>
      </c>
      <c r="C16" s="21">
        <v>707646</v>
      </c>
      <c r="D16" s="11">
        <f t="shared" si="0"/>
        <v>0.661622234148184</v>
      </c>
      <c r="E16" s="21">
        <v>20564</v>
      </c>
      <c r="F16" s="11">
        <f t="shared" si="1"/>
        <v>1.9226561901039864E-2</v>
      </c>
      <c r="G16" s="21">
        <v>2274</v>
      </c>
      <c r="H16" s="11">
        <f t="shared" si="2"/>
        <v>2.1261039565728776E-3</v>
      </c>
    </row>
    <row r="17" spans="1:8" x14ac:dyDescent="0.45">
      <c r="A17" s="12" t="s">
        <v>20</v>
      </c>
      <c r="B17" s="20">
        <v>1862059.0000000002</v>
      </c>
      <c r="C17" s="21">
        <v>1192790</v>
      </c>
      <c r="D17" s="11">
        <f t="shared" si="0"/>
        <v>0.6405758356743797</v>
      </c>
      <c r="E17" s="21">
        <v>32951</v>
      </c>
      <c r="F17" s="11">
        <f t="shared" si="1"/>
        <v>1.7696002113789088E-2</v>
      </c>
      <c r="G17" s="21">
        <v>3758</v>
      </c>
      <c r="H17" s="11">
        <f t="shared" si="2"/>
        <v>2.0181959862711116E-3</v>
      </c>
    </row>
    <row r="18" spans="1:8" x14ac:dyDescent="0.45">
      <c r="A18" s="12" t="s">
        <v>21</v>
      </c>
      <c r="B18" s="20">
        <v>2907675</v>
      </c>
      <c r="C18" s="21">
        <v>1794949</v>
      </c>
      <c r="D18" s="11">
        <f t="shared" si="0"/>
        <v>0.61731417713465231</v>
      </c>
      <c r="E18" s="21">
        <v>42613</v>
      </c>
      <c r="F18" s="11">
        <f t="shared" si="1"/>
        <v>1.4655351784501362E-2</v>
      </c>
      <c r="G18" s="21">
        <v>4195</v>
      </c>
      <c r="H18" s="11">
        <f t="shared" si="2"/>
        <v>1.4427334554240072E-3</v>
      </c>
    </row>
    <row r="19" spans="1:8" x14ac:dyDescent="0.45">
      <c r="A19" s="12" t="s">
        <v>22</v>
      </c>
      <c r="B19" s="20">
        <v>1955401</v>
      </c>
      <c r="C19" s="21">
        <v>1169637</v>
      </c>
      <c r="D19" s="11">
        <f t="shared" si="0"/>
        <v>0.59815710434841751</v>
      </c>
      <c r="E19" s="21">
        <v>35165</v>
      </c>
      <c r="F19" s="11">
        <f t="shared" si="1"/>
        <v>1.7983523584165089E-2</v>
      </c>
      <c r="G19" s="21">
        <v>3897</v>
      </c>
      <c r="H19" s="11">
        <f t="shared" si="2"/>
        <v>1.9929416012367794E-3</v>
      </c>
    </row>
    <row r="20" spans="1:8" x14ac:dyDescent="0.45">
      <c r="A20" s="12" t="s">
        <v>23</v>
      </c>
      <c r="B20" s="20">
        <v>1958101</v>
      </c>
      <c r="C20" s="21">
        <v>1207243</v>
      </c>
      <c r="D20" s="11">
        <f t="shared" si="0"/>
        <v>0.61653765561633445</v>
      </c>
      <c r="E20" s="21">
        <v>19451</v>
      </c>
      <c r="F20" s="11">
        <f t="shared" si="1"/>
        <v>9.9336040377896746E-3</v>
      </c>
      <c r="G20" s="21">
        <v>2444</v>
      </c>
      <c r="H20" s="11">
        <f t="shared" si="2"/>
        <v>1.248148078163486E-3</v>
      </c>
    </row>
    <row r="21" spans="1:8" x14ac:dyDescent="0.45">
      <c r="A21" s="12" t="s">
        <v>24</v>
      </c>
      <c r="B21" s="20">
        <v>7393799</v>
      </c>
      <c r="C21" s="21">
        <v>4253243</v>
      </c>
      <c r="D21" s="11">
        <f t="shared" si="0"/>
        <v>0.57524460700108293</v>
      </c>
      <c r="E21" s="21">
        <v>109593</v>
      </c>
      <c r="F21" s="11">
        <f t="shared" si="1"/>
        <v>1.4822285539544691E-2</v>
      </c>
      <c r="G21" s="21">
        <v>10821</v>
      </c>
      <c r="H21" s="11">
        <f t="shared" si="2"/>
        <v>1.4635236905953218E-3</v>
      </c>
    </row>
    <row r="22" spans="1:8" x14ac:dyDescent="0.45">
      <c r="A22" s="12" t="s">
        <v>25</v>
      </c>
      <c r="B22" s="20">
        <v>6322892.0000000009</v>
      </c>
      <c r="C22" s="21">
        <v>3723476</v>
      </c>
      <c r="D22" s="11">
        <f t="shared" si="0"/>
        <v>0.58888812271346713</v>
      </c>
      <c r="E22" s="21">
        <v>93620</v>
      </c>
      <c r="F22" s="11">
        <f t="shared" si="1"/>
        <v>1.4806515752601813E-2</v>
      </c>
      <c r="G22" s="21">
        <v>9140</v>
      </c>
      <c r="H22" s="11">
        <f t="shared" si="2"/>
        <v>1.4455410593759942E-3</v>
      </c>
    </row>
    <row r="23" spans="1:8" x14ac:dyDescent="0.45">
      <c r="A23" s="12" t="s">
        <v>26</v>
      </c>
      <c r="B23" s="20">
        <v>13843329.000000002</v>
      </c>
      <c r="C23" s="21">
        <v>7910777</v>
      </c>
      <c r="D23" s="11">
        <f t="shared" si="0"/>
        <v>0.57145047986651176</v>
      </c>
      <c r="E23" s="21">
        <v>147988</v>
      </c>
      <c r="F23" s="11">
        <f t="shared" si="1"/>
        <v>1.0690203201845451E-2</v>
      </c>
      <c r="G23" s="21">
        <v>14176</v>
      </c>
      <c r="H23" s="11">
        <f t="shared" si="2"/>
        <v>1.0240311416423028E-3</v>
      </c>
    </row>
    <row r="24" spans="1:8" x14ac:dyDescent="0.45">
      <c r="A24" s="12" t="s">
        <v>27</v>
      </c>
      <c r="B24" s="20">
        <v>9220206</v>
      </c>
      <c r="C24" s="21">
        <v>5313913</v>
      </c>
      <c r="D24" s="11">
        <f t="shared" si="0"/>
        <v>0.57633343550024807</v>
      </c>
      <c r="E24" s="21">
        <v>116947</v>
      </c>
      <c r="F24" s="11">
        <f t="shared" si="1"/>
        <v>1.2683773008976156E-2</v>
      </c>
      <c r="G24" s="21">
        <v>11344</v>
      </c>
      <c r="H24" s="11">
        <f t="shared" si="2"/>
        <v>1.2303412743706595E-3</v>
      </c>
    </row>
    <row r="25" spans="1:8" x14ac:dyDescent="0.45">
      <c r="A25" s="12" t="s">
        <v>28</v>
      </c>
      <c r="B25" s="20">
        <v>2213174</v>
      </c>
      <c r="C25" s="21">
        <v>1465546</v>
      </c>
      <c r="D25" s="11">
        <f t="shared" si="0"/>
        <v>0.66219194695039796</v>
      </c>
      <c r="E25" s="21">
        <v>34695</v>
      </c>
      <c r="F25" s="11">
        <f t="shared" si="1"/>
        <v>1.5676580332138368E-2</v>
      </c>
      <c r="G25" s="21">
        <v>3585</v>
      </c>
      <c r="H25" s="11">
        <f t="shared" si="2"/>
        <v>1.6198455250242413E-3</v>
      </c>
    </row>
    <row r="26" spans="1:8" x14ac:dyDescent="0.45">
      <c r="A26" s="12" t="s">
        <v>29</v>
      </c>
      <c r="B26" s="20">
        <v>1047674</v>
      </c>
      <c r="C26" s="21">
        <v>656493</v>
      </c>
      <c r="D26" s="11">
        <f t="shared" si="0"/>
        <v>0.62661954004776299</v>
      </c>
      <c r="E26" s="21">
        <v>13913</v>
      </c>
      <c r="F26" s="11">
        <f t="shared" si="1"/>
        <v>1.3279894318270759E-2</v>
      </c>
      <c r="G26" s="21">
        <v>1319</v>
      </c>
      <c r="H26" s="11">
        <f t="shared" si="2"/>
        <v>1.2589794153524856E-3</v>
      </c>
    </row>
    <row r="27" spans="1:8" x14ac:dyDescent="0.45">
      <c r="A27" s="12" t="s">
        <v>30</v>
      </c>
      <c r="B27" s="20">
        <v>1132656</v>
      </c>
      <c r="C27" s="21">
        <v>666693</v>
      </c>
      <c r="D27" s="11">
        <f t="shared" si="0"/>
        <v>0.58861031063270752</v>
      </c>
      <c r="E27" s="21">
        <v>16238</v>
      </c>
      <c r="F27" s="11">
        <f t="shared" si="1"/>
        <v>1.4336215055586162E-2</v>
      </c>
      <c r="G27" s="21">
        <v>1438</v>
      </c>
      <c r="H27" s="11">
        <f t="shared" si="2"/>
        <v>1.2695822915342345E-3</v>
      </c>
    </row>
    <row r="28" spans="1:8" x14ac:dyDescent="0.45">
      <c r="A28" s="12" t="s">
        <v>31</v>
      </c>
      <c r="B28" s="20">
        <v>774582.99999999988</v>
      </c>
      <c r="C28" s="21">
        <v>475115</v>
      </c>
      <c r="D28" s="11">
        <f t="shared" si="0"/>
        <v>0.61338165180490678</v>
      </c>
      <c r="E28" s="21">
        <v>9530</v>
      </c>
      <c r="F28" s="11">
        <f t="shared" si="1"/>
        <v>1.2303394213402569E-2</v>
      </c>
      <c r="G28" s="21">
        <v>4003</v>
      </c>
      <c r="H28" s="11">
        <f t="shared" si="2"/>
        <v>5.1679419765215612E-3</v>
      </c>
    </row>
    <row r="29" spans="1:8" x14ac:dyDescent="0.45">
      <c r="A29" s="12" t="s">
        <v>32</v>
      </c>
      <c r="B29" s="20">
        <v>820997</v>
      </c>
      <c r="C29" s="21">
        <v>499957</v>
      </c>
      <c r="D29" s="11">
        <f t="shared" si="0"/>
        <v>0.60896324834317295</v>
      </c>
      <c r="E29" s="21">
        <v>6901</v>
      </c>
      <c r="F29" s="11">
        <f t="shared" si="1"/>
        <v>8.4056336381253521E-3</v>
      </c>
      <c r="G29" s="21">
        <v>747</v>
      </c>
      <c r="H29" s="11">
        <f t="shared" si="2"/>
        <v>9.0986934178809425E-4</v>
      </c>
    </row>
    <row r="30" spans="1:8" x14ac:dyDescent="0.45">
      <c r="A30" s="12" t="s">
        <v>33</v>
      </c>
      <c r="B30" s="20">
        <v>2071737</v>
      </c>
      <c r="C30" s="21">
        <v>1296772</v>
      </c>
      <c r="D30" s="11">
        <f t="shared" si="0"/>
        <v>0.6259346625561063</v>
      </c>
      <c r="E30" s="21">
        <v>30230</v>
      </c>
      <c r="F30" s="11">
        <f t="shared" si="1"/>
        <v>1.4591620461477495E-2</v>
      </c>
      <c r="G30" s="21">
        <v>4257</v>
      </c>
      <c r="H30" s="11">
        <f t="shared" si="2"/>
        <v>2.0547974960142142E-3</v>
      </c>
    </row>
    <row r="31" spans="1:8" x14ac:dyDescent="0.45">
      <c r="A31" s="12" t="s">
        <v>34</v>
      </c>
      <c r="B31" s="20">
        <v>2016791</v>
      </c>
      <c r="C31" s="21">
        <v>1239165</v>
      </c>
      <c r="D31" s="11">
        <f t="shared" si="0"/>
        <v>0.61442410244789869</v>
      </c>
      <c r="E31" s="21">
        <v>25042</v>
      </c>
      <c r="F31" s="11">
        <f t="shared" si="1"/>
        <v>1.2416755132286886E-2</v>
      </c>
      <c r="G31" s="21">
        <v>2354</v>
      </c>
      <c r="H31" s="11">
        <f t="shared" si="2"/>
        <v>1.1672007659693047E-3</v>
      </c>
    </row>
    <row r="32" spans="1:8" x14ac:dyDescent="0.45">
      <c r="A32" s="12" t="s">
        <v>35</v>
      </c>
      <c r="B32" s="20">
        <v>3686259.9999999995</v>
      </c>
      <c r="C32" s="21">
        <v>2194876</v>
      </c>
      <c r="D32" s="11">
        <f t="shared" si="0"/>
        <v>0.59542083303944926</v>
      </c>
      <c r="E32" s="21">
        <v>59928</v>
      </c>
      <c r="F32" s="11">
        <f t="shared" si="1"/>
        <v>1.6257127820609507E-2</v>
      </c>
      <c r="G32" s="21">
        <v>4857</v>
      </c>
      <c r="H32" s="11">
        <f t="shared" si="2"/>
        <v>1.3175956118125147E-3</v>
      </c>
    </row>
    <row r="33" spans="1:8" x14ac:dyDescent="0.45">
      <c r="A33" s="12" t="s">
        <v>36</v>
      </c>
      <c r="B33" s="20">
        <v>7558801.9999999991</v>
      </c>
      <c r="C33" s="21">
        <v>4179805</v>
      </c>
      <c r="D33" s="11">
        <f t="shared" si="0"/>
        <v>0.55297188628568394</v>
      </c>
      <c r="E33" s="21">
        <v>95251</v>
      </c>
      <c r="F33" s="11">
        <f t="shared" si="1"/>
        <v>1.2601335502636531E-2</v>
      </c>
      <c r="G33" s="21">
        <v>8009</v>
      </c>
      <c r="H33" s="11">
        <f t="shared" si="2"/>
        <v>1.0595594381226021E-3</v>
      </c>
    </row>
    <row r="34" spans="1:8" x14ac:dyDescent="0.45">
      <c r="A34" s="12" t="s">
        <v>37</v>
      </c>
      <c r="B34" s="20">
        <v>1800557</v>
      </c>
      <c r="C34" s="21">
        <v>1049664</v>
      </c>
      <c r="D34" s="11">
        <f t="shared" si="0"/>
        <v>0.5829662709928094</v>
      </c>
      <c r="E34" s="21">
        <v>26285</v>
      </c>
      <c r="F34" s="11">
        <f t="shared" si="1"/>
        <v>1.459826042719003E-2</v>
      </c>
      <c r="G34" s="21">
        <v>3248</v>
      </c>
      <c r="H34" s="11">
        <f t="shared" si="2"/>
        <v>1.8038862418684885E-3</v>
      </c>
    </row>
    <row r="35" spans="1:8" x14ac:dyDescent="0.45">
      <c r="A35" s="12" t="s">
        <v>38</v>
      </c>
      <c r="B35" s="20">
        <v>1418843</v>
      </c>
      <c r="C35" s="21">
        <v>810017</v>
      </c>
      <c r="D35" s="11">
        <f t="shared" si="0"/>
        <v>0.57089966966042049</v>
      </c>
      <c r="E35" s="21">
        <v>16861</v>
      </c>
      <c r="F35" s="11">
        <f t="shared" si="1"/>
        <v>1.1883626306786585E-2</v>
      </c>
      <c r="G35" s="21">
        <v>1010</v>
      </c>
      <c r="H35" s="11">
        <f t="shared" si="2"/>
        <v>7.1184761104646532E-4</v>
      </c>
    </row>
    <row r="36" spans="1:8" x14ac:dyDescent="0.45">
      <c r="A36" s="12" t="s">
        <v>39</v>
      </c>
      <c r="B36" s="20">
        <v>2530542</v>
      </c>
      <c r="C36" s="21">
        <v>1383957</v>
      </c>
      <c r="D36" s="11">
        <f t="shared" si="0"/>
        <v>0.54690141479572363</v>
      </c>
      <c r="E36" s="21">
        <v>36951</v>
      </c>
      <c r="F36" s="11">
        <f t="shared" si="1"/>
        <v>1.4602010162249827E-2</v>
      </c>
      <c r="G36" s="21">
        <v>2534</v>
      </c>
      <c r="H36" s="11">
        <f t="shared" si="2"/>
        <v>1.0013665056734882E-3</v>
      </c>
    </row>
    <row r="37" spans="1:8" x14ac:dyDescent="0.45">
      <c r="A37" s="12" t="s">
        <v>40</v>
      </c>
      <c r="B37" s="20">
        <v>8839511</v>
      </c>
      <c r="C37" s="21">
        <v>4513444</v>
      </c>
      <c r="D37" s="11">
        <f t="shared" si="0"/>
        <v>0.51059883289924068</v>
      </c>
      <c r="E37" s="21">
        <v>98834</v>
      </c>
      <c r="F37" s="11">
        <f t="shared" si="1"/>
        <v>1.1180935234992072E-2</v>
      </c>
      <c r="G37" s="21">
        <v>10385</v>
      </c>
      <c r="H37" s="11">
        <f t="shared" si="2"/>
        <v>1.1748387439078926E-3</v>
      </c>
    </row>
    <row r="38" spans="1:8" x14ac:dyDescent="0.45">
      <c r="A38" s="12" t="s">
        <v>41</v>
      </c>
      <c r="B38" s="20">
        <v>5523625</v>
      </c>
      <c r="C38" s="21">
        <v>3060190</v>
      </c>
      <c r="D38" s="11">
        <f t="shared" si="0"/>
        <v>0.55401842087397313</v>
      </c>
      <c r="E38" s="21">
        <v>70305</v>
      </c>
      <c r="F38" s="11">
        <f t="shared" si="1"/>
        <v>1.2728054493199666E-2</v>
      </c>
      <c r="G38" s="21">
        <v>8748</v>
      </c>
      <c r="H38" s="11">
        <f t="shared" si="2"/>
        <v>1.5837425603657019E-3</v>
      </c>
    </row>
    <row r="39" spans="1:8" x14ac:dyDescent="0.45">
      <c r="A39" s="12" t="s">
        <v>42</v>
      </c>
      <c r="B39" s="20">
        <v>1344738.9999999998</v>
      </c>
      <c r="C39" s="21">
        <v>790188</v>
      </c>
      <c r="D39" s="11">
        <f t="shared" si="0"/>
        <v>0.58761439952288153</v>
      </c>
      <c r="E39" s="21">
        <v>14091</v>
      </c>
      <c r="F39" s="11">
        <f t="shared" si="1"/>
        <v>1.0478613321990366E-2</v>
      </c>
      <c r="G39" s="21">
        <v>1556</v>
      </c>
      <c r="H39" s="11">
        <f t="shared" si="2"/>
        <v>1.1571018614021013E-3</v>
      </c>
    </row>
    <row r="40" spans="1:8" x14ac:dyDescent="0.45">
      <c r="A40" s="12" t="s">
        <v>43</v>
      </c>
      <c r="B40" s="20">
        <v>944432</v>
      </c>
      <c r="C40" s="21">
        <v>564617</v>
      </c>
      <c r="D40" s="11">
        <f t="shared" si="0"/>
        <v>0.59783764209599</v>
      </c>
      <c r="E40" s="21">
        <v>7196</v>
      </c>
      <c r="F40" s="11">
        <f t="shared" si="1"/>
        <v>7.6193945143747778E-3</v>
      </c>
      <c r="G40" s="21">
        <v>665</v>
      </c>
      <c r="H40" s="11">
        <f t="shared" si="2"/>
        <v>7.0412692496654077E-4</v>
      </c>
    </row>
    <row r="41" spans="1:8" x14ac:dyDescent="0.45">
      <c r="A41" s="12" t="s">
        <v>44</v>
      </c>
      <c r="B41" s="20">
        <v>556788</v>
      </c>
      <c r="C41" s="21">
        <v>326025</v>
      </c>
      <c r="D41" s="11">
        <f t="shared" si="0"/>
        <v>0.58554602469880812</v>
      </c>
      <c r="E41" s="21">
        <v>5497</v>
      </c>
      <c r="F41" s="11">
        <f t="shared" si="1"/>
        <v>9.8726984058564483E-3</v>
      </c>
      <c r="G41" s="21">
        <v>312</v>
      </c>
      <c r="H41" s="11">
        <f t="shared" si="2"/>
        <v>5.6035690424362597E-4</v>
      </c>
    </row>
    <row r="42" spans="1:8" x14ac:dyDescent="0.45">
      <c r="A42" s="12" t="s">
        <v>45</v>
      </c>
      <c r="B42" s="20">
        <v>672814.99999999988</v>
      </c>
      <c r="C42" s="21">
        <v>407053</v>
      </c>
      <c r="D42" s="11">
        <f t="shared" si="0"/>
        <v>0.6049998885280502</v>
      </c>
      <c r="E42" s="21">
        <v>11483</v>
      </c>
      <c r="F42" s="11">
        <f t="shared" si="1"/>
        <v>1.7067098682401555E-2</v>
      </c>
      <c r="G42" s="21">
        <v>1159</v>
      </c>
      <c r="H42" s="11">
        <f t="shared" si="2"/>
        <v>1.722613199765166E-3</v>
      </c>
    </row>
    <row r="43" spans="1:8" x14ac:dyDescent="0.45">
      <c r="A43" s="12" t="s">
        <v>46</v>
      </c>
      <c r="B43" s="20">
        <v>1893791</v>
      </c>
      <c r="C43" s="21">
        <v>1073880</v>
      </c>
      <c r="D43" s="11">
        <f t="shared" si="0"/>
        <v>0.56705306974212044</v>
      </c>
      <c r="E43" s="21">
        <v>25593</v>
      </c>
      <c r="F43" s="11">
        <f t="shared" si="1"/>
        <v>1.351416286168854E-2</v>
      </c>
      <c r="G43" s="21">
        <v>2595</v>
      </c>
      <c r="H43" s="11">
        <f t="shared" si="2"/>
        <v>1.3702673631884406E-3</v>
      </c>
    </row>
    <row r="44" spans="1:8" x14ac:dyDescent="0.45">
      <c r="A44" s="12" t="s">
        <v>47</v>
      </c>
      <c r="B44" s="20">
        <v>2812432.9999999995</v>
      </c>
      <c r="C44" s="21">
        <v>1605135</v>
      </c>
      <c r="D44" s="11">
        <f t="shared" si="0"/>
        <v>0.57072826268216892</v>
      </c>
      <c r="E44" s="21">
        <v>29112</v>
      </c>
      <c r="F44" s="11">
        <f t="shared" si="1"/>
        <v>1.0351179921441685E-2</v>
      </c>
      <c r="G44" s="21">
        <v>2657</v>
      </c>
      <c r="H44" s="11">
        <f t="shared" si="2"/>
        <v>9.447336167652707E-4</v>
      </c>
    </row>
    <row r="45" spans="1:8" x14ac:dyDescent="0.45">
      <c r="A45" s="12" t="s">
        <v>48</v>
      </c>
      <c r="B45" s="20">
        <v>1356110</v>
      </c>
      <c r="C45" s="21">
        <v>855080</v>
      </c>
      <c r="D45" s="11">
        <f t="shared" si="0"/>
        <v>0.63053882059714916</v>
      </c>
      <c r="E45" s="21">
        <v>8992</v>
      </c>
      <c r="F45" s="11">
        <f t="shared" si="1"/>
        <v>6.6307305454572267E-3</v>
      </c>
      <c r="G45" s="21">
        <v>782</v>
      </c>
      <c r="H45" s="11">
        <f t="shared" si="2"/>
        <v>5.7664938684914944E-4</v>
      </c>
    </row>
    <row r="46" spans="1:8" x14ac:dyDescent="0.45">
      <c r="A46" s="12" t="s">
        <v>49</v>
      </c>
      <c r="B46" s="20">
        <v>734949</v>
      </c>
      <c r="C46" s="21">
        <v>445683</v>
      </c>
      <c r="D46" s="11">
        <f t="shared" si="0"/>
        <v>0.60641350624329038</v>
      </c>
      <c r="E46" s="21">
        <v>7874</v>
      </c>
      <c r="F46" s="11">
        <f t="shared" si="1"/>
        <v>1.0713668567478832E-2</v>
      </c>
      <c r="G46" s="21">
        <v>810</v>
      </c>
      <c r="H46" s="11">
        <f t="shared" si="2"/>
        <v>1.1021172897711269E-3</v>
      </c>
    </row>
    <row r="47" spans="1:8" x14ac:dyDescent="0.45">
      <c r="A47" s="12" t="s">
        <v>50</v>
      </c>
      <c r="B47" s="20">
        <v>973896</v>
      </c>
      <c r="C47" s="21">
        <v>568815</v>
      </c>
      <c r="D47" s="11">
        <f t="shared" si="0"/>
        <v>0.58406133714482855</v>
      </c>
      <c r="E47" s="21">
        <v>12897</v>
      </c>
      <c r="F47" s="11">
        <f t="shared" si="1"/>
        <v>1.324268710416718E-2</v>
      </c>
      <c r="G47" s="21">
        <v>5616</v>
      </c>
      <c r="H47" s="11">
        <f t="shared" si="2"/>
        <v>5.7665294856945708E-3</v>
      </c>
    </row>
    <row r="48" spans="1:8" x14ac:dyDescent="0.45">
      <c r="A48" s="12" t="s">
        <v>51</v>
      </c>
      <c r="B48" s="20">
        <v>1356219</v>
      </c>
      <c r="C48" s="21">
        <v>817117</v>
      </c>
      <c r="D48" s="11">
        <f t="shared" si="0"/>
        <v>0.60249635199034968</v>
      </c>
      <c r="E48" s="21">
        <v>17737</v>
      </c>
      <c r="F48" s="11">
        <f t="shared" si="1"/>
        <v>1.3078271282145434E-2</v>
      </c>
      <c r="G48" s="21">
        <v>1182</v>
      </c>
      <c r="H48" s="11">
        <f t="shared" si="2"/>
        <v>8.7154065825652055E-4</v>
      </c>
    </row>
    <row r="49" spans="1:8" x14ac:dyDescent="0.45">
      <c r="A49" s="12" t="s">
        <v>52</v>
      </c>
      <c r="B49" s="20">
        <v>701167</v>
      </c>
      <c r="C49" s="21">
        <v>411261</v>
      </c>
      <c r="D49" s="11">
        <f t="shared" si="0"/>
        <v>0.58653787186219541</v>
      </c>
      <c r="E49" s="21">
        <v>9550</v>
      </c>
      <c r="F49" s="11">
        <f t="shared" si="1"/>
        <v>1.3620150406393913E-2</v>
      </c>
      <c r="G49" s="21">
        <v>2043</v>
      </c>
      <c r="H49" s="11">
        <f t="shared" si="2"/>
        <v>2.9137138513364151E-3</v>
      </c>
    </row>
    <row r="50" spans="1:8" x14ac:dyDescent="0.45">
      <c r="A50" s="12" t="s">
        <v>53</v>
      </c>
      <c r="B50" s="20">
        <v>5124170</v>
      </c>
      <c r="C50" s="21">
        <v>2857672</v>
      </c>
      <c r="D50" s="11">
        <f t="shared" si="0"/>
        <v>0.55768485432762771</v>
      </c>
      <c r="E50" s="21">
        <v>49608</v>
      </c>
      <c r="F50" s="11">
        <f t="shared" si="1"/>
        <v>9.6811776346218022E-3</v>
      </c>
      <c r="G50" s="21">
        <v>7774</v>
      </c>
      <c r="H50" s="11">
        <f t="shared" si="2"/>
        <v>1.5171237488217605E-3</v>
      </c>
    </row>
    <row r="51" spans="1:8" x14ac:dyDescent="0.45">
      <c r="A51" s="12" t="s">
        <v>54</v>
      </c>
      <c r="B51" s="20">
        <v>818222</v>
      </c>
      <c r="C51" s="21">
        <v>465454</v>
      </c>
      <c r="D51" s="11">
        <f t="shared" si="0"/>
        <v>0.5688602848615657</v>
      </c>
      <c r="E51" s="21">
        <v>7358</v>
      </c>
      <c r="F51" s="11">
        <f t="shared" si="1"/>
        <v>8.992669471121529E-3</v>
      </c>
      <c r="G51" s="21">
        <v>571</v>
      </c>
      <c r="H51" s="11">
        <f t="shared" si="2"/>
        <v>6.978546164732799E-4</v>
      </c>
    </row>
    <row r="52" spans="1:8" x14ac:dyDescent="0.45">
      <c r="A52" s="12" t="s">
        <v>55</v>
      </c>
      <c r="B52" s="20">
        <v>1335937.9999999998</v>
      </c>
      <c r="C52" s="21">
        <v>827303</v>
      </c>
      <c r="D52" s="11">
        <f t="shared" si="0"/>
        <v>0.61926751091742294</v>
      </c>
      <c r="E52" s="21">
        <v>15995</v>
      </c>
      <c r="F52" s="11">
        <f t="shared" si="1"/>
        <v>1.1972861016005237E-2</v>
      </c>
      <c r="G52" s="21">
        <v>2200</v>
      </c>
      <c r="H52" s="11">
        <f t="shared" si="2"/>
        <v>1.6467830093911547E-3</v>
      </c>
    </row>
    <row r="53" spans="1:8" x14ac:dyDescent="0.45">
      <c r="A53" s="12" t="s">
        <v>56</v>
      </c>
      <c r="B53" s="20">
        <v>1758645</v>
      </c>
      <c r="C53" s="21">
        <v>1097927</v>
      </c>
      <c r="D53" s="11">
        <f t="shared" si="0"/>
        <v>0.62430280130441329</v>
      </c>
      <c r="E53" s="21">
        <v>17482</v>
      </c>
      <c r="F53" s="11">
        <f t="shared" si="1"/>
        <v>9.9406076837565277E-3</v>
      </c>
      <c r="G53" s="21">
        <v>1643</v>
      </c>
      <c r="H53" s="11">
        <f t="shared" si="2"/>
        <v>9.3424198743919328E-4</v>
      </c>
    </row>
    <row r="54" spans="1:8" x14ac:dyDescent="0.45">
      <c r="A54" s="12" t="s">
        <v>57</v>
      </c>
      <c r="B54" s="20">
        <v>1141741</v>
      </c>
      <c r="C54" s="21">
        <v>669262</v>
      </c>
      <c r="D54" s="11">
        <f t="shared" si="0"/>
        <v>0.58617672484390071</v>
      </c>
      <c r="E54" s="21">
        <v>14899</v>
      </c>
      <c r="F54" s="11">
        <f t="shared" si="1"/>
        <v>1.3049369340332002E-2</v>
      </c>
      <c r="G54" s="21">
        <v>1127</v>
      </c>
      <c r="H54" s="11">
        <f t="shared" si="2"/>
        <v>9.8708901581006552E-4</v>
      </c>
    </row>
    <row r="55" spans="1:8" x14ac:dyDescent="0.45">
      <c r="A55" s="12" t="s">
        <v>58</v>
      </c>
      <c r="B55" s="20">
        <v>1087241</v>
      </c>
      <c r="C55" s="21">
        <v>626789</v>
      </c>
      <c r="D55" s="11">
        <f t="shared" si="0"/>
        <v>0.57649499972867102</v>
      </c>
      <c r="E55" s="21">
        <v>12969</v>
      </c>
      <c r="F55" s="11">
        <f t="shared" si="1"/>
        <v>1.192835811011542E-2</v>
      </c>
      <c r="G55" s="21">
        <v>1274</v>
      </c>
      <c r="H55" s="11">
        <f t="shared" si="2"/>
        <v>1.1717733234857773E-3</v>
      </c>
    </row>
    <row r="56" spans="1:8" x14ac:dyDescent="0.45">
      <c r="A56" s="12" t="s">
        <v>59</v>
      </c>
      <c r="B56" s="20">
        <v>1617517</v>
      </c>
      <c r="C56" s="21">
        <v>964356</v>
      </c>
      <c r="D56" s="11">
        <f t="shared" si="0"/>
        <v>0.59619527955502172</v>
      </c>
      <c r="E56" s="21">
        <v>19660</v>
      </c>
      <c r="F56" s="11">
        <f t="shared" si="1"/>
        <v>1.2154431761768192E-2</v>
      </c>
      <c r="G56" s="21">
        <v>2185</v>
      </c>
      <c r="H56" s="11">
        <f t="shared" si="2"/>
        <v>1.3508358799320193E-3</v>
      </c>
    </row>
    <row r="57" spans="1:8" x14ac:dyDescent="0.45">
      <c r="A57" s="12" t="s">
        <v>60</v>
      </c>
      <c r="B57" s="20">
        <v>1485118</v>
      </c>
      <c r="C57" s="21">
        <v>637068</v>
      </c>
      <c r="D57" s="11">
        <f t="shared" si="0"/>
        <v>0.42896793386114773</v>
      </c>
      <c r="E57" s="21">
        <v>13566</v>
      </c>
      <c r="F57" s="11">
        <f t="shared" si="1"/>
        <v>9.1346276861501916E-3</v>
      </c>
      <c r="G57" s="21">
        <v>1184</v>
      </c>
      <c r="H57" s="11">
        <f t="shared" si="2"/>
        <v>7.9724304735381292E-4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11" sqref="C11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81" t="s">
        <v>66</v>
      </c>
      <c r="B1" s="81"/>
      <c r="C1" s="81"/>
      <c r="D1" s="81"/>
      <c r="E1" s="81"/>
      <c r="F1" s="81"/>
      <c r="G1" s="81"/>
      <c r="H1" s="81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（5月27日公表時点）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6" t="s">
        <v>68</v>
      </c>
      <c r="B5" s="82" t="s">
        <v>4</v>
      </c>
      <c r="C5" s="78" t="s">
        <v>5</v>
      </c>
      <c r="D5" s="83"/>
      <c r="E5" s="97" t="str">
        <f>'進捗状況 (都道府県別)'!E5</f>
        <v>直近1週間</v>
      </c>
      <c r="F5" s="98"/>
      <c r="G5" s="99">
        <f>'進捗状況 (都道府県別)'!G5:H5</f>
        <v>44707</v>
      </c>
      <c r="H5" s="100"/>
    </row>
    <row r="6" spans="1:8" ht="23.25" customHeight="1" x14ac:dyDescent="0.45">
      <c r="A6" s="96"/>
      <c r="B6" s="82"/>
      <c r="C6" s="84"/>
      <c r="D6" s="85"/>
      <c r="E6" s="90" t="s">
        <v>7</v>
      </c>
      <c r="F6" s="91"/>
      <c r="G6" s="92" t="s">
        <v>8</v>
      </c>
      <c r="H6" s="93"/>
    </row>
    <row r="7" spans="1:8" ht="18.75" customHeight="1" x14ac:dyDescent="0.45">
      <c r="A7" s="77"/>
      <c r="B7" s="82"/>
      <c r="C7" s="94" t="s">
        <v>9</v>
      </c>
      <c r="D7" s="8"/>
      <c r="E7" s="94" t="s">
        <v>10</v>
      </c>
      <c r="F7" s="8"/>
      <c r="G7" s="94" t="s">
        <v>10</v>
      </c>
      <c r="H7" s="9"/>
    </row>
    <row r="8" spans="1:8" ht="18.75" customHeight="1" x14ac:dyDescent="0.45">
      <c r="A8" s="77"/>
      <c r="B8" s="82"/>
      <c r="C8" s="95"/>
      <c r="D8" s="80" t="s">
        <v>11</v>
      </c>
      <c r="E8" s="95"/>
      <c r="F8" s="78" t="s">
        <v>12</v>
      </c>
      <c r="G8" s="95"/>
      <c r="H8" s="80" t="s">
        <v>12</v>
      </c>
    </row>
    <row r="9" spans="1:8" ht="35.1" customHeight="1" x14ac:dyDescent="0.45">
      <c r="A9" s="77"/>
      <c r="B9" s="82"/>
      <c r="C9" s="95"/>
      <c r="D9" s="79"/>
      <c r="E9" s="95"/>
      <c r="F9" s="79"/>
      <c r="G9" s="95"/>
      <c r="H9" s="79"/>
    </row>
    <row r="10" spans="1:8" x14ac:dyDescent="0.45">
      <c r="A10" s="10" t="s">
        <v>69</v>
      </c>
      <c r="B10" s="20">
        <v>27549031.999999996</v>
      </c>
      <c r="C10" s="21">
        <f>SUM(C11:C30)</f>
        <v>15162226</v>
      </c>
      <c r="D10" s="11">
        <f>C10/$B10</f>
        <v>0.55037236880047191</v>
      </c>
      <c r="E10" s="21">
        <f>SUM(E11:E30)</f>
        <v>353815</v>
      </c>
      <c r="F10" s="11">
        <f>E10/$B10</f>
        <v>1.2843100984455645E-2</v>
      </c>
      <c r="G10" s="21">
        <f>SUM(G11:G30)</f>
        <v>39088</v>
      </c>
      <c r="H10" s="11">
        <f>G10/$B10</f>
        <v>1.4188520308081971E-3</v>
      </c>
    </row>
    <row r="11" spans="1:8" x14ac:dyDescent="0.45">
      <c r="A11" s="12" t="s">
        <v>70</v>
      </c>
      <c r="B11" s="20">
        <v>1961575</v>
      </c>
      <c r="C11" s="21">
        <v>1093264</v>
      </c>
      <c r="D11" s="11">
        <f t="shared" ref="D11:D30" si="0">C11/$B11</f>
        <v>0.55733989268827344</v>
      </c>
      <c r="E11" s="21">
        <v>31299</v>
      </c>
      <c r="F11" s="11">
        <f t="shared" ref="F11:F30" si="1">E11/$B11</f>
        <v>1.5956055720530694E-2</v>
      </c>
      <c r="G11" s="21">
        <v>3762</v>
      </c>
      <c r="H11" s="11">
        <f t="shared" ref="H11:H30" si="2">G11/$B11</f>
        <v>1.9178466283471191E-3</v>
      </c>
    </row>
    <row r="12" spans="1:8" x14ac:dyDescent="0.45">
      <c r="A12" s="12" t="s">
        <v>71</v>
      </c>
      <c r="B12" s="20">
        <v>1065932</v>
      </c>
      <c r="C12" s="21">
        <v>592738</v>
      </c>
      <c r="D12" s="11">
        <f t="shared" si="0"/>
        <v>0.55607487156779234</v>
      </c>
      <c r="E12" s="21">
        <v>13746</v>
      </c>
      <c r="F12" s="11">
        <f t="shared" si="1"/>
        <v>1.2895756952601103E-2</v>
      </c>
      <c r="G12" s="21">
        <v>1811</v>
      </c>
      <c r="H12" s="11">
        <f t="shared" si="2"/>
        <v>1.6989826743169358E-3</v>
      </c>
    </row>
    <row r="13" spans="1:8" x14ac:dyDescent="0.45">
      <c r="A13" s="12" t="s">
        <v>72</v>
      </c>
      <c r="B13" s="20">
        <v>1324589</v>
      </c>
      <c r="C13" s="21">
        <v>734627</v>
      </c>
      <c r="D13" s="11">
        <f t="shared" si="0"/>
        <v>0.55460750466748554</v>
      </c>
      <c r="E13" s="21">
        <v>22858</v>
      </c>
      <c r="F13" s="11">
        <f t="shared" si="1"/>
        <v>1.7256673579502776E-2</v>
      </c>
      <c r="G13" s="21">
        <v>2357</v>
      </c>
      <c r="H13" s="11">
        <f t="shared" si="2"/>
        <v>1.7794198804308356E-3</v>
      </c>
    </row>
    <row r="14" spans="1:8" x14ac:dyDescent="0.45">
      <c r="A14" s="12" t="s">
        <v>73</v>
      </c>
      <c r="B14" s="20">
        <v>974726</v>
      </c>
      <c r="C14" s="21">
        <v>575770</v>
      </c>
      <c r="D14" s="11">
        <f t="shared" si="0"/>
        <v>0.59069933499260308</v>
      </c>
      <c r="E14" s="21">
        <v>13553</v>
      </c>
      <c r="F14" s="11">
        <f t="shared" si="1"/>
        <v>1.3904420319146099E-2</v>
      </c>
      <c r="G14" s="21">
        <v>1060</v>
      </c>
      <c r="H14" s="11">
        <f t="shared" si="2"/>
        <v>1.0874850983763641E-3</v>
      </c>
    </row>
    <row r="15" spans="1:8" x14ac:dyDescent="0.45">
      <c r="A15" s="12" t="s">
        <v>74</v>
      </c>
      <c r="B15" s="20">
        <v>3759920</v>
      </c>
      <c r="C15" s="21">
        <v>2179520</v>
      </c>
      <c r="D15" s="11">
        <f t="shared" si="0"/>
        <v>0.57967190791293433</v>
      </c>
      <c r="E15" s="21">
        <v>47566</v>
      </c>
      <c r="F15" s="11">
        <f t="shared" si="1"/>
        <v>1.2650801080874061E-2</v>
      </c>
      <c r="G15" s="21">
        <v>5543</v>
      </c>
      <c r="H15" s="11">
        <f t="shared" si="2"/>
        <v>1.4742334943296665E-3</v>
      </c>
    </row>
    <row r="16" spans="1:8" x14ac:dyDescent="0.45">
      <c r="A16" s="12" t="s">
        <v>75</v>
      </c>
      <c r="B16" s="20">
        <v>1521562.0000000002</v>
      </c>
      <c r="C16" s="21">
        <v>839932</v>
      </c>
      <c r="D16" s="11">
        <f t="shared" si="0"/>
        <v>0.55201956936358809</v>
      </c>
      <c r="E16" s="21">
        <v>17491</v>
      </c>
      <c r="F16" s="11">
        <f t="shared" si="1"/>
        <v>1.1495423781613893E-2</v>
      </c>
      <c r="G16" s="21">
        <v>1841</v>
      </c>
      <c r="H16" s="11">
        <f t="shared" si="2"/>
        <v>1.2099408371134398E-3</v>
      </c>
    </row>
    <row r="17" spans="1:8" x14ac:dyDescent="0.45">
      <c r="A17" s="12" t="s">
        <v>76</v>
      </c>
      <c r="B17" s="20">
        <v>718601</v>
      </c>
      <c r="C17" s="21">
        <v>421567</v>
      </c>
      <c r="D17" s="11">
        <f t="shared" si="0"/>
        <v>0.58664961501584334</v>
      </c>
      <c r="E17" s="21">
        <v>6326</v>
      </c>
      <c r="F17" s="11">
        <f t="shared" si="1"/>
        <v>8.803216249351169E-3</v>
      </c>
      <c r="G17" s="21">
        <v>226</v>
      </c>
      <c r="H17" s="11">
        <f t="shared" si="2"/>
        <v>3.1449997982190394E-4</v>
      </c>
    </row>
    <row r="18" spans="1:8" x14ac:dyDescent="0.45">
      <c r="A18" s="12" t="s">
        <v>77</v>
      </c>
      <c r="B18" s="20">
        <v>784774</v>
      </c>
      <c r="C18" s="21">
        <v>485088</v>
      </c>
      <c r="D18" s="11">
        <f t="shared" si="0"/>
        <v>0.61812445366436708</v>
      </c>
      <c r="E18" s="21">
        <v>15076</v>
      </c>
      <c r="F18" s="11">
        <f t="shared" si="1"/>
        <v>1.9210626243988716E-2</v>
      </c>
      <c r="G18" s="21">
        <v>1514</v>
      </c>
      <c r="H18" s="11">
        <f t="shared" si="2"/>
        <v>1.9292178385114695E-3</v>
      </c>
    </row>
    <row r="19" spans="1:8" x14ac:dyDescent="0.45">
      <c r="A19" s="12" t="s">
        <v>78</v>
      </c>
      <c r="B19" s="20">
        <v>694295.99999999988</v>
      </c>
      <c r="C19" s="21">
        <v>406809</v>
      </c>
      <c r="D19" s="11">
        <f t="shared" si="0"/>
        <v>0.58593020844135657</v>
      </c>
      <c r="E19" s="21">
        <v>13578</v>
      </c>
      <c r="F19" s="11">
        <f t="shared" si="1"/>
        <v>1.9556500397524979E-2</v>
      </c>
      <c r="G19" s="21">
        <v>1178</v>
      </c>
      <c r="H19" s="11">
        <f t="shared" si="2"/>
        <v>1.696682682890295E-3</v>
      </c>
    </row>
    <row r="20" spans="1:8" x14ac:dyDescent="0.45">
      <c r="A20" s="12" t="s">
        <v>79</v>
      </c>
      <c r="B20" s="20">
        <v>799966</v>
      </c>
      <c r="C20" s="21">
        <v>482031</v>
      </c>
      <c r="D20" s="11">
        <f t="shared" si="0"/>
        <v>0.60256435898525684</v>
      </c>
      <c r="E20" s="21">
        <v>6888</v>
      </c>
      <c r="F20" s="11">
        <f t="shared" si="1"/>
        <v>8.6103659405524727E-3</v>
      </c>
      <c r="G20" s="21">
        <v>255</v>
      </c>
      <c r="H20" s="11">
        <f t="shared" si="2"/>
        <v>3.1876354745076664E-4</v>
      </c>
    </row>
    <row r="21" spans="1:8" x14ac:dyDescent="0.45">
      <c r="A21" s="12" t="s">
        <v>80</v>
      </c>
      <c r="B21" s="20">
        <v>2300944</v>
      </c>
      <c r="C21" s="21">
        <v>1233657</v>
      </c>
      <c r="D21" s="11">
        <f t="shared" si="0"/>
        <v>0.53615255303910048</v>
      </c>
      <c r="E21" s="21">
        <v>29234</v>
      </c>
      <c r="F21" s="11">
        <f t="shared" si="1"/>
        <v>1.2705220118351424E-2</v>
      </c>
      <c r="G21" s="21">
        <v>2659</v>
      </c>
      <c r="H21" s="11">
        <f t="shared" si="2"/>
        <v>1.1556126528937689E-3</v>
      </c>
    </row>
    <row r="22" spans="1:8" x14ac:dyDescent="0.45">
      <c r="A22" s="12" t="s">
        <v>81</v>
      </c>
      <c r="B22" s="20">
        <v>1400720</v>
      </c>
      <c r="C22" s="21">
        <v>744872</v>
      </c>
      <c r="D22" s="11">
        <f t="shared" si="0"/>
        <v>0.53177794277228851</v>
      </c>
      <c r="E22" s="21">
        <v>19838</v>
      </c>
      <c r="F22" s="11">
        <f t="shared" si="1"/>
        <v>1.4162716317322519E-2</v>
      </c>
      <c r="G22" s="21">
        <v>1361</v>
      </c>
      <c r="H22" s="11">
        <f t="shared" si="2"/>
        <v>9.7164315494888348E-4</v>
      </c>
    </row>
    <row r="23" spans="1:8" x14ac:dyDescent="0.45">
      <c r="A23" s="12" t="s">
        <v>82</v>
      </c>
      <c r="B23" s="20">
        <v>2739963</v>
      </c>
      <c r="C23" s="21">
        <v>1292127</v>
      </c>
      <c r="D23" s="11">
        <f t="shared" si="0"/>
        <v>0.47158556520653744</v>
      </c>
      <c r="E23" s="21">
        <v>34751</v>
      </c>
      <c r="F23" s="11">
        <f t="shared" si="1"/>
        <v>1.2683017982359615E-2</v>
      </c>
      <c r="G23" s="21">
        <v>4413</v>
      </c>
      <c r="H23" s="11">
        <f t="shared" si="2"/>
        <v>1.6106056906607864E-3</v>
      </c>
    </row>
    <row r="24" spans="1:8" x14ac:dyDescent="0.45">
      <c r="A24" s="12" t="s">
        <v>83</v>
      </c>
      <c r="B24" s="20">
        <v>831479.00000000012</v>
      </c>
      <c r="C24" s="21">
        <v>442013</v>
      </c>
      <c r="D24" s="11">
        <f t="shared" si="0"/>
        <v>0.53159851301115235</v>
      </c>
      <c r="E24" s="21">
        <v>7032</v>
      </c>
      <c r="F24" s="11">
        <f t="shared" si="1"/>
        <v>8.4572190037270917E-3</v>
      </c>
      <c r="G24" s="21">
        <v>767</v>
      </c>
      <c r="H24" s="11">
        <f t="shared" si="2"/>
        <v>9.2245264161812857E-4</v>
      </c>
    </row>
    <row r="25" spans="1:8" x14ac:dyDescent="0.45">
      <c r="A25" s="12" t="s">
        <v>84</v>
      </c>
      <c r="B25" s="20">
        <v>1526835</v>
      </c>
      <c r="C25" s="21">
        <v>803076</v>
      </c>
      <c r="D25" s="11">
        <f t="shared" si="0"/>
        <v>0.52597431942547823</v>
      </c>
      <c r="E25" s="21">
        <v>20022</v>
      </c>
      <c r="F25" s="11">
        <f t="shared" si="1"/>
        <v>1.311340125160872E-2</v>
      </c>
      <c r="G25" s="21">
        <v>1876</v>
      </c>
      <c r="H25" s="11">
        <f t="shared" si="2"/>
        <v>1.2286854833691919E-3</v>
      </c>
    </row>
    <row r="26" spans="1:8" x14ac:dyDescent="0.45">
      <c r="A26" s="12" t="s">
        <v>85</v>
      </c>
      <c r="B26" s="20">
        <v>708155</v>
      </c>
      <c r="C26" s="21">
        <v>375346</v>
      </c>
      <c r="D26" s="11">
        <f t="shared" si="0"/>
        <v>0.53003367906743581</v>
      </c>
      <c r="E26" s="21">
        <v>10151</v>
      </c>
      <c r="F26" s="11">
        <f t="shared" si="1"/>
        <v>1.4334432433577396E-2</v>
      </c>
      <c r="G26" s="21">
        <v>937</v>
      </c>
      <c r="H26" s="11">
        <f t="shared" si="2"/>
        <v>1.323156653557484E-3</v>
      </c>
    </row>
    <row r="27" spans="1:8" x14ac:dyDescent="0.45">
      <c r="A27" s="12" t="s">
        <v>86</v>
      </c>
      <c r="B27" s="20">
        <v>1194817</v>
      </c>
      <c r="C27" s="21">
        <v>645656</v>
      </c>
      <c r="D27" s="11">
        <f t="shared" si="0"/>
        <v>0.54038066080412317</v>
      </c>
      <c r="E27" s="21">
        <v>12728</v>
      </c>
      <c r="F27" s="11">
        <f t="shared" si="1"/>
        <v>1.0652677355611781E-2</v>
      </c>
      <c r="G27" s="21">
        <v>1298</v>
      </c>
      <c r="H27" s="11">
        <f t="shared" si="2"/>
        <v>1.0863588315198059E-3</v>
      </c>
    </row>
    <row r="28" spans="1:8" x14ac:dyDescent="0.45">
      <c r="A28" s="12" t="s">
        <v>87</v>
      </c>
      <c r="B28" s="20">
        <v>944709</v>
      </c>
      <c r="C28" s="21">
        <v>541780</v>
      </c>
      <c r="D28" s="11">
        <f t="shared" si="0"/>
        <v>0.57348876744055577</v>
      </c>
      <c r="E28" s="21">
        <v>9605</v>
      </c>
      <c r="F28" s="11">
        <f t="shared" si="1"/>
        <v>1.0167152001304105E-2</v>
      </c>
      <c r="G28" s="21">
        <v>1000</v>
      </c>
      <c r="H28" s="11">
        <f t="shared" si="2"/>
        <v>1.0585270173143265E-3</v>
      </c>
    </row>
    <row r="29" spans="1:8" x14ac:dyDescent="0.45">
      <c r="A29" s="12" t="s">
        <v>88</v>
      </c>
      <c r="B29" s="20">
        <v>1562767</v>
      </c>
      <c r="C29" s="21">
        <v>838105</v>
      </c>
      <c r="D29" s="11">
        <f t="shared" si="0"/>
        <v>0.53629555781508054</v>
      </c>
      <c r="E29" s="21">
        <v>14296</v>
      </c>
      <c r="F29" s="11">
        <f t="shared" si="1"/>
        <v>9.147876810810569E-3</v>
      </c>
      <c r="G29" s="21">
        <v>4442</v>
      </c>
      <c r="H29" s="11">
        <f t="shared" si="2"/>
        <v>2.8423942916634406E-3</v>
      </c>
    </row>
    <row r="30" spans="1:8" x14ac:dyDescent="0.45">
      <c r="A30" s="12" t="s">
        <v>89</v>
      </c>
      <c r="B30" s="20">
        <v>732702</v>
      </c>
      <c r="C30" s="21">
        <v>434248</v>
      </c>
      <c r="D30" s="11">
        <f t="shared" si="0"/>
        <v>0.59266659569647684</v>
      </c>
      <c r="E30" s="21">
        <v>7777</v>
      </c>
      <c r="F30" s="11">
        <f t="shared" si="1"/>
        <v>1.0614137807730838E-2</v>
      </c>
      <c r="G30" s="21">
        <v>788</v>
      </c>
      <c r="H30" s="11">
        <f t="shared" si="2"/>
        <v>1.0754713375970039E-3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6"/>
      <c r="B34" s="82" t="s">
        <v>4</v>
      </c>
      <c r="C34" s="78" t="s">
        <v>5</v>
      </c>
      <c r="D34" s="83"/>
      <c r="E34" s="97" t="str">
        <f>E5</f>
        <v>直近1週間</v>
      </c>
      <c r="F34" s="98"/>
      <c r="G34" s="97">
        <f>'進捗状況 (都道府県別)'!G5:H5</f>
        <v>44707</v>
      </c>
      <c r="H34" s="98"/>
    </row>
    <row r="35" spans="1:8" ht="24" customHeight="1" x14ac:dyDescent="0.45">
      <c r="A35" s="96"/>
      <c r="B35" s="82"/>
      <c r="C35" s="84"/>
      <c r="D35" s="85"/>
      <c r="E35" s="90" t="s">
        <v>7</v>
      </c>
      <c r="F35" s="91"/>
      <c r="G35" s="92" t="s">
        <v>8</v>
      </c>
      <c r="H35" s="93"/>
    </row>
    <row r="36" spans="1:8" ht="18.75" customHeight="1" x14ac:dyDescent="0.45">
      <c r="A36" s="77"/>
      <c r="B36" s="82"/>
      <c r="C36" s="94" t="s">
        <v>9</v>
      </c>
      <c r="D36" s="8"/>
      <c r="E36" s="94" t="s">
        <v>10</v>
      </c>
      <c r="F36" s="8"/>
      <c r="G36" s="94" t="s">
        <v>10</v>
      </c>
      <c r="H36" s="9"/>
    </row>
    <row r="37" spans="1:8" ht="18.75" customHeight="1" x14ac:dyDescent="0.45">
      <c r="A37" s="77"/>
      <c r="B37" s="82"/>
      <c r="C37" s="95"/>
      <c r="D37" s="80" t="s">
        <v>11</v>
      </c>
      <c r="E37" s="95"/>
      <c r="F37" s="78" t="s">
        <v>12</v>
      </c>
      <c r="G37" s="95"/>
      <c r="H37" s="80" t="s">
        <v>12</v>
      </c>
    </row>
    <row r="38" spans="1:8" ht="35.1" customHeight="1" x14ac:dyDescent="0.45">
      <c r="A38" s="77"/>
      <c r="B38" s="82"/>
      <c r="C38" s="95"/>
      <c r="D38" s="79"/>
      <c r="E38" s="95"/>
      <c r="F38" s="79"/>
      <c r="G38" s="95"/>
      <c r="H38" s="79"/>
    </row>
    <row r="39" spans="1:8" x14ac:dyDescent="0.45">
      <c r="A39" s="10" t="s">
        <v>69</v>
      </c>
      <c r="B39" s="20">
        <v>9572763</v>
      </c>
      <c r="C39" s="21">
        <v>5394146</v>
      </c>
      <c r="D39" s="11">
        <f>C39/$B39</f>
        <v>0.56348893208784134</v>
      </c>
      <c r="E39" s="21">
        <v>101770</v>
      </c>
      <c r="F39" s="11">
        <f>E39/$B39</f>
        <v>1.0631204386863019E-2</v>
      </c>
      <c r="G39" s="21">
        <v>9474</v>
      </c>
      <c r="H39" s="11">
        <f>G39/$B39</f>
        <v>9.8968291599823384E-4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view="pageBreakPreview" zoomScaleNormal="100" zoomScaleSheetLayoutView="100" workbookViewId="0">
      <selection activeCell="E22" sqref="E2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5" max="17" width="13.09765625" style="62" customWidth="1"/>
    <col min="19" max="19" width="11.59765625" bestFit="1" customWidth="1"/>
  </cols>
  <sheetData>
    <row r="1" spans="1:19" x14ac:dyDescent="0.45">
      <c r="A1" s="22" t="s">
        <v>94</v>
      </c>
      <c r="B1" s="23"/>
      <c r="C1" s="24"/>
      <c r="D1" s="24"/>
      <c r="E1" s="24"/>
      <c r="F1" s="24"/>
      <c r="J1" s="25"/>
    </row>
    <row r="2" spans="1:19" x14ac:dyDescent="0.45">
      <c r="A2" s="22"/>
      <c r="B2" s="22"/>
      <c r="C2" s="22"/>
      <c r="D2" s="22"/>
      <c r="E2" s="22"/>
      <c r="F2" s="22"/>
      <c r="G2" s="22"/>
      <c r="H2" s="22"/>
      <c r="I2" s="22"/>
      <c r="N2" s="26"/>
      <c r="O2" s="63"/>
      <c r="P2" s="63"/>
      <c r="Q2" s="63" t="str">
        <f>'進捗状況 (都道府県別)'!H3</f>
        <v>（5月27日公表時点）</v>
      </c>
    </row>
    <row r="3" spans="1:19" x14ac:dyDescent="0.45">
      <c r="A3" s="102" t="s">
        <v>3</v>
      </c>
      <c r="B3" s="117" t="s">
        <v>95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9"/>
    </row>
    <row r="4" spans="1:19" x14ac:dyDescent="0.45">
      <c r="A4" s="103"/>
      <c r="B4" s="103"/>
      <c r="C4" s="105" t="s">
        <v>96</v>
      </c>
      <c r="D4" s="106"/>
      <c r="E4" s="105" t="s">
        <v>97</v>
      </c>
      <c r="F4" s="106"/>
      <c r="G4" s="111" t="s">
        <v>98</v>
      </c>
      <c r="H4" s="112"/>
      <c r="I4" s="112"/>
      <c r="J4" s="112"/>
      <c r="K4" s="112"/>
      <c r="L4" s="112"/>
      <c r="M4" s="112"/>
      <c r="N4" s="113"/>
      <c r="O4" s="111" t="s">
        <v>99</v>
      </c>
      <c r="P4" s="112"/>
      <c r="Q4" s="113"/>
    </row>
    <row r="5" spans="1:19" x14ac:dyDescent="0.45">
      <c r="A5" s="103"/>
      <c r="B5" s="103"/>
      <c r="C5" s="107"/>
      <c r="D5" s="108"/>
      <c r="E5" s="107"/>
      <c r="F5" s="108"/>
      <c r="G5" s="109"/>
      <c r="H5" s="110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70"/>
      <c r="P5" s="71"/>
      <c r="Q5" s="59" t="s">
        <v>106</v>
      </c>
    </row>
    <row r="6" spans="1:19" x14ac:dyDescent="0.45">
      <c r="A6" s="104"/>
      <c r="B6" s="104"/>
      <c r="C6" s="58" t="s">
        <v>9</v>
      </c>
      <c r="D6" s="58" t="s">
        <v>107</v>
      </c>
      <c r="E6" s="58" t="s">
        <v>9</v>
      </c>
      <c r="F6" s="58" t="s">
        <v>107</v>
      </c>
      <c r="G6" s="58" t="s">
        <v>9</v>
      </c>
      <c r="H6" s="58" t="s">
        <v>107</v>
      </c>
      <c r="I6" s="114" t="s">
        <v>9</v>
      </c>
      <c r="J6" s="115"/>
      <c r="K6" s="115"/>
      <c r="L6" s="115"/>
      <c r="M6" s="115"/>
      <c r="N6" s="116"/>
      <c r="O6" s="64" t="s">
        <v>9</v>
      </c>
      <c r="P6" s="64" t="s">
        <v>107</v>
      </c>
      <c r="Q6" s="65" t="s">
        <v>108</v>
      </c>
      <c r="S6" s="27" t="s">
        <v>109</v>
      </c>
    </row>
    <row r="7" spans="1:19" x14ac:dyDescent="0.45">
      <c r="A7" s="28" t="s">
        <v>13</v>
      </c>
      <c r="B7" s="32">
        <f>C7+E7+G7+O7</f>
        <v>278904583</v>
      </c>
      <c r="C7" s="32">
        <f>SUM(C8:C54)</f>
        <v>103480293</v>
      </c>
      <c r="D7" s="31">
        <f t="shared" ref="D7:D54" si="0">C7/S7</f>
        <v>0.81708928558385929</v>
      </c>
      <c r="E7" s="32">
        <f>SUM(E8:E54)</f>
        <v>101904727</v>
      </c>
      <c r="F7" s="31">
        <f t="shared" ref="F7:F54" si="1">E7/S7</f>
        <v>0.80464848105955999</v>
      </c>
      <c r="G7" s="32">
        <f>SUM(G8:G54)</f>
        <v>73519140</v>
      </c>
      <c r="H7" s="31">
        <f>G7/S7</f>
        <v>0.58051344693563767</v>
      </c>
      <c r="I7" s="32">
        <f t="shared" ref="I7:J7" si="2">SUM(I8:I54)</f>
        <v>1022540</v>
      </c>
      <c r="J7" s="32">
        <f t="shared" si="2"/>
        <v>5229284</v>
      </c>
      <c r="K7" s="32">
        <f>SUM(K8:K54)</f>
        <v>23162710</v>
      </c>
      <c r="L7" s="32">
        <f>SUM(L8:L54)</f>
        <v>25348073</v>
      </c>
      <c r="M7" s="32">
        <f>SUM(M8:M54)</f>
        <v>13638471</v>
      </c>
      <c r="N7" s="32">
        <f>SUM(N8:N54)</f>
        <v>5118062</v>
      </c>
      <c r="O7" s="66">
        <f>SUM(O8:O54)</f>
        <v>423</v>
      </c>
      <c r="P7" s="67">
        <f>O7/S7</f>
        <v>3.3400443483666257E-6</v>
      </c>
      <c r="Q7" s="66">
        <f t="shared" ref="Q7" si="3">SUM(Q8:Q54)</f>
        <v>423</v>
      </c>
      <c r="S7" s="1">
        <v>126645025</v>
      </c>
    </row>
    <row r="8" spans="1:19" x14ac:dyDescent="0.45">
      <c r="A8" s="33" t="s">
        <v>14</v>
      </c>
      <c r="B8" s="32">
        <f>C8+E8+G8+O8</f>
        <v>11691513</v>
      </c>
      <c r="C8" s="34">
        <f>SUM(一般接種!D7+一般接種!G7+一般接種!J7+一般接種!M7+医療従事者等!C5)</f>
        <v>4308441</v>
      </c>
      <c r="D8" s="30">
        <f t="shared" si="0"/>
        <v>0.82432911013137977</v>
      </c>
      <c r="E8" s="34">
        <f>SUM(一般接種!E7+一般接種!H7+一般接種!K7+一般接種!N7+医療従事者等!D5)</f>
        <v>4237259</v>
      </c>
      <c r="F8" s="31">
        <f t="shared" si="1"/>
        <v>0.81070993913254941</v>
      </c>
      <c r="G8" s="29">
        <f>SUM(I8:N8)</f>
        <v>3145813</v>
      </c>
      <c r="H8" s="31">
        <f t="shared" ref="H8:H54" si="4">G8/S8</f>
        <v>0.60188481887757694</v>
      </c>
      <c r="I8" s="35">
        <v>41787</v>
      </c>
      <c r="J8" s="35">
        <v>228507</v>
      </c>
      <c r="K8" s="35">
        <v>918576</v>
      </c>
      <c r="L8" s="35">
        <v>1069730</v>
      </c>
      <c r="M8" s="35">
        <v>651427</v>
      </c>
      <c r="N8" s="35">
        <v>235786</v>
      </c>
      <c r="O8" s="68">
        <f>SUM(Q8)</f>
        <v>0</v>
      </c>
      <c r="P8" s="69">
        <f t="shared" ref="P8:P54" si="5">O8/S8</f>
        <v>0</v>
      </c>
      <c r="Q8" s="68">
        <v>0</v>
      </c>
      <c r="S8" s="1">
        <v>5226603</v>
      </c>
    </row>
    <row r="9" spans="1:19" x14ac:dyDescent="0.45">
      <c r="A9" s="33" t="s">
        <v>15</v>
      </c>
      <c r="B9" s="32">
        <f t="shared" ref="B9:B54" si="6">C9+E9+G9+O9</f>
        <v>2955316</v>
      </c>
      <c r="C9" s="34">
        <f>SUM(一般接種!D8+一般接種!G8+一般接種!J8+一般接種!M8+医療従事者等!C6)</f>
        <v>1089399</v>
      </c>
      <c r="D9" s="30">
        <f t="shared" si="0"/>
        <v>0.86486664576080785</v>
      </c>
      <c r="E9" s="34">
        <f>SUM(一般接種!E8+一般接種!H8+一般接種!K8+一般接種!N8+医療従事者等!D6)</f>
        <v>1071042</v>
      </c>
      <c r="F9" s="31">
        <f t="shared" si="1"/>
        <v>0.85029314512767795</v>
      </c>
      <c r="G9" s="29">
        <f t="shared" ref="G9:G54" si="7">SUM(I9:N9)</f>
        <v>794863</v>
      </c>
      <c r="H9" s="31">
        <f t="shared" si="4"/>
        <v>0.63103646749205111</v>
      </c>
      <c r="I9" s="35">
        <v>10614</v>
      </c>
      <c r="J9" s="35">
        <v>43692</v>
      </c>
      <c r="K9" s="35">
        <v>227490</v>
      </c>
      <c r="L9" s="35">
        <v>263142</v>
      </c>
      <c r="M9" s="35">
        <v>180527</v>
      </c>
      <c r="N9" s="35">
        <v>69398</v>
      </c>
      <c r="O9" s="68">
        <f t="shared" ref="O9:O54" si="8">SUM(Q9)</f>
        <v>12</v>
      </c>
      <c r="P9" s="69">
        <f t="shared" si="5"/>
        <v>9.5267204661741874E-6</v>
      </c>
      <c r="Q9" s="68">
        <v>12</v>
      </c>
      <c r="S9" s="1">
        <v>1259615</v>
      </c>
    </row>
    <row r="10" spans="1:19" x14ac:dyDescent="0.45">
      <c r="A10" s="33" t="s">
        <v>16</v>
      </c>
      <c r="B10" s="32">
        <f t="shared" si="6"/>
        <v>2868883</v>
      </c>
      <c r="C10" s="34">
        <f>SUM(一般接種!D9+一般接種!G9+一般接種!J9+一般接種!M9+医療従事者等!C7)</f>
        <v>1054280</v>
      </c>
      <c r="D10" s="30">
        <f t="shared" si="0"/>
        <v>0.86358137092764475</v>
      </c>
      <c r="E10" s="34">
        <f>SUM(一般接種!E9+一般接種!H9+一般接種!K9+一般接種!N9+医療従事者等!D7)</f>
        <v>1036435</v>
      </c>
      <c r="F10" s="31">
        <f t="shared" si="1"/>
        <v>0.84896418235894966</v>
      </c>
      <c r="G10" s="29">
        <f t="shared" si="7"/>
        <v>778167</v>
      </c>
      <c r="H10" s="31">
        <f t="shared" si="4"/>
        <v>0.63741181154024784</v>
      </c>
      <c r="I10" s="35">
        <v>10306</v>
      </c>
      <c r="J10" s="35">
        <v>47504</v>
      </c>
      <c r="K10" s="35">
        <v>220685</v>
      </c>
      <c r="L10" s="35">
        <v>256192</v>
      </c>
      <c r="M10" s="35">
        <v>168049</v>
      </c>
      <c r="N10" s="35">
        <v>75431</v>
      </c>
      <c r="O10" s="68">
        <f t="shared" si="8"/>
        <v>1</v>
      </c>
      <c r="P10" s="69">
        <f t="shared" si="5"/>
        <v>8.1911956114850387E-7</v>
      </c>
      <c r="Q10" s="68">
        <v>1</v>
      </c>
      <c r="S10" s="1">
        <v>1220823</v>
      </c>
    </row>
    <row r="11" spans="1:19" x14ac:dyDescent="0.45">
      <c r="A11" s="33" t="s">
        <v>17</v>
      </c>
      <c r="B11" s="32">
        <f t="shared" si="6"/>
        <v>5187350</v>
      </c>
      <c r="C11" s="34">
        <f>SUM(一般接種!D10+一般接種!G10+一般接種!J10+一般接種!M10+医療従事者等!C8)</f>
        <v>1926991</v>
      </c>
      <c r="D11" s="30">
        <f t="shared" si="0"/>
        <v>0.84443483294617105</v>
      </c>
      <c r="E11" s="34">
        <f>SUM(一般接種!E10+一般接種!H10+一般接種!K10+一般接種!N10+医療従事者等!D8)</f>
        <v>1887456</v>
      </c>
      <c r="F11" s="31">
        <f t="shared" si="1"/>
        <v>0.82711003427273311</v>
      </c>
      <c r="G11" s="29">
        <f t="shared" si="7"/>
        <v>1372896</v>
      </c>
      <c r="H11" s="31">
        <f t="shared" si="4"/>
        <v>0.60162253192280946</v>
      </c>
      <c r="I11" s="35">
        <v>18693</v>
      </c>
      <c r="J11" s="35">
        <v>124384</v>
      </c>
      <c r="K11" s="35">
        <v>458713</v>
      </c>
      <c r="L11" s="35">
        <v>392383</v>
      </c>
      <c r="M11" s="35">
        <v>268071</v>
      </c>
      <c r="N11" s="35">
        <v>110652</v>
      </c>
      <c r="O11" s="68">
        <f t="shared" si="8"/>
        <v>7</v>
      </c>
      <c r="P11" s="69">
        <f t="shared" si="5"/>
        <v>3.0674994489456348E-6</v>
      </c>
      <c r="Q11" s="68">
        <v>7</v>
      </c>
      <c r="S11" s="1">
        <v>2281989</v>
      </c>
    </row>
    <row r="12" spans="1:19" x14ac:dyDescent="0.45">
      <c r="A12" s="33" t="s">
        <v>18</v>
      </c>
      <c r="B12" s="32">
        <f t="shared" si="6"/>
        <v>2339861</v>
      </c>
      <c r="C12" s="34">
        <f>SUM(一般接種!D11+一般接種!G11+一般接種!J11+一般接種!M11+医療従事者等!C9)</f>
        <v>851152</v>
      </c>
      <c r="D12" s="30">
        <f t="shared" si="0"/>
        <v>0.87631268995395806</v>
      </c>
      <c r="E12" s="34">
        <f>SUM(一般接種!E11+一般接種!H11+一般接種!K11+一般接種!N11+医療従事者等!D9)</f>
        <v>837361</v>
      </c>
      <c r="F12" s="31">
        <f t="shared" si="1"/>
        <v>0.86211401767549889</v>
      </c>
      <c r="G12" s="29">
        <f t="shared" si="7"/>
        <v>651348</v>
      </c>
      <c r="H12" s="31">
        <f t="shared" si="4"/>
        <v>0.67060233422012827</v>
      </c>
      <c r="I12" s="35">
        <v>4869</v>
      </c>
      <c r="J12" s="35">
        <v>29572</v>
      </c>
      <c r="K12" s="35">
        <v>127248</v>
      </c>
      <c r="L12" s="35">
        <v>228813</v>
      </c>
      <c r="M12" s="35">
        <v>188798</v>
      </c>
      <c r="N12" s="35">
        <v>72048</v>
      </c>
      <c r="O12" s="68">
        <f t="shared" si="8"/>
        <v>0</v>
      </c>
      <c r="P12" s="69">
        <f t="shared" si="5"/>
        <v>0</v>
      </c>
      <c r="Q12" s="68">
        <v>0</v>
      </c>
      <c r="S12" s="1">
        <v>971288</v>
      </c>
    </row>
    <row r="13" spans="1:19" x14ac:dyDescent="0.45">
      <c r="A13" s="33" t="s">
        <v>19</v>
      </c>
      <c r="B13" s="32">
        <f t="shared" si="6"/>
        <v>2556484</v>
      </c>
      <c r="C13" s="34">
        <f>SUM(一般接種!D12+一般接種!G12+一般接種!J12+一般接種!M12+医療従事者等!C10)</f>
        <v>931051</v>
      </c>
      <c r="D13" s="30">
        <f t="shared" si="0"/>
        <v>0.87049745596795702</v>
      </c>
      <c r="E13" s="34">
        <f>SUM(一般接種!E12+一般接種!H12+一般接種!K12+一般接種!N12+医療従事者等!D10)</f>
        <v>917787</v>
      </c>
      <c r="F13" s="31">
        <f t="shared" si="1"/>
        <v>0.85809611785011064</v>
      </c>
      <c r="G13" s="29">
        <f t="shared" si="7"/>
        <v>707646</v>
      </c>
      <c r="H13" s="31">
        <f t="shared" si="4"/>
        <v>0.661622234148184</v>
      </c>
      <c r="I13" s="35">
        <v>9639</v>
      </c>
      <c r="J13" s="35">
        <v>34620</v>
      </c>
      <c r="K13" s="35">
        <v>192536</v>
      </c>
      <c r="L13" s="35">
        <v>270309</v>
      </c>
      <c r="M13" s="35">
        <v>141690</v>
      </c>
      <c r="N13" s="35">
        <v>58852</v>
      </c>
      <c r="O13" s="68">
        <f t="shared" si="8"/>
        <v>0</v>
      </c>
      <c r="P13" s="69">
        <f t="shared" si="5"/>
        <v>0</v>
      </c>
      <c r="Q13" s="68">
        <v>0</v>
      </c>
      <c r="S13" s="1">
        <v>1069562</v>
      </c>
    </row>
    <row r="14" spans="1:19" x14ac:dyDescent="0.45">
      <c r="A14" s="33" t="s">
        <v>20</v>
      </c>
      <c r="B14" s="32">
        <f t="shared" si="6"/>
        <v>4345792</v>
      </c>
      <c r="C14" s="34">
        <f>SUM(一般接種!D13+一般接種!G13+一般接種!J13+一般接種!M13+医療従事者等!C11)</f>
        <v>1589183</v>
      </c>
      <c r="D14" s="30">
        <f t="shared" si="0"/>
        <v>0.85345469719273126</v>
      </c>
      <c r="E14" s="34">
        <f>SUM(一般接種!E13+一般接種!H13+一般接種!K13+一般接種!N13+医療従事者等!D11)</f>
        <v>1563812</v>
      </c>
      <c r="F14" s="31">
        <f t="shared" si="1"/>
        <v>0.83982945760580086</v>
      </c>
      <c r="G14" s="29">
        <f t="shared" si="7"/>
        <v>1192790</v>
      </c>
      <c r="H14" s="31">
        <f t="shared" si="4"/>
        <v>0.64057583567437981</v>
      </c>
      <c r="I14" s="35">
        <v>18975</v>
      </c>
      <c r="J14" s="35">
        <v>74738</v>
      </c>
      <c r="K14" s="35">
        <v>345103</v>
      </c>
      <c r="L14" s="35">
        <v>417424</v>
      </c>
      <c r="M14" s="35">
        <v>234619</v>
      </c>
      <c r="N14" s="35">
        <v>101931</v>
      </c>
      <c r="O14" s="68">
        <f t="shared" si="8"/>
        <v>7</v>
      </c>
      <c r="P14" s="69">
        <f t="shared" si="5"/>
        <v>3.7592793783655622E-6</v>
      </c>
      <c r="Q14" s="68">
        <v>7</v>
      </c>
      <c r="S14" s="1">
        <v>1862059</v>
      </c>
    </row>
    <row r="15" spans="1:19" x14ac:dyDescent="0.45">
      <c r="A15" s="33" t="s">
        <v>21</v>
      </c>
      <c r="B15" s="32">
        <f t="shared" si="6"/>
        <v>6686820</v>
      </c>
      <c r="C15" s="34">
        <f>SUM(一般接種!D14+一般接種!G14+一般接種!J14+一般接種!M14+医療従事者等!C12)</f>
        <v>2465350</v>
      </c>
      <c r="D15" s="30">
        <f t="shared" si="0"/>
        <v>0.84787674000705027</v>
      </c>
      <c r="E15" s="34">
        <f>SUM(一般接種!E14+一般接種!H14+一般接種!K14+一般接種!N14+医療従事者等!D12)</f>
        <v>2426502</v>
      </c>
      <c r="F15" s="31">
        <f t="shared" si="1"/>
        <v>0.8345162371998246</v>
      </c>
      <c r="G15" s="29">
        <f t="shared" si="7"/>
        <v>1794949</v>
      </c>
      <c r="H15" s="31">
        <f t="shared" si="4"/>
        <v>0.61731417713465231</v>
      </c>
      <c r="I15" s="35">
        <v>21106</v>
      </c>
      <c r="J15" s="35">
        <v>139066</v>
      </c>
      <c r="K15" s="35">
        <v>553154</v>
      </c>
      <c r="L15" s="35">
        <v>591113</v>
      </c>
      <c r="M15" s="35">
        <v>345277</v>
      </c>
      <c r="N15" s="35">
        <v>145233</v>
      </c>
      <c r="O15" s="68">
        <f t="shared" si="8"/>
        <v>19</v>
      </c>
      <c r="P15" s="69">
        <f t="shared" si="5"/>
        <v>6.5344304298107594E-6</v>
      </c>
      <c r="Q15" s="68">
        <v>19</v>
      </c>
      <c r="S15" s="1">
        <v>2907675</v>
      </c>
    </row>
    <row r="16" spans="1:19" x14ac:dyDescent="0.45">
      <c r="A16" s="36" t="s">
        <v>22</v>
      </c>
      <c r="B16" s="32">
        <f t="shared" si="6"/>
        <v>4396613</v>
      </c>
      <c r="C16" s="34">
        <f>SUM(一般接種!D15+一般接種!G15+一般接種!J15+一般接種!M15+医療従事者等!C13)</f>
        <v>1625646</v>
      </c>
      <c r="D16" s="30">
        <f t="shared" si="0"/>
        <v>0.83136195593640383</v>
      </c>
      <c r="E16" s="34">
        <f>SUM(一般接種!E15+一般接種!H15+一般接種!K15+一般接種!N15+医療従事者等!D13)</f>
        <v>1601325</v>
      </c>
      <c r="F16" s="31">
        <f t="shared" si="1"/>
        <v>0.81892409792160281</v>
      </c>
      <c r="G16" s="29">
        <f t="shared" si="7"/>
        <v>1169637</v>
      </c>
      <c r="H16" s="31">
        <f t="shared" si="4"/>
        <v>0.59815710434841751</v>
      </c>
      <c r="I16" s="35">
        <v>14757</v>
      </c>
      <c r="J16" s="35">
        <v>72092</v>
      </c>
      <c r="K16" s="35">
        <v>366546</v>
      </c>
      <c r="L16" s="35">
        <v>347122</v>
      </c>
      <c r="M16" s="35">
        <v>252627</v>
      </c>
      <c r="N16" s="35">
        <v>116493</v>
      </c>
      <c r="O16" s="68">
        <f t="shared" si="8"/>
        <v>5</v>
      </c>
      <c r="P16" s="69">
        <f t="shared" si="5"/>
        <v>2.557020273590941E-6</v>
      </c>
      <c r="Q16" s="68">
        <v>5</v>
      </c>
      <c r="S16" s="1">
        <v>1955401</v>
      </c>
    </row>
    <row r="17" spans="1:19" x14ac:dyDescent="0.45">
      <c r="A17" s="33" t="s">
        <v>23</v>
      </c>
      <c r="B17" s="32">
        <f t="shared" si="6"/>
        <v>4399174</v>
      </c>
      <c r="C17" s="34">
        <f>SUM(一般接種!D16+一般接種!G16+一般接種!J16+一般接種!M16+医療従事者等!C14)</f>
        <v>1609713</v>
      </c>
      <c r="D17" s="30">
        <f t="shared" si="0"/>
        <v>0.82207863639311762</v>
      </c>
      <c r="E17" s="34">
        <f>SUM(一般接種!E16+一般接種!H16+一般接種!K16+一般接種!N16+医療従事者等!D14)</f>
        <v>1582217</v>
      </c>
      <c r="F17" s="31">
        <f t="shared" si="1"/>
        <v>0.80803645981489203</v>
      </c>
      <c r="G17" s="29">
        <f t="shared" si="7"/>
        <v>1207243</v>
      </c>
      <c r="H17" s="31">
        <f t="shared" si="4"/>
        <v>0.61653765561633445</v>
      </c>
      <c r="I17" s="35">
        <v>16171</v>
      </c>
      <c r="J17" s="35">
        <v>71576</v>
      </c>
      <c r="K17" s="35">
        <v>401840</v>
      </c>
      <c r="L17" s="35">
        <v>435219</v>
      </c>
      <c r="M17" s="35">
        <v>216843</v>
      </c>
      <c r="N17" s="35">
        <v>65594</v>
      </c>
      <c r="O17" s="68">
        <f t="shared" si="8"/>
        <v>1</v>
      </c>
      <c r="P17" s="69">
        <f t="shared" si="5"/>
        <v>5.1069888631893863E-7</v>
      </c>
      <c r="Q17" s="68">
        <v>1</v>
      </c>
      <c r="S17" s="1">
        <v>1958101</v>
      </c>
    </row>
    <row r="18" spans="1:19" x14ac:dyDescent="0.45">
      <c r="A18" s="33" t="s">
        <v>24</v>
      </c>
      <c r="B18" s="32">
        <f t="shared" si="6"/>
        <v>16382888</v>
      </c>
      <c r="C18" s="34">
        <f>SUM(一般接種!D17+一般接種!G17+一般接種!J17+一般接種!M17+医療従事者等!C15)</f>
        <v>6113427</v>
      </c>
      <c r="D18" s="30">
        <f t="shared" si="0"/>
        <v>0.82683164635662942</v>
      </c>
      <c r="E18" s="34">
        <f>SUM(一般接種!E17+一般接種!H17+一般接種!K17+一般接種!N17+医療従事者等!D15)</f>
        <v>6016206</v>
      </c>
      <c r="F18" s="31">
        <f t="shared" si="1"/>
        <v>0.81368265488418068</v>
      </c>
      <c r="G18" s="29">
        <f t="shared" si="7"/>
        <v>4253243</v>
      </c>
      <c r="H18" s="31">
        <f t="shared" si="4"/>
        <v>0.57524460700108293</v>
      </c>
      <c r="I18" s="35">
        <v>49093</v>
      </c>
      <c r="J18" s="35">
        <v>267300</v>
      </c>
      <c r="K18" s="35">
        <v>1310833</v>
      </c>
      <c r="L18" s="35">
        <v>1409788</v>
      </c>
      <c r="M18" s="35">
        <v>832941</v>
      </c>
      <c r="N18" s="35">
        <v>383288</v>
      </c>
      <c r="O18" s="68">
        <f t="shared" si="8"/>
        <v>12</v>
      </c>
      <c r="P18" s="69">
        <f t="shared" si="5"/>
        <v>1.6229816363685299E-6</v>
      </c>
      <c r="Q18" s="68">
        <v>12</v>
      </c>
      <c r="S18" s="1">
        <v>7393799</v>
      </c>
    </row>
    <row r="19" spans="1:19" x14ac:dyDescent="0.45">
      <c r="A19" s="33" t="s">
        <v>25</v>
      </c>
      <c r="B19" s="32">
        <f t="shared" si="6"/>
        <v>14084262</v>
      </c>
      <c r="C19" s="34">
        <f>SUM(一般接種!D18+一般接種!G18+一般接種!J18+一般接種!M18+医療従事者等!C16)</f>
        <v>5217158</v>
      </c>
      <c r="D19" s="30">
        <f t="shared" si="0"/>
        <v>0.82512211184375761</v>
      </c>
      <c r="E19" s="34">
        <f>SUM(一般接種!E18+一般接種!H18+一般接種!K18+一般接種!N18+医療従事者等!D16)</f>
        <v>5143626</v>
      </c>
      <c r="F19" s="31">
        <f t="shared" si="1"/>
        <v>0.81349262331224381</v>
      </c>
      <c r="G19" s="29">
        <f t="shared" si="7"/>
        <v>3723476</v>
      </c>
      <c r="H19" s="31">
        <f t="shared" si="4"/>
        <v>0.58888812271346724</v>
      </c>
      <c r="I19" s="35">
        <v>42886</v>
      </c>
      <c r="J19" s="35">
        <v>211717</v>
      </c>
      <c r="K19" s="35">
        <v>1083973</v>
      </c>
      <c r="L19" s="35">
        <v>1317496</v>
      </c>
      <c r="M19" s="35">
        <v>751147</v>
      </c>
      <c r="N19" s="35">
        <v>316257</v>
      </c>
      <c r="O19" s="68">
        <f t="shared" si="8"/>
        <v>2</v>
      </c>
      <c r="P19" s="69">
        <f t="shared" si="5"/>
        <v>3.1631095391159615E-7</v>
      </c>
      <c r="Q19" s="68">
        <v>2</v>
      </c>
      <c r="S19" s="1">
        <v>6322892</v>
      </c>
    </row>
    <row r="20" spans="1:19" x14ac:dyDescent="0.45">
      <c r="A20" s="33" t="s">
        <v>26</v>
      </c>
      <c r="B20" s="32">
        <f t="shared" si="6"/>
        <v>30299909</v>
      </c>
      <c r="C20" s="34">
        <f>SUM(一般接種!D19+一般接種!G19+一般接種!J19+一般接種!M19+医療従事者等!C17)</f>
        <v>11272560</v>
      </c>
      <c r="D20" s="30">
        <f t="shared" si="0"/>
        <v>0.81429546317941304</v>
      </c>
      <c r="E20" s="34">
        <f>SUM(一般接種!E19+一般接種!H19+一般接種!K19+一般接種!N19+医療従事者等!D17)</f>
        <v>11116432</v>
      </c>
      <c r="F20" s="31">
        <f t="shared" si="1"/>
        <v>0.80301725112507261</v>
      </c>
      <c r="G20" s="29">
        <f t="shared" si="7"/>
        <v>7910777</v>
      </c>
      <c r="H20" s="31">
        <f t="shared" si="4"/>
        <v>0.57145047986651187</v>
      </c>
      <c r="I20" s="35">
        <v>100789</v>
      </c>
      <c r="J20" s="35">
        <v>601073</v>
      </c>
      <c r="K20" s="35">
        <v>2624892</v>
      </c>
      <c r="L20" s="35">
        <v>2922161</v>
      </c>
      <c r="M20" s="35">
        <v>1256182</v>
      </c>
      <c r="N20" s="35">
        <v>405680</v>
      </c>
      <c r="O20" s="68">
        <f t="shared" si="8"/>
        <v>140</v>
      </c>
      <c r="P20" s="69">
        <f t="shared" si="5"/>
        <v>1.0113174367234933E-5</v>
      </c>
      <c r="Q20" s="68">
        <v>140</v>
      </c>
      <c r="S20" s="1">
        <v>13843329</v>
      </c>
    </row>
    <row r="21" spans="1:19" x14ac:dyDescent="0.45">
      <c r="A21" s="33" t="s">
        <v>27</v>
      </c>
      <c r="B21" s="32">
        <f t="shared" si="6"/>
        <v>20392784</v>
      </c>
      <c r="C21" s="34">
        <f>SUM(一般接種!D20+一般接種!G20+一般接種!J20+一般接種!M20+医療従事者等!C18)</f>
        <v>7588959</v>
      </c>
      <c r="D21" s="30">
        <f t="shared" si="0"/>
        <v>0.82307911558592073</v>
      </c>
      <c r="E21" s="34">
        <f>SUM(一般接種!E20+一般接種!H20+一般接種!K20+一般接種!N20+医療従事者等!D18)</f>
        <v>7489895</v>
      </c>
      <c r="F21" s="31">
        <f t="shared" si="1"/>
        <v>0.81233488709471346</v>
      </c>
      <c r="G21" s="29">
        <f t="shared" si="7"/>
        <v>5313913</v>
      </c>
      <c r="H21" s="31">
        <f t="shared" si="4"/>
        <v>0.57633343550024807</v>
      </c>
      <c r="I21" s="35">
        <v>49854</v>
      </c>
      <c r="J21" s="35">
        <v>297912</v>
      </c>
      <c r="K21" s="35">
        <v>1445605</v>
      </c>
      <c r="L21" s="35">
        <v>2039617</v>
      </c>
      <c r="M21" s="35">
        <v>1091948</v>
      </c>
      <c r="N21" s="35">
        <v>388977</v>
      </c>
      <c r="O21" s="68">
        <f t="shared" si="8"/>
        <v>17</v>
      </c>
      <c r="P21" s="69">
        <f t="shared" si="5"/>
        <v>1.8437765924101912E-6</v>
      </c>
      <c r="Q21" s="68">
        <v>17</v>
      </c>
      <c r="S21" s="1">
        <v>9220206</v>
      </c>
    </row>
    <row r="22" spans="1:19" x14ac:dyDescent="0.45">
      <c r="A22" s="33" t="s">
        <v>28</v>
      </c>
      <c r="B22" s="32">
        <f t="shared" si="6"/>
        <v>5216155</v>
      </c>
      <c r="C22" s="34">
        <f>SUM(一般接種!D21+一般接種!G21+一般接種!J21+一般接種!M21+医療従事者等!C19)</f>
        <v>1893541</v>
      </c>
      <c r="D22" s="30">
        <f t="shared" si="0"/>
        <v>0.85557710329147185</v>
      </c>
      <c r="E22" s="34">
        <f>SUM(一般接種!E21+一般接種!H21+一般接種!K21+一般接種!N21+医療従事者等!D19)</f>
        <v>1857060</v>
      </c>
      <c r="F22" s="31">
        <f t="shared" si="1"/>
        <v>0.83909353715523494</v>
      </c>
      <c r="G22" s="29">
        <f t="shared" si="7"/>
        <v>1465546</v>
      </c>
      <c r="H22" s="31">
        <f t="shared" si="4"/>
        <v>0.66219194695039796</v>
      </c>
      <c r="I22" s="35">
        <v>16804</v>
      </c>
      <c r="J22" s="35">
        <v>64696</v>
      </c>
      <c r="K22" s="35">
        <v>343673</v>
      </c>
      <c r="L22" s="35">
        <v>566369</v>
      </c>
      <c r="M22" s="35">
        <v>354456</v>
      </c>
      <c r="N22" s="35">
        <v>119548</v>
      </c>
      <c r="O22" s="68">
        <f t="shared" si="8"/>
        <v>8</v>
      </c>
      <c r="P22" s="69">
        <f t="shared" si="5"/>
        <v>3.6147180474738995E-6</v>
      </c>
      <c r="Q22" s="68">
        <v>8</v>
      </c>
      <c r="S22" s="1">
        <v>2213174</v>
      </c>
    </row>
    <row r="23" spans="1:19" x14ac:dyDescent="0.45">
      <c r="A23" s="33" t="s">
        <v>29</v>
      </c>
      <c r="B23" s="32">
        <f t="shared" si="6"/>
        <v>2437897</v>
      </c>
      <c r="C23" s="34">
        <f>SUM(一般接種!D22+一般接種!G22+一般接種!J22+一般接種!M22+医療従事者等!C20)</f>
        <v>895258</v>
      </c>
      <c r="D23" s="30">
        <f t="shared" si="0"/>
        <v>0.85451963110662288</v>
      </c>
      <c r="E23" s="34">
        <f>SUM(一般接種!E22+一般接種!H22+一般接種!K22+一般接種!N22+医療従事者等!D20)</f>
        <v>886146</v>
      </c>
      <c r="F23" s="31">
        <f t="shared" si="1"/>
        <v>0.84582226914097325</v>
      </c>
      <c r="G23" s="29">
        <f t="shared" si="7"/>
        <v>656493</v>
      </c>
      <c r="H23" s="31">
        <f t="shared" si="4"/>
        <v>0.62661954004776299</v>
      </c>
      <c r="I23" s="35">
        <v>10195</v>
      </c>
      <c r="J23" s="35">
        <v>39015</v>
      </c>
      <c r="K23" s="35">
        <v>212645</v>
      </c>
      <c r="L23" s="35">
        <v>219138</v>
      </c>
      <c r="M23" s="35">
        <v>126437</v>
      </c>
      <c r="N23" s="35">
        <v>49063</v>
      </c>
      <c r="O23" s="68">
        <f t="shared" si="8"/>
        <v>0</v>
      </c>
      <c r="P23" s="69">
        <f t="shared" si="5"/>
        <v>0</v>
      </c>
      <c r="Q23" s="68">
        <v>0</v>
      </c>
      <c r="S23" s="1">
        <v>1047674</v>
      </c>
    </row>
    <row r="24" spans="1:19" x14ac:dyDescent="0.45">
      <c r="A24" s="33" t="s">
        <v>30</v>
      </c>
      <c r="B24" s="32">
        <f t="shared" si="6"/>
        <v>2524079</v>
      </c>
      <c r="C24" s="34">
        <f>SUM(一般接種!D23+一般接種!G23+一般接種!J23+一般接種!M23+医療従事者等!C21)</f>
        <v>935531</v>
      </c>
      <c r="D24" s="30">
        <f t="shared" si="0"/>
        <v>0.82596216326934213</v>
      </c>
      <c r="E24" s="34">
        <f>SUM(一般接種!E23+一般接種!H23+一般接種!K23+一般接種!N23+医療従事者等!D21)</f>
        <v>921847</v>
      </c>
      <c r="F24" s="31">
        <f t="shared" si="1"/>
        <v>0.81388082524614713</v>
      </c>
      <c r="G24" s="29">
        <f t="shared" si="7"/>
        <v>666693</v>
      </c>
      <c r="H24" s="31">
        <f t="shared" si="4"/>
        <v>0.58861031063270752</v>
      </c>
      <c r="I24" s="35">
        <v>9273</v>
      </c>
      <c r="J24" s="35">
        <v>55198</v>
      </c>
      <c r="K24" s="35">
        <v>203414</v>
      </c>
      <c r="L24" s="35">
        <v>215063</v>
      </c>
      <c r="M24" s="35">
        <v>130480</v>
      </c>
      <c r="N24" s="35">
        <v>53265</v>
      </c>
      <c r="O24" s="68">
        <f t="shared" si="8"/>
        <v>8</v>
      </c>
      <c r="P24" s="69">
        <f t="shared" si="5"/>
        <v>7.0630447373253665E-6</v>
      </c>
      <c r="Q24" s="68">
        <v>8</v>
      </c>
      <c r="S24" s="1">
        <v>1132656</v>
      </c>
    </row>
    <row r="25" spans="1:19" x14ac:dyDescent="0.45">
      <c r="A25" s="33" t="s">
        <v>31</v>
      </c>
      <c r="B25" s="32">
        <f t="shared" si="6"/>
        <v>1761575</v>
      </c>
      <c r="C25" s="34">
        <f>SUM(一般接種!D24+一般接種!G24+一般接種!J24+一般接種!M24+医療従事者等!C22)</f>
        <v>646943</v>
      </c>
      <c r="D25" s="30">
        <f t="shared" si="0"/>
        <v>0.83521456060874044</v>
      </c>
      <c r="E25" s="34">
        <f>SUM(一般接種!E24+一般接種!H24+一般接種!K24+一般接種!N24+医療従事者等!D22)</f>
        <v>639517</v>
      </c>
      <c r="F25" s="31">
        <f t="shared" si="1"/>
        <v>0.82562746664979736</v>
      </c>
      <c r="G25" s="29">
        <f t="shared" si="7"/>
        <v>475115</v>
      </c>
      <c r="H25" s="31">
        <f t="shared" si="4"/>
        <v>0.61338165180490667</v>
      </c>
      <c r="I25" s="35">
        <v>7616</v>
      </c>
      <c r="J25" s="35">
        <v>32286</v>
      </c>
      <c r="K25" s="35">
        <v>143681</v>
      </c>
      <c r="L25" s="35">
        <v>171962</v>
      </c>
      <c r="M25" s="35">
        <v>91819</v>
      </c>
      <c r="N25" s="35">
        <v>27751</v>
      </c>
      <c r="O25" s="68">
        <f t="shared" si="8"/>
        <v>0</v>
      </c>
      <c r="P25" s="69">
        <f t="shared" si="5"/>
        <v>0</v>
      </c>
      <c r="Q25" s="68">
        <v>0</v>
      </c>
      <c r="S25" s="1">
        <v>774583</v>
      </c>
    </row>
    <row r="26" spans="1:19" x14ac:dyDescent="0.45">
      <c r="A26" s="33" t="s">
        <v>32</v>
      </c>
      <c r="B26" s="32">
        <f t="shared" si="6"/>
        <v>1852032</v>
      </c>
      <c r="C26" s="34">
        <f>SUM(一般接種!D25+一般接種!G25+一般接種!J25+一般接種!M25+医療従事者等!C23)</f>
        <v>680488</v>
      </c>
      <c r="D26" s="30">
        <f t="shared" si="0"/>
        <v>0.82885564746278007</v>
      </c>
      <c r="E26" s="34">
        <f>SUM(一般接種!E25+一般接種!H25+一般接種!K25+一般接種!N25+医療従事者等!D23)</f>
        <v>671572</v>
      </c>
      <c r="F26" s="31">
        <f t="shared" si="1"/>
        <v>0.81799568086119678</v>
      </c>
      <c r="G26" s="29">
        <f t="shared" si="7"/>
        <v>499957</v>
      </c>
      <c r="H26" s="31">
        <f t="shared" si="4"/>
        <v>0.60896324834317295</v>
      </c>
      <c r="I26" s="35">
        <v>6265</v>
      </c>
      <c r="J26" s="35">
        <v>37837</v>
      </c>
      <c r="K26" s="35">
        <v>168694</v>
      </c>
      <c r="L26" s="35">
        <v>164530</v>
      </c>
      <c r="M26" s="35">
        <v>96044</v>
      </c>
      <c r="N26" s="35">
        <v>26587</v>
      </c>
      <c r="O26" s="68">
        <f t="shared" si="8"/>
        <v>15</v>
      </c>
      <c r="P26" s="69">
        <f t="shared" si="5"/>
        <v>1.8270468710604301E-5</v>
      </c>
      <c r="Q26" s="68">
        <v>15</v>
      </c>
      <c r="S26" s="1">
        <v>820997</v>
      </c>
    </row>
    <row r="27" spans="1:19" x14ac:dyDescent="0.45">
      <c r="A27" s="33" t="s">
        <v>33</v>
      </c>
      <c r="B27" s="32">
        <f t="shared" si="6"/>
        <v>4720519</v>
      </c>
      <c r="C27" s="34">
        <f>SUM(一般接種!D26+一般接種!G26+一般接種!J26+一般接種!M26+医療従事者等!C24)</f>
        <v>1726101</v>
      </c>
      <c r="D27" s="30">
        <f t="shared" si="0"/>
        <v>0.83316608237435541</v>
      </c>
      <c r="E27" s="34">
        <f>SUM(一般接種!E26+一般接種!H26+一般接種!K26+一般接種!N26+医療従事者等!D24)</f>
        <v>1697646</v>
      </c>
      <c r="F27" s="31">
        <f t="shared" si="1"/>
        <v>0.81943123089465508</v>
      </c>
      <c r="G27" s="29">
        <f t="shared" si="7"/>
        <v>1296772</v>
      </c>
      <c r="H27" s="31">
        <f t="shared" si="4"/>
        <v>0.6259346625561063</v>
      </c>
      <c r="I27" s="35">
        <v>14302</v>
      </c>
      <c r="J27" s="35">
        <v>69077</v>
      </c>
      <c r="K27" s="35">
        <v>456613</v>
      </c>
      <c r="L27" s="35">
        <v>431850</v>
      </c>
      <c r="M27" s="35">
        <v>234607</v>
      </c>
      <c r="N27" s="35">
        <v>90323</v>
      </c>
      <c r="O27" s="68">
        <f t="shared" si="8"/>
        <v>0</v>
      </c>
      <c r="P27" s="69">
        <f t="shared" si="5"/>
        <v>0</v>
      </c>
      <c r="Q27" s="68">
        <v>0</v>
      </c>
      <c r="S27" s="1">
        <v>2071737</v>
      </c>
    </row>
    <row r="28" spans="1:19" x14ac:dyDescent="0.45">
      <c r="A28" s="33" t="s">
        <v>34</v>
      </c>
      <c r="B28" s="32">
        <f t="shared" si="6"/>
        <v>4556432</v>
      </c>
      <c r="C28" s="34">
        <f>SUM(一般接種!D27+一般接種!G27+一般接種!J27+一般接種!M27+医療従事者等!C25)</f>
        <v>1666626</v>
      </c>
      <c r="D28" s="30">
        <f t="shared" si="0"/>
        <v>0.82637516728307492</v>
      </c>
      <c r="E28" s="34">
        <f>SUM(一般接種!E27+一般接種!H27+一般接種!K27+一般接種!N27+医療従事者等!D25)</f>
        <v>1650639</v>
      </c>
      <c r="F28" s="31">
        <f t="shared" si="1"/>
        <v>0.8184482179858994</v>
      </c>
      <c r="G28" s="29">
        <f t="shared" si="7"/>
        <v>1239165</v>
      </c>
      <c r="H28" s="31">
        <f t="shared" si="4"/>
        <v>0.61442410244789869</v>
      </c>
      <c r="I28" s="35">
        <v>15451</v>
      </c>
      <c r="J28" s="35">
        <v>85037</v>
      </c>
      <c r="K28" s="35">
        <v>466246</v>
      </c>
      <c r="L28" s="35">
        <v>402879</v>
      </c>
      <c r="M28" s="35">
        <v>191333</v>
      </c>
      <c r="N28" s="35">
        <v>78219</v>
      </c>
      <c r="O28" s="68">
        <f t="shared" si="8"/>
        <v>2</v>
      </c>
      <c r="P28" s="69">
        <f t="shared" si="5"/>
        <v>9.9167439759499125E-7</v>
      </c>
      <c r="Q28" s="68">
        <v>2</v>
      </c>
      <c r="S28" s="1">
        <v>2016791</v>
      </c>
    </row>
    <row r="29" spans="1:19" x14ac:dyDescent="0.45">
      <c r="A29" s="33" t="s">
        <v>35</v>
      </c>
      <c r="B29" s="32">
        <f t="shared" si="6"/>
        <v>8416150</v>
      </c>
      <c r="C29" s="34">
        <f>SUM(一般接種!D28+一般接種!G28+一般接種!J28+一般接種!M28+医療従事者等!C26)</f>
        <v>3130880</v>
      </c>
      <c r="D29" s="30">
        <f t="shared" si="0"/>
        <v>0.84933781122329954</v>
      </c>
      <c r="E29" s="34">
        <f>SUM(一般接種!E28+一般接種!H28+一般接種!K28+一般接種!N28+医療従事者等!D26)</f>
        <v>3090393</v>
      </c>
      <c r="F29" s="31">
        <f t="shared" si="1"/>
        <v>0.83835459245956612</v>
      </c>
      <c r="G29" s="29">
        <f t="shared" si="7"/>
        <v>2194876</v>
      </c>
      <c r="H29" s="31">
        <f t="shared" si="4"/>
        <v>0.59542083303944915</v>
      </c>
      <c r="I29" s="35">
        <v>23507</v>
      </c>
      <c r="J29" s="35">
        <v>114821</v>
      </c>
      <c r="K29" s="35">
        <v>652246</v>
      </c>
      <c r="L29" s="35">
        <v>751591</v>
      </c>
      <c r="M29" s="35">
        <v>450407</v>
      </c>
      <c r="N29" s="35">
        <v>202304</v>
      </c>
      <c r="O29" s="68">
        <f t="shared" si="8"/>
        <v>1</v>
      </c>
      <c r="P29" s="69">
        <f t="shared" si="5"/>
        <v>2.7127766353973948E-7</v>
      </c>
      <c r="Q29" s="68">
        <v>1</v>
      </c>
      <c r="S29" s="1">
        <v>3686260</v>
      </c>
    </row>
    <row r="30" spans="1:19" x14ac:dyDescent="0.45">
      <c r="A30" s="33" t="s">
        <v>36</v>
      </c>
      <c r="B30" s="32">
        <f t="shared" si="6"/>
        <v>16070357</v>
      </c>
      <c r="C30" s="34">
        <f>SUM(一般接種!D29+一般接種!G29+一般接種!J29+一般接種!M29+医療従事者等!C27)</f>
        <v>6001106</v>
      </c>
      <c r="D30" s="30">
        <f t="shared" si="0"/>
        <v>0.79392289942242167</v>
      </c>
      <c r="E30" s="34">
        <f>SUM(一般接種!E29+一般接種!H29+一般接種!K29+一般接種!N29+医療従事者等!D27)</f>
        <v>5889442</v>
      </c>
      <c r="F30" s="31">
        <f t="shared" si="1"/>
        <v>0.77915018808536063</v>
      </c>
      <c r="G30" s="29">
        <f t="shared" si="7"/>
        <v>4179805</v>
      </c>
      <c r="H30" s="31">
        <f t="shared" si="4"/>
        <v>0.55297188628568394</v>
      </c>
      <c r="I30" s="35">
        <v>43049</v>
      </c>
      <c r="J30" s="35">
        <v>373084</v>
      </c>
      <c r="K30" s="35">
        <v>1351332</v>
      </c>
      <c r="L30" s="35">
        <v>1357153</v>
      </c>
      <c r="M30" s="35">
        <v>757224</v>
      </c>
      <c r="N30" s="35">
        <v>297963</v>
      </c>
      <c r="O30" s="68">
        <f t="shared" si="8"/>
        <v>4</v>
      </c>
      <c r="P30" s="69">
        <f t="shared" si="5"/>
        <v>5.291843866263463E-7</v>
      </c>
      <c r="Q30" s="68">
        <v>4</v>
      </c>
      <c r="S30" s="1">
        <v>7558802</v>
      </c>
    </row>
    <row r="31" spans="1:19" x14ac:dyDescent="0.45">
      <c r="A31" s="33" t="s">
        <v>37</v>
      </c>
      <c r="B31" s="32">
        <f t="shared" si="6"/>
        <v>3986596</v>
      </c>
      <c r="C31" s="34">
        <f>SUM(一般接種!D30+一般接種!G30+一般接種!J30+一般接種!M30+医療従事者等!C28)</f>
        <v>1477272</v>
      </c>
      <c r="D31" s="30">
        <f t="shared" si="0"/>
        <v>0.82045278211131334</v>
      </c>
      <c r="E31" s="34">
        <f>SUM(一般接種!E30+一般接種!H30+一般接種!K30+一般接種!N30+医療従事者等!D28)</f>
        <v>1459657</v>
      </c>
      <c r="F31" s="31">
        <f t="shared" si="1"/>
        <v>0.81066969832113067</v>
      </c>
      <c r="G31" s="29">
        <f t="shared" si="7"/>
        <v>1049664</v>
      </c>
      <c r="H31" s="31">
        <f t="shared" si="4"/>
        <v>0.5829662709928094</v>
      </c>
      <c r="I31" s="35">
        <v>16793</v>
      </c>
      <c r="J31" s="35">
        <v>67296</v>
      </c>
      <c r="K31" s="35">
        <v>346556</v>
      </c>
      <c r="L31" s="35">
        <v>353180</v>
      </c>
      <c r="M31" s="35">
        <v>194225</v>
      </c>
      <c r="N31" s="35">
        <v>71614</v>
      </c>
      <c r="O31" s="68">
        <f t="shared" si="8"/>
        <v>3</v>
      </c>
      <c r="P31" s="69">
        <f t="shared" si="5"/>
        <v>1.666151085469663E-6</v>
      </c>
      <c r="Q31" s="68">
        <v>3</v>
      </c>
      <c r="S31" s="1">
        <v>1800557</v>
      </c>
    </row>
    <row r="32" spans="1:19" x14ac:dyDescent="0.45">
      <c r="A32" s="33" t="s">
        <v>38</v>
      </c>
      <c r="B32" s="32">
        <f t="shared" si="6"/>
        <v>3108261</v>
      </c>
      <c r="C32" s="34">
        <f>SUM(一般接種!D31+一般接種!G31+一般接種!J31+一般接種!M31+医療従事者等!C29)</f>
        <v>1155851</v>
      </c>
      <c r="D32" s="30">
        <f t="shared" si="0"/>
        <v>0.81464333967887925</v>
      </c>
      <c r="E32" s="34">
        <f>SUM(一般接種!E31+一般接種!H31+一般接種!K31+一般接種!N31+医療従事者等!D29)</f>
        <v>1142393</v>
      </c>
      <c r="F32" s="31">
        <f t="shared" si="1"/>
        <v>0.80515814646158879</v>
      </c>
      <c r="G32" s="29">
        <f t="shared" si="7"/>
        <v>810017</v>
      </c>
      <c r="H32" s="31">
        <f t="shared" si="4"/>
        <v>0.57089966966042049</v>
      </c>
      <c r="I32" s="35">
        <v>8722</v>
      </c>
      <c r="J32" s="35">
        <v>52723</v>
      </c>
      <c r="K32" s="35">
        <v>238338</v>
      </c>
      <c r="L32" s="35">
        <v>285537</v>
      </c>
      <c r="M32" s="35">
        <v>159561</v>
      </c>
      <c r="N32" s="35">
        <v>65136</v>
      </c>
      <c r="O32" s="68">
        <f t="shared" si="8"/>
        <v>0</v>
      </c>
      <c r="P32" s="69">
        <f t="shared" si="5"/>
        <v>0</v>
      </c>
      <c r="Q32" s="68">
        <v>0</v>
      </c>
      <c r="S32" s="1">
        <v>1418843</v>
      </c>
    </row>
    <row r="33" spans="1:19" x14ac:dyDescent="0.45">
      <c r="A33" s="33" t="s">
        <v>39</v>
      </c>
      <c r="B33" s="32">
        <f t="shared" si="6"/>
        <v>5402122</v>
      </c>
      <c r="C33" s="34">
        <f>SUM(一般接種!D32+一般接種!G32+一般接種!J32+一般接種!M32+医療従事者等!C30)</f>
        <v>2026304</v>
      </c>
      <c r="D33" s="30">
        <f t="shared" si="0"/>
        <v>0.80073913019424292</v>
      </c>
      <c r="E33" s="34">
        <f>SUM(一般接種!E32+一般接種!H32+一般接種!K32+一般接種!N32+医療従事者等!D30)</f>
        <v>1991861</v>
      </c>
      <c r="F33" s="31">
        <f t="shared" si="1"/>
        <v>0.78712821205891859</v>
      </c>
      <c r="G33" s="29">
        <f t="shared" si="7"/>
        <v>1383957</v>
      </c>
      <c r="H33" s="31">
        <f t="shared" si="4"/>
        <v>0.54690141479572363</v>
      </c>
      <c r="I33" s="35">
        <v>25848</v>
      </c>
      <c r="J33" s="35">
        <v>94853</v>
      </c>
      <c r="K33" s="35">
        <v>448267</v>
      </c>
      <c r="L33" s="35">
        <v>472557</v>
      </c>
      <c r="M33" s="35">
        <v>249306</v>
      </c>
      <c r="N33" s="35">
        <v>93126</v>
      </c>
      <c r="O33" s="68">
        <f t="shared" si="8"/>
        <v>0</v>
      </c>
      <c r="P33" s="69">
        <f t="shared" si="5"/>
        <v>0</v>
      </c>
      <c r="Q33" s="68">
        <v>0</v>
      </c>
      <c r="S33" s="1">
        <v>2530542</v>
      </c>
    </row>
    <row r="34" spans="1:19" x14ac:dyDescent="0.45">
      <c r="A34" s="33" t="s">
        <v>40</v>
      </c>
      <c r="B34" s="32">
        <f t="shared" si="6"/>
        <v>18205945</v>
      </c>
      <c r="C34" s="34">
        <f>SUM(一般接種!D33+一般接種!G33+一般接種!J33+一般接種!M33+医療従事者等!C31)</f>
        <v>6892910</v>
      </c>
      <c r="D34" s="30">
        <f t="shared" si="0"/>
        <v>0.77978408534137233</v>
      </c>
      <c r="E34" s="34">
        <f>SUM(一般接種!E33+一般接種!H33+一般接種!K33+一般接種!N33+医療従事者等!D31)</f>
        <v>6799571</v>
      </c>
      <c r="F34" s="31">
        <f t="shared" si="1"/>
        <v>0.76922479082836148</v>
      </c>
      <c r="G34" s="29">
        <f t="shared" si="7"/>
        <v>4513444</v>
      </c>
      <c r="H34" s="31">
        <f t="shared" si="4"/>
        <v>0.51059883289924068</v>
      </c>
      <c r="I34" s="35">
        <v>64542</v>
      </c>
      <c r="J34" s="35">
        <v>368340</v>
      </c>
      <c r="K34" s="35">
        <v>1512971</v>
      </c>
      <c r="L34" s="35">
        <v>1541482</v>
      </c>
      <c r="M34" s="35">
        <v>762093</v>
      </c>
      <c r="N34" s="35">
        <v>264016</v>
      </c>
      <c r="O34" s="68">
        <f t="shared" si="8"/>
        <v>20</v>
      </c>
      <c r="P34" s="69">
        <f t="shared" si="5"/>
        <v>2.26256859683754E-6</v>
      </c>
      <c r="Q34" s="68">
        <v>20</v>
      </c>
      <c r="S34" s="1">
        <v>8839511</v>
      </c>
    </row>
    <row r="35" spans="1:19" x14ac:dyDescent="0.45">
      <c r="A35" s="33" t="s">
        <v>41</v>
      </c>
      <c r="B35" s="32">
        <f t="shared" si="6"/>
        <v>11860113</v>
      </c>
      <c r="C35" s="34">
        <f>SUM(一般接種!D34+一般接種!G34+一般接種!J34+一般接種!M34+医療従事者等!C32)</f>
        <v>4427417</v>
      </c>
      <c r="D35" s="30">
        <f t="shared" si="0"/>
        <v>0.80154192219783205</v>
      </c>
      <c r="E35" s="34">
        <f>SUM(一般接種!E34+一般接種!H34+一般接種!K34+一般接種!N34+医療従事者等!D32)</f>
        <v>4372495</v>
      </c>
      <c r="F35" s="31">
        <f t="shared" si="1"/>
        <v>0.7915988141845256</v>
      </c>
      <c r="G35" s="29">
        <f t="shared" si="7"/>
        <v>3060190</v>
      </c>
      <c r="H35" s="31">
        <f t="shared" si="4"/>
        <v>0.55401842087397313</v>
      </c>
      <c r="I35" s="35">
        <v>44374</v>
      </c>
      <c r="J35" s="35">
        <v>241282</v>
      </c>
      <c r="K35" s="35">
        <v>1005825</v>
      </c>
      <c r="L35" s="35">
        <v>1031410</v>
      </c>
      <c r="M35" s="35">
        <v>540978</v>
      </c>
      <c r="N35" s="35">
        <v>196321</v>
      </c>
      <c r="O35" s="68">
        <f t="shared" si="8"/>
        <v>11</v>
      </c>
      <c r="P35" s="69">
        <f t="shared" si="5"/>
        <v>1.9914458349362964E-6</v>
      </c>
      <c r="Q35" s="68">
        <v>11</v>
      </c>
      <c r="S35" s="1">
        <v>5523625</v>
      </c>
    </row>
    <row r="36" spans="1:19" x14ac:dyDescent="0.45">
      <c r="A36" s="33" t="s">
        <v>42</v>
      </c>
      <c r="B36" s="32">
        <f t="shared" si="6"/>
        <v>2964085</v>
      </c>
      <c r="C36" s="34">
        <f>SUM(一般接種!D35+一般接種!G35+一般接種!J35+一般接種!M35+医療従事者等!C33)</f>
        <v>1092831</v>
      </c>
      <c r="D36" s="30">
        <f t="shared" si="0"/>
        <v>0.81267145520431849</v>
      </c>
      <c r="E36" s="34">
        <f>SUM(一般接種!E35+一般接種!H35+一般接種!K35+一般接種!N35+医療従事者等!D33)</f>
        <v>1081050</v>
      </c>
      <c r="F36" s="31">
        <f t="shared" si="1"/>
        <v>0.80391064734494944</v>
      </c>
      <c r="G36" s="29">
        <f t="shared" si="7"/>
        <v>790188</v>
      </c>
      <c r="H36" s="31">
        <f t="shared" si="4"/>
        <v>0.58761439952288141</v>
      </c>
      <c r="I36" s="35">
        <v>7528</v>
      </c>
      <c r="J36" s="35">
        <v>53869</v>
      </c>
      <c r="K36" s="35">
        <v>306730</v>
      </c>
      <c r="L36" s="35">
        <v>252861</v>
      </c>
      <c r="M36" s="35">
        <v>130378</v>
      </c>
      <c r="N36" s="35">
        <v>38822</v>
      </c>
      <c r="O36" s="68">
        <f t="shared" si="8"/>
        <v>16</v>
      </c>
      <c r="P36" s="69">
        <f t="shared" si="5"/>
        <v>1.189821965452032E-5</v>
      </c>
      <c r="Q36" s="68">
        <v>16</v>
      </c>
      <c r="S36" s="1">
        <v>1344739</v>
      </c>
    </row>
    <row r="37" spans="1:19" x14ac:dyDescent="0.45">
      <c r="A37" s="33" t="s">
        <v>43</v>
      </c>
      <c r="B37" s="32">
        <f t="shared" si="6"/>
        <v>2053334</v>
      </c>
      <c r="C37" s="34">
        <f>SUM(一般接種!D36+一般接種!G36+一般接種!J36+一般接種!M36+医療従事者等!C34)</f>
        <v>749168</v>
      </c>
      <c r="D37" s="30">
        <f t="shared" si="0"/>
        <v>0.79324715808020063</v>
      </c>
      <c r="E37" s="34">
        <f>SUM(一般接種!E36+一般接種!H36+一般接種!K36+一般接種!N36+医療従事者等!D34)</f>
        <v>739549</v>
      </c>
      <c r="F37" s="31">
        <f t="shared" si="1"/>
        <v>0.78306220034899288</v>
      </c>
      <c r="G37" s="29">
        <f t="shared" si="7"/>
        <v>564617</v>
      </c>
      <c r="H37" s="31">
        <f t="shared" si="4"/>
        <v>0.59783764209599</v>
      </c>
      <c r="I37" s="35">
        <v>7665</v>
      </c>
      <c r="J37" s="35">
        <v>44710</v>
      </c>
      <c r="K37" s="35">
        <v>211053</v>
      </c>
      <c r="L37" s="35">
        <v>196133</v>
      </c>
      <c r="M37" s="35">
        <v>82959</v>
      </c>
      <c r="N37" s="35">
        <v>22097</v>
      </c>
      <c r="O37" s="68">
        <f t="shared" si="8"/>
        <v>0</v>
      </c>
      <c r="P37" s="69">
        <f t="shared" si="5"/>
        <v>0</v>
      </c>
      <c r="Q37" s="68">
        <v>0</v>
      </c>
      <c r="S37" s="1">
        <v>944432</v>
      </c>
    </row>
    <row r="38" spans="1:19" x14ac:dyDescent="0.45">
      <c r="A38" s="33" t="s">
        <v>44</v>
      </c>
      <c r="B38" s="32">
        <f t="shared" si="6"/>
        <v>1205488</v>
      </c>
      <c r="C38" s="34">
        <f>SUM(一般接種!D37+一般接種!G37+一般接種!J37+一般接種!M37+医療従事者等!C35)</f>
        <v>442914</v>
      </c>
      <c r="D38" s="30">
        <f t="shared" si="0"/>
        <v>0.79548050604538889</v>
      </c>
      <c r="E38" s="34">
        <f>SUM(一般接種!E37+一般接種!H37+一般接種!K37+一般接種!N37+医療従事者等!D35)</f>
        <v>436549</v>
      </c>
      <c r="F38" s="31">
        <f t="shared" si="1"/>
        <v>0.78404886599567525</v>
      </c>
      <c r="G38" s="29">
        <f t="shared" si="7"/>
        <v>326025</v>
      </c>
      <c r="H38" s="31">
        <f t="shared" si="4"/>
        <v>0.58554602469880812</v>
      </c>
      <c r="I38" s="35">
        <v>4892</v>
      </c>
      <c r="J38" s="35">
        <v>23054</v>
      </c>
      <c r="K38" s="35">
        <v>107858</v>
      </c>
      <c r="L38" s="35">
        <v>110298</v>
      </c>
      <c r="M38" s="35">
        <v>59503</v>
      </c>
      <c r="N38" s="35">
        <v>20420</v>
      </c>
      <c r="O38" s="68">
        <f t="shared" si="8"/>
        <v>0</v>
      </c>
      <c r="P38" s="69">
        <f t="shared" si="5"/>
        <v>0</v>
      </c>
      <c r="Q38" s="68">
        <v>0</v>
      </c>
      <c r="S38" s="1">
        <v>556788</v>
      </c>
    </row>
    <row r="39" spans="1:19" x14ac:dyDescent="0.45">
      <c r="A39" s="33" t="s">
        <v>45</v>
      </c>
      <c r="B39" s="32">
        <f t="shared" si="6"/>
        <v>1521197</v>
      </c>
      <c r="C39" s="34">
        <f>SUM(一般接種!D38+一般接種!G38+一般接種!J38+一般接種!M38+医療従事者等!C36)</f>
        <v>562604</v>
      </c>
      <c r="D39" s="30">
        <f t="shared" si="0"/>
        <v>0.83619419899972502</v>
      </c>
      <c r="E39" s="34">
        <f>SUM(一般接種!E38+一般接種!H38+一般接種!K38+一般接種!N38+医療従事者等!D36)</f>
        <v>551530</v>
      </c>
      <c r="F39" s="31">
        <f t="shared" si="1"/>
        <v>0.81973499401767203</v>
      </c>
      <c r="G39" s="29">
        <f t="shared" si="7"/>
        <v>407053</v>
      </c>
      <c r="H39" s="31">
        <f t="shared" si="4"/>
        <v>0.60499988852805009</v>
      </c>
      <c r="I39" s="35">
        <v>4863</v>
      </c>
      <c r="J39" s="35">
        <v>30238</v>
      </c>
      <c r="K39" s="35">
        <v>111099</v>
      </c>
      <c r="L39" s="35">
        <v>142257</v>
      </c>
      <c r="M39" s="35">
        <v>81493</v>
      </c>
      <c r="N39" s="35">
        <v>37103</v>
      </c>
      <c r="O39" s="68">
        <f t="shared" si="8"/>
        <v>10</v>
      </c>
      <c r="P39" s="69">
        <f t="shared" si="5"/>
        <v>1.4862926658888402E-5</v>
      </c>
      <c r="Q39" s="68">
        <v>10</v>
      </c>
      <c r="S39" s="1">
        <v>672815</v>
      </c>
    </row>
    <row r="40" spans="1:19" x14ac:dyDescent="0.45">
      <c r="A40" s="33" t="s">
        <v>46</v>
      </c>
      <c r="B40" s="32">
        <f t="shared" si="6"/>
        <v>4066510</v>
      </c>
      <c r="C40" s="34">
        <f>SUM(一般接種!D39+一般接種!G39+一般接種!J39+一般接種!M39+医療従事者等!C37)</f>
        <v>1512019</v>
      </c>
      <c r="D40" s="30">
        <f t="shared" si="0"/>
        <v>0.7984085889097583</v>
      </c>
      <c r="E40" s="34">
        <f>SUM(一般接種!E39+一般接種!H39+一般接種!K39+一般接種!N39+医療従事者等!D37)</f>
        <v>1480609</v>
      </c>
      <c r="F40" s="31">
        <f t="shared" si="1"/>
        <v>0.78182280938076065</v>
      </c>
      <c r="G40" s="29">
        <f t="shared" si="7"/>
        <v>1073880</v>
      </c>
      <c r="H40" s="31">
        <f t="shared" si="4"/>
        <v>0.56705306974212044</v>
      </c>
      <c r="I40" s="35">
        <v>21855</v>
      </c>
      <c r="J40" s="35">
        <v>137806</v>
      </c>
      <c r="K40" s="35">
        <v>361820</v>
      </c>
      <c r="L40" s="35">
        <v>317516</v>
      </c>
      <c r="M40" s="35">
        <v>163111</v>
      </c>
      <c r="N40" s="35">
        <v>71772</v>
      </c>
      <c r="O40" s="68">
        <f t="shared" si="8"/>
        <v>2</v>
      </c>
      <c r="P40" s="69">
        <f t="shared" si="5"/>
        <v>1.0560827461953298E-6</v>
      </c>
      <c r="Q40" s="68">
        <v>2</v>
      </c>
      <c r="S40" s="1">
        <v>1893791</v>
      </c>
    </row>
    <row r="41" spans="1:19" x14ac:dyDescent="0.45">
      <c r="A41" s="33" t="s">
        <v>47</v>
      </c>
      <c r="B41" s="32">
        <f t="shared" si="6"/>
        <v>6054450</v>
      </c>
      <c r="C41" s="34">
        <f>SUM(一般接種!D40+一般接種!G40+一般接種!J40+一般接種!M40+医療従事者等!C38)</f>
        <v>2239800</v>
      </c>
      <c r="D41" s="30">
        <f t="shared" si="0"/>
        <v>0.79639230516780313</v>
      </c>
      <c r="E41" s="34">
        <f>SUM(一般接種!E40+一般接種!H40+一般接種!K40+一般接種!N40+医療従事者等!D38)</f>
        <v>2209515</v>
      </c>
      <c r="F41" s="31">
        <f t="shared" si="1"/>
        <v>0.78562404864400326</v>
      </c>
      <c r="G41" s="29">
        <f t="shared" si="7"/>
        <v>1605135</v>
      </c>
      <c r="H41" s="31">
        <f t="shared" si="4"/>
        <v>0.57072826268216881</v>
      </c>
      <c r="I41" s="35">
        <v>22371</v>
      </c>
      <c r="J41" s="35">
        <v>121018</v>
      </c>
      <c r="K41" s="35">
        <v>544440</v>
      </c>
      <c r="L41" s="35">
        <v>531259</v>
      </c>
      <c r="M41" s="35">
        <v>291088</v>
      </c>
      <c r="N41" s="35">
        <v>94959</v>
      </c>
      <c r="O41" s="68">
        <f t="shared" si="8"/>
        <v>0</v>
      </c>
      <c r="P41" s="69">
        <f t="shared" si="5"/>
        <v>0</v>
      </c>
      <c r="Q41" s="68">
        <v>0</v>
      </c>
      <c r="S41" s="1">
        <v>2812433</v>
      </c>
    </row>
    <row r="42" spans="1:19" x14ac:dyDescent="0.45">
      <c r="A42" s="33" t="s">
        <v>48</v>
      </c>
      <c r="B42" s="32">
        <f t="shared" si="6"/>
        <v>3069645</v>
      </c>
      <c r="C42" s="34">
        <f>SUM(一般接種!D41+一般接種!G41+一般接種!J41+一般接種!M41+医療従事者等!C39)</f>
        <v>1119426</v>
      </c>
      <c r="D42" s="30">
        <f t="shared" si="0"/>
        <v>0.82546843545140147</v>
      </c>
      <c r="E42" s="34">
        <f>SUM(一般接種!E41+一般接種!H41+一般接種!K41+一般接種!N41+医療従事者等!D39)</f>
        <v>1095139</v>
      </c>
      <c r="F42" s="31">
        <f t="shared" si="1"/>
        <v>0.80755912131021823</v>
      </c>
      <c r="G42" s="29">
        <f t="shared" si="7"/>
        <v>855080</v>
      </c>
      <c r="H42" s="31">
        <f t="shared" si="4"/>
        <v>0.63053882059714916</v>
      </c>
      <c r="I42" s="35">
        <v>44715</v>
      </c>
      <c r="J42" s="35">
        <v>46567</v>
      </c>
      <c r="K42" s="35">
        <v>286713</v>
      </c>
      <c r="L42" s="35">
        <v>309495</v>
      </c>
      <c r="M42" s="35">
        <v>133370</v>
      </c>
      <c r="N42" s="35">
        <v>34220</v>
      </c>
      <c r="O42" s="68">
        <f t="shared" si="8"/>
        <v>0</v>
      </c>
      <c r="P42" s="69">
        <f t="shared" si="5"/>
        <v>0</v>
      </c>
      <c r="Q42" s="68">
        <v>0</v>
      </c>
      <c r="S42" s="1">
        <v>1356110</v>
      </c>
    </row>
    <row r="43" spans="1:19" x14ac:dyDescent="0.45">
      <c r="A43" s="33" t="s">
        <v>49</v>
      </c>
      <c r="B43" s="32">
        <f t="shared" si="6"/>
        <v>1635466</v>
      </c>
      <c r="C43" s="34">
        <f>SUM(一般接種!D42+一般接種!G42+一般接種!J42+一般接種!M42+医療従事者等!C40)</f>
        <v>598758</v>
      </c>
      <c r="D43" s="30">
        <f t="shared" si="0"/>
        <v>0.81469326443059309</v>
      </c>
      <c r="E43" s="34">
        <f>SUM(一般接種!E42+一般接種!H42+一般接種!K42+一般接種!N42+医療従事者等!D40)</f>
        <v>591025</v>
      </c>
      <c r="F43" s="31">
        <f t="shared" si="1"/>
        <v>0.80417144590985223</v>
      </c>
      <c r="G43" s="29">
        <f t="shared" si="7"/>
        <v>445683</v>
      </c>
      <c r="H43" s="31">
        <f t="shared" si="4"/>
        <v>0.60641350624329038</v>
      </c>
      <c r="I43" s="35">
        <v>7897</v>
      </c>
      <c r="J43" s="35">
        <v>39551</v>
      </c>
      <c r="K43" s="35">
        <v>150248</v>
      </c>
      <c r="L43" s="35">
        <v>159520</v>
      </c>
      <c r="M43" s="35">
        <v>67006</v>
      </c>
      <c r="N43" s="35">
        <v>21461</v>
      </c>
      <c r="O43" s="68">
        <f t="shared" si="8"/>
        <v>0</v>
      </c>
      <c r="P43" s="69">
        <f t="shared" si="5"/>
        <v>0</v>
      </c>
      <c r="Q43" s="68">
        <v>0</v>
      </c>
      <c r="S43" s="1">
        <v>734949</v>
      </c>
    </row>
    <row r="44" spans="1:19" x14ac:dyDescent="0.45">
      <c r="A44" s="33" t="s">
        <v>50</v>
      </c>
      <c r="B44" s="32">
        <f t="shared" si="6"/>
        <v>2116435</v>
      </c>
      <c r="C44" s="34">
        <f>SUM(一般接種!D43+一般接種!G43+一般接種!J43+一般接種!M43+医療従事者等!C41)</f>
        <v>778443</v>
      </c>
      <c r="D44" s="30">
        <f t="shared" si="0"/>
        <v>0.79930813967815861</v>
      </c>
      <c r="E44" s="34">
        <f>SUM(一般接種!E43+一般接種!H43+一般接種!K43+一般接種!N43+医療従事者等!D41)</f>
        <v>769176</v>
      </c>
      <c r="F44" s="31">
        <f t="shared" si="1"/>
        <v>0.78979274994455262</v>
      </c>
      <c r="G44" s="29">
        <f t="shared" si="7"/>
        <v>568815</v>
      </c>
      <c r="H44" s="31">
        <f t="shared" si="4"/>
        <v>0.58406133714482855</v>
      </c>
      <c r="I44" s="35">
        <v>9373</v>
      </c>
      <c r="J44" s="35">
        <v>48105</v>
      </c>
      <c r="K44" s="35">
        <v>170555</v>
      </c>
      <c r="L44" s="35">
        <v>186655</v>
      </c>
      <c r="M44" s="35">
        <v>113404</v>
      </c>
      <c r="N44" s="35">
        <v>40723</v>
      </c>
      <c r="O44" s="68">
        <f t="shared" si="8"/>
        <v>1</v>
      </c>
      <c r="P44" s="69">
        <f t="shared" si="5"/>
        <v>1.0268036833501729E-6</v>
      </c>
      <c r="Q44" s="68">
        <v>1</v>
      </c>
      <c r="S44" s="1">
        <v>973896</v>
      </c>
    </row>
    <row r="45" spans="1:19" x14ac:dyDescent="0.45">
      <c r="A45" s="33" t="s">
        <v>51</v>
      </c>
      <c r="B45" s="32">
        <f t="shared" si="6"/>
        <v>3028536</v>
      </c>
      <c r="C45" s="34">
        <f>SUM(一般接種!D44+一般接種!G44+一般接種!J44+一般接種!M44+医療従事者等!C42)</f>
        <v>1112065</v>
      </c>
      <c r="D45" s="30">
        <f t="shared" si="0"/>
        <v>0.81997450264300975</v>
      </c>
      <c r="E45" s="34">
        <f>SUM(一般接種!E44+一般接種!H44+一般接種!K44+一般接種!N44+医療従事者等!D42)</f>
        <v>1099347</v>
      </c>
      <c r="F45" s="31">
        <f t="shared" si="1"/>
        <v>0.81059696111026314</v>
      </c>
      <c r="G45" s="29">
        <f t="shared" si="7"/>
        <v>817117</v>
      </c>
      <c r="H45" s="31">
        <f t="shared" si="4"/>
        <v>0.60249635199034968</v>
      </c>
      <c r="I45" s="35">
        <v>12466</v>
      </c>
      <c r="J45" s="35">
        <v>58299</v>
      </c>
      <c r="K45" s="35">
        <v>278196</v>
      </c>
      <c r="L45" s="35">
        <v>270766</v>
      </c>
      <c r="M45" s="35">
        <v>141087</v>
      </c>
      <c r="N45" s="35">
        <v>56303</v>
      </c>
      <c r="O45" s="68">
        <f t="shared" si="8"/>
        <v>7</v>
      </c>
      <c r="P45" s="69">
        <f t="shared" si="5"/>
        <v>5.1614082976274483E-6</v>
      </c>
      <c r="Q45" s="68">
        <v>7</v>
      </c>
      <c r="S45" s="1">
        <v>1356219</v>
      </c>
    </row>
    <row r="46" spans="1:19" x14ac:dyDescent="0.45">
      <c r="A46" s="33" t="s">
        <v>52</v>
      </c>
      <c r="B46" s="32">
        <f t="shared" si="6"/>
        <v>1532593</v>
      </c>
      <c r="C46" s="34">
        <f>SUM(一般接種!D45+一般接種!G45+一般接種!J45+一般接種!M45+医療従事者等!C43)</f>
        <v>564757</v>
      </c>
      <c r="D46" s="30">
        <f t="shared" si="0"/>
        <v>0.80545290922134094</v>
      </c>
      <c r="E46" s="34">
        <f>SUM(一般接種!E45+一般接種!H45+一般接種!K45+一般接種!N45+医療従事者等!D43)</f>
        <v>556565</v>
      </c>
      <c r="F46" s="31">
        <f t="shared" si="1"/>
        <v>0.79376952994079875</v>
      </c>
      <c r="G46" s="29">
        <f t="shared" si="7"/>
        <v>411261</v>
      </c>
      <c r="H46" s="31">
        <f t="shared" si="4"/>
        <v>0.58653787186219541</v>
      </c>
      <c r="I46" s="35">
        <v>10587</v>
      </c>
      <c r="J46" s="35">
        <v>33435</v>
      </c>
      <c r="K46" s="35">
        <v>140814</v>
      </c>
      <c r="L46" s="35">
        <v>125037</v>
      </c>
      <c r="M46" s="35">
        <v>73177</v>
      </c>
      <c r="N46" s="35">
        <v>28211</v>
      </c>
      <c r="O46" s="68">
        <f t="shared" si="8"/>
        <v>10</v>
      </c>
      <c r="P46" s="69">
        <f t="shared" si="5"/>
        <v>1.4261937598318232E-5</v>
      </c>
      <c r="Q46" s="68">
        <v>10</v>
      </c>
      <c r="S46" s="1">
        <v>701167</v>
      </c>
    </row>
    <row r="47" spans="1:19" x14ac:dyDescent="0.45">
      <c r="A47" s="33" t="s">
        <v>53</v>
      </c>
      <c r="B47" s="32">
        <f t="shared" si="6"/>
        <v>11028991</v>
      </c>
      <c r="C47" s="34">
        <f>SUM(一般接種!D46+一般接種!G46+一般接種!J46+一般接種!M46+医療従事者等!C44)</f>
        <v>4129029</v>
      </c>
      <c r="D47" s="30">
        <f t="shared" si="0"/>
        <v>0.80579469455541097</v>
      </c>
      <c r="E47" s="34">
        <f>SUM(一般接種!E46+一般接種!H46+一般接種!K46+一般接種!N46+医療従事者等!D44)</f>
        <v>4042288</v>
      </c>
      <c r="F47" s="31">
        <f t="shared" si="1"/>
        <v>0.78886687990445281</v>
      </c>
      <c r="G47" s="29">
        <f t="shared" si="7"/>
        <v>2857672</v>
      </c>
      <c r="H47" s="31">
        <f t="shared" si="4"/>
        <v>0.55768485432762771</v>
      </c>
      <c r="I47" s="35">
        <v>43330</v>
      </c>
      <c r="J47" s="35">
        <v>228033</v>
      </c>
      <c r="K47" s="35">
        <v>925787</v>
      </c>
      <c r="L47" s="35">
        <v>1019461</v>
      </c>
      <c r="M47" s="35">
        <v>488325</v>
      </c>
      <c r="N47" s="35">
        <v>152736</v>
      </c>
      <c r="O47" s="68">
        <f t="shared" si="8"/>
        <v>2</v>
      </c>
      <c r="P47" s="69">
        <f t="shared" si="5"/>
        <v>3.9030711315198361E-7</v>
      </c>
      <c r="Q47" s="68">
        <v>2</v>
      </c>
      <c r="S47" s="1">
        <v>5124170</v>
      </c>
    </row>
    <row r="48" spans="1:19" x14ac:dyDescent="0.45">
      <c r="A48" s="33" t="s">
        <v>54</v>
      </c>
      <c r="B48" s="32">
        <f t="shared" si="6"/>
        <v>1769738</v>
      </c>
      <c r="C48" s="34">
        <f>SUM(一般接種!D47+一般接種!G47+一般接種!J47+一般接種!M47+医療従事者等!C45)</f>
        <v>656719</v>
      </c>
      <c r="D48" s="30">
        <f t="shared" si="0"/>
        <v>0.80261713813610491</v>
      </c>
      <c r="E48" s="34">
        <f>SUM(一般接種!E47+一般接種!H47+一般接種!K47+一般接種!N47+医療従事者等!D45)</f>
        <v>647559</v>
      </c>
      <c r="F48" s="31">
        <f t="shared" si="1"/>
        <v>0.79142213237972092</v>
      </c>
      <c r="G48" s="29">
        <f t="shared" si="7"/>
        <v>465454</v>
      </c>
      <c r="H48" s="31">
        <f t="shared" si="4"/>
        <v>0.5688602848615657</v>
      </c>
      <c r="I48" s="35">
        <v>8389</v>
      </c>
      <c r="J48" s="35">
        <v>56428</v>
      </c>
      <c r="K48" s="35">
        <v>165170</v>
      </c>
      <c r="L48" s="35">
        <v>146294</v>
      </c>
      <c r="M48" s="35">
        <v>62752</v>
      </c>
      <c r="N48" s="35">
        <v>26421</v>
      </c>
      <c r="O48" s="68">
        <f t="shared" si="8"/>
        <v>6</v>
      </c>
      <c r="P48" s="69">
        <f t="shared" si="5"/>
        <v>7.3329732028715926E-6</v>
      </c>
      <c r="Q48" s="68">
        <v>6</v>
      </c>
      <c r="S48" s="1">
        <v>818222</v>
      </c>
    </row>
    <row r="49" spans="1:19" x14ac:dyDescent="0.45">
      <c r="A49" s="33" t="s">
        <v>55</v>
      </c>
      <c r="B49" s="32">
        <f t="shared" si="6"/>
        <v>3003308</v>
      </c>
      <c r="C49" s="34">
        <f>SUM(一般接種!D48+一般接種!G48+一般接種!J48+一般接種!M48+医療従事者等!C46)</f>
        <v>1097238</v>
      </c>
      <c r="D49" s="30">
        <f t="shared" si="0"/>
        <v>0.8213240434810597</v>
      </c>
      <c r="E49" s="34">
        <f>SUM(一般接種!E48+一般接種!H48+一般接種!K48+一般接種!N48+医療従事者等!D46)</f>
        <v>1078767</v>
      </c>
      <c r="F49" s="31">
        <f t="shared" si="1"/>
        <v>0.80749780304175789</v>
      </c>
      <c r="G49" s="29">
        <f t="shared" si="7"/>
        <v>827303</v>
      </c>
      <c r="H49" s="31">
        <f t="shared" si="4"/>
        <v>0.61926751091742283</v>
      </c>
      <c r="I49" s="35">
        <v>14772</v>
      </c>
      <c r="J49" s="35">
        <v>65649</v>
      </c>
      <c r="K49" s="35">
        <v>275788</v>
      </c>
      <c r="L49" s="35">
        <v>301110</v>
      </c>
      <c r="M49" s="35">
        <v>131306</v>
      </c>
      <c r="N49" s="35">
        <v>38678</v>
      </c>
      <c r="O49" s="68">
        <f t="shared" si="8"/>
        <v>0</v>
      </c>
      <c r="P49" s="69">
        <f t="shared" si="5"/>
        <v>0</v>
      </c>
      <c r="Q49" s="68">
        <v>0</v>
      </c>
      <c r="S49" s="1">
        <v>1335938</v>
      </c>
    </row>
    <row r="50" spans="1:19" x14ac:dyDescent="0.45">
      <c r="A50" s="33" t="s">
        <v>56</v>
      </c>
      <c r="B50" s="32">
        <f t="shared" si="6"/>
        <v>3993135</v>
      </c>
      <c r="C50" s="34">
        <f>SUM(一般接種!D49+一般接種!G49+一般接種!J49+一般接種!M49+医療従事者等!C47)</f>
        <v>1457113</v>
      </c>
      <c r="D50" s="30">
        <f t="shared" si="0"/>
        <v>0.82854299759189598</v>
      </c>
      <c r="E50" s="34">
        <f>SUM(一般接種!E49+一般接種!H49+一般接種!K49+一般接種!N49+医療従事者等!D47)</f>
        <v>1438093</v>
      </c>
      <c r="F50" s="31">
        <f t="shared" si="1"/>
        <v>0.81772785297771866</v>
      </c>
      <c r="G50" s="29">
        <f t="shared" si="7"/>
        <v>1097927</v>
      </c>
      <c r="H50" s="31">
        <f t="shared" si="4"/>
        <v>0.62430280130441329</v>
      </c>
      <c r="I50" s="35">
        <v>20982</v>
      </c>
      <c r="J50" s="35">
        <v>77709</v>
      </c>
      <c r="K50" s="35">
        <v>343944</v>
      </c>
      <c r="L50" s="35">
        <v>429086</v>
      </c>
      <c r="M50" s="35">
        <v>175642</v>
      </c>
      <c r="N50" s="35">
        <v>50564</v>
      </c>
      <c r="O50" s="68">
        <f t="shared" si="8"/>
        <v>2</v>
      </c>
      <c r="P50" s="69">
        <f t="shared" si="5"/>
        <v>1.1372391813015135E-6</v>
      </c>
      <c r="Q50" s="68">
        <v>2</v>
      </c>
      <c r="S50" s="1">
        <v>1758645</v>
      </c>
    </row>
    <row r="51" spans="1:19" x14ac:dyDescent="0.45">
      <c r="A51" s="33" t="s">
        <v>57</v>
      </c>
      <c r="B51" s="32">
        <f t="shared" si="6"/>
        <v>2500975</v>
      </c>
      <c r="C51" s="34">
        <f>SUM(一般接種!D50+一般接種!G50+一般接種!J50+一般接種!M50+医療従事者等!C48)</f>
        <v>923948</v>
      </c>
      <c r="D51" s="30">
        <f t="shared" si="0"/>
        <v>0.80924482873085923</v>
      </c>
      <c r="E51" s="34">
        <f>SUM(一般接種!E50+一般接種!H50+一般接種!K50+一般接種!N50+医療従事者等!D48)</f>
        <v>907761</v>
      </c>
      <c r="F51" s="31">
        <f t="shared" si="1"/>
        <v>0.79506735765817294</v>
      </c>
      <c r="G51" s="29">
        <f t="shared" si="7"/>
        <v>669262</v>
      </c>
      <c r="H51" s="31">
        <f t="shared" si="4"/>
        <v>0.58617672484390071</v>
      </c>
      <c r="I51" s="35">
        <v>19311</v>
      </c>
      <c r="J51" s="35">
        <v>50709</v>
      </c>
      <c r="K51" s="35">
        <v>216316</v>
      </c>
      <c r="L51" s="35">
        <v>218466</v>
      </c>
      <c r="M51" s="35">
        <v>116115</v>
      </c>
      <c r="N51" s="35">
        <v>48345</v>
      </c>
      <c r="O51" s="68">
        <f t="shared" si="8"/>
        <v>4</v>
      </c>
      <c r="P51" s="69">
        <f t="shared" si="5"/>
        <v>3.5034215290508091E-6</v>
      </c>
      <c r="Q51" s="68">
        <v>4</v>
      </c>
      <c r="S51" s="1">
        <v>1141741</v>
      </c>
    </row>
    <row r="52" spans="1:19" x14ac:dyDescent="0.45">
      <c r="A52" s="33" t="s">
        <v>58</v>
      </c>
      <c r="B52" s="32">
        <f t="shared" si="6"/>
        <v>2351200</v>
      </c>
      <c r="C52" s="34">
        <f>SUM(一般接種!D51+一般接種!G51+一般接種!J51+一般接種!M51+医療従事者等!C49)</f>
        <v>868788</v>
      </c>
      <c r="D52" s="30">
        <f t="shared" si="0"/>
        <v>0.79907582587485204</v>
      </c>
      <c r="E52" s="34">
        <f>SUM(一般接種!E51+一般接種!H51+一般接種!K51+一般接種!N51+医療従事者等!D49)</f>
        <v>855570</v>
      </c>
      <c r="F52" s="31">
        <f t="shared" si="1"/>
        <v>0.78691844770386699</v>
      </c>
      <c r="G52" s="29">
        <f t="shared" si="7"/>
        <v>626789</v>
      </c>
      <c r="H52" s="31">
        <f t="shared" si="4"/>
        <v>0.57649499972867102</v>
      </c>
      <c r="I52" s="35">
        <v>10938</v>
      </c>
      <c r="J52" s="35">
        <v>46215</v>
      </c>
      <c r="K52" s="35">
        <v>186479</v>
      </c>
      <c r="L52" s="35">
        <v>215073</v>
      </c>
      <c r="M52" s="35">
        <v>121553</v>
      </c>
      <c r="N52" s="35">
        <v>46531</v>
      </c>
      <c r="O52" s="68">
        <f t="shared" si="8"/>
        <v>53</v>
      </c>
      <c r="P52" s="69">
        <f t="shared" si="5"/>
        <v>4.87472418718573E-5</v>
      </c>
      <c r="Q52" s="68">
        <v>53</v>
      </c>
      <c r="S52" s="1">
        <v>1087241</v>
      </c>
    </row>
    <row r="53" spans="1:19" x14ac:dyDescent="0.45">
      <c r="A53" s="33" t="s">
        <v>59</v>
      </c>
      <c r="B53" s="32">
        <f t="shared" si="6"/>
        <v>3574226</v>
      </c>
      <c r="C53" s="34">
        <f>SUM(一般接種!D52+一般接種!G52+一般接種!J52+一般接種!M52+医療従事者等!C50)</f>
        <v>1317833</v>
      </c>
      <c r="D53" s="30">
        <f t="shared" si="0"/>
        <v>0.81472590396267863</v>
      </c>
      <c r="E53" s="34">
        <f>SUM(一般接種!E52+一般接種!H52+一般接種!K52+一般接種!N52+医療従事者等!D50)</f>
        <v>1292022</v>
      </c>
      <c r="F53" s="31">
        <f t="shared" si="1"/>
        <v>0.79876873009680882</v>
      </c>
      <c r="G53" s="29">
        <f t="shared" si="7"/>
        <v>964356</v>
      </c>
      <c r="H53" s="31">
        <f t="shared" si="4"/>
        <v>0.59619527955502172</v>
      </c>
      <c r="I53" s="35">
        <v>17249</v>
      </c>
      <c r="J53" s="35">
        <v>70653</v>
      </c>
      <c r="K53" s="35">
        <v>341805</v>
      </c>
      <c r="L53" s="35">
        <v>301439</v>
      </c>
      <c r="M53" s="35">
        <v>170054</v>
      </c>
      <c r="N53" s="35">
        <v>63156</v>
      </c>
      <c r="O53" s="68">
        <f t="shared" si="8"/>
        <v>15</v>
      </c>
      <c r="P53" s="69">
        <f t="shared" si="5"/>
        <v>9.2734728599452127E-6</v>
      </c>
      <c r="Q53" s="68">
        <v>15</v>
      </c>
      <c r="S53" s="1">
        <v>1617517</v>
      </c>
    </row>
    <row r="54" spans="1:19" x14ac:dyDescent="0.45">
      <c r="A54" s="33" t="s">
        <v>60</v>
      </c>
      <c r="B54" s="32">
        <f t="shared" si="6"/>
        <v>2729389</v>
      </c>
      <c r="C54" s="34">
        <f>SUM(一般接種!D53+一般接種!G53+一般接種!J53+一般接種!M53+医療従事者等!C51)</f>
        <v>1057302</v>
      </c>
      <c r="D54" s="37">
        <f t="shared" si="0"/>
        <v>0.71193130781527125</v>
      </c>
      <c r="E54" s="34">
        <f>SUM(一般接種!E53+一般接種!H53+一般接種!K53+一般接種!N53+医療従事者等!D51)</f>
        <v>1035019</v>
      </c>
      <c r="F54" s="31">
        <f t="shared" si="1"/>
        <v>0.69692711286241227</v>
      </c>
      <c r="G54" s="29">
        <f t="shared" si="7"/>
        <v>637068</v>
      </c>
      <c r="H54" s="31">
        <f t="shared" si="4"/>
        <v>0.42896793386114773</v>
      </c>
      <c r="I54" s="35">
        <v>17077</v>
      </c>
      <c r="J54" s="35">
        <v>57938</v>
      </c>
      <c r="K54" s="35">
        <v>210200</v>
      </c>
      <c r="L54" s="35">
        <v>190137</v>
      </c>
      <c r="M54" s="35">
        <v>117032</v>
      </c>
      <c r="N54" s="35">
        <v>44684</v>
      </c>
      <c r="O54" s="68">
        <f t="shared" si="8"/>
        <v>0</v>
      </c>
      <c r="P54" s="69">
        <f t="shared" si="5"/>
        <v>0</v>
      </c>
      <c r="Q54" s="68">
        <v>0</v>
      </c>
      <c r="S54" s="1">
        <v>1485118</v>
      </c>
    </row>
    <row r="55" spans="1:19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9" x14ac:dyDescent="0.45">
      <c r="A56" s="101" t="s">
        <v>110</v>
      </c>
      <c r="B56" s="101"/>
      <c r="C56" s="101"/>
      <c r="D56" s="101"/>
      <c r="E56" s="101"/>
      <c r="F56" s="101"/>
      <c r="G56" s="101"/>
      <c r="H56" s="101"/>
      <c r="I56" s="101"/>
      <c r="J56" s="22"/>
      <c r="K56" s="22"/>
      <c r="L56" s="22"/>
      <c r="M56" s="22"/>
    </row>
    <row r="57" spans="1:19" x14ac:dyDescent="0.45">
      <c r="A57" s="22" t="s">
        <v>111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9" x14ac:dyDescent="0.45">
      <c r="A58" s="22" t="s">
        <v>112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9" x14ac:dyDescent="0.45">
      <c r="A59" s="24" t="s">
        <v>113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9" x14ac:dyDescent="0.45">
      <c r="A60" s="101" t="s">
        <v>114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54"/>
      <c r="M60" s="54"/>
    </row>
    <row r="61" spans="1:19" x14ac:dyDescent="0.45">
      <c r="A61" s="24" t="s">
        <v>115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N4"/>
    <mergeCell ref="I6:N6"/>
    <mergeCell ref="B3:Q3"/>
    <mergeCell ref="O4:Q4"/>
  </mergeCells>
  <phoneticPr fontId="2"/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workbookViewId="0">
      <selection activeCell="B6" sqref="B6"/>
    </sheetView>
  </sheetViews>
  <sheetFormatPr defaultRowHeight="18" x14ac:dyDescent="0.45"/>
  <cols>
    <col min="1" max="1" width="13.59765625" style="62" customWidth="1"/>
    <col min="2" max="2" width="12.5" style="75" bestFit="1" customWidth="1"/>
    <col min="3" max="3" width="12.5" style="62" bestFit="1" customWidth="1"/>
    <col min="4" max="8" width="11.3984375" style="62" bestFit="1" customWidth="1"/>
    <col min="9" max="9" width="8.69921875" style="62" bestFit="1" customWidth="1"/>
    <col min="10" max="11" width="9" style="62" bestFit="1" customWidth="1"/>
    <col min="12" max="14" width="9" style="62" customWidth="1"/>
    <col min="15" max="15" width="1.69921875" style="62" customWidth="1"/>
    <col min="16" max="16" width="12.59765625" style="62" customWidth="1"/>
    <col min="17" max="17" width="9" style="62"/>
    <col min="18" max="18" width="12.19921875" style="62" customWidth="1"/>
    <col min="19" max="19" width="9.19921875" style="62" bestFit="1" customWidth="1"/>
    <col min="20" max="20" width="12.5" bestFit="1" customWidth="1"/>
  </cols>
  <sheetData>
    <row r="1" spans="1:21" x14ac:dyDescent="0.45">
      <c r="A1" s="22" t="s">
        <v>116</v>
      </c>
      <c r="B1" s="23"/>
      <c r="C1" s="24"/>
      <c r="D1" s="24"/>
      <c r="E1"/>
      <c r="F1"/>
      <c r="G1"/>
      <c r="H1"/>
      <c r="I1"/>
      <c r="J1"/>
      <c r="K1"/>
      <c r="O1"/>
      <c r="P1"/>
      <c r="Q1"/>
      <c r="R1"/>
      <c r="S1"/>
    </row>
    <row r="2" spans="1:21" x14ac:dyDescent="0.45">
      <c r="A2"/>
      <c r="B2"/>
      <c r="C2"/>
      <c r="D2"/>
      <c r="E2"/>
      <c r="F2"/>
      <c r="G2"/>
      <c r="H2"/>
      <c r="I2"/>
      <c r="J2"/>
      <c r="K2"/>
      <c r="O2"/>
      <c r="P2"/>
      <c r="Q2"/>
      <c r="R2"/>
      <c r="S2"/>
      <c r="T2" s="123" t="str">
        <f>'進捗状況 (都道府県別)'!H3</f>
        <v>（5月27日公表時点）</v>
      </c>
      <c r="U2" s="123"/>
    </row>
    <row r="3" spans="1:21" ht="37.5" customHeight="1" x14ac:dyDescent="0.45">
      <c r="A3" s="124" t="s">
        <v>3</v>
      </c>
      <c r="B3" s="120" t="s">
        <v>117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/>
      <c r="P3" s="120" t="s">
        <v>118</v>
      </c>
      <c r="Q3" s="120"/>
      <c r="R3" s="120"/>
      <c r="S3" s="120"/>
      <c r="T3" s="120"/>
      <c r="U3" s="120"/>
    </row>
    <row r="4" spans="1:21" ht="18.75" customHeight="1" x14ac:dyDescent="0.45">
      <c r="A4" s="125"/>
      <c r="B4" s="127" t="s">
        <v>13</v>
      </c>
      <c r="C4" s="128" t="s">
        <v>119</v>
      </c>
      <c r="D4" s="128"/>
      <c r="E4" s="128"/>
      <c r="F4" s="129" t="s">
        <v>120</v>
      </c>
      <c r="G4" s="130"/>
      <c r="H4" s="131"/>
      <c r="I4" s="129" t="s">
        <v>121</v>
      </c>
      <c r="J4" s="130"/>
      <c r="K4" s="131"/>
      <c r="L4" s="133" t="s">
        <v>122</v>
      </c>
      <c r="M4" s="134"/>
      <c r="N4" s="135"/>
      <c r="O4"/>
      <c r="P4" s="132" t="s">
        <v>123</v>
      </c>
      <c r="Q4" s="132"/>
      <c r="R4" s="120" t="s">
        <v>124</v>
      </c>
      <c r="S4" s="120"/>
      <c r="T4" s="128" t="s">
        <v>121</v>
      </c>
      <c r="U4" s="128"/>
    </row>
    <row r="5" spans="1:21" ht="36" x14ac:dyDescent="0.45">
      <c r="A5" s="126"/>
      <c r="B5" s="127"/>
      <c r="C5" s="38" t="s">
        <v>125</v>
      </c>
      <c r="D5" s="38" t="s">
        <v>96</v>
      </c>
      <c r="E5" s="38" t="s">
        <v>97</v>
      </c>
      <c r="F5" s="38" t="s">
        <v>125</v>
      </c>
      <c r="G5" s="38" t="s">
        <v>96</v>
      </c>
      <c r="H5" s="38" t="s">
        <v>97</v>
      </c>
      <c r="I5" s="38" t="s">
        <v>125</v>
      </c>
      <c r="J5" s="38" t="s">
        <v>96</v>
      </c>
      <c r="K5" s="38" t="s">
        <v>97</v>
      </c>
      <c r="L5" s="72" t="s">
        <v>125</v>
      </c>
      <c r="M5" s="72" t="s">
        <v>96</v>
      </c>
      <c r="N5" s="72" t="s">
        <v>97</v>
      </c>
      <c r="O5"/>
      <c r="P5" s="39" t="s">
        <v>126</v>
      </c>
      <c r="Q5" s="39" t="s">
        <v>127</v>
      </c>
      <c r="R5" s="39" t="s">
        <v>128</v>
      </c>
      <c r="S5" s="39" t="s">
        <v>129</v>
      </c>
      <c r="T5" s="39" t="s">
        <v>128</v>
      </c>
      <c r="U5" s="39" t="s">
        <v>127</v>
      </c>
    </row>
    <row r="6" spans="1:21" x14ac:dyDescent="0.45">
      <c r="A6" s="28" t="s">
        <v>130</v>
      </c>
      <c r="B6" s="40">
        <f>SUM(B7:B53)</f>
        <v>193090905</v>
      </c>
      <c r="C6" s="40">
        <f>SUM(C7:C53)</f>
        <v>160670235</v>
      </c>
      <c r="D6" s="40">
        <f>SUM(D7:D53)</f>
        <v>80686546</v>
      </c>
      <c r="E6" s="41">
        <f>SUM(E7:E53)</f>
        <v>79983689</v>
      </c>
      <c r="F6" s="41">
        <f t="shared" ref="F6:T6" si="0">SUM(F7:F53)</f>
        <v>32303398</v>
      </c>
      <c r="G6" s="41">
        <f>SUM(G7:G53)</f>
        <v>16202961</v>
      </c>
      <c r="H6" s="41">
        <f t="shared" ref="H6:N6" si="1">SUM(H7:H53)</f>
        <v>16100437</v>
      </c>
      <c r="I6" s="41">
        <f>SUM(I7:I53)</f>
        <v>117263</v>
      </c>
      <c r="J6" s="41">
        <f t="shared" si="1"/>
        <v>58614</v>
      </c>
      <c r="K6" s="41">
        <f t="shared" si="1"/>
        <v>58649</v>
      </c>
      <c r="L6" s="73">
        <f>SUM(L7:L53)</f>
        <v>9</v>
      </c>
      <c r="M6" s="73">
        <f t="shared" si="1"/>
        <v>8</v>
      </c>
      <c r="N6" s="73">
        <f t="shared" si="1"/>
        <v>1</v>
      </c>
      <c r="O6" s="42"/>
      <c r="P6" s="41">
        <f>SUM(P7:P53)</f>
        <v>176015320</v>
      </c>
      <c r="Q6" s="43">
        <f>C6/P6</f>
        <v>0.91281960570250364</v>
      </c>
      <c r="R6" s="41">
        <f t="shared" si="0"/>
        <v>34259050</v>
      </c>
      <c r="S6" s="44">
        <f>F6/R6</f>
        <v>0.94291575510704473</v>
      </c>
      <c r="T6" s="41">
        <f t="shared" si="0"/>
        <v>198740</v>
      </c>
      <c r="U6" s="44">
        <f>I6/T6</f>
        <v>0.59003220287813218</v>
      </c>
    </row>
    <row r="7" spans="1:21" x14ac:dyDescent="0.45">
      <c r="A7" s="45" t="s">
        <v>14</v>
      </c>
      <c r="B7" s="40">
        <f>C7+F7+I7+L7</f>
        <v>7923690</v>
      </c>
      <c r="C7" s="40">
        <v>6426266</v>
      </c>
      <c r="D7" s="40">
        <v>3228589</v>
      </c>
      <c r="E7" s="41">
        <v>3197677</v>
      </c>
      <c r="F7" s="46">
        <v>1496566</v>
      </c>
      <c r="G7" s="41">
        <v>750310</v>
      </c>
      <c r="H7" s="41">
        <v>746256</v>
      </c>
      <c r="I7" s="41">
        <v>858</v>
      </c>
      <c r="J7" s="41">
        <v>421</v>
      </c>
      <c r="K7" s="41">
        <v>437</v>
      </c>
      <c r="L7" s="73">
        <v>0</v>
      </c>
      <c r="M7" s="73">
        <v>0</v>
      </c>
      <c r="N7" s="73">
        <v>0</v>
      </c>
      <c r="O7" s="42"/>
      <c r="P7" s="41">
        <v>7380560</v>
      </c>
      <c r="Q7" s="43">
        <v>0.87070168117324431</v>
      </c>
      <c r="R7" s="47">
        <v>1518200</v>
      </c>
      <c r="S7" s="43">
        <v>0.98575023053616129</v>
      </c>
      <c r="T7" s="41">
        <v>900</v>
      </c>
      <c r="U7" s="44">
        <v>0.95333333333333337</v>
      </c>
    </row>
    <row r="8" spans="1:21" x14ac:dyDescent="0.45">
      <c r="A8" s="45" t="s">
        <v>15</v>
      </c>
      <c r="B8" s="40">
        <f t="shared" ref="B8:B53" si="2">C8+F8+I8+L8</f>
        <v>2032806</v>
      </c>
      <c r="C8" s="40">
        <v>1842167</v>
      </c>
      <c r="D8" s="40">
        <v>925934</v>
      </c>
      <c r="E8" s="41">
        <v>916233</v>
      </c>
      <c r="F8" s="46">
        <v>188228</v>
      </c>
      <c r="G8" s="41">
        <v>94580</v>
      </c>
      <c r="H8" s="41">
        <v>93648</v>
      </c>
      <c r="I8" s="41">
        <v>2411</v>
      </c>
      <c r="J8" s="41">
        <v>1213</v>
      </c>
      <c r="K8" s="41">
        <v>1198</v>
      </c>
      <c r="L8" s="73">
        <v>0</v>
      </c>
      <c r="M8" s="73">
        <v>0</v>
      </c>
      <c r="N8" s="73">
        <v>0</v>
      </c>
      <c r="O8" s="42"/>
      <c r="P8" s="41">
        <v>1914755</v>
      </c>
      <c r="Q8" s="43">
        <v>0.96209018908424315</v>
      </c>
      <c r="R8" s="47">
        <v>186500</v>
      </c>
      <c r="S8" s="43">
        <v>1.0092654155495979</v>
      </c>
      <c r="T8" s="41">
        <v>3700</v>
      </c>
      <c r="U8" s="44">
        <v>0.65162162162162163</v>
      </c>
    </row>
    <row r="9" spans="1:21" x14ac:dyDescent="0.45">
      <c r="A9" s="45" t="s">
        <v>16</v>
      </c>
      <c r="B9" s="40">
        <f t="shared" si="2"/>
        <v>1954375</v>
      </c>
      <c r="C9" s="40">
        <v>1709893</v>
      </c>
      <c r="D9" s="40">
        <v>859135</v>
      </c>
      <c r="E9" s="41">
        <v>850758</v>
      </c>
      <c r="F9" s="46">
        <v>244388</v>
      </c>
      <c r="G9" s="41">
        <v>122659</v>
      </c>
      <c r="H9" s="41">
        <v>121729</v>
      </c>
      <c r="I9" s="41">
        <v>94</v>
      </c>
      <c r="J9" s="41">
        <v>48</v>
      </c>
      <c r="K9" s="41">
        <v>46</v>
      </c>
      <c r="L9" s="73">
        <v>0</v>
      </c>
      <c r="M9" s="73">
        <v>0</v>
      </c>
      <c r="N9" s="73">
        <v>0</v>
      </c>
      <c r="O9" s="42"/>
      <c r="P9" s="41">
        <v>1859185</v>
      </c>
      <c r="Q9" s="43">
        <v>0.91970029878683401</v>
      </c>
      <c r="R9" s="47">
        <v>227500</v>
      </c>
      <c r="S9" s="43">
        <v>1.0742329670329671</v>
      </c>
      <c r="T9" s="41">
        <v>160</v>
      </c>
      <c r="U9" s="44">
        <v>0.58750000000000002</v>
      </c>
    </row>
    <row r="10" spans="1:21" x14ac:dyDescent="0.45">
      <c r="A10" s="45" t="s">
        <v>17</v>
      </c>
      <c r="B10" s="40">
        <f t="shared" si="2"/>
        <v>3535189</v>
      </c>
      <c r="C10" s="40">
        <v>2793713</v>
      </c>
      <c r="D10" s="40">
        <v>1404362</v>
      </c>
      <c r="E10" s="41">
        <v>1389351</v>
      </c>
      <c r="F10" s="46">
        <v>741426</v>
      </c>
      <c r="G10" s="41">
        <v>371596</v>
      </c>
      <c r="H10" s="41">
        <v>369830</v>
      </c>
      <c r="I10" s="41">
        <v>50</v>
      </c>
      <c r="J10" s="41">
        <v>21</v>
      </c>
      <c r="K10" s="41">
        <v>29</v>
      </c>
      <c r="L10" s="73">
        <v>0</v>
      </c>
      <c r="M10" s="73">
        <v>0</v>
      </c>
      <c r="N10" s="73">
        <v>0</v>
      </c>
      <c r="O10" s="42"/>
      <c r="P10" s="41">
        <v>3134565</v>
      </c>
      <c r="Q10" s="43">
        <v>0.89126019080797492</v>
      </c>
      <c r="R10" s="47">
        <v>854400</v>
      </c>
      <c r="S10" s="43">
        <v>0.86777387640449444</v>
      </c>
      <c r="T10" s="41">
        <v>140</v>
      </c>
      <c r="U10" s="44">
        <v>0.35714285714285715</v>
      </c>
    </row>
    <row r="11" spans="1:21" x14ac:dyDescent="0.45">
      <c r="A11" s="45" t="s">
        <v>18</v>
      </c>
      <c r="B11" s="40">
        <f t="shared" si="2"/>
        <v>1578545</v>
      </c>
      <c r="C11" s="40">
        <v>1482313</v>
      </c>
      <c r="D11" s="40">
        <v>744942</v>
      </c>
      <c r="E11" s="41">
        <v>737371</v>
      </c>
      <c r="F11" s="46">
        <v>96170</v>
      </c>
      <c r="G11" s="41">
        <v>48396</v>
      </c>
      <c r="H11" s="41">
        <v>47774</v>
      </c>
      <c r="I11" s="41">
        <v>62</v>
      </c>
      <c r="J11" s="41">
        <v>31</v>
      </c>
      <c r="K11" s="41">
        <v>31</v>
      </c>
      <c r="L11" s="73">
        <v>0</v>
      </c>
      <c r="M11" s="73">
        <v>0</v>
      </c>
      <c r="N11" s="73">
        <v>0</v>
      </c>
      <c r="O11" s="42"/>
      <c r="P11" s="41">
        <v>1517855</v>
      </c>
      <c r="Q11" s="43">
        <v>0.97658406105985096</v>
      </c>
      <c r="R11" s="47">
        <v>87900</v>
      </c>
      <c r="S11" s="43">
        <v>1.0940841865756541</v>
      </c>
      <c r="T11" s="41">
        <v>140</v>
      </c>
      <c r="U11" s="44">
        <v>0.44285714285714284</v>
      </c>
    </row>
    <row r="12" spans="1:21" x14ac:dyDescent="0.45">
      <c r="A12" s="45" t="s">
        <v>19</v>
      </c>
      <c r="B12" s="40">
        <f t="shared" si="2"/>
        <v>1734280</v>
      </c>
      <c r="C12" s="40">
        <v>1656352</v>
      </c>
      <c r="D12" s="40">
        <v>832526</v>
      </c>
      <c r="E12" s="41">
        <v>823826</v>
      </c>
      <c r="F12" s="46">
        <v>77767</v>
      </c>
      <c r="G12" s="41">
        <v>38934</v>
      </c>
      <c r="H12" s="41">
        <v>38833</v>
      </c>
      <c r="I12" s="41">
        <v>161</v>
      </c>
      <c r="J12" s="41">
        <v>80</v>
      </c>
      <c r="K12" s="41">
        <v>81</v>
      </c>
      <c r="L12" s="73">
        <v>0</v>
      </c>
      <c r="M12" s="73">
        <v>0</v>
      </c>
      <c r="N12" s="73">
        <v>0</v>
      </c>
      <c r="O12" s="42"/>
      <c r="P12" s="41">
        <v>1722695</v>
      </c>
      <c r="Q12" s="43">
        <v>0.9614888300018285</v>
      </c>
      <c r="R12" s="47">
        <v>61700</v>
      </c>
      <c r="S12" s="43">
        <v>1.2604051863857375</v>
      </c>
      <c r="T12" s="41">
        <v>340</v>
      </c>
      <c r="U12" s="44">
        <v>0.47352941176470587</v>
      </c>
    </row>
    <row r="13" spans="1:21" x14ac:dyDescent="0.45">
      <c r="A13" s="45" t="s">
        <v>20</v>
      </c>
      <c r="B13" s="40">
        <f t="shared" si="2"/>
        <v>2950872</v>
      </c>
      <c r="C13" s="40">
        <v>2742806</v>
      </c>
      <c r="D13" s="40">
        <v>1379448</v>
      </c>
      <c r="E13" s="41">
        <v>1363358</v>
      </c>
      <c r="F13" s="46">
        <v>207813</v>
      </c>
      <c r="G13" s="41">
        <v>104395</v>
      </c>
      <c r="H13" s="41">
        <v>103418</v>
      </c>
      <c r="I13" s="41">
        <v>253</v>
      </c>
      <c r="J13" s="41">
        <v>126</v>
      </c>
      <c r="K13" s="41">
        <v>127</v>
      </c>
      <c r="L13" s="73">
        <v>0</v>
      </c>
      <c r="M13" s="73">
        <v>0</v>
      </c>
      <c r="N13" s="73">
        <v>0</v>
      </c>
      <c r="O13" s="42"/>
      <c r="P13" s="41">
        <v>2897840</v>
      </c>
      <c r="Q13" s="43">
        <v>0.94650015183723046</v>
      </c>
      <c r="R13" s="47">
        <v>178600</v>
      </c>
      <c r="S13" s="43">
        <v>1.1635666293393057</v>
      </c>
      <c r="T13" s="41">
        <v>560</v>
      </c>
      <c r="U13" s="44">
        <v>0.45178571428571429</v>
      </c>
    </row>
    <row r="14" spans="1:21" x14ac:dyDescent="0.45">
      <c r="A14" s="45" t="s">
        <v>21</v>
      </c>
      <c r="B14" s="40">
        <f t="shared" si="2"/>
        <v>4619479</v>
      </c>
      <c r="C14" s="40">
        <v>3748618</v>
      </c>
      <c r="D14" s="40">
        <v>1883301</v>
      </c>
      <c r="E14" s="41">
        <v>1865317</v>
      </c>
      <c r="F14" s="46">
        <v>870491</v>
      </c>
      <c r="G14" s="41">
        <v>436681</v>
      </c>
      <c r="H14" s="41">
        <v>433810</v>
      </c>
      <c r="I14" s="41">
        <v>370</v>
      </c>
      <c r="J14" s="41">
        <v>178</v>
      </c>
      <c r="K14" s="41">
        <v>192</v>
      </c>
      <c r="L14" s="73">
        <v>0</v>
      </c>
      <c r="M14" s="73">
        <v>0</v>
      </c>
      <c r="N14" s="73">
        <v>0</v>
      </c>
      <c r="O14" s="42"/>
      <c r="P14" s="41">
        <v>4047505</v>
      </c>
      <c r="Q14" s="43">
        <v>0.92615524872730237</v>
      </c>
      <c r="R14" s="47">
        <v>892500</v>
      </c>
      <c r="S14" s="43">
        <v>0.97534005602240892</v>
      </c>
      <c r="T14" s="41">
        <v>860</v>
      </c>
      <c r="U14" s="44">
        <v>0.43023255813953487</v>
      </c>
    </row>
    <row r="15" spans="1:21" x14ac:dyDescent="0.45">
      <c r="A15" s="48" t="s">
        <v>22</v>
      </c>
      <c r="B15" s="40">
        <f t="shared" si="2"/>
        <v>3066235</v>
      </c>
      <c r="C15" s="40">
        <v>2683338</v>
      </c>
      <c r="D15" s="40">
        <v>1347970</v>
      </c>
      <c r="E15" s="41">
        <v>1335368</v>
      </c>
      <c r="F15" s="46">
        <v>382070</v>
      </c>
      <c r="G15" s="41">
        <v>192091</v>
      </c>
      <c r="H15" s="41">
        <v>189979</v>
      </c>
      <c r="I15" s="41">
        <v>827</v>
      </c>
      <c r="J15" s="41">
        <v>415</v>
      </c>
      <c r="K15" s="41">
        <v>412</v>
      </c>
      <c r="L15" s="73">
        <v>0</v>
      </c>
      <c r="M15" s="73">
        <v>0</v>
      </c>
      <c r="N15" s="73">
        <v>0</v>
      </c>
      <c r="O15" s="42"/>
      <c r="P15" s="41">
        <v>2857750</v>
      </c>
      <c r="Q15" s="43">
        <v>0.93896876913655847</v>
      </c>
      <c r="R15" s="47">
        <v>375900</v>
      </c>
      <c r="S15" s="43">
        <v>1.0164139398776271</v>
      </c>
      <c r="T15" s="41">
        <v>1120</v>
      </c>
      <c r="U15" s="44">
        <v>0.73839285714285718</v>
      </c>
    </row>
    <row r="16" spans="1:21" x14ac:dyDescent="0.45">
      <c r="A16" s="45" t="s">
        <v>23</v>
      </c>
      <c r="B16" s="40">
        <f t="shared" si="2"/>
        <v>2998327</v>
      </c>
      <c r="C16" s="40">
        <v>2147676</v>
      </c>
      <c r="D16" s="40">
        <v>1079000</v>
      </c>
      <c r="E16" s="41">
        <v>1068676</v>
      </c>
      <c r="F16" s="46">
        <v>850435</v>
      </c>
      <c r="G16" s="41">
        <v>426513</v>
      </c>
      <c r="H16" s="41">
        <v>423922</v>
      </c>
      <c r="I16" s="41">
        <v>216</v>
      </c>
      <c r="J16" s="41">
        <v>95</v>
      </c>
      <c r="K16" s="41">
        <v>121</v>
      </c>
      <c r="L16" s="73">
        <v>0</v>
      </c>
      <c r="M16" s="73">
        <v>0</v>
      </c>
      <c r="N16" s="73">
        <v>0</v>
      </c>
      <c r="O16" s="42"/>
      <c r="P16" s="41">
        <v>2472395</v>
      </c>
      <c r="Q16" s="43">
        <v>0.86866216765524928</v>
      </c>
      <c r="R16" s="47">
        <v>887500</v>
      </c>
      <c r="S16" s="43">
        <v>0.95823661971830987</v>
      </c>
      <c r="T16" s="41">
        <v>340</v>
      </c>
      <c r="U16" s="44">
        <v>0.63529411764705879</v>
      </c>
    </row>
    <row r="17" spans="1:21" x14ac:dyDescent="0.45">
      <c r="A17" s="45" t="s">
        <v>24</v>
      </c>
      <c r="B17" s="40">
        <f t="shared" si="2"/>
        <v>11535448</v>
      </c>
      <c r="C17" s="40">
        <v>9839635</v>
      </c>
      <c r="D17" s="40">
        <v>4947463</v>
      </c>
      <c r="E17" s="41">
        <v>4892172</v>
      </c>
      <c r="F17" s="46">
        <v>1677744</v>
      </c>
      <c r="G17" s="41">
        <v>840275</v>
      </c>
      <c r="H17" s="41">
        <v>837469</v>
      </c>
      <c r="I17" s="41">
        <v>18069</v>
      </c>
      <c r="J17" s="41">
        <v>9060</v>
      </c>
      <c r="K17" s="41">
        <v>9009</v>
      </c>
      <c r="L17" s="73">
        <v>0</v>
      </c>
      <c r="M17" s="73">
        <v>0</v>
      </c>
      <c r="N17" s="73">
        <v>0</v>
      </c>
      <c r="O17" s="42"/>
      <c r="P17" s="41">
        <v>10738810</v>
      </c>
      <c r="Q17" s="43">
        <v>0.9162686554655497</v>
      </c>
      <c r="R17" s="47">
        <v>659400</v>
      </c>
      <c r="S17" s="43">
        <v>2.5443494085532303</v>
      </c>
      <c r="T17" s="41">
        <v>37520</v>
      </c>
      <c r="U17" s="44">
        <v>0.48158315565031984</v>
      </c>
    </row>
    <row r="18" spans="1:21" x14ac:dyDescent="0.45">
      <c r="A18" s="45" t="s">
        <v>25</v>
      </c>
      <c r="B18" s="40">
        <f t="shared" si="2"/>
        <v>9850404</v>
      </c>
      <c r="C18" s="40">
        <v>8147142</v>
      </c>
      <c r="D18" s="40">
        <v>4093015</v>
      </c>
      <c r="E18" s="41">
        <v>4054127</v>
      </c>
      <c r="F18" s="46">
        <v>1702453</v>
      </c>
      <c r="G18" s="41">
        <v>853012</v>
      </c>
      <c r="H18" s="41">
        <v>849441</v>
      </c>
      <c r="I18" s="41">
        <v>809</v>
      </c>
      <c r="J18" s="41">
        <v>370</v>
      </c>
      <c r="K18" s="41">
        <v>439</v>
      </c>
      <c r="L18" s="73">
        <v>0</v>
      </c>
      <c r="M18" s="73">
        <v>0</v>
      </c>
      <c r="N18" s="73">
        <v>0</v>
      </c>
      <c r="O18" s="42"/>
      <c r="P18" s="41">
        <v>8759245</v>
      </c>
      <c r="Q18" s="43">
        <v>0.93011920547946769</v>
      </c>
      <c r="R18" s="47">
        <v>643300</v>
      </c>
      <c r="S18" s="43">
        <v>2.6464371210943574</v>
      </c>
      <c r="T18" s="41">
        <v>4360</v>
      </c>
      <c r="U18" s="44">
        <v>0.18555045871559633</v>
      </c>
    </row>
    <row r="19" spans="1:21" x14ac:dyDescent="0.45">
      <c r="A19" s="45" t="s">
        <v>26</v>
      </c>
      <c r="B19" s="40">
        <f t="shared" si="2"/>
        <v>21232563</v>
      </c>
      <c r="C19" s="40">
        <v>15860075</v>
      </c>
      <c r="D19" s="40">
        <v>7967007</v>
      </c>
      <c r="E19" s="41">
        <v>7893068</v>
      </c>
      <c r="F19" s="46">
        <v>5358926</v>
      </c>
      <c r="G19" s="41">
        <v>2688368</v>
      </c>
      <c r="H19" s="41">
        <v>2670558</v>
      </c>
      <c r="I19" s="41">
        <v>13562</v>
      </c>
      <c r="J19" s="41">
        <v>6701</v>
      </c>
      <c r="K19" s="41">
        <v>6861</v>
      </c>
      <c r="L19" s="73">
        <v>0</v>
      </c>
      <c r="M19" s="73">
        <v>0</v>
      </c>
      <c r="N19" s="73">
        <v>0</v>
      </c>
      <c r="O19" s="42"/>
      <c r="P19" s="41">
        <v>17647290</v>
      </c>
      <c r="Q19" s="43">
        <v>0.898725810025222</v>
      </c>
      <c r="R19" s="47">
        <v>10133850</v>
      </c>
      <c r="S19" s="43">
        <v>0.52881441900166271</v>
      </c>
      <c r="T19" s="41">
        <v>43540</v>
      </c>
      <c r="U19" s="44">
        <v>0.31148369315571889</v>
      </c>
    </row>
    <row r="20" spans="1:21" x14ac:dyDescent="0.45">
      <c r="A20" s="45" t="s">
        <v>27</v>
      </c>
      <c r="B20" s="40">
        <f t="shared" si="2"/>
        <v>14334393</v>
      </c>
      <c r="C20" s="40">
        <v>10995883</v>
      </c>
      <c r="D20" s="40">
        <v>5520370</v>
      </c>
      <c r="E20" s="41">
        <v>5475513</v>
      </c>
      <c r="F20" s="46">
        <v>3332430</v>
      </c>
      <c r="G20" s="41">
        <v>1669131</v>
      </c>
      <c r="H20" s="41">
        <v>1663299</v>
      </c>
      <c r="I20" s="41">
        <v>6080</v>
      </c>
      <c r="J20" s="41">
        <v>3052</v>
      </c>
      <c r="K20" s="41">
        <v>3028</v>
      </c>
      <c r="L20" s="73">
        <v>0</v>
      </c>
      <c r="M20" s="73">
        <v>0</v>
      </c>
      <c r="N20" s="73">
        <v>0</v>
      </c>
      <c r="O20" s="42"/>
      <c r="P20" s="41">
        <v>11804235</v>
      </c>
      <c r="Q20" s="43">
        <v>0.93152017051507363</v>
      </c>
      <c r="R20" s="47">
        <v>1939900</v>
      </c>
      <c r="S20" s="43">
        <v>1.7178359709263364</v>
      </c>
      <c r="T20" s="41">
        <v>11540</v>
      </c>
      <c r="U20" s="44">
        <v>0.52686308492201039</v>
      </c>
    </row>
    <row r="21" spans="1:21" x14ac:dyDescent="0.45">
      <c r="A21" s="45" t="s">
        <v>28</v>
      </c>
      <c r="B21" s="40">
        <f t="shared" si="2"/>
        <v>3531224</v>
      </c>
      <c r="C21" s="40">
        <v>2959726</v>
      </c>
      <c r="D21" s="40">
        <v>1486158</v>
      </c>
      <c r="E21" s="41">
        <v>1473568</v>
      </c>
      <c r="F21" s="46">
        <v>571412</v>
      </c>
      <c r="G21" s="41">
        <v>286675</v>
      </c>
      <c r="H21" s="41">
        <v>284737</v>
      </c>
      <c r="I21" s="41">
        <v>77</v>
      </c>
      <c r="J21" s="41">
        <v>35</v>
      </c>
      <c r="K21" s="41">
        <v>42</v>
      </c>
      <c r="L21" s="73">
        <v>9</v>
      </c>
      <c r="M21" s="73">
        <v>8</v>
      </c>
      <c r="N21" s="73">
        <v>1</v>
      </c>
      <c r="O21" s="42"/>
      <c r="P21" s="41">
        <v>3239205</v>
      </c>
      <c r="Q21" s="43">
        <v>0.913719878797421</v>
      </c>
      <c r="R21" s="47">
        <v>584800</v>
      </c>
      <c r="S21" s="43">
        <v>0.97710670314637482</v>
      </c>
      <c r="T21" s="41">
        <v>240</v>
      </c>
      <c r="U21" s="44">
        <v>0.32083333333333336</v>
      </c>
    </row>
    <row r="22" spans="1:21" x14ac:dyDescent="0.45">
      <c r="A22" s="45" t="s">
        <v>29</v>
      </c>
      <c r="B22" s="40">
        <f t="shared" si="2"/>
        <v>1673037</v>
      </c>
      <c r="C22" s="40">
        <v>1486861</v>
      </c>
      <c r="D22" s="40">
        <v>745903</v>
      </c>
      <c r="E22" s="41">
        <v>740958</v>
      </c>
      <c r="F22" s="46">
        <v>185960</v>
      </c>
      <c r="G22" s="41">
        <v>93193</v>
      </c>
      <c r="H22" s="41">
        <v>92767</v>
      </c>
      <c r="I22" s="41">
        <v>216</v>
      </c>
      <c r="J22" s="41">
        <v>109</v>
      </c>
      <c r="K22" s="41">
        <v>107</v>
      </c>
      <c r="L22" s="73">
        <v>0</v>
      </c>
      <c r="M22" s="73">
        <v>0</v>
      </c>
      <c r="N22" s="73">
        <v>0</v>
      </c>
      <c r="O22" s="42"/>
      <c r="P22" s="41">
        <v>1593220</v>
      </c>
      <c r="Q22" s="43">
        <v>0.93324274111547678</v>
      </c>
      <c r="R22" s="47">
        <v>176600</v>
      </c>
      <c r="S22" s="43">
        <v>1.0530011325028312</v>
      </c>
      <c r="T22" s="41">
        <v>440</v>
      </c>
      <c r="U22" s="44">
        <v>0.49090909090909091</v>
      </c>
    </row>
    <row r="23" spans="1:21" x14ac:dyDescent="0.45">
      <c r="A23" s="45" t="s">
        <v>30</v>
      </c>
      <c r="B23" s="40">
        <f t="shared" si="2"/>
        <v>1729535</v>
      </c>
      <c r="C23" s="40">
        <v>1523069</v>
      </c>
      <c r="D23" s="40">
        <v>764950</v>
      </c>
      <c r="E23" s="41">
        <v>758119</v>
      </c>
      <c r="F23" s="46">
        <v>205457</v>
      </c>
      <c r="G23" s="41">
        <v>103081</v>
      </c>
      <c r="H23" s="41">
        <v>102376</v>
      </c>
      <c r="I23" s="41">
        <v>1009</v>
      </c>
      <c r="J23" s="41">
        <v>504</v>
      </c>
      <c r="K23" s="41">
        <v>505</v>
      </c>
      <c r="L23" s="73">
        <v>0</v>
      </c>
      <c r="M23" s="73">
        <v>0</v>
      </c>
      <c r="N23" s="73">
        <v>0</v>
      </c>
      <c r="O23" s="42"/>
      <c r="P23" s="41">
        <v>1614630</v>
      </c>
      <c r="Q23" s="43">
        <v>0.94329289063129018</v>
      </c>
      <c r="R23" s="47">
        <v>220900</v>
      </c>
      <c r="S23" s="43">
        <v>0.93009053870529657</v>
      </c>
      <c r="T23" s="41">
        <v>1080</v>
      </c>
      <c r="U23" s="44">
        <v>0.93425925925925923</v>
      </c>
    </row>
    <row r="24" spans="1:21" x14ac:dyDescent="0.45">
      <c r="A24" s="45" t="s">
        <v>31</v>
      </c>
      <c r="B24" s="40">
        <f t="shared" si="2"/>
        <v>1192064</v>
      </c>
      <c r="C24" s="40">
        <v>1049425</v>
      </c>
      <c r="D24" s="40">
        <v>526789</v>
      </c>
      <c r="E24" s="41">
        <v>522636</v>
      </c>
      <c r="F24" s="46">
        <v>142576</v>
      </c>
      <c r="G24" s="41">
        <v>71568</v>
      </c>
      <c r="H24" s="41">
        <v>71008</v>
      </c>
      <c r="I24" s="41">
        <v>63</v>
      </c>
      <c r="J24" s="41">
        <v>21</v>
      </c>
      <c r="K24" s="41">
        <v>42</v>
      </c>
      <c r="L24" s="73">
        <v>0</v>
      </c>
      <c r="M24" s="73">
        <v>0</v>
      </c>
      <c r="N24" s="73">
        <v>0</v>
      </c>
      <c r="O24" s="42"/>
      <c r="P24" s="41">
        <v>1123470</v>
      </c>
      <c r="Q24" s="43">
        <v>0.9340925881420955</v>
      </c>
      <c r="R24" s="47">
        <v>145200</v>
      </c>
      <c r="S24" s="43">
        <v>0.98192837465564742</v>
      </c>
      <c r="T24" s="41">
        <v>140</v>
      </c>
      <c r="U24" s="44">
        <v>0.45</v>
      </c>
    </row>
    <row r="25" spans="1:21" x14ac:dyDescent="0.45">
      <c r="A25" s="45" t="s">
        <v>32</v>
      </c>
      <c r="B25" s="40">
        <f t="shared" si="2"/>
        <v>1271390</v>
      </c>
      <c r="C25" s="40">
        <v>1121587</v>
      </c>
      <c r="D25" s="40">
        <v>562724</v>
      </c>
      <c r="E25" s="41">
        <v>558863</v>
      </c>
      <c r="F25" s="46">
        <v>149771</v>
      </c>
      <c r="G25" s="41">
        <v>75163</v>
      </c>
      <c r="H25" s="41">
        <v>74608</v>
      </c>
      <c r="I25" s="41">
        <v>32</v>
      </c>
      <c r="J25" s="41">
        <v>12</v>
      </c>
      <c r="K25" s="41">
        <v>20</v>
      </c>
      <c r="L25" s="73">
        <v>0</v>
      </c>
      <c r="M25" s="73">
        <v>0</v>
      </c>
      <c r="N25" s="73">
        <v>0</v>
      </c>
      <c r="O25" s="42"/>
      <c r="P25" s="41">
        <v>1259990</v>
      </c>
      <c r="Q25" s="43">
        <v>0.89015547742442402</v>
      </c>
      <c r="R25" s="47">
        <v>139400</v>
      </c>
      <c r="S25" s="43">
        <v>1.0743974175035869</v>
      </c>
      <c r="T25" s="41">
        <v>280</v>
      </c>
      <c r="U25" s="44">
        <v>0.11428571428571428</v>
      </c>
    </row>
    <row r="26" spans="1:21" x14ac:dyDescent="0.45">
      <c r="A26" s="45" t="s">
        <v>33</v>
      </c>
      <c r="B26" s="40">
        <f t="shared" si="2"/>
        <v>3227338</v>
      </c>
      <c r="C26" s="40">
        <v>2937108</v>
      </c>
      <c r="D26" s="40">
        <v>1475594</v>
      </c>
      <c r="E26" s="41">
        <v>1461514</v>
      </c>
      <c r="F26" s="46">
        <v>290108</v>
      </c>
      <c r="G26" s="41">
        <v>145649</v>
      </c>
      <c r="H26" s="41">
        <v>144459</v>
      </c>
      <c r="I26" s="41">
        <v>122</v>
      </c>
      <c r="J26" s="41">
        <v>55</v>
      </c>
      <c r="K26" s="41">
        <v>67</v>
      </c>
      <c r="L26" s="73">
        <v>0</v>
      </c>
      <c r="M26" s="73">
        <v>0</v>
      </c>
      <c r="N26" s="73">
        <v>0</v>
      </c>
      <c r="O26" s="42"/>
      <c r="P26" s="41">
        <v>3157970</v>
      </c>
      <c r="Q26" s="43">
        <v>0.93006203352153438</v>
      </c>
      <c r="R26" s="47">
        <v>268100</v>
      </c>
      <c r="S26" s="43">
        <v>1.082088772845953</v>
      </c>
      <c r="T26" s="41">
        <v>140</v>
      </c>
      <c r="U26" s="44">
        <v>0.87142857142857144</v>
      </c>
    </row>
    <row r="27" spans="1:21" x14ac:dyDescent="0.45">
      <c r="A27" s="45" t="s">
        <v>34</v>
      </c>
      <c r="B27" s="40">
        <f t="shared" si="2"/>
        <v>3115138</v>
      </c>
      <c r="C27" s="40">
        <v>2774272</v>
      </c>
      <c r="D27" s="40">
        <v>1390964</v>
      </c>
      <c r="E27" s="41">
        <v>1383308</v>
      </c>
      <c r="F27" s="46">
        <v>338734</v>
      </c>
      <c r="G27" s="41">
        <v>170521</v>
      </c>
      <c r="H27" s="41">
        <v>168213</v>
      </c>
      <c r="I27" s="41">
        <v>2132</v>
      </c>
      <c r="J27" s="41">
        <v>1065</v>
      </c>
      <c r="K27" s="41">
        <v>1067</v>
      </c>
      <c r="L27" s="73">
        <v>0</v>
      </c>
      <c r="M27" s="73">
        <v>0</v>
      </c>
      <c r="N27" s="73">
        <v>0</v>
      </c>
      <c r="O27" s="42"/>
      <c r="P27" s="41">
        <v>2999125</v>
      </c>
      <c r="Q27" s="43">
        <v>0.92502713291376648</v>
      </c>
      <c r="R27" s="47">
        <v>279600</v>
      </c>
      <c r="S27" s="43">
        <v>1.2114949928469241</v>
      </c>
      <c r="T27" s="41">
        <v>2580</v>
      </c>
      <c r="U27" s="44">
        <v>0.82635658914728682</v>
      </c>
    </row>
    <row r="28" spans="1:21" x14ac:dyDescent="0.45">
      <c r="A28" s="45" t="s">
        <v>35</v>
      </c>
      <c r="B28" s="40">
        <f t="shared" si="2"/>
        <v>5910245</v>
      </c>
      <c r="C28" s="40">
        <v>5129019</v>
      </c>
      <c r="D28" s="40">
        <v>2575566</v>
      </c>
      <c r="E28" s="41">
        <v>2553453</v>
      </c>
      <c r="F28" s="46">
        <v>781038</v>
      </c>
      <c r="G28" s="41">
        <v>391539</v>
      </c>
      <c r="H28" s="41">
        <v>389499</v>
      </c>
      <c r="I28" s="41">
        <v>188</v>
      </c>
      <c r="J28" s="41">
        <v>91</v>
      </c>
      <c r="K28" s="41">
        <v>97</v>
      </c>
      <c r="L28" s="73">
        <v>0</v>
      </c>
      <c r="M28" s="73">
        <v>0</v>
      </c>
      <c r="N28" s="73">
        <v>0</v>
      </c>
      <c r="O28" s="42"/>
      <c r="P28" s="41">
        <v>5365220</v>
      </c>
      <c r="Q28" s="43">
        <v>0.95597552383686035</v>
      </c>
      <c r="R28" s="47">
        <v>752600</v>
      </c>
      <c r="S28" s="43">
        <v>1.0377863406856231</v>
      </c>
      <c r="T28" s="41">
        <v>1060</v>
      </c>
      <c r="U28" s="44">
        <v>0.17735849056603772</v>
      </c>
    </row>
    <row r="29" spans="1:21" x14ac:dyDescent="0.45">
      <c r="A29" s="45" t="s">
        <v>36</v>
      </c>
      <c r="B29" s="40">
        <f t="shared" si="2"/>
        <v>11206946</v>
      </c>
      <c r="C29" s="40">
        <v>8773959</v>
      </c>
      <c r="D29" s="40">
        <v>4402987</v>
      </c>
      <c r="E29" s="41">
        <v>4370972</v>
      </c>
      <c r="F29" s="46">
        <v>2432253</v>
      </c>
      <c r="G29" s="41">
        <v>1220051</v>
      </c>
      <c r="H29" s="41">
        <v>1212202</v>
      </c>
      <c r="I29" s="41">
        <v>734</v>
      </c>
      <c r="J29" s="41">
        <v>333</v>
      </c>
      <c r="K29" s="41">
        <v>401</v>
      </c>
      <c r="L29" s="73">
        <v>0</v>
      </c>
      <c r="M29" s="73">
        <v>0</v>
      </c>
      <c r="N29" s="73">
        <v>0</v>
      </c>
      <c r="O29" s="42"/>
      <c r="P29" s="41">
        <v>10035010</v>
      </c>
      <c r="Q29" s="43">
        <v>0.87433485367727581</v>
      </c>
      <c r="R29" s="47">
        <v>2709600</v>
      </c>
      <c r="S29" s="43">
        <v>0.8976428255093003</v>
      </c>
      <c r="T29" s="41">
        <v>1440</v>
      </c>
      <c r="U29" s="44">
        <v>0.50972222222222219</v>
      </c>
    </row>
    <row r="30" spans="1:21" x14ac:dyDescent="0.45">
      <c r="A30" s="45" t="s">
        <v>37</v>
      </c>
      <c r="B30" s="40">
        <f t="shared" si="2"/>
        <v>2766201</v>
      </c>
      <c r="C30" s="40">
        <v>2494344</v>
      </c>
      <c r="D30" s="40">
        <v>1251305</v>
      </c>
      <c r="E30" s="41">
        <v>1243039</v>
      </c>
      <c r="F30" s="46">
        <v>271348</v>
      </c>
      <c r="G30" s="41">
        <v>136330</v>
      </c>
      <c r="H30" s="41">
        <v>135018</v>
      </c>
      <c r="I30" s="41">
        <v>509</v>
      </c>
      <c r="J30" s="41">
        <v>254</v>
      </c>
      <c r="K30" s="41">
        <v>255</v>
      </c>
      <c r="L30" s="73">
        <v>0</v>
      </c>
      <c r="M30" s="73">
        <v>0</v>
      </c>
      <c r="N30" s="73">
        <v>0</v>
      </c>
      <c r="O30" s="42"/>
      <c r="P30" s="41">
        <v>2656215</v>
      </c>
      <c r="Q30" s="43">
        <v>0.93905952643140711</v>
      </c>
      <c r="R30" s="47">
        <v>239400</v>
      </c>
      <c r="S30" s="43">
        <v>1.1334502923976608</v>
      </c>
      <c r="T30" s="41">
        <v>780</v>
      </c>
      <c r="U30" s="44">
        <v>0.65256410256410258</v>
      </c>
    </row>
    <row r="31" spans="1:21" x14ac:dyDescent="0.45">
      <c r="A31" s="45" t="s">
        <v>38</v>
      </c>
      <c r="B31" s="40">
        <f t="shared" si="2"/>
        <v>2177090</v>
      </c>
      <c r="C31" s="40">
        <v>1808357</v>
      </c>
      <c r="D31" s="40">
        <v>907980</v>
      </c>
      <c r="E31" s="41">
        <v>900377</v>
      </c>
      <c r="F31" s="46">
        <v>368639</v>
      </c>
      <c r="G31" s="41">
        <v>184700</v>
      </c>
      <c r="H31" s="41">
        <v>183939</v>
      </c>
      <c r="I31" s="41">
        <v>94</v>
      </c>
      <c r="J31" s="41">
        <v>45</v>
      </c>
      <c r="K31" s="41">
        <v>49</v>
      </c>
      <c r="L31" s="73">
        <v>0</v>
      </c>
      <c r="M31" s="73">
        <v>0</v>
      </c>
      <c r="N31" s="73">
        <v>0</v>
      </c>
      <c r="O31" s="42"/>
      <c r="P31" s="41">
        <v>1900190</v>
      </c>
      <c r="Q31" s="43">
        <v>0.95167167493776939</v>
      </c>
      <c r="R31" s="47">
        <v>348300</v>
      </c>
      <c r="S31" s="43">
        <v>1.058395061728395</v>
      </c>
      <c r="T31" s="41">
        <v>240</v>
      </c>
      <c r="U31" s="44">
        <v>0.39166666666666666</v>
      </c>
    </row>
    <row r="32" spans="1:21" x14ac:dyDescent="0.45">
      <c r="A32" s="45" t="s">
        <v>39</v>
      </c>
      <c r="B32" s="40">
        <f t="shared" si="2"/>
        <v>3755351</v>
      </c>
      <c r="C32" s="40">
        <v>3103174</v>
      </c>
      <c r="D32" s="40">
        <v>1557309</v>
      </c>
      <c r="E32" s="41">
        <v>1545865</v>
      </c>
      <c r="F32" s="46">
        <v>651680</v>
      </c>
      <c r="G32" s="41">
        <v>327081</v>
      </c>
      <c r="H32" s="41">
        <v>324599</v>
      </c>
      <c r="I32" s="41">
        <v>497</v>
      </c>
      <c r="J32" s="41">
        <v>251</v>
      </c>
      <c r="K32" s="41">
        <v>246</v>
      </c>
      <c r="L32" s="73">
        <v>0</v>
      </c>
      <c r="M32" s="73">
        <v>0</v>
      </c>
      <c r="N32" s="73">
        <v>0</v>
      </c>
      <c r="O32" s="42"/>
      <c r="P32" s="41">
        <v>3372895</v>
      </c>
      <c r="Q32" s="43">
        <v>0.92003279082212763</v>
      </c>
      <c r="R32" s="47">
        <v>704200</v>
      </c>
      <c r="S32" s="43">
        <v>0.92541891508094287</v>
      </c>
      <c r="T32" s="41">
        <v>1060</v>
      </c>
      <c r="U32" s="44">
        <v>0.46886792452830189</v>
      </c>
    </row>
    <row r="33" spans="1:21" x14ac:dyDescent="0.45">
      <c r="A33" s="45" t="s">
        <v>40</v>
      </c>
      <c r="B33" s="40">
        <f t="shared" si="2"/>
        <v>12903632</v>
      </c>
      <c r="C33" s="40">
        <v>9965990</v>
      </c>
      <c r="D33" s="40">
        <v>5000219</v>
      </c>
      <c r="E33" s="41">
        <v>4965771</v>
      </c>
      <c r="F33" s="46">
        <v>2873745</v>
      </c>
      <c r="G33" s="41">
        <v>1440556</v>
      </c>
      <c r="H33" s="41">
        <v>1433189</v>
      </c>
      <c r="I33" s="41">
        <v>63897</v>
      </c>
      <c r="J33" s="41">
        <v>32157</v>
      </c>
      <c r="K33" s="41">
        <v>31740</v>
      </c>
      <c r="L33" s="73">
        <v>0</v>
      </c>
      <c r="M33" s="73">
        <v>0</v>
      </c>
      <c r="N33" s="73">
        <v>0</v>
      </c>
      <c r="O33" s="42"/>
      <c r="P33" s="41">
        <v>11482865</v>
      </c>
      <c r="Q33" s="43">
        <v>0.86790099857483305</v>
      </c>
      <c r="R33" s="47">
        <v>3481600</v>
      </c>
      <c r="S33" s="43">
        <v>0.82540929457720591</v>
      </c>
      <c r="T33" s="41">
        <v>72620</v>
      </c>
      <c r="U33" s="44">
        <v>0.87988157532360234</v>
      </c>
    </row>
    <row r="34" spans="1:21" x14ac:dyDescent="0.45">
      <c r="A34" s="45" t="s">
        <v>41</v>
      </c>
      <c r="B34" s="40">
        <f t="shared" si="2"/>
        <v>8296087</v>
      </c>
      <c r="C34" s="40">
        <v>6907993</v>
      </c>
      <c r="D34" s="40">
        <v>3464617</v>
      </c>
      <c r="E34" s="41">
        <v>3443376</v>
      </c>
      <c r="F34" s="46">
        <v>1386973</v>
      </c>
      <c r="G34" s="41">
        <v>696540</v>
      </c>
      <c r="H34" s="41">
        <v>690433</v>
      </c>
      <c r="I34" s="41">
        <v>1121</v>
      </c>
      <c r="J34" s="41">
        <v>547</v>
      </c>
      <c r="K34" s="41">
        <v>574</v>
      </c>
      <c r="L34" s="73">
        <v>0</v>
      </c>
      <c r="M34" s="73">
        <v>0</v>
      </c>
      <c r="N34" s="73">
        <v>0</v>
      </c>
      <c r="O34" s="42"/>
      <c r="P34" s="41">
        <v>7572135</v>
      </c>
      <c r="Q34" s="43">
        <v>0.91229131546122721</v>
      </c>
      <c r="R34" s="47">
        <v>1135400</v>
      </c>
      <c r="S34" s="43">
        <v>1.2215721331689273</v>
      </c>
      <c r="T34" s="41">
        <v>2440</v>
      </c>
      <c r="U34" s="44">
        <v>0.45942622950819673</v>
      </c>
    </row>
    <row r="35" spans="1:21" x14ac:dyDescent="0.45">
      <c r="A35" s="45" t="s">
        <v>42</v>
      </c>
      <c r="B35" s="40">
        <f t="shared" si="2"/>
        <v>2035754</v>
      </c>
      <c r="C35" s="40">
        <v>1813456</v>
      </c>
      <c r="D35" s="40">
        <v>909506</v>
      </c>
      <c r="E35" s="41">
        <v>903950</v>
      </c>
      <c r="F35" s="46">
        <v>222093</v>
      </c>
      <c r="G35" s="41">
        <v>111291</v>
      </c>
      <c r="H35" s="41">
        <v>110802</v>
      </c>
      <c r="I35" s="41">
        <v>205</v>
      </c>
      <c r="J35" s="41">
        <v>95</v>
      </c>
      <c r="K35" s="41">
        <v>110</v>
      </c>
      <c r="L35" s="73">
        <v>0</v>
      </c>
      <c r="M35" s="73">
        <v>0</v>
      </c>
      <c r="N35" s="73">
        <v>0</v>
      </c>
      <c r="O35" s="42"/>
      <c r="P35" s="41">
        <v>1963300</v>
      </c>
      <c r="Q35" s="43">
        <v>0.92367748179086229</v>
      </c>
      <c r="R35" s="47">
        <v>127300</v>
      </c>
      <c r="S35" s="43">
        <v>1.7446425765907305</v>
      </c>
      <c r="T35" s="41">
        <v>700</v>
      </c>
      <c r="U35" s="44">
        <v>0.29285714285714287</v>
      </c>
    </row>
    <row r="36" spans="1:21" x14ac:dyDescent="0.45">
      <c r="A36" s="45" t="s">
        <v>43</v>
      </c>
      <c r="B36" s="40">
        <f t="shared" si="2"/>
        <v>1386728</v>
      </c>
      <c r="C36" s="40">
        <v>1324389</v>
      </c>
      <c r="D36" s="40">
        <v>664168</v>
      </c>
      <c r="E36" s="41">
        <v>660221</v>
      </c>
      <c r="F36" s="46">
        <v>62264</v>
      </c>
      <c r="G36" s="41">
        <v>31197</v>
      </c>
      <c r="H36" s="41">
        <v>31067</v>
      </c>
      <c r="I36" s="41">
        <v>75</v>
      </c>
      <c r="J36" s="41">
        <v>39</v>
      </c>
      <c r="K36" s="41">
        <v>36</v>
      </c>
      <c r="L36" s="73">
        <v>0</v>
      </c>
      <c r="M36" s="73">
        <v>0</v>
      </c>
      <c r="N36" s="73">
        <v>0</v>
      </c>
      <c r="O36" s="42"/>
      <c r="P36" s="41">
        <v>1398045</v>
      </c>
      <c r="Q36" s="43">
        <v>0.94731500059010976</v>
      </c>
      <c r="R36" s="47">
        <v>48100</v>
      </c>
      <c r="S36" s="43">
        <v>1.2944698544698545</v>
      </c>
      <c r="T36" s="41">
        <v>160</v>
      </c>
      <c r="U36" s="44">
        <v>0.46875</v>
      </c>
    </row>
    <row r="37" spans="1:21" x14ac:dyDescent="0.45">
      <c r="A37" s="45" t="s">
        <v>44</v>
      </c>
      <c r="B37" s="40">
        <f t="shared" si="2"/>
        <v>814656</v>
      </c>
      <c r="C37" s="40">
        <v>714700</v>
      </c>
      <c r="D37" s="40">
        <v>359007</v>
      </c>
      <c r="E37" s="41">
        <v>355693</v>
      </c>
      <c r="F37" s="46">
        <v>99893</v>
      </c>
      <c r="G37" s="41">
        <v>50143</v>
      </c>
      <c r="H37" s="41">
        <v>49750</v>
      </c>
      <c r="I37" s="41">
        <v>63</v>
      </c>
      <c r="J37" s="41">
        <v>30</v>
      </c>
      <c r="K37" s="41">
        <v>33</v>
      </c>
      <c r="L37" s="73">
        <v>0</v>
      </c>
      <c r="M37" s="73">
        <v>0</v>
      </c>
      <c r="N37" s="73">
        <v>0</v>
      </c>
      <c r="O37" s="42"/>
      <c r="P37" s="41">
        <v>815460</v>
      </c>
      <c r="Q37" s="43">
        <v>0.87643783876584991</v>
      </c>
      <c r="R37" s="47">
        <v>110800</v>
      </c>
      <c r="S37" s="43">
        <v>0.90156137184115526</v>
      </c>
      <c r="T37" s="41">
        <v>340</v>
      </c>
      <c r="U37" s="44">
        <v>0.18529411764705883</v>
      </c>
    </row>
    <row r="38" spans="1:21" x14ac:dyDescent="0.45">
      <c r="A38" s="45" t="s">
        <v>45</v>
      </c>
      <c r="B38" s="40">
        <f t="shared" si="2"/>
        <v>1038167</v>
      </c>
      <c r="C38" s="40">
        <v>982672</v>
      </c>
      <c r="D38" s="40">
        <v>493864</v>
      </c>
      <c r="E38" s="41">
        <v>488808</v>
      </c>
      <c r="F38" s="46">
        <v>55381</v>
      </c>
      <c r="G38" s="41">
        <v>27770</v>
      </c>
      <c r="H38" s="41">
        <v>27611</v>
      </c>
      <c r="I38" s="41">
        <v>114</v>
      </c>
      <c r="J38" s="41">
        <v>54</v>
      </c>
      <c r="K38" s="41">
        <v>60</v>
      </c>
      <c r="L38" s="73">
        <v>0</v>
      </c>
      <c r="M38" s="73">
        <v>0</v>
      </c>
      <c r="N38" s="73">
        <v>0</v>
      </c>
      <c r="O38" s="42"/>
      <c r="P38" s="41">
        <v>1061500</v>
      </c>
      <c r="Q38" s="43">
        <v>0.92573904851625055</v>
      </c>
      <c r="R38" s="47">
        <v>47400</v>
      </c>
      <c r="S38" s="43">
        <v>1.1683755274261602</v>
      </c>
      <c r="T38" s="41">
        <v>680</v>
      </c>
      <c r="U38" s="44">
        <v>0.1676470588235294</v>
      </c>
    </row>
    <row r="39" spans="1:21" x14ac:dyDescent="0.45">
      <c r="A39" s="45" t="s">
        <v>46</v>
      </c>
      <c r="B39" s="40">
        <f t="shared" si="2"/>
        <v>2747169</v>
      </c>
      <c r="C39" s="40">
        <v>2413839</v>
      </c>
      <c r="D39" s="40">
        <v>1211792</v>
      </c>
      <c r="E39" s="41">
        <v>1202047</v>
      </c>
      <c r="F39" s="46">
        <v>333015</v>
      </c>
      <c r="G39" s="41">
        <v>167160</v>
      </c>
      <c r="H39" s="41">
        <v>165855</v>
      </c>
      <c r="I39" s="41">
        <v>315</v>
      </c>
      <c r="J39" s="41">
        <v>153</v>
      </c>
      <c r="K39" s="41">
        <v>162</v>
      </c>
      <c r="L39" s="73">
        <v>0</v>
      </c>
      <c r="M39" s="73">
        <v>0</v>
      </c>
      <c r="N39" s="73">
        <v>0</v>
      </c>
      <c r="O39" s="42"/>
      <c r="P39" s="41">
        <v>2803030</v>
      </c>
      <c r="Q39" s="43">
        <v>0.86115346607064502</v>
      </c>
      <c r="R39" s="47">
        <v>385900</v>
      </c>
      <c r="S39" s="43">
        <v>0.86295672454003625</v>
      </c>
      <c r="T39" s="41">
        <v>720</v>
      </c>
      <c r="U39" s="44">
        <v>0.4375</v>
      </c>
    </row>
    <row r="40" spans="1:21" x14ac:dyDescent="0.45">
      <c r="A40" s="45" t="s">
        <v>47</v>
      </c>
      <c r="B40" s="40">
        <f t="shared" si="2"/>
        <v>4132200</v>
      </c>
      <c r="C40" s="40">
        <v>3537376</v>
      </c>
      <c r="D40" s="40">
        <v>1775082</v>
      </c>
      <c r="E40" s="41">
        <v>1762294</v>
      </c>
      <c r="F40" s="46">
        <v>594702</v>
      </c>
      <c r="G40" s="41">
        <v>298442</v>
      </c>
      <c r="H40" s="41">
        <v>296260</v>
      </c>
      <c r="I40" s="41">
        <v>122</v>
      </c>
      <c r="J40" s="41">
        <v>57</v>
      </c>
      <c r="K40" s="41">
        <v>65</v>
      </c>
      <c r="L40" s="73">
        <v>0</v>
      </c>
      <c r="M40" s="73">
        <v>0</v>
      </c>
      <c r="N40" s="73">
        <v>0</v>
      </c>
      <c r="O40" s="42"/>
      <c r="P40" s="41">
        <v>3943030</v>
      </c>
      <c r="Q40" s="43">
        <v>0.89712124939450122</v>
      </c>
      <c r="R40" s="47">
        <v>616200</v>
      </c>
      <c r="S40" s="43">
        <v>0.96511197663096393</v>
      </c>
      <c r="T40" s="41">
        <v>1140</v>
      </c>
      <c r="U40" s="44">
        <v>0.10701754385964912</v>
      </c>
    </row>
    <row r="41" spans="1:21" x14ac:dyDescent="0.45">
      <c r="A41" s="45" t="s">
        <v>48</v>
      </c>
      <c r="B41" s="40">
        <f t="shared" si="2"/>
        <v>2028934</v>
      </c>
      <c r="C41" s="40">
        <v>1816150</v>
      </c>
      <c r="D41" s="40">
        <v>910907</v>
      </c>
      <c r="E41" s="41">
        <v>905243</v>
      </c>
      <c r="F41" s="46">
        <v>212730</v>
      </c>
      <c r="G41" s="41">
        <v>106805</v>
      </c>
      <c r="H41" s="41">
        <v>105925</v>
      </c>
      <c r="I41" s="41">
        <v>54</v>
      </c>
      <c r="J41" s="41">
        <v>29</v>
      </c>
      <c r="K41" s="41">
        <v>25</v>
      </c>
      <c r="L41" s="73">
        <v>0</v>
      </c>
      <c r="M41" s="73">
        <v>0</v>
      </c>
      <c r="N41" s="73">
        <v>0</v>
      </c>
      <c r="O41" s="42"/>
      <c r="P41" s="41">
        <v>2004975</v>
      </c>
      <c r="Q41" s="43">
        <v>0.9058217683512263</v>
      </c>
      <c r="R41" s="47">
        <v>210200</v>
      </c>
      <c r="S41" s="43">
        <v>1.0120361560418649</v>
      </c>
      <c r="T41" s="41">
        <v>320</v>
      </c>
      <c r="U41" s="44">
        <v>0.16875000000000001</v>
      </c>
    </row>
    <row r="42" spans="1:21" x14ac:dyDescent="0.45">
      <c r="A42" s="45" t="s">
        <v>49</v>
      </c>
      <c r="B42" s="40">
        <f t="shared" si="2"/>
        <v>1091540</v>
      </c>
      <c r="C42" s="40">
        <v>939431</v>
      </c>
      <c r="D42" s="40">
        <v>471167</v>
      </c>
      <c r="E42" s="41">
        <v>468264</v>
      </c>
      <c r="F42" s="46">
        <v>151942</v>
      </c>
      <c r="G42" s="41">
        <v>76195</v>
      </c>
      <c r="H42" s="41">
        <v>75747</v>
      </c>
      <c r="I42" s="41">
        <v>167</v>
      </c>
      <c r="J42" s="41">
        <v>79</v>
      </c>
      <c r="K42" s="41">
        <v>88</v>
      </c>
      <c r="L42" s="73">
        <v>0</v>
      </c>
      <c r="M42" s="73">
        <v>0</v>
      </c>
      <c r="N42" s="73">
        <v>0</v>
      </c>
      <c r="O42" s="42"/>
      <c r="P42" s="41">
        <v>1025405</v>
      </c>
      <c r="Q42" s="43">
        <v>0.91615605541225176</v>
      </c>
      <c r="R42" s="47">
        <v>152900</v>
      </c>
      <c r="S42" s="43">
        <v>0.99373446697187706</v>
      </c>
      <c r="T42" s="41">
        <v>660</v>
      </c>
      <c r="U42" s="44">
        <v>0.25303030303030305</v>
      </c>
    </row>
    <row r="43" spans="1:21" x14ac:dyDescent="0.45">
      <c r="A43" s="45" t="s">
        <v>50</v>
      </c>
      <c r="B43" s="40">
        <f t="shared" si="2"/>
        <v>1442782</v>
      </c>
      <c r="C43" s="40">
        <v>1330463</v>
      </c>
      <c r="D43" s="40">
        <v>667512</v>
      </c>
      <c r="E43" s="41">
        <v>662951</v>
      </c>
      <c r="F43" s="46">
        <v>112146</v>
      </c>
      <c r="G43" s="41">
        <v>56151</v>
      </c>
      <c r="H43" s="41">
        <v>55995</v>
      </c>
      <c r="I43" s="41">
        <v>173</v>
      </c>
      <c r="J43" s="41">
        <v>85</v>
      </c>
      <c r="K43" s="41">
        <v>88</v>
      </c>
      <c r="L43" s="73">
        <v>0</v>
      </c>
      <c r="M43" s="73">
        <v>0</v>
      </c>
      <c r="N43" s="73">
        <v>0</v>
      </c>
      <c r="O43" s="42"/>
      <c r="P43" s="41">
        <v>1439710</v>
      </c>
      <c r="Q43" s="43">
        <v>0.92411874613637468</v>
      </c>
      <c r="R43" s="47">
        <v>102300</v>
      </c>
      <c r="S43" s="43">
        <v>1.0962463343108504</v>
      </c>
      <c r="T43" s="41">
        <v>200</v>
      </c>
      <c r="U43" s="44">
        <v>0.86499999999999999</v>
      </c>
    </row>
    <row r="44" spans="1:21" x14ac:dyDescent="0.45">
      <c r="A44" s="45" t="s">
        <v>51</v>
      </c>
      <c r="B44" s="40">
        <f t="shared" si="2"/>
        <v>2052607</v>
      </c>
      <c r="C44" s="40">
        <v>1919830</v>
      </c>
      <c r="D44" s="40">
        <v>963524</v>
      </c>
      <c r="E44" s="41">
        <v>956306</v>
      </c>
      <c r="F44" s="46">
        <v>132721</v>
      </c>
      <c r="G44" s="41">
        <v>66635</v>
      </c>
      <c r="H44" s="41">
        <v>66086</v>
      </c>
      <c r="I44" s="41">
        <v>56</v>
      </c>
      <c r="J44" s="41">
        <v>26</v>
      </c>
      <c r="K44" s="41">
        <v>30</v>
      </c>
      <c r="L44" s="73">
        <v>0</v>
      </c>
      <c r="M44" s="73">
        <v>0</v>
      </c>
      <c r="N44" s="73">
        <v>0</v>
      </c>
      <c r="O44" s="42"/>
      <c r="P44" s="41">
        <v>2070450</v>
      </c>
      <c r="Q44" s="43">
        <v>0.92725252964331428</v>
      </c>
      <c r="R44" s="47">
        <v>128400</v>
      </c>
      <c r="S44" s="43">
        <v>1.0336526479750778</v>
      </c>
      <c r="T44" s="41">
        <v>100</v>
      </c>
      <c r="U44" s="44">
        <v>0.56000000000000005</v>
      </c>
    </row>
    <row r="45" spans="1:21" x14ac:dyDescent="0.45">
      <c r="A45" s="45" t="s">
        <v>52</v>
      </c>
      <c r="B45" s="40">
        <f t="shared" si="2"/>
        <v>1035242</v>
      </c>
      <c r="C45" s="40">
        <v>976419</v>
      </c>
      <c r="D45" s="40">
        <v>490883</v>
      </c>
      <c r="E45" s="41">
        <v>485536</v>
      </c>
      <c r="F45" s="46">
        <v>58749</v>
      </c>
      <c r="G45" s="41">
        <v>29548</v>
      </c>
      <c r="H45" s="41">
        <v>29201</v>
      </c>
      <c r="I45" s="41">
        <v>74</v>
      </c>
      <c r="J45" s="41">
        <v>33</v>
      </c>
      <c r="K45" s="41">
        <v>41</v>
      </c>
      <c r="L45" s="73">
        <v>0</v>
      </c>
      <c r="M45" s="73">
        <v>0</v>
      </c>
      <c r="N45" s="73">
        <v>0</v>
      </c>
      <c r="O45" s="42"/>
      <c r="P45" s="41">
        <v>1048695</v>
      </c>
      <c r="Q45" s="43">
        <v>0.93108005664182625</v>
      </c>
      <c r="R45" s="47">
        <v>55600</v>
      </c>
      <c r="S45" s="43">
        <v>1.056636690647482</v>
      </c>
      <c r="T45" s="41">
        <v>140</v>
      </c>
      <c r="U45" s="44">
        <v>0.52857142857142858</v>
      </c>
    </row>
    <row r="46" spans="1:21" x14ac:dyDescent="0.45">
      <c r="A46" s="45" t="s">
        <v>53</v>
      </c>
      <c r="B46" s="40">
        <f t="shared" si="2"/>
        <v>7646383</v>
      </c>
      <c r="C46" s="40">
        <v>6668013</v>
      </c>
      <c r="D46" s="40">
        <v>3351728</v>
      </c>
      <c r="E46" s="41">
        <v>3316285</v>
      </c>
      <c r="F46" s="46">
        <v>978176</v>
      </c>
      <c r="G46" s="41">
        <v>492850</v>
      </c>
      <c r="H46" s="41">
        <v>485326</v>
      </c>
      <c r="I46" s="41">
        <v>194</v>
      </c>
      <c r="J46" s="41">
        <v>95</v>
      </c>
      <c r="K46" s="41">
        <v>99</v>
      </c>
      <c r="L46" s="73">
        <v>0</v>
      </c>
      <c r="M46" s="73">
        <v>0</v>
      </c>
      <c r="N46" s="73">
        <v>0</v>
      </c>
      <c r="O46" s="42"/>
      <c r="P46" s="41">
        <v>7058330</v>
      </c>
      <c r="Q46" s="43">
        <v>0.94470122536067314</v>
      </c>
      <c r="R46" s="47">
        <v>1044200</v>
      </c>
      <c r="S46" s="43">
        <v>0.93677073357594332</v>
      </c>
      <c r="T46" s="41">
        <v>720</v>
      </c>
      <c r="U46" s="44">
        <v>0.26944444444444443</v>
      </c>
    </row>
    <row r="47" spans="1:21" x14ac:dyDescent="0.45">
      <c r="A47" s="45" t="s">
        <v>54</v>
      </c>
      <c r="B47" s="40">
        <f t="shared" si="2"/>
        <v>1188232</v>
      </c>
      <c r="C47" s="40">
        <v>1104725</v>
      </c>
      <c r="D47" s="40">
        <v>554582</v>
      </c>
      <c r="E47" s="41">
        <v>550143</v>
      </c>
      <c r="F47" s="46">
        <v>83491</v>
      </c>
      <c r="G47" s="41">
        <v>42047</v>
      </c>
      <c r="H47" s="41">
        <v>41444</v>
      </c>
      <c r="I47" s="41">
        <v>16</v>
      </c>
      <c r="J47" s="41">
        <v>5</v>
      </c>
      <c r="K47" s="41">
        <v>11</v>
      </c>
      <c r="L47" s="73">
        <v>0</v>
      </c>
      <c r="M47" s="73">
        <v>0</v>
      </c>
      <c r="N47" s="73">
        <v>0</v>
      </c>
      <c r="O47" s="42"/>
      <c r="P47" s="41">
        <v>1212205</v>
      </c>
      <c r="Q47" s="43">
        <v>0.91133512895921065</v>
      </c>
      <c r="R47" s="47">
        <v>74400</v>
      </c>
      <c r="S47" s="43">
        <v>1.1221908602150537</v>
      </c>
      <c r="T47" s="41">
        <v>140</v>
      </c>
      <c r="U47" s="44">
        <v>0.11428571428571428</v>
      </c>
    </row>
    <row r="48" spans="1:21" x14ac:dyDescent="0.45">
      <c r="A48" s="45" t="s">
        <v>55</v>
      </c>
      <c r="B48" s="40">
        <f t="shared" si="2"/>
        <v>2024826</v>
      </c>
      <c r="C48" s="40">
        <v>1740246</v>
      </c>
      <c r="D48" s="40">
        <v>874643</v>
      </c>
      <c r="E48" s="41">
        <v>865603</v>
      </c>
      <c r="F48" s="46">
        <v>284551</v>
      </c>
      <c r="G48" s="41">
        <v>142579</v>
      </c>
      <c r="H48" s="41">
        <v>141972</v>
      </c>
      <c r="I48" s="41">
        <v>29</v>
      </c>
      <c r="J48" s="41">
        <v>12</v>
      </c>
      <c r="K48" s="41">
        <v>17</v>
      </c>
      <c r="L48" s="73">
        <v>0</v>
      </c>
      <c r="M48" s="73">
        <v>0</v>
      </c>
      <c r="N48" s="73">
        <v>0</v>
      </c>
      <c r="O48" s="42"/>
      <c r="P48" s="41">
        <v>1895450</v>
      </c>
      <c r="Q48" s="43">
        <v>0.91811759740431031</v>
      </c>
      <c r="R48" s="47">
        <v>288800</v>
      </c>
      <c r="S48" s="43">
        <v>0.98528739612188365</v>
      </c>
      <c r="T48" s="41">
        <v>200</v>
      </c>
      <c r="U48" s="44">
        <v>0.14499999999999999</v>
      </c>
    </row>
    <row r="49" spans="1:21" x14ac:dyDescent="0.45">
      <c r="A49" s="45" t="s">
        <v>56</v>
      </c>
      <c r="B49" s="40">
        <f t="shared" si="2"/>
        <v>2661009</v>
      </c>
      <c r="C49" s="40">
        <v>2292958</v>
      </c>
      <c r="D49" s="40">
        <v>1151486</v>
      </c>
      <c r="E49" s="41">
        <v>1141472</v>
      </c>
      <c r="F49" s="46">
        <v>367799</v>
      </c>
      <c r="G49" s="41">
        <v>184471</v>
      </c>
      <c r="H49" s="41">
        <v>183328</v>
      </c>
      <c r="I49" s="41">
        <v>252</v>
      </c>
      <c r="J49" s="41">
        <v>124</v>
      </c>
      <c r="K49" s="41">
        <v>128</v>
      </c>
      <c r="L49" s="73">
        <v>0</v>
      </c>
      <c r="M49" s="73">
        <v>0</v>
      </c>
      <c r="N49" s="73">
        <v>0</v>
      </c>
      <c r="O49" s="42"/>
      <c r="P49" s="41">
        <v>2519255</v>
      </c>
      <c r="Q49" s="43">
        <v>0.91017304719053849</v>
      </c>
      <c r="R49" s="47">
        <v>350000</v>
      </c>
      <c r="S49" s="43">
        <v>1.0508542857142857</v>
      </c>
      <c r="T49" s="41">
        <v>720</v>
      </c>
      <c r="U49" s="44">
        <v>0.35</v>
      </c>
    </row>
    <row r="50" spans="1:21" x14ac:dyDescent="0.45">
      <c r="A50" s="45" t="s">
        <v>57</v>
      </c>
      <c r="B50" s="40">
        <f t="shared" si="2"/>
        <v>1692584</v>
      </c>
      <c r="C50" s="40">
        <v>1556878</v>
      </c>
      <c r="D50" s="40">
        <v>781975</v>
      </c>
      <c r="E50" s="41">
        <v>774903</v>
      </c>
      <c r="F50" s="46">
        <v>135609</v>
      </c>
      <c r="G50" s="41">
        <v>68018</v>
      </c>
      <c r="H50" s="41">
        <v>67591</v>
      </c>
      <c r="I50" s="41">
        <v>97</v>
      </c>
      <c r="J50" s="41">
        <v>41</v>
      </c>
      <c r="K50" s="41">
        <v>56</v>
      </c>
      <c r="L50" s="73">
        <v>0</v>
      </c>
      <c r="M50" s="73">
        <v>0</v>
      </c>
      <c r="N50" s="73">
        <v>0</v>
      </c>
      <c r="O50" s="42"/>
      <c r="P50" s="41">
        <v>1673925</v>
      </c>
      <c r="Q50" s="43">
        <v>0.93007631763669218</v>
      </c>
      <c r="R50" s="47">
        <v>125500</v>
      </c>
      <c r="S50" s="43">
        <v>1.0805498007968128</v>
      </c>
      <c r="T50" s="41">
        <v>340</v>
      </c>
      <c r="U50" s="44">
        <v>0.28529411764705881</v>
      </c>
    </row>
    <row r="51" spans="1:21" x14ac:dyDescent="0.45">
      <c r="A51" s="45" t="s">
        <v>58</v>
      </c>
      <c r="B51" s="40">
        <f t="shared" si="2"/>
        <v>1606556</v>
      </c>
      <c r="C51" s="40">
        <v>1543493</v>
      </c>
      <c r="D51" s="40">
        <v>775283</v>
      </c>
      <c r="E51" s="41">
        <v>768210</v>
      </c>
      <c r="F51" s="46">
        <v>63036</v>
      </c>
      <c r="G51" s="41">
        <v>31609</v>
      </c>
      <c r="H51" s="41">
        <v>31427</v>
      </c>
      <c r="I51" s="41">
        <v>27</v>
      </c>
      <c r="J51" s="41">
        <v>10</v>
      </c>
      <c r="K51" s="41">
        <v>17</v>
      </c>
      <c r="L51" s="73">
        <v>0</v>
      </c>
      <c r="M51" s="73">
        <v>0</v>
      </c>
      <c r="N51" s="73">
        <v>0</v>
      </c>
      <c r="O51" s="42"/>
      <c r="P51" s="41">
        <v>1619395</v>
      </c>
      <c r="Q51" s="43">
        <v>0.95312940943994517</v>
      </c>
      <c r="R51" s="47">
        <v>55600</v>
      </c>
      <c r="S51" s="43">
        <v>1.1337410071942446</v>
      </c>
      <c r="T51" s="41">
        <v>200</v>
      </c>
      <c r="U51" s="44">
        <v>0.13500000000000001</v>
      </c>
    </row>
    <row r="52" spans="1:21" x14ac:dyDescent="0.45">
      <c r="A52" s="45" t="s">
        <v>59</v>
      </c>
      <c r="B52" s="40">
        <f t="shared" si="2"/>
        <v>2404984</v>
      </c>
      <c r="C52" s="40">
        <v>2205606</v>
      </c>
      <c r="D52" s="40">
        <v>1108609</v>
      </c>
      <c r="E52" s="41">
        <v>1096997</v>
      </c>
      <c r="F52" s="46">
        <v>199143</v>
      </c>
      <c r="G52" s="41">
        <v>99976</v>
      </c>
      <c r="H52" s="41">
        <v>99167</v>
      </c>
      <c r="I52" s="41">
        <v>235</v>
      </c>
      <c r="J52" s="41">
        <v>115</v>
      </c>
      <c r="K52" s="41">
        <v>120</v>
      </c>
      <c r="L52" s="73">
        <v>0</v>
      </c>
      <c r="M52" s="73">
        <v>0</v>
      </c>
      <c r="N52" s="73">
        <v>0</v>
      </c>
      <c r="O52" s="42"/>
      <c r="P52" s="41">
        <v>2389110</v>
      </c>
      <c r="Q52" s="43">
        <v>0.92319148134661022</v>
      </c>
      <c r="R52" s="47">
        <v>197100</v>
      </c>
      <c r="S52" s="43">
        <v>1.0103652968036529</v>
      </c>
      <c r="T52" s="41">
        <v>340</v>
      </c>
      <c r="U52" s="44">
        <v>0.69117647058823528</v>
      </c>
    </row>
    <row r="53" spans="1:21" x14ac:dyDescent="0.45">
      <c r="A53" s="45" t="s">
        <v>60</v>
      </c>
      <c r="B53" s="40">
        <f t="shared" si="2"/>
        <v>1958668</v>
      </c>
      <c r="C53" s="40">
        <v>1678830</v>
      </c>
      <c r="D53" s="40">
        <v>844701</v>
      </c>
      <c r="E53" s="41">
        <v>834129</v>
      </c>
      <c r="F53" s="46">
        <v>279356</v>
      </c>
      <c r="G53" s="41">
        <v>140486</v>
      </c>
      <c r="H53" s="41">
        <v>138870</v>
      </c>
      <c r="I53" s="41">
        <v>482</v>
      </c>
      <c r="J53" s="41">
        <v>242</v>
      </c>
      <c r="K53" s="41">
        <v>240</v>
      </c>
      <c r="L53" s="73">
        <v>0</v>
      </c>
      <c r="M53" s="73">
        <v>0</v>
      </c>
      <c r="N53" s="73">
        <v>0</v>
      </c>
      <c r="O53" s="42"/>
      <c r="P53" s="41">
        <v>1947225</v>
      </c>
      <c r="Q53" s="43">
        <v>0.86216538920771868</v>
      </c>
      <c r="R53" s="47">
        <v>305500</v>
      </c>
      <c r="S53" s="43">
        <v>0.91442225859247139</v>
      </c>
      <c r="T53" s="41">
        <v>1160</v>
      </c>
      <c r="U53" s="44">
        <v>0.41551724137931034</v>
      </c>
    </row>
    <row r="55" spans="1:21" x14ac:dyDescent="0.45">
      <c r="A55" s="121" t="s">
        <v>131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</row>
    <row r="56" spans="1:21" x14ac:dyDescent="0.45">
      <c r="A56" s="122" t="s">
        <v>132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</row>
    <row r="57" spans="1:21" x14ac:dyDescent="0.45">
      <c r="A57" s="122" t="s">
        <v>133</v>
      </c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</row>
    <row r="58" spans="1:21" x14ac:dyDescent="0.45">
      <c r="A58" s="122" t="s">
        <v>134</v>
      </c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</row>
    <row r="59" spans="1:21" ht="18" customHeight="1" x14ac:dyDescent="0.45">
      <c r="A59" s="121" t="s">
        <v>135</v>
      </c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</row>
    <row r="60" spans="1:21" x14ac:dyDescent="0.45">
      <c r="A60" s="74" t="s">
        <v>136</v>
      </c>
    </row>
    <row r="61" spans="1:21" x14ac:dyDescent="0.45">
      <c r="A61" s="74" t="s">
        <v>137</v>
      </c>
    </row>
  </sheetData>
  <mergeCells count="17"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P3:U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9" sqref="E19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3</v>
      </c>
      <c r="B3" s="39" t="s">
        <v>140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DIGI-808455956-3770363</_dlc_DocId>
    <_dlc_DocIdUrl xmlns="89559dea-130d-4237-8e78-1ce7f44b9a24">
      <Url>https://digitalgojp.sharepoint.com/sites/digi_portal/_layouts/15/DocIdRedir.aspx?ID=DIGI-808455956-3770363</Url>
      <Description>DIGI-808455956-3770363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2022-05-27T06:19:21Z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2d820d1f-f615-45aa-b1dd-0d2f67f10608</vt:lpwstr>
  </property>
  <property fmtid="{D5CDD505-2E9C-101B-9397-08002B2CF9AE}" pid="4" name="MediaServiceImageTags">
    <vt:lpwstr/>
  </property>
</Properties>
</file>