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270" yWindow="5950" windowWidth="36230" windowHeight="1849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<sst xmlns="http://schemas.openxmlformats.org/spreadsheetml/2006/main" count="353" uniqueCount="152">
  <si>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</si>
  <si>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</si>
  <si>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</si>
  <si>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</si>
  <si>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</si>
  <si>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</si>
  <si>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</si>
  <si>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</si>
  <si>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</si>
  <si>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</si>
  <si>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</si>
  <si>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</si>
  <si>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</si>
  <si>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</si>
  <si>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</si>
  <si>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</si>
  <si>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</si>
  <si>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</si>
  <si>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</si>
  <si>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</si>
  <si>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</si>
  <si>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</si>
  <si>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</si>
  <si>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</si>
  <si>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</si>
  <si>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</si>
  <si>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</si>
  <si>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</si>
  <si>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</si>
  <si>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</si>
  <si>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</si>
  <si>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</si>
  <si>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</si>
  <si>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</si>
  <si>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</si>
  <si>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</si>
  <si>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</si>
  <si>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</si>
  <si>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</si>
  <si>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</si>
  <si>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</si>
  <si>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</si>
  <si>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</si>
  <si>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</si>
  <si>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</si>
  <si>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</si>
  <si>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</si>
  <si>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</si>
  <si>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</si>
  <si>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</si>
  <si>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</si>
  <si>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</si>
  <si>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</si>
  <si>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</si>
  <si>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</si>
  <si>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</si>
  <si>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</si>
  <si>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</si>
  <si>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</si>
  <si>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</si>
  <si>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</si>
  <si>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</si>
  <si>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</si>
  <si>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</si>
  <si>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</si>
  <si>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</si>
  <si>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</si>
  <si>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</si>
  <si>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</si>
  <si>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</si>
  <si>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</si>
  <si>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</si>
  <si>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</si>
  <si>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</si>
  <si>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</si>
  <si>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</si>
  <si>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</si>
  <si>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</si>
  <si>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</si>
  <si>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</si>
  <si>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</si>
  <si>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</si>
  <si>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</si>
  <si>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</si>
  <si>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</si>
  <si>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</si>
  <si>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</si>
  <si>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</si>
  <si>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</si>
  <si>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</si>
  <si>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</si>
  <si>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</si>
  <si>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</si>
  <si>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</si>
  <si>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</si>
  <si>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</si>
  <si>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</si>
  <si>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</si>
  <si>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</si>
  <si>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</si>
  <si>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</si>
  <si>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</si>
  <si>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</si>
  <si>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</si>
  <si>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</si>
  <si>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</si>
  <si>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</si>
  <si>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</si>
  <si>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</si>
  <si>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</si>
  <si>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</si>
  <si>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</si>
  <si>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</si>
  <si>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</si>
  <si>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</si>
  <si>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</si>
  <si>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</si>
  <si>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</si>
  <si>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</si>
  <si>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</si>
  <si>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</si>
  <si>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</si>
  <si>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</si>
  <si>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</si>
  <si>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</si>
  <si>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</si>
  <si>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</si>
  <si>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</si>
  <si>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</si>
  <si>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</si>
  <si>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</si>
  <si>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</si>
  <si>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</si>
  <si>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</si>
  <si>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</si>
  <si>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</si>
  <si>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</si>
  <si>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</si>
  <si>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</si>
  <si>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</si>
  <si>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</si>
  <si>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</si>
  <si>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</si>
  <si>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</si>
  <si>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</si>
  <si>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</si>
  <si>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</si>
  <si>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</si>
  <si>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</si>
  <si>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</si>
  <si>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</si>
  <si>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直近8日間</t>
    <rPh sb="3" eb="5">
      <t>ニチカン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</si>
</sst>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J5" sqref="J5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7" width="13.58203125" customWidth="1"/>
    <col min="8" max="8" width="15.1640625" customWidth="1"/>
    <col min="9" max="9" width="7" customWidth="1"/>
    <col min="10" max="10" width="10.5" bestFit="1" customWidth="1"/>
  </cols>
  <sheetData>
    <row r="1" spans="1:8" x14ac:dyDescent="0.55000000000000004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89">
        <v>44791</v>
      </c>
      <c r="H3" s="89"/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55000000000000004">
      <c r="A5" s="70" t="s">
        <v>2</v>
      </c>
      <c r="B5" s="75" t="s">
        <v>3</v>
      </c>
      <c r="C5" s="71" t="s">
        <v>4</v>
      </c>
      <c r="D5" s="76"/>
      <c r="E5" s="79" t="s">
        <v>151</v>
      </c>
      <c r="F5" s="80"/>
      <c r="G5" s="81">
        <v>44790</v>
      </c>
      <c r="H5" s="82"/>
    </row>
    <row r="6" spans="1:8" ht="21.75" customHeight="1" x14ac:dyDescent="0.55000000000000004">
      <c r="A6" s="7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55000000000000004">
      <c r="A7" s="70"/>
      <c r="B7" s="75"/>
      <c r="C7" s="87" t="s">
        <v>7</v>
      </c>
      <c r="D7" s="8"/>
      <c r="E7" s="69" t="s">
        <v>8</v>
      </c>
      <c r="F7" s="8"/>
      <c r="G7" s="69" t="s">
        <v>8</v>
      </c>
      <c r="H7" s="9"/>
    </row>
    <row r="8" spans="1:8" ht="18.75" customHeight="1" x14ac:dyDescent="0.55000000000000004">
      <c r="A8" s="70"/>
      <c r="B8" s="75"/>
      <c r="C8" s="88"/>
      <c r="D8" s="71" t="s">
        <v>9</v>
      </c>
      <c r="E8" s="70"/>
      <c r="F8" s="71" t="s">
        <v>10</v>
      </c>
      <c r="G8" s="70"/>
      <c r="H8" s="73" t="s">
        <v>10</v>
      </c>
    </row>
    <row r="9" spans="1:8" ht="35.15" customHeight="1" x14ac:dyDescent="0.55000000000000004">
      <c r="A9" s="70"/>
      <c r="B9" s="75"/>
      <c r="C9" s="88"/>
      <c r="D9" s="72"/>
      <c r="E9" s="70"/>
      <c r="F9" s="72"/>
      <c r="G9" s="70"/>
      <c r="H9" s="72"/>
    </row>
    <row r="10" spans="1:8" x14ac:dyDescent="0.55000000000000004">
      <c r="A10" s="10" t="s">
        <v>11</v>
      </c>
      <c r="B10" s="20">
        <v>126645025.00000003</v>
      </c>
      <c r="C10" s="21">
        <f>SUM(C11:C57)</f>
        <v>80823992</v>
      </c>
      <c r="D10" s="11">
        <f>C10/$B10</f>
        <v>0.63819318603316622</v>
      </c>
      <c r="E10" s="21">
        <f>SUM(E11:E57)</f>
        <v>373934</v>
      </c>
      <c r="F10" s="11">
        <f>E10/$B10</f>
        <v>2.9526149961279563E-3</v>
      </c>
      <c r="G10" s="21">
        <f>SUM(G11:G57)</f>
        <v>47673</v>
      </c>
      <c r="H10" s="11">
        <f>G10/$B10</f>
        <v>3.7643010453825557E-4</v>
      </c>
    </row>
    <row r="11" spans="1:8" x14ac:dyDescent="0.55000000000000004">
      <c r="A11" s="12" t="s">
        <v>12</v>
      </c>
      <c r="B11" s="20">
        <v>5226603</v>
      </c>
      <c r="C11" s="21">
        <v>3447072</v>
      </c>
      <c r="D11" s="11">
        <f t="shared" ref="D11:D57" si="0">C11/$B11</f>
        <v>0.65952436027760286</v>
      </c>
      <c r="E11" s="21">
        <v>13994</v>
      </c>
      <c r="F11" s="11">
        <f t="shared" ref="F11:F57" si="1">E11/$B11</f>
        <v>2.6774560838081639E-3</v>
      </c>
      <c r="G11" s="21">
        <v>1847</v>
      </c>
      <c r="H11" s="11">
        <f t="shared" ref="H11:H57" si="2">G11/$B11</f>
        <v>3.5338440665954538E-4</v>
      </c>
    </row>
    <row r="12" spans="1:8" x14ac:dyDescent="0.55000000000000004">
      <c r="A12" s="12" t="s">
        <v>13</v>
      </c>
      <c r="B12" s="20">
        <v>1259615</v>
      </c>
      <c r="C12" s="21">
        <v>886083</v>
      </c>
      <c r="D12" s="11">
        <f t="shared" si="0"/>
        <v>0.70345542090241864</v>
      </c>
      <c r="E12" s="21">
        <v>2438</v>
      </c>
      <c r="F12" s="11">
        <f t="shared" si="1"/>
        <v>1.9355120413777226E-3</v>
      </c>
      <c r="G12" s="21">
        <v>459</v>
      </c>
      <c r="H12" s="11">
        <f t="shared" si="2"/>
        <v>3.6439705783116268E-4</v>
      </c>
    </row>
    <row r="13" spans="1:8" x14ac:dyDescent="0.55000000000000004">
      <c r="A13" s="12" t="s">
        <v>14</v>
      </c>
      <c r="B13" s="20">
        <v>1220823</v>
      </c>
      <c r="C13" s="21">
        <v>874559</v>
      </c>
      <c r="D13" s="11">
        <f t="shared" si="0"/>
        <v>0.71636838427847449</v>
      </c>
      <c r="E13" s="21">
        <v>3428</v>
      </c>
      <c r="F13" s="11">
        <f t="shared" si="1"/>
        <v>2.8079418556170715E-3</v>
      </c>
      <c r="G13" s="21">
        <v>748</v>
      </c>
      <c r="H13" s="11">
        <f t="shared" si="2"/>
        <v>6.127014317390809E-4</v>
      </c>
    </row>
    <row r="14" spans="1:8" x14ac:dyDescent="0.55000000000000004">
      <c r="A14" s="12" t="s">
        <v>15</v>
      </c>
      <c r="B14" s="20">
        <v>2281989</v>
      </c>
      <c r="C14" s="21">
        <v>1525838</v>
      </c>
      <c r="D14" s="11">
        <f t="shared" si="0"/>
        <v>0.66864388916861561</v>
      </c>
      <c r="E14" s="21">
        <v>4838</v>
      </c>
      <c r="F14" s="11">
        <f t="shared" si="1"/>
        <v>2.1200803334284258E-3</v>
      </c>
      <c r="G14" s="21">
        <v>766</v>
      </c>
      <c r="H14" s="11">
        <f t="shared" si="2"/>
        <v>3.3567208255605088E-4</v>
      </c>
    </row>
    <row r="15" spans="1:8" x14ac:dyDescent="0.55000000000000004">
      <c r="A15" s="12" t="s">
        <v>16</v>
      </c>
      <c r="B15" s="20">
        <v>971288</v>
      </c>
      <c r="C15" s="21">
        <v>721662</v>
      </c>
      <c r="D15" s="11">
        <f t="shared" si="0"/>
        <v>0.74299486866923092</v>
      </c>
      <c r="E15" s="21">
        <v>2170</v>
      </c>
      <c r="F15" s="11">
        <f t="shared" si="1"/>
        <v>2.2341468235991795E-3</v>
      </c>
      <c r="G15" s="21">
        <v>479</v>
      </c>
      <c r="H15" s="11">
        <f t="shared" si="2"/>
        <v>4.9315959838894339E-4</v>
      </c>
    </row>
    <row r="16" spans="1:8" x14ac:dyDescent="0.55000000000000004">
      <c r="A16" s="12" t="s">
        <v>17</v>
      </c>
      <c r="B16" s="20">
        <v>1069562</v>
      </c>
      <c r="C16" s="21">
        <v>772108</v>
      </c>
      <c r="D16" s="11">
        <f t="shared" si="0"/>
        <v>0.72189176504026886</v>
      </c>
      <c r="E16" s="21">
        <v>2375</v>
      </c>
      <c r="F16" s="11">
        <f t="shared" si="1"/>
        <v>2.2205351349430889E-3</v>
      </c>
      <c r="G16" s="21">
        <v>296</v>
      </c>
      <c r="H16" s="11">
        <f t="shared" si="2"/>
        <v>2.7674879997606499E-4</v>
      </c>
    </row>
    <row r="17" spans="1:8" x14ac:dyDescent="0.55000000000000004">
      <c r="A17" s="12" t="s">
        <v>18</v>
      </c>
      <c r="B17" s="20">
        <v>1862059.0000000002</v>
      </c>
      <c r="C17" s="21">
        <v>1309811</v>
      </c>
      <c r="D17" s="11">
        <f t="shared" si="0"/>
        <v>0.70342078312233924</v>
      </c>
      <c r="E17" s="21">
        <v>3237</v>
      </c>
      <c r="F17" s="11">
        <f t="shared" si="1"/>
        <v>1.7383981925384747E-3</v>
      </c>
      <c r="G17" s="21">
        <v>507</v>
      </c>
      <c r="H17" s="11">
        <f t="shared" si="2"/>
        <v>2.7227923497590565E-4</v>
      </c>
    </row>
    <row r="18" spans="1:8" x14ac:dyDescent="0.55000000000000004">
      <c r="A18" s="12" t="s">
        <v>19</v>
      </c>
      <c r="B18" s="20">
        <v>2907675</v>
      </c>
      <c r="C18" s="21">
        <v>1974771</v>
      </c>
      <c r="D18" s="11">
        <f t="shared" si="0"/>
        <v>0.67915809022672757</v>
      </c>
      <c r="E18" s="21">
        <v>8261</v>
      </c>
      <c r="F18" s="11">
        <f t="shared" si="1"/>
        <v>2.8411015674035096E-3</v>
      </c>
      <c r="G18" s="21">
        <v>1188</v>
      </c>
      <c r="H18" s="11">
        <f t="shared" si="2"/>
        <v>4.0857386055869382E-4</v>
      </c>
    </row>
    <row r="19" spans="1:8" x14ac:dyDescent="0.55000000000000004">
      <c r="A19" s="12" t="s">
        <v>20</v>
      </c>
      <c r="B19" s="20">
        <v>1955401</v>
      </c>
      <c r="C19" s="21">
        <v>1314544</v>
      </c>
      <c r="D19" s="11">
        <f t="shared" si="0"/>
        <v>0.67226313170546603</v>
      </c>
      <c r="E19" s="21">
        <v>5481</v>
      </c>
      <c r="F19" s="11">
        <f t="shared" si="1"/>
        <v>2.8030056239103898E-3</v>
      </c>
      <c r="G19" s="21">
        <v>481</v>
      </c>
      <c r="H19" s="11">
        <f t="shared" si="2"/>
        <v>2.4598535031944852E-4</v>
      </c>
    </row>
    <row r="20" spans="1:8" x14ac:dyDescent="0.55000000000000004">
      <c r="A20" s="12" t="s">
        <v>21</v>
      </c>
      <c r="B20" s="20">
        <v>1958101</v>
      </c>
      <c r="C20" s="21">
        <v>1288703</v>
      </c>
      <c r="D20" s="11">
        <f t="shared" si="0"/>
        <v>0.65813918689587514</v>
      </c>
      <c r="E20" s="21">
        <v>3909</v>
      </c>
      <c r="F20" s="11">
        <f t="shared" si="1"/>
        <v>1.9963219466207311E-3</v>
      </c>
      <c r="G20" s="21">
        <v>465</v>
      </c>
      <c r="H20" s="11">
        <f t="shared" si="2"/>
        <v>2.3747498213830644E-4</v>
      </c>
    </row>
    <row r="21" spans="1:8" x14ac:dyDescent="0.55000000000000004">
      <c r="A21" s="12" t="s">
        <v>22</v>
      </c>
      <c r="B21" s="20">
        <v>7393799</v>
      </c>
      <c r="C21" s="21">
        <v>4774721</v>
      </c>
      <c r="D21" s="11">
        <f t="shared" si="0"/>
        <v>0.64577370848193194</v>
      </c>
      <c r="E21" s="21">
        <v>29051</v>
      </c>
      <c r="F21" s="11">
        <f t="shared" si="1"/>
        <v>3.9291032931785133E-3</v>
      </c>
      <c r="G21" s="21">
        <v>2708</v>
      </c>
      <c r="H21" s="11">
        <f t="shared" si="2"/>
        <v>3.6625285594049824E-4</v>
      </c>
    </row>
    <row r="22" spans="1:8" x14ac:dyDescent="0.55000000000000004">
      <c r="A22" s="12" t="s">
        <v>23</v>
      </c>
      <c r="B22" s="20">
        <v>6322892.0000000009</v>
      </c>
      <c r="C22" s="21">
        <v>4157477</v>
      </c>
      <c r="D22" s="11">
        <f t="shared" si="0"/>
        <v>0.65752775786776041</v>
      </c>
      <c r="E22" s="21">
        <v>20071</v>
      </c>
      <c r="F22" s="11">
        <f t="shared" si="1"/>
        <v>3.1743385779798225E-3</v>
      </c>
      <c r="G22" s="21">
        <v>2720</v>
      </c>
      <c r="H22" s="11">
        <f t="shared" si="2"/>
        <v>4.3018289731977072E-4</v>
      </c>
    </row>
    <row r="23" spans="1:8" x14ac:dyDescent="0.55000000000000004">
      <c r="A23" s="12" t="s">
        <v>24</v>
      </c>
      <c r="B23" s="20">
        <v>13843329.000000002</v>
      </c>
      <c r="C23" s="21">
        <v>8663544</v>
      </c>
      <c r="D23" s="11">
        <f t="shared" si="0"/>
        <v>0.62582807935865703</v>
      </c>
      <c r="E23" s="21">
        <v>51098</v>
      </c>
      <c r="F23" s="11">
        <f t="shared" si="1"/>
        <v>3.6911641701212181E-3</v>
      </c>
      <c r="G23" s="21">
        <v>6128</v>
      </c>
      <c r="H23" s="11">
        <f t="shared" si="2"/>
        <v>4.4266808944582614E-4</v>
      </c>
    </row>
    <row r="24" spans="1:8" x14ac:dyDescent="0.55000000000000004">
      <c r="A24" s="12" t="s">
        <v>25</v>
      </c>
      <c r="B24" s="20">
        <v>9220206</v>
      </c>
      <c r="C24" s="21">
        <v>5892575</v>
      </c>
      <c r="D24" s="11">
        <f t="shared" si="0"/>
        <v>0.63909363847185197</v>
      </c>
      <c r="E24" s="21">
        <v>32164</v>
      </c>
      <c r="F24" s="11">
        <f t="shared" si="1"/>
        <v>3.4884253128400818E-3</v>
      </c>
      <c r="G24" s="21">
        <v>3927</v>
      </c>
      <c r="H24" s="11">
        <f t="shared" si="2"/>
        <v>4.2591239284675417E-4</v>
      </c>
    </row>
    <row r="25" spans="1:8" x14ac:dyDescent="0.55000000000000004">
      <c r="A25" s="12" t="s">
        <v>26</v>
      </c>
      <c r="B25" s="20">
        <v>2213174</v>
      </c>
      <c r="C25" s="21">
        <v>1588921</v>
      </c>
      <c r="D25" s="11">
        <f t="shared" si="0"/>
        <v>0.71793767683878451</v>
      </c>
      <c r="E25" s="21">
        <v>4032</v>
      </c>
      <c r="F25" s="11">
        <f t="shared" si="1"/>
        <v>1.8218178959268454E-3</v>
      </c>
      <c r="G25" s="21">
        <v>572</v>
      </c>
      <c r="H25" s="11">
        <f t="shared" si="2"/>
        <v>2.5845234039438379E-4</v>
      </c>
    </row>
    <row r="26" spans="1:8" x14ac:dyDescent="0.55000000000000004">
      <c r="A26" s="12" t="s">
        <v>27</v>
      </c>
      <c r="B26" s="20">
        <v>1047674</v>
      </c>
      <c r="C26" s="21">
        <v>713145</v>
      </c>
      <c r="D26" s="11">
        <f t="shared" si="0"/>
        <v>0.68069361270776974</v>
      </c>
      <c r="E26" s="21">
        <v>1870</v>
      </c>
      <c r="F26" s="11">
        <f t="shared" si="1"/>
        <v>1.7849063735474967E-3</v>
      </c>
      <c r="G26" s="21">
        <v>266</v>
      </c>
      <c r="H26" s="11">
        <f t="shared" si="2"/>
        <v>2.5389577292172946E-4</v>
      </c>
    </row>
    <row r="27" spans="1:8" x14ac:dyDescent="0.55000000000000004">
      <c r="A27" s="12" t="s">
        <v>28</v>
      </c>
      <c r="B27" s="20">
        <v>1132656</v>
      </c>
      <c r="C27" s="21">
        <v>733555</v>
      </c>
      <c r="D27" s="11">
        <f t="shared" si="0"/>
        <v>0.64764147278608863</v>
      </c>
      <c r="E27" s="21">
        <v>2668</v>
      </c>
      <c r="F27" s="11">
        <f t="shared" si="1"/>
        <v>2.3555254198980098E-3</v>
      </c>
      <c r="G27" s="21">
        <v>449</v>
      </c>
      <c r="H27" s="11">
        <f t="shared" si="2"/>
        <v>3.9641338588238619E-4</v>
      </c>
    </row>
    <row r="28" spans="1:8" x14ac:dyDescent="0.55000000000000004">
      <c r="A28" s="12" t="s">
        <v>29</v>
      </c>
      <c r="B28" s="20">
        <v>774582.99999999988</v>
      </c>
      <c r="C28" s="21">
        <v>512731</v>
      </c>
      <c r="D28" s="11">
        <f t="shared" si="0"/>
        <v>0.66194455597398871</v>
      </c>
      <c r="E28" s="21">
        <v>1484</v>
      </c>
      <c r="F28" s="11">
        <f t="shared" si="1"/>
        <v>1.9158695711111659E-3</v>
      </c>
      <c r="G28" s="21">
        <v>91</v>
      </c>
      <c r="H28" s="11">
        <f t="shared" si="2"/>
        <v>1.1748256803983564E-4</v>
      </c>
    </row>
    <row r="29" spans="1:8" x14ac:dyDescent="0.55000000000000004">
      <c r="A29" s="12" t="s">
        <v>30</v>
      </c>
      <c r="B29" s="20">
        <v>820997</v>
      </c>
      <c r="C29" s="21">
        <v>540311</v>
      </c>
      <c r="D29" s="11">
        <f t="shared" si="0"/>
        <v>0.65811568129968812</v>
      </c>
      <c r="E29" s="21">
        <v>2797</v>
      </c>
      <c r="F29" s="11">
        <f t="shared" si="1"/>
        <v>3.4068333989040155E-3</v>
      </c>
      <c r="G29" s="21">
        <v>178</v>
      </c>
      <c r="H29" s="11">
        <f t="shared" si="2"/>
        <v>2.1680956203250438E-4</v>
      </c>
    </row>
    <row r="30" spans="1:8" x14ac:dyDescent="0.55000000000000004">
      <c r="A30" s="12" t="s">
        <v>31</v>
      </c>
      <c r="B30" s="20">
        <v>2071737</v>
      </c>
      <c r="C30" s="21">
        <v>1421180</v>
      </c>
      <c r="D30" s="11">
        <f t="shared" si="0"/>
        <v>0.68598475578705209</v>
      </c>
      <c r="E30" s="21">
        <v>5916</v>
      </c>
      <c r="F30" s="11">
        <f t="shared" si="1"/>
        <v>2.8555748147568922E-3</v>
      </c>
      <c r="G30" s="21">
        <v>870</v>
      </c>
      <c r="H30" s="11">
        <f t="shared" si="2"/>
        <v>4.1993747275836653E-4</v>
      </c>
    </row>
    <row r="31" spans="1:8" x14ac:dyDescent="0.55000000000000004">
      <c r="A31" s="12" t="s">
        <v>32</v>
      </c>
      <c r="B31" s="20">
        <v>2016791</v>
      </c>
      <c r="C31" s="21">
        <v>1333538</v>
      </c>
      <c r="D31" s="11">
        <f t="shared" si="0"/>
        <v>0.66121774641001474</v>
      </c>
      <c r="E31" s="21">
        <v>4297</v>
      </c>
      <c r="F31" s="11">
        <f t="shared" si="1"/>
        <v>2.1306124432328385E-3</v>
      </c>
      <c r="G31" s="21">
        <v>580</v>
      </c>
      <c r="H31" s="11">
        <f t="shared" si="2"/>
        <v>2.8758557530254744E-4</v>
      </c>
    </row>
    <row r="32" spans="1:8" x14ac:dyDescent="0.55000000000000004">
      <c r="A32" s="12" t="s">
        <v>33</v>
      </c>
      <c r="B32" s="20">
        <v>3686259.9999999995</v>
      </c>
      <c r="C32" s="21">
        <v>2431576</v>
      </c>
      <c r="D32" s="11">
        <f t="shared" si="0"/>
        <v>0.65963225599930564</v>
      </c>
      <c r="E32" s="21">
        <v>15062</v>
      </c>
      <c r="F32" s="11">
        <f t="shared" si="1"/>
        <v>4.0859841682355565E-3</v>
      </c>
      <c r="G32" s="21">
        <v>1617</v>
      </c>
      <c r="H32" s="11">
        <f t="shared" si="2"/>
        <v>4.3865598194375876E-4</v>
      </c>
    </row>
    <row r="33" spans="1:8" x14ac:dyDescent="0.55000000000000004">
      <c r="A33" s="12" t="s">
        <v>34</v>
      </c>
      <c r="B33" s="20">
        <v>7558801.9999999991</v>
      </c>
      <c r="C33" s="21">
        <v>4581265</v>
      </c>
      <c r="D33" s="11">
        <f t="shared" si="0"/>
        <v>0.60608347724943723</v>
      </c>
      <c r="E33" s="21">
        <v>20678</v>
      </c>
      <c r="F33" s="11">
        <f t="shared" si="1"/>
        <v>2.7356186866648977E-3</v>
      </c>
      <c r="G33" s="21">
        <v>3579</v>
      </c>
      <c r="H33" s="11">
        <f t="shared" si="2"/>
        <v>4.7348772993392345E-4</v>
      </c>
    </row>
    <row r="34" spans="1:8" x14ac:dyDescent="0.55000000000000004">
      <c r="A34" s="12" t="s">
        <v>35</v>
      </c>
      <c r="B34" s="20">
        <v>1800557</v>
      </c>
      <c r="C34" s="21">
        <v>1154411</v>
      </c>
      <c r="D34" s="11">
        <f t="shared" si="0"/>
        <v>0.64114104690937301</v>
      </c>
      <c r="E34" s="21">
        <v>3464</v>
      </c>
      <c r="F34" s="11">
        <f t="shared" si="1"/>
        <v>1.9238491200223042E-3</v>
      </c>
      <c r="G34" s="21">
        <v>428</v>
      </c>
      <c r="H34" s="11">
        <f t="shared" si="2"/>
        <v>2.3770422152700525E-4</v>
      </c>
    </row>
    <row r="35" spans="1:8" x14ac:dyDescent="0.55000000000000004">
      <c r="A35" s="12" t="s">
        <v>36</v>
      </c>
      <c r="B35" s="20">
        <v>1418843</v>
      </c>
      <c r="C35" s="21">
        <v>888198</v>
      </c>
      <c r="D35" s="11">
        <f t="shared" si="0"/>
        <v>0.62600160835272123</v>
      </c>
      <c r="E35" s="21">
        <v>4644</v>
      </c>
      <c r="F35" s="11">
        <f t="shared" si="1"/>
        <v>3.2730894115839456E-3</v>
      </c>
      <c r="G35" s="21">
        <v>758</v>
      </c>
      <c r="H35" s="11">
        <f t="shared" si="2"/>
        <v>5.3423810809229773E-4</v>
      </c>
    </row>
    <row r="36" spans="1:8" x14ac:dyDescent="0.55000000000000004">
      <c r="A36" s="12" t="s">
        <v>37</v>
      </c>
      <c r="B36" s="20">
        <v>2530542</v>
      </c>
      <c r="C36" s="21">
        <v>1534325</v>
      </c>
      <c r="D36" s="11">
        <f t="shared" si="0"/>
        <v>0.60632267711818255</v>
      </c>
      <c r="E36" s="21">
        <v>8382</v>
      </c>
      <c r="F36" s="11">
        <f t="shared" si="1"/>
        <v>3.3123338794613958E-3</v>
      </c>
      <c r="G36" s="21">
        <v>599</v>
      </c>
      <c r="H36" s="11">
        <f t="shared" si="2"/>
        <v>2.367081834642539E-4</v>
      </c>
    </row>
    <row r="37" spans="1:8" x14ac:dyDescent="0.55000000000000004">
      <c r="A37" s="12" t="s">
        <v>38</v>
      </c>
      <c r="B37" s="20">
        <v>8839511</v>
      </c>
      <c r="C37" s="21">
        <v>5067959</v>
      </c>
      <c r="D37" s="11">
        <f t="shared" si="0"/>
        <v>0.57333024417300915</v>
      </c>
      <c r="E37" s="21">
        <v>28346</v>
      </c>
      <c r="F37" s="11">
        <f t="shared" si="1"/>
        <v>3.2067384722978456E-3</v>
      </c>
      <c r="G37" s="21">
        <v>3574</v>
      </c>
      <c r="H37" s="11">
        <f t="shared" si="2"/>
        <v>4.0432100825486838E-4</v>
      </c>
    </row>
    <row r="38" spans="1:8" x14ac:dyDescent="0.55000000000000004">
      <c r="A38" s="12" t="s">
        <v>39</v>
      </c>
      <c r="B38" s="20">
        <v>5523625</v>
      </c>
      <c r="C38" s="21">
        <v>3367381</v>
      </c>
      <c r="D38" s="11">
        <f t="shared" si="0"/>
        <v>0.60963244246305637</v>
      </c>
      <c r="E38" s="21">
        <v>16757</v>
      </c>
      <c r="F38" s="11">
        <f t="shared" si="1"/>
        <v>3.0336961687297743E-3</v>
      </c>
      <c r="G38" s="21">
        <v>2058</v>
      </c>
      <c r="H38" s="11">
        <f t="shared" si="2"/>
        <v>3.7258141166353619E-4</v>
      </c>
    </row>
    <row r="39" spans="1:8" x14ac:dyDescent="0.55000000000000004">
      <c r="A39" s="12" t="s">
        <v>40</v>
      </c>
      <c r="B39" s="20">
        <v>1344738.9999999998</v>
      </c>
      <c r="C39" s="21">
        <v>850779</v>
      </c>
      <c r="D39" s="11">
        <f t="shared" si="0"/>
        <v>0.6326722137158215</v>
      </c>
      <c r="E39" s="21">
        <v>3689</v>
      </c>
      <c r="F39" s="11">
        <f t="shared" si="1"/>
        <v>2.7432832690953415E-3</v>
      </c>
      <c r="G39" s="21">
        <v>719</v>
      </c>
      <c r="H39" s="11">
        <f t="shared" si="2"/>
        <v>5.3467624572500695E-4</v>
      </c>
    </row>
    <row r="40" spans="1:8" x14ac:dyDescent="0.55000000000000004">
      <c r="A40" s="12" t="s">
        <v>41</v>
      </c>
      <c r="B40" s="20">
        <v>944432</v>
      </c>
      <c r="C40" s="21">
        <v>598699</v>
      </c>
      <c r="D40" s="11">
        <f t="shared" si="0"/>
        <v>0.63392494112863607</v>
      </c>
      <c r="E40" s="21">
        <v>1849</v>
      </c>
      <c r="F40" s="11">
        <f t="shared" si="1"/>
        <v>1.957790502651329E-3</v>
      </c>
      <c r="G40" s="21">
        <v>233</v>
      </c>
      <c r="H40" s="11">
        <f t="shared" si="2"/>
        <v>2.4670913310857745E-4</v>
      </c>
    </row>
    <row r="41" spans="1:8" x14ac:dyDescent="0.55000000000000004">
      <c r="A41" s="12" t="s">
        <v>42</v>
      </c>
      <c r="B41" s="20">
        <v>556788</v>
      </c>
      <c r="C41" s="21">
        <v>352278</v>
      </c>
      <c r="D41" s="11">
        <f t="shared" si="0"/>
        <v>0.63269682536261562</v>
      </c>
      <c r="E41" s="21">
        <v>1154</v>
      </c>
      <c r="F41" s="11">
        <f t="shared" si="1"/>
        <v>2.0726021394139242E-3</v>
      </c>
      <c r="G41" s="21">
        <v>239</v>
      </c>
      <c r="H41" s="11">
        <f t="shared" si="2"/>
        <v>4.2924775677636733E-4</v>
      </c>
    </row>
    <row r="42" spans="1:8" x14ac:dyDescent="0.55000000000000004">
      <c r="A42" s="12" t="s">
        <v>43</v>
      </c>
      <c r="B42" s="20">
        <v>672814.99999999988</v>
      </c>
      <c r="C42" s="21">
        <v>453651</v>
      </c>
      <c r="D42" s="11">
        <f t="shared" si="0"/>
        <v>0.67425815417313839</v>
      </c>
      <c r="E42" s="21">
        <v>1604</v>
      </c>
      <c r="F42" s="11">
        <f t="shared" si="1"/>
        <v>2.3840134360857E-3</v>
      </c>
      <c r="G42" s="21">
        <v>184</v>
      </c>
      <c r="H42" s="11">
        <f t="shared" si="2"/>
        <v>2.7347785052354666E-4</v>
      </c>
    </row>
    <row r="43" spans="1:8" x14ac:dyDescent="0.55000000000000004">
      <c r="A43" s="12" t="s">
        <v>44</v>
      </c>
      <c r="B43" s="20">
        <v>1893791</v>
      </c>
      <c r="C43" s="21">
        <v>1189705</v>
      </c>
      <c r="D43" s="11">
        <f t="shared" si="0"/>
        <v>0.62821346178115745</v>
      </c>
      <c r="E43" s="21">
        <v>7680</v>
      </c>
      <c r="F43" s="11">
        <f t="shared" si="1"/>
        <v>4.0553577453900664E-3</v>
      </c>
      <c r="G43" s="21">
        <v>803</v>
      </c>
      <c r="H43" s="11">
        <f t="shared" si="2"/>
        <v>4.2401722259742498E-4</v>
      </c>
    </row>
    <row r="44" spans="1:8" x14ac:dyDescent="0.55000000000000004">
      <c r="A44" s="12" t="s">
        <v>45</v>
      </c>
      <c r="B44" s="20">
        <v>2812432.9999999995</v>
      </c>
      <c r="C44" s="21">
        <v>1729989</v>
      </c>
      <c r="D44" s="11">
        <f t="shared" si="0"/>
        <v>0.61512185356948956</v>
      </c>
      <c r="E44" s="21">
        <v>6361</v>
      </c>
      <c r="F44" s="11">
        <f t="shared" si="1"/>
        <v>2.2617427686277328E-3</v>
      </c>
      <c r="G44" s="21">
        <v>975</v>
      </c>
      <c r="H44" s="11">
        <f t="shared" si="2"/>
        <v>3.4667492523377452E-4</v>
      </c>
    </row>
    <row r="45" spans="1:8" x14ac:dyDescent="0.55000000000000004">
      <c r="A45" s="12" t="s">
        <v>46</v>
      </c>
      <c r="B45" s="20">
        <v>1356110</v>
      </c>
      <c r="C45" s="21">
        <v>910220</v>
      </c>
      <c r="D45" s="11">
        <f t="shared" si="0"/>
        <v>0.67119923899978617</v>
      </c>
      <c r="E45" s="21">
        <v>3342</v>
      </c>
      <c r="F45" s="11">
        <f t="shared" si="1"/>
        <v>2.4644018553067228E-3</v>
      </c>
      <c r="G45" s="21">
        <v>601</v>
      </c>
      <c r="H45" s="11">
        <f t="shared" si="2"/>
        <v>4.4317938810273504E-4</v>
      </c>
    </row>
    <row r="46" spans="1:8" x14ac:dyDescent="0.55000000000000004">
      <c r="A46" s="12" t="s">
        <v>47</v>
      </c>
      <c r="B46" s="20">
        <v>734949</v>
      </c>
      <c r="C46" s="21">
        <v>480465</v>
      </c>
      <c r="D46" s="11">
        <f t="shared" si="0"/>
        <v>0.65373923904924014</v>
      </c>
      <c r="E46" s="21">
        <v>1007</v>
      </c>
      <c r="F46" s="11">
        <f t="shared" si="1"/>
        <v>1.3701630997524999E-3</v>
      </c>
      <c r="G46" s="21">
        <v>166</v>
      </c>
      <c r="H46" s="11">
        <f t="shared" si="2"/>
        <v>2.2586601247161369E-4</v>
      </c>
    </row>
    <row r="47" spans="1:8" x14ac:dyDescent="0.55000000000000004">
      <c r="A47" s="12" t="s">
        <v>48</v>
      </c>
      <c r="B47" s="20">
        <v>973896</v>
      </c>
      <c r="C47" s="21">
        <v>614499</v>
      </c>
      <c r="D47" s="11">
        <f t="shared" si="0"/>
        <v>0.63096983661499795</v>
      </c>
      <c r="E47" s="21">
        <v>3029</v>
      </c>
      <c r="F47" s="11">
        <f t="shared" si="1"/>
        <v>3.1101883568676737E-3</v>
      </c>
      <c r="G47" s="21">
        <v>124</v>
      </c>
      <c r="H47" s="11">
        <f t="shared" si="2"/>
        <v>1.2732365673542143E-4</v>
      </c>
    </row>
    <row r="48" spans="1:8" x14ac:dyDescent="0.55000000000000004">
      <c r="A48" s="12" t="s">
        <v>49</v>
      </c>
      <c r="B48" s="20">
        <v>1356219</v>
      </c>
      <c r="C48" s="21">
        <v>889868</v>
      </c>
      <c r="D48" s="11">
        <f t="shared" si="0"/>
        <v>0.65613886842759173</v>
      </c>
      <c r="E48" s="21">
        <v>2859</v>
      </c>
      <c r="F48" s="11">
        <f t="shared" si="1"/>
        <v>2.1080666175595534E-3</v>
      </c>
      <c r="G48" s="21">
        <v>311</v>
      </c>
      <c r="H48" s="11">
        <f t="shared" si="2"/>
        <v>2.2931399722316234E-4</v>
      </c>
    </row>
    <row r="49" spans="1:8" x14ac:dyDescent="0.55000000000000004">
      <c r="A49" s="12" t="s">
        <v>50</v>
      </c>
      <c r="B49" s="20">
        <v>701167</v>
      </c>
      <c r="C49" s="21">
        <v>443149</v>
      </c>
      <c r="D49" s="11">
        <f t="shared" si="0"/>
        <v>0.63201633847571259</v>
      </c>
      <c r="E49" s="21">
        <v>1691</v>
      </c>
      <c r="F49" s="11">
        <f t="shared" si="1"/>
        <v>2.4116936478756129E-3</v>
      </c>
      <c r="G49" s="21">
        <v>154</v>
      </c>
      <c r="H49" s="11">
        <f t="shared" si="2"/>
        <v>2.1963383901410077E-4</v>
      </c>
    </row>
    <row r="50" spans="1:8" x14ac:dyDescent="0.55000000000000004">
      <c r="A50" s="12" t="s">
        <v>51</v>
      </c>
      <c r="B50" s="20">
        <v>5124170</v>
      </c>
      <c r="C50" s="21">
        <v>3106800</v>
      </c>
      <c r="D50" s="11">
        <f t="shared" si="0"/>
        <v>0.60630306957029134</v>
      </c>
      <c r="E50" s="21">
        <v>13266</v>
      </c>
      <c r="F50" s="11">
        <f t="shared" si="1"/>
        <v>2.5889070815371075E-3</v>
      </c>
      <c r="G50" s="21">
        <v>1464</v>
      </c>
      <c r="H50" s="11">
        <f t="shared" si="2"/>
        <v>2.8570480682725205E-4</v>
      </c>
    </row>
    <row r="51" spans="1:8" x14ac:dyDescent="0.55000000000000004">
      <c r="A51" s="12" t="s">
        <v>52</v>
      </c>
      <c r="B51" s="20">
        <v>818222</v>
      </c>
      <c r="C51" s="21">
        <v>504916</v>
      </c>
      <c r="D51" s="11">
        <f t="shared" si="0"/>
        <v>0.61708924961685219</v>
      </c>
      <c r="E51" s="21">
        <v>1956</v>
      </c>
      <c r="F51" s="11">
        <f t="shared" si="1"/>
        <v>2.3905492641361392E-3</v>
      </c>
      <c r="G51" s="21">
        <v>305</v>
      </c>
      <c r="H51" s="11">
        <f t="shared" si="2"/>
        <v>3.7275947114597262E-4</v>
      </c>
    </row>
    <row r="52" spans="1:8" x14ac:dyDescent="0.55000000000000004">
      <c r="A52" s="12" t="s">
        <v>53</v>
      </c>
      <c r="B52" s="20">
        <v>1335937.9999999998</v>
      </c>
      <c r="C52" s="21">
        <v>894517</v>
      </c>
      <c r="D52" s="11">
        <f t="shared" si="0"/>
        <v>0.66957972600524884</v>
      </c>
      <c r="E52" s="21">
        <v>3727</v>
      </c>
      <c r="F52" s="11">
        <f t="shared" si="1"/>
        <v>2.7898001254549245E-3</v>
      </c>
      <c r="G52" s="21">
        <v>505</v>
      </c>
      <c r="H52" s="11">
        <f t="shared" si="2"/>
        <v>3.7801155442842416E-4</v>
      </c>
    </row>
    <row r="53" spans="1:8" x14ac:dyDescent="0.55000000000000004">
      <c r="A53" s="12" t="s">
        <v>54</v>
      </c>
      <c r="B53" s="20">
        <v>1758645</v>
      </c>
      <c r="C53" s="21">
        <v>1159205</v>
      </c>
      <c r="D53" s="11">
        <f t="shared" si="0"/>
        <v>0.65914667258031046</v>
      </c>
      <c r="E53" s="21">
        <v>3497</v>
      </c>
      <c r="F53" s="11">
        <f t="shared" si="1"/>
        <v>1.9884627085056963E-3</v>
      </c>
      <c r="G53" s="21">
        <v>629</v>
      </c>
      <c r="H53" s="11">
        <f t="shared" si="2"/>
        <v>3.5766172251932595E-4</v>
      </c>
    </row>
    <row r="54" spans="1:8" x14ac:dyDescent="0.55000000000000004">
      <c r="A54" s="12" t="s">
        <v>55</v>
      </c>
      <c r="B54" s="20">
        <v>1141741</v>
      </c>
      <c r="C54" s="21">
        <v>735628</v>
      </c>
      <c r="D54" s="11">
        <f t="shared" si="0"/>
        <v>0.6443037431431472</v>
      </c>
      <c r="E54" s="21">
        <v>3818</v>
      </c>
      <c r="F54" s="11">
        <f t="shared" si="1"/>
        <v>3.3440158494789972E-3</v>
      </c>
      <c r="G54" s="21">
        <v>625</v>
      </c>
      <c r="H54" s="11">
        <f t="shared" si="2"/>
        <v>5.4740961391418891E-4</v>
      </c>
    </row>
    <row r="55" spans="1:8" x14ac:dyDescent="0.55000000000000004">
      <c r="A55" s="12" t="s">
        <v>56</v>
      </c>
      <c r="B55" s="20">
        <v>1087241</v>
      </c>
      <c r="C55" s="21">
        <v>682720</v>
      </c>
      <c r="D55" s="11">
        <f t="shared" si="0"/>
        <v>0.62793805605197006</v>
      </c>
      <c r="E55" s="21">
        <v>2096</v>
      </c>
      <c r="F55" s="11">
        <f t="shared" si="1"/>
        <v>1.927815452139866E-3</v>
      </c>
      <c r="G55" s="21">
        <v>373</v>
      </c>
      <c r="H55" s="11">
        <f t="shared" si="2"/>
        <v>3.4307021166420326E-4</v>
      </c>
    </row>
    <row r="56" spans="1:8" x14ac:dyDescent="0.55000000000000004">
      <c r="A56" s="12" t="s">
        <v>57</v>
      </c>
      <c r="B56" s="20">
        <v>1617517</v>
      </c>
      <c r="C56" s="21">
        <v>1049588</v>
      </c>
      <c r="D56" s="11">
        <f t="shared" si="0"/>
        <v>0.64888838880827837</v>
      </c>
      <c r="E56" s="21">
        <v>4118</v>
      </c>
      <c r="F56" s="11">
        <f t="shared" si="1"/>
        <v>2.5458774158169588E-3</v>
      </c>
      <c r="G56" s="21">
        <v>404</v>
      </c>
      <c r="H56" s="11">
        <f t="shared" si="2"/>
        <v>2.4976553569452438E-4</v>
      </c>
    </row>
    <row r="57" spans="1:8" x14ac:dyDescent="0.55000000000000004">
      <c r="A57" s="12" t="s">
        <v>58</v>
      </c>
      <c r="B57" s="20">
        <v>1485118</v>
      </c>
      <c r="C57" s="21">
        <v>705352</v>
      </c>
      <c r="D57" s="11">
        <f t="shared" si="0"/>
        <v>0.4749467719063401</v>
      </c>
      <c r="E57" s="21">
        <v>4279</v>
      </c>
      <c r="F57" s="11">
        <f t="shared" si="1"/>
        <v>2.881252533468721E-3</v>
      </c>
      <c r="G57" s="21">
        <v>521</v>
      </c>
      <c r="H57" s="11">
        <f t="shared" si="2"/>
        <v>3.5081387472241262E-4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59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60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61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62</v>
      </c>
    </row>
    <row r="63" spans="1:8" x14ac:dyDescent="0.55000000000000004">
      <c r="A63" s="53" t="s">
        <v>63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5.6640625" customWidth="1"/>
    <col min="10" max="10" width="9.5" bestFit="1" customWidth="1"/>
  </cols>
  <sheetData>
    <row r="1" spans="1:8" x14ac:dyDescent="0.55000000000000004">
      <c r="A1" s="74" t="s">
        <v>64</v>
      </c>
      <c r="B1" s="74"/>
      <c r="C1" s="74"/>
      <c r="D1" s="74"/>
      <c r="E1" s="74"/>
      <c r="F1" s="74"/>
      <c r="G1" s="74"/>
      <c r="H1" s="74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89">
        <f>'進捗状況 (都道府県別)'!G3</f>
        <v>44791</v>
      </c>
      <c r="H3" s="89"/>
    </row>
    <row r="4" spans="1:8" x14ac:dyDescent="0.55000000000000004">
      <c r="A4" s="2" t="s">
        <v>65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55000000000000004">
      <c r="A5" s="90" t="s">
        <v>66</v>
      </c>
      <c r="B5" s="75" t="s">
        <v>3</v>
      </c>
      <c r="C5" s="71" t="s">
        <v>4</v>
      </c>
      <c r="D5" s="76"/>
      <c r="E5" s="91" t="str">
        <f>'進捗状況 (都道府県別)'!E5</f>
        <v>直近8日間</v>
      </c>
      <c r="F5" s="92"/>
      <c r="G5" s="93">
        <f>'進捗状況 (都道府県別)'!G5:H5</f>
        <v>44790</v>
      </c>
      <c r="H5" s="94"/>
    </row>
    <row r="6" spans="1:8" ht="23.25" customHeight="1" x14ac:dyDescent="0.55000000000000004">
      <c r="A6" s="9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55000000000000004">
      <c r="A7" s="70"/>
      <c r="B7" s="75"/>
      <c r="C7" s="87" t="s">
        <v>7</v>
      </c>
      <c r="D7" s="8"/>
      <c r="E7" s="87" t="s">
        <v>8</v>
      </c>
      <c r="F7" s="8"/>
      <c r="G7" s="87" t="s">
        <v>8</v>
      </c>
      <c r="H7" s="9"/>
    </row>
    <row r="8" spans="1:8" ht="18.75" customHeight="1" x14ac:dyDescent="0.55000000000000004">
      <c r="A8" s="70"/>
      <c r="B8" s="75"/>
      <c r="C8" s="88"/>
      <c r="D8" s="73" t="s">
        <v>9</v>
      </c>
      <c r="E8" s="88"/>
      <c r="F8" s="71" t="s">
        <v>10</v>
      </c>
      <c r="G8" s="88"/>
      <c r="H8" s="73" t="s">
        <v>10</v>
      </c>
    </row>
    <row r="9" spans="1:8" ht="35.15" customHeight="1" x14ac:dyDescent="0.55000000000000004">
      <c r="A9" s="70"/>
      <c r="B9" s="75"/>
      <c r="C9" s="88"/>
      <c r="D9" s="72"/>
      <c r="E9" s="88"/>
      <c r="F9" s="72"/>
      <c r="G9" s="88"/>
      <c r="H9" s="72"/>
    </row>
    <row r="10" spans="1:8" x14ac:dyDescent="0.55000000000000004">
      <c r="A10" s="10" t="s">
        <v>67</v>
      </c>
      <c r="B10" s="20">
        <v>27549031.999999996</v>
      </c>
      <c r="C10" s="21">
        <f>SUM(C11:C30)</f>
        <v>16854684</v>
      </c>
      <c r="D10" s="11">
        <f>C10/$B10</f>
        <v>0.61180675967126552</v>
      </c>
      <c r="E10" s="21">
        <f>SUM(E11:E30)</f>
        <v>96731</v>
      </c>
      <c r="F10" s="11">
        <f>E10/$B10</f>
        <v>3.5112304490408234E-3</v>
      </c>
      <c r="G10" s="21">
        <f>SUM(G11:G30)</f>
        <v>10579</v>
      </c>
      <c r="H10" s="11">
        <f>G10/$B10</f>
        <v>3.8400623295947392E-4</v>
      </c>
    </row>
    <row r="11" spans="1:8" x14ac:dyDescent="0.55000000000000004">
      <c r="A11" s="12" t="s">
        <v>68</v>
      </c>
      <c r="B11" s="20">
        <v>1961575</v>
      </c>
      <c r="C11" s="21">
        <v>1211544</v>
      </c>
      <c r="D11" s="11">
        <f t="shared" ref="D11:D30" si="0">C11/$B11</f>
        <v>0.61763837732434401</v>
      </c>
      <c r="E11" s="21">
        <v>7074</v>
      </c>
      <c r="F11" s="11">
        <f t="shared" ref="F11:F30" si="1">E11/$B11</f>
        <v>3.6062857652651567E-3</v>
      </c>
      <c r="G11" s="21">
        <v>912</v>
      </c>
      <c r="H11" s="11">
        <f t="shared" ref="H11:H30" si="2">G11/$B11</f>
        <v>4.6493251596293794E-4</v>
      </c>
    </row>
    <row r="12" spans="1:8" x14ac:dyDescent="0.55000000000000004">
      <c r="A12" s="12" t="s">
        <v>69</v>
      </c>
      <c r="B12" s="20">
        <v>1065932</v>
      </c>
      <c r="C12" s="21">
        <v>677293</v>
      </c>
      <c r="D12" s="11">
        <f t="shared" si="0"/>
        <v>0.63539981912542265</v>
      </c>
      <c r="E12" s="21">
        <v>2298</v>
      </c>
      <c r="F12" s="11">
        <f t="shared" si="1"/>
        <v>2.155859848470634E-3</v>
      </c>
      <c r="G12" s="21">
        <v>106</v>
      </c>
      <c r="H12" s="11">
        <f t="shared" si="2"/>
        <v>9.9443491704911762E-5</v>
      </c>
    </row>
    <row r="13" spans="1:8" x14ac:dyDescent="0.55000000000000004">
      <c r="A13" s="12" t="s">
        <v>70</v>
      </c>
      <c r="B13" s="20">
        <v>1324589</v>
      </c>
      <c r="C13" s="21">
        <v>854305</v>
      </c>
      <c r="D13" s="11">
        <f t="shared" si="0"/>
        <v>0.6449585494066461</v>
      </c>
      <c r="E13" s="21">
        <v>8077</v>
      </c>
      <c r="F13" s="11">
        <f t="shared" si="1"/>
        <v>6.0977405066779209E-3</v>
      </c>
      <c r="G13" s="21">
        <v>497</v>
      </c>
      <c r="H13" s="11">
        <f t="shared" si="2"/>
        <v>3.752107257420981E-4</v>
      </c>
    </row>
    <row r="14" spans="1:8" x14ac:dyDescent="0.55000000000000004">
      <c r="A14" s="12" t="s">
        <v>71</v>
      </c>
      <c r="B14" s="20">
        <v>974726</v>
      </c>
      <c r="C14" s="21">
        <v>637877</v>
      </c>
      <c r="D14" s="11">
        <f t="shared" si="0"/>
        <v>0.65441672839341514</v>
      </c>
      <c r="E14" s="21">
        <v>3725</v>
      </c>
      <c r="F14" s="11">
        <f t="shared" si="1"/>
        <v>3.8215867843886383E-3</v>
      </c>
      <c r="G14" s="21">
        <v>250</v>
      </c>
      <c r="H14" s="11">
        <f t="shared" si="2"/>
        <v>2.5648233452272743E-4</v>
      </c>
    </row>
    <row r="15" spans="1:8" x14ac:dyDescent="0.55000000000000004">
      <c r="A15" s="12" t="s">
        <v>72</v>
      </c>
      <c r="B15" s="20">
        <v>3759920</v>
      </c>
      <c r="C15" s="21">
        <v>2414965</v>
      </c>
      <c r="D15" s="11">
        <f t="shared" si="0"/>
        <v>0.64229159131045344</v>
      </c>
      <c r="E15" s="21">
        <v>12895</v>
      </c>
      <c r="F15" s="11">
        <f t="shared" si="1"/>
        <v>3.4295942466860997E-3</v>
      </c>
      <c r="G15" s="21">
        <v>1846</v>
      </c>
      <c r="H15" s="11">
        <f t="shared" si="2"/>
        <v>4.9096789293389222E-4</v>
      </c>
    </row>
    <row r="16" spans="1:8" x14ac:dyDescent="0.55000000000000004">
      <c r="A16" s="12" t="s">
        <v>73</v>
      </c>
      <c r="B16" s="20">
        <v>1521562.0000000002</v>
      </c>
      <c r="C16" s="21">
        <v>934407</v>
      </c>
      <c r="D16" s="11">
        <f t="shared" si="0"/>
        <v>0.61411036816113962</v>
      </c>
      <c r="E16" s="21">
        <v>6442</v>
      </c>
      <c r="F16" s="11">
        <f t="shared" si="1"/>
        <v>4.2338071008608249E-3</v>
      </c>
      <c r="G16" s="21">
        <v>784</v>
      </c>
      <c r="H16" s="11">
        <f t="shared" si="2"/>
        <v>5.1525997626123668E-4</v>
      </c>
    </row>
    <row r="17" spans="1:8" x14ac:dyDescent="0.55000000000000004">
      <c r="A17" s="12" t="s">
        <v>74</v>
      </c>
      <c r="B17" s="20">
        <v>718601</v>
      </c>
      <c r="C17" s="21">
        <v>465411</v>
      </c>
      <c r="D17" s="11">
        <f t="shared" si="0"/>
        <v>0.64766261110129264</v>
      </c>
      <c r="E17" s="21">
        <v>2123</v>
      </c>
      <c r="F17" s="11">
        <f t="shared" si="1"/>
        <v>2.9543515803623988E-3</v>
      </c>
      <c r="G17" s="21">
        <v>114</v>
      </c>
      <c r="H17" s="11">
        <f t="shared" si="2"/>
        <v>1.5864158274202234E-4</v>
      </c>
    </row>
    <row r="18" spans="1:8" x14ac:dyDescent="0.55000000000000004">
      <c r="A18" s="12" t="s">
        <v>75</v>
      </c>
      <c r="B18" s="20">
        <v>784774</v>
      </c>
      <c r="C18" s="21">
        <v>540124</v>
      </c>
      <c r="D18" s="11">
        <f t="shared" si="0"/>
        <v>0.68825419802388965</v>
      </c>
      <c r="E18" s="21">
        <v>1881</v>
      </c>
      <c r="F18" s="11">
        <f t="shared" si="1"/>
        <v>2.3968683977807622E-3</v>
      </c>
      <c r="G18" s="21">
        <v>300</v>
      </c>
      <c r="H18" s="11">
        <f t="shared" si="2"/>
        <v>3.8227566152803229E-4</v>
      </c>
    </row>
    <row r="19" spans="1:8" x14ac:dyDescent="0.55000000000000004">
      <c r="A19" s="12" t="s">
        <v>76</v>
      </c>
      <c r="B19" s="20">
        <v>694295.99999999988</v>
      </c>
      <c r="C19" s="21">
        <v>457523</v>
      </c>
      <c r="D19" s="11">
        <f t="shared" si="0"/>
        <v>0.65897398227845194</v>
      </c>
      <c r="E19" s="21">
        <v>2331</v>
      </c>
      <c r="F19" s="11">
        <f t="shared" si="1"/>
        <v>3.3573576687752778E-3</v>
      </c>
      <c r="G19" s="21">
        <v>471</v>
      </c>
      <c r="H19" s="11">
        <f t="shared" si="2"/>
        <v>6.7838501158007543E-4</v>
      </c>
    </row>
    <row r="20" spans="1:8" x14ac:dyDescent="0.55000000000000004">
      <c r="A20" s="12" t="s">
        <v>77</v>
      </c>
      <c r="B20" s="20">
        <v>799966</v>
      </c>
      <c r="C20" s="21">
        <v>518861</v>
      </c>
      <c r="D20" s="11">
        <f t="shared" si="0"/>
        <v>0.64860381566216563</v>
      </c>
      <c r="E20" s="21">
        <v>6155</v>
      </c>
      <c r="F20" s="11">
        <f t="shared" si="1"/>
        <v>7.6940769982724267E-3</v>
      </c>
      <c r="G20" s="21">
        <v>273</v>
      </c>
      <c r="H20" s="11">
        <f t="shared" si="2"/>
        <v>3.4126450374140902E-4</v>
      </c>
    </row>
    <row r="21" spans="1:8" x14ac:dyDescent="0.55000000000000004">
      <c r="A21" s="12" t="s">
        <v>78</v>
      </c>
      <c r="B21" s="20">
        <v>2300944</v>
      </c>
      <c r="C21" s="21">
        <v>1366029</v>
      </c>
      <c r="D21" s="11">
        <f t="shared" si="0"/>
        <v>0.59368198443769171</v>
      </c>
      <c r="E21" s="21">
        <v>6791</v>
      </c>
      <c r="F21" s="11">
        <f t="shared" si="1"/>
        <v>2.9513973395267333E-3</v>
      </c>
      <c r="G21" s="21">
        <v>948</v>
      </c>
      <c r="H21" s="11">
        <f t="shared" si="2"/>
        <v>4.1200481193805671E-4</v>
      </c>
    </row>
    <row r="22" spans="1:8" x14ac:dyDescent="0.55000000000000004">
      <c r="A22" s="12" t="s">
        <v>79</v>
      </c>
      <c r="B22" s="20">
        <v>1400720</v>
      </c>
      <c r="C22" s="21">
        <v>824052</v>
      </c>
      <c r="D22" s="11">
        <f t="shared" si="0"/>
        <v>0.58830601404991723</v>
      </c>
      <c r="E22" s="21">
        <v>4876</v>
      </c>
      <c r="F22" s="11">
        <f t="shared" si="1"/>
        <v>3.4810668798903421E-3</v>
      </c>
      <c r="G22" s="21">
        <v>344</v>
      </c>
      <c r="H22" s="11">
        <f t="shared" si="2"/>
        <v>2.4558798332286255E-4</v>
      </c>
    </row>
    <row r="23" spans="1:8" x14ac:dyDescent="0.55000000000000004">
      <c r="A23" s="12" t="s">
        <v>80</v>
      </c>
      <c r="B23" s="20">
        <v>2739963</v>
      </c>
      <c r="C23" s="21">
        <v>1478823</v>
      </c>
      <c r="D23" s="11">
        <f t="shared" si="0"/>
        <v>0.53972371159756538</v>
      </c>
      <c r="E23" s="21">
        <v>9440</v>
      </c>
      <c r="F23" s="11">
        <f t="shared" si="1"/>
        <v>3.4453019986036308E-3</v>
      </c>
      <c r="G23" s="21">
        <v>1152</v>
      </c>
      <c r="H23" s="11">
        <f t="shared" si="2"/>
        <v>4.2044363372790072E-4</v>
      </c>
    </row>
    <row r="24" spans="1:8" x14ac:dyDescent="0.55000000000000004">
      <c r="A24" s="12" t="s">
        <v>81</v>
      </c>
      <c r="B24" s="20">
        <v>831479.00000000012</v>
      </c>
      <c r="C24" s="21">
        <v>486307</v>
      </c>
      <c r="D24" s="11">
        <f t="shared" si="0"/>
        <v>0.58486985239555045</v>
      </c>
      <c r="E24" s="21">
        <v>2803</v>
      </c>
      <c r="F24" s="11">
        <f t="shared" si="1"/>
        <v>3.3711013747791583E-3</v>
      </c>
      <c r="G24" s="21">
        <v>243</v>
      </c>
      <c r="H24" s="11">
        <f t="shared" si="2"/>
        <v>2.9225031540183212E-4</v>
      </c>
    </row>
    <row r="25" spans="1:8" x14ac:dyDescent="0.55000000000000004">
      <c r="A25" s="12" t="s">
        <v>82</v>
      </c>
      <c r="B25" s="20">
        <v>1526835</v>
      </c>
      <c r="C25" s="21">
        <v>894395</v>
      </c>
      <c r="D25" s="11">
        <f t="shared" si="0"/>
        <v>0.58578366359167822</v>
      </c>
      <c r="E25" s="21">
        <v>4815</v>
      </c>
      <c r="F25" s="11">
        <f t="shared" si="1"/>
        <v>3.1535824106730592E-3</v>
      </c>
      <c r="G25" s="21">
        <v>600</v>
      </c>
      <c r="H25" s="11">
        <f t="shared" si="2"/>
        <v>3.9296977080038116E-4</v>
      </c>
    </row>
    <row r="26" spans="1:8" x14ac:dyDescent="0.55000000000000004">
      <c r="A26" s="12" t="s">
        <v>83</v>
      </c>
      <c r="B26" s="20">
        <v>708155</v>
      </c>
      <c r="C26" s="21">
        <v>425124</v>
      </c>
      <c r="D26" s="11">
        <f t="shared" si="0"/>
        <v>0.60032619977264867</v>
      </c>
      <c r="E26" s="21">
        <v>2909</v>
      </c>
      <c r="F26" s="11">
        <f t="shared" si="1"/>
        <v>4.1078577430082395E-3</v>
      </c>
      <c r="G26" s="21">
        <v>369</v>
      </c>
      <c r="H26" s="11">
        <f t="shared" si="2"/>
        <v>5.2107236410107961E-4</v>
      </c>
    </row>
    <row r="27" spans="1:8" x14ac:dyDescent="0.55000000000000004">
      <c r="A27" s="12" t="s">
        <v>84</v>
      </c>
      <c r="B27" s="20">
        <v>1194817</v>
      </c>
      <c r="C27" s="21">
        <v>703894</v>
      </c>
      <c r="D27" s="11">
        <f t="shared" si="0"/>
        <v>0.5891228531231143</v>
      </c>
      <c r="E27" s="21">
        <v>2594</v>
      </c>
      <c r="F27" s="11">
        <f t="shared" si="1"/>
        <v>2.1710437665349589E-3</v>
      </c>
      <c r="G27" s="21">
        <v>315</v>
      </c>
      <c r="H27" s="11">
        <f t="shared" si="2"/>
        <v>2.6363869948284969E-4</v>
      </c>
    </row>
    <row r="28" spans="1:8" x14ac:dyDescent="0.55000000000000004">
      <c r="A28" s="12" t="s">
        <v>85</v>
      </c>
      <c r="B28" s="20">
        <v>944709</v>
      </c>
      <c r="C28" s="21">
        <v>595796</v>
      </c>
      <c r="D28" s="11">
        <f t="shared" si="0"/>
        <v>0.63066616280780641</v>
      </c>
      <c r="E28" s="21">
        <v>2366</v>
      </c>
      <c r="F28" s="11">
        <f t="shared" si="1"/>
        <v>2.5044749229656965E-3</v>
      </c>
      <c r="G28" s="21">
        <v>281</v>
      </c>
      <c r="H28" s="11">
        <f t="shared" si="2"/>
        <v>2.9744609186532571E-4</v>
      </c>
    </row>
    <row r="29" spans="1:8" x14ac:dyDescent="0.55000000000000004">
      <c r="A29" s="12" t="s">
        <v>86</v>
      </c>
      <c r="B29" s="20">
        <v>1562767</v>
      </c>
      <c r="C29" s="21">
        <v>908938</v>
      </c>
      <c r="D29" s="11">
        <f t="shared" si="0"/>
        <v>0.58162093261503478</v>
      </c>
      <c r="E29" s="21">
        <v>5352</v>
      </c>
      <c r="F29" s="11">
        <f t="shared" si="1"/>
        <v>3.4246947881546E-3</v>
      </c>
      <c r="G29" s="21">
        <v>494</v>
      </c>
      <c r="H29" s="11">
        <f t="shared" si="2"/>
        <v>3.1610598380948663E-4</v>
      </c>
    </row>
    <row r="30" spans="1:8" x14ac:dyDescent="0.55000000000000004">
      <c r="A30" s="12" t="s">
        <v>87</v>
      </c>
      <c r="B30" s="20">
        <v>732702</v>
      </c>
      <c r="C30" s="21">
        <v>459016</v>
      </c>
      <c r="D30" s="11">
        <f t="shared" si="0"/>
        <v>0.62647024301830756</v>
      </c>
      <c r="E30" s="21">
        <v>1784</v>
      </c>
      <c r="F30" s="11">
        <f t="shared" si="1"/>
        <v>2.4348234343566687E-3</v>
      </c>
      <c r="G30" s="21">
        <v>280</v>
      </c>
      <c r="H30" s="11">
        <f t="shared" si="2"/>
        <v>3.8214717579588973E-4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88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90"/>
      <c r="B34" s="75" t="s">
        <v>3</v>
      </c>
      <c r="C34" s="71" t="s">
        <v>4</v>
      </c>
      <c r="D34" s="76"/>
      <c r="E34" s="91" t="str">
        <f>E5</f>
        <v>直近8日間</v>
      </c>
      <c r="F34" s="92"/>
      <c r="G34" s="91">
        <f>'進捗状況 (都道府県別)'!G5:H5</f>
        <v>44790</v>
      </c>
      <c r="H34" s="92"/>
    </row>
    <row r="35" spans="1:8" ht="24" customHeight="1" x14ac:dyDescent="0.55000000000000004">
      <c r="A35" s="90"/>
      <c r="B35" s="75"/>
      <c r="C35" s="77"/>
      <c r="D35" s="78"/>
      <c r="E35" s="83" t="s">
        <v>5</v>
      </c>
      <c r="F35" s="84"/>
      <c r="G35" s="85" t="s">
        <v>6</v>
      </c>
      <c r="H35" s="86"/>
    </row>
    <row r="36" spans="1:8" ht="18.75" customHeight="1" x14ac:dyDescent="0.55000000000000004">
      <c r="A36" s="70"/>
      <c r="B36" s="75"/>
      <c r="C36" s="87" t="s">
        <v>7</v>
      </c>
      <c r="D36" s="8"/>
      <c r="E36" s="87" t="s">
        <v>8</v>
      </c>
      <c r="F36" s="8"/>
      <c r="G36" s="87" t="s">
        <v>8</v>
      </c>
      <c r="H36" s="9"/>
    </row>
    <row r="37" spans="1:8" ht="18.75" customHeight="1" x14ac:dyDescent="0.55000000000000004">
      <c r="A37" s="70"/>
      <c r="B37" s="75"/>
      <c r="C37" s="88"/>
      <c r="D37" s="73" t="s">
        <v>9</v>
      </c>
      <c r="E37" s="88"/>
      <c r="F37" s="71" t="s">
        <v>10</v>
      </c>
      <c r="G37" s="88"/>
      <c r="H37" s="73" t="s">
        <v>10</v>
      </c>
    </row>
    <row r="38" spans="1:8" ht="35.15" customHeight="1" x14ac:dyDescent="0.55000000000000004">
      <c r="A38" s="70"/>
      <c r="B38" s="75"/>
      <c r="C38" s="88"/>
      <c r="D38" s="72"/>
      <c r="E38" s="88"/>
      <c r="F38" s="72"/>
      <c r="G38" s="88"/>
      <c r="H38" s="72"/>
    </row>
    <row r="39" spans="1:8" x14ac:dyDescent="0.55000000000000004">
      <c r="A39" s="10" t="s">
        <v>67</v>
      </c>
      <c r="B39" s="20">
        <v>9572763</v>
      </c>
      <c r="C39" s="21">
        <v>5901737</v>
      </c>
      <c r="D39" s="11">
        <f>C39/$B39</f>
        <v>0.61651343504482459</v>
      </c>
      <c r="E39" s="21">
        <v>34007</v>
      </c>
      <c r="F39" s="11">
        <f>E39/$B39</f>
        <v>3.5524748706303498E-3</v>
      </c>
      <c r="G39" s="21">
        <v>4144</v>
      </c>
      <c r="H39" s="11">
        <f>G39/$B39</f>
        <v>4.3289487058229686E-4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89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90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61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91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3" t="s">
        <v>63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E1" sqref="E1"/>
    </sheetView>
  </sheetViews>
  <sheetFormatPr defaultRowHeight="18" x14ac:dyDescent="0.55000000000000004"/>
  <cols>
    <col min="1" max="1" width="12.6640625" customWidth="1"/>
    <col min="2" max="2" width="14.08203125" style="27" customWidth="1"/>
    <col min="3" max="4" width="13.9140625" customWidth="1"/>
    <col min="5" max="6" width="14" customWidth="1"/>
    <col min="7" max="8" width="14.08203125" customWidth="1"/>
    <col min="9" max="9" width="12.9140625" customWidth="1"/>
    <col min="10" max="23" width="13.08203125" customWidth="1"/>
    <col min="25" max="25" width="11.58203125" bestFit="1" customWidth="1"/>
  </cols>
  <sheetData>
    <row r="1" spans="1:25" x14ac:dyDescent="0.55000000000000004">
      <c r="A1" s="22" t="s">
        <v>92</v>
      </c>
      <c r="B1" s="23"/>
      <c r="C1" s="24"/>
      <c r="D1" s="24"/>
      <c r="E1" s="24"/>
      <c r="F1" s="24"/>
      <c r="J1" s="25"/>
    </row>
    <row r="2" spans="1:25" x14ac:dyDescent="0.55000000000000004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44791</v>
      </c>
      <c r="V2" s="95"/>
      <c r="W2" s="95"/>
    </row>
    <row r="3" spans="1:25" x14ac:dyDescent="0.55000000000000004">
      <c r="A3" s="97" t="s">
        <v>2</v>
      </c>
      <c r="B3" s="112" t="str">
        <f>_xlfn.CONCAT("接種回数（",TEXT('進捗状況 (都道府県別)'!G3-1,"m月d日"),"まで）")</f>
        <v>接種回数（8月17日まで）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55000000000000004">
      <c r="A4" s="98"/>
      <c r="B4" s="98"/>
      <c r="C4" s="100" t="s">
        <v>93</v>
      </c>
      <c r="D4" s="101"/>
      <c r="E4" s="100" t="s">
        <v>94</v>
      </c>
      <c r="F4" s="101"/>
      <c r="G4" s="106" t="s">
        <v>95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96</v>
      </c>
      <c r="S4" s="107"/>
      <c r="T4" s="107"/>
      <c r="U4" s="107"/>
      <c r="V4" s="107"/>
      <c r="W4" s="108"/>
    </row>
    <row r="5" spans="1:25" x14ac:dyDescent="0.55000000000000004">
      <c r="A5" s="98"/>
      <c r="B5" s="98"/>
      <c r="C5" s="102"/>
      <c r="D5" s="103"/>
      <c r="E5" s="102"/>
      <c r="F5" s="103"/>
      <c r="G5" s="104"/>
      <c r="H5" s="105"/>
      <c r="I5" s="57" t="s">
        <v>97</v>
      </c>
      <c r="J5" s="57" t="s">
        <v>98</v>
      </c>
      <c r="K5" s="58" t="s">
        <v>99</v>
      </c>
      <c r="L5" s="59" t="s">
        <v>100</v>
      </c>
      <c r="M5" s="59" t="s">
        <v>101</v>
      </c>
      <c r="N5" s="59" t="s">
        <v>102</v>
      </c>
      <c r="O5" s="59" t="s">
        <v>103</v>
      </c>
      <c r="P5" s="59" t="s">
        <v>104</v>
      </c>
      <c r="Q5" s="59" t="s">
        <v>150</v>
      </c>
      <c r="R5" s="64"/>
      <c r="S5" s="65"/>
      <c r="T5" s="57" t="s">
        <v>105</v>
      </c>
      <c r="U5" s="57" t="s">
        <v>106</v>
      </c>
      <c r="V5" s="57" t="s">
        <v>107</v>
      </c>
      <c r="W5" s="57" t="s">
        <v>149</v>
      </c>
    </row>
    <row r="6" spans="1:25" x14ac:dyDescent="0.55000000000000004">
      <c r="A6" s="99"/>
      <c r="B6" s="99"/>
      <c r="C6" s="56" t="s">
        <v>7</v>
      </c>
      <c r="D6" s="56" t="s">
        <v>108</v>
      </c>
      <c r="E6" s="56" t="s">
        <v>7</v>
      </c>
      <c r="F6" s="56" t="s">
        <v>108</v>
      </c>
      <c r="G6" s="56" t="s">
        <v>7</v>
      </c>
      <c r="H6" s="56" t="s">
        <v>108</v>
      </c>
      <c r="I6" s="109" t="s">
        <v>7</v>
      </c>
      <c r="J6" s="110"/>
      <c r="K6" s="110"/>
      <c r="L6" s="110"/>
      <c r="M6" s="110"/>
      <c r="N6" s="110"/>
      <c r="O6" s="110"/>
      <c r="P6" s="110"/>
      <c r="Q6" s="111"/>
      <c r="R6" s="56" t="s">
        <v>7</v>
      </c>
      <c r="S6" s="56" t="s">
        <v>108</v>
      </c>
      <c r="T6" s="60" t="s">
        <v>109</v>
      </c>
      <c r="U6" s="60" t="s">
        <v>109</v>
      </c>
      <c r="V6" s="68" t="s">
        <v>109</v>
      </c>
      <c r="W6" s="60" t="s">
        <v>109</v>
      </c>
      <c r="Y6" s="27" t="s">
        <v>110</v>
      </c>
    </row>
    <row r="7" spans="1:25" x14ac:dyDescent="0.55000000000000004">
      <c r="A7" s="28" t="s">
        <v>11</v>
      </c>
      <c r="B7" s="32">
        <f>C7+E7+G7+R7</f>
        <v>307179905</v>
      </c>
      <c r="C7" s="32">
        <f>SUM(C8:C54)</f>
        <v>104018952</v>
      </c>
      <c r="D7" s="31">
        <f t="shared" ref="D7:D54" si="0">C7/Y7</f>
        <v>0.82134258333479737</v>
      </c>
      <c r="E7" s="32">
        <f>SUM(E8:E54)</f>
        <v>102551957</v>
      </c>
      <c r="F7" s="31">
        <f t="shared" ref="F7:F54" si="1">E7/Y7</f>
        <v>0.80975906475599813</v>
      </c>
      <c r="G7" s="32">
        <f>SUM(G8:G54)</f>
        <v>80823992</v>
      </c>
      <c r="H7" s="31">
        <f>G7/Y7</f>
        <v>0.63819318603316633</v>
      </c>
      <c r="I7" s="32">
        <f>SUM(I8:I54)</f>
        <v>1037337</v>
      </c>
      <c r="J7" s="32">
        <f t="shared" ref="J7" si="2">SUM(J8:J54)</f>
        <v>5300198</v>
      </c>
      <c r="K7" s="32">
        <f t="shared" ref="K7:Q7" si="3">SUM(K8:K54)</f>
        <v>23290802</v>
      </c>
      <c r="L7" s="32">
        <f t="shared" si="3"/>
        <v>25502000</v>
      </c>
      <c r="M7" s="32">
        <f t="shared" si="3"/>
        <v>13750290</v>
      </c>
      <c r="N7" s="32">
        <f t="shared" si="3"/>
        <v>6556557</v>
      </c>
      <c r="O7" s="32">
        <f t="shared" si="3"/>
        <v>2726598</v>
      </c>
      <c r="P7" s="32">
        <f t="shared" ref="P7" si="4">SUM(P8:P54)</f>
        <v>1852810</v>
      </c>
      <c r="Q7" s="32">
        <f t="shared" si="3"/>
        <v>807400</v>
      </c>
      <c r="R7" s="61">
        <f>SUM(R8:R54)</f>
        <v>19785004</v>
      </c>
      <c r="S7" s="62">
        <f>R7/Y7</f>
        <v>0.15622409170830043</v>
      </c>
      <c r="T7" s="61">
        <f>SUM(T8:T54)</f>
        <v>6732</v>
      </c>
      <c r="U7" s="61">
        <f t="shared" ref="U7" si="5">SUM(U8:U54)</f>
        <v>750148</v>
      </c>
      <c r="V7" s="61">
        <f t="shared" ref="V7:W7" si="6">SUM(V8:V54)</f>
        <v>12539892</v>
      </c>
      <c r="W7" s="61">
        <f t="shared" si="6"/>
        <v>6488232</v>
      </c>
      <c r="Y7" s="1">
        <v>126645025</v>
      </c>
    </row>
    <row r="8" spans="1:25" x14ac:dyDescent="0.55000000000000004">
      <c r="A8" s="33" t="s">
        <v>12</v>
      </c>
      <c r="B8" s="32">
        <f>C8+E8+G8+R8</f>
        <v>12872538</v>
      </c>
      <c r="C8" s="34">
        <f>SUM(一般接種!D7+一般接種!G7+一般接種!J7+一般接種!M7+医療従事者等!C5)</f>
        <v>4329771</v>
      </c>
      <c r="D8" s="30">
        <f t="shared" si="0"/>
        <v>0.82841015474104307</v>
      </c>
      <c r="E8" s="34">
        <f>SUM(一般接種!E7+一般接種!H7+一般接種!K7+一般接種!N7+医療従事者等!D5)</f>
        <v>4265393</v>
      </c>
      <c r="F8" s="31">
        <f t="shared" si="1"/>
        <v>0.81609278531390272</v>
      </c>
      <c r="G8" s="29">
        <f>SUM(I8:Q8)</f>
        <v>3447072</v>
      </c>
      <c r="H8" s="31">
        <f t="shared" ref="H8:H54" si="7">G8/Y8</f>
        <v>0.65952436027760286</v>
      </c>
      <c r="I8" s="35">
        <v>42091</v>
      </c>
      <c r="J8" s="35">
        <v>231549</v>
      </c>
      <c r="K8" s="35">
        <v>923618</v>
      </c>
      <c r="L8" s="35">
        <v>1075732</v>
      </c>
      <c r="M8" s="35">
        <v>656236</v>
      </c>
      <c r="N8" s="35">
        <v>306084</v>
      </c>
      <c r="O8" s="35">
        <v>120289</v>
      </c>
      <c r="P8" s="35">
        <v>68059</v>
      </c>
      <c r="Q8" s="35">
        <v>23414</v>
      </c>
      <c r="R8" s="35">
        <f>SUM(T8:W8)</f>
        <v>830302</v>
      </c>
      <c r="S8" s="63">
        <f t="shared" ref="S8:S54" si="8">R8/Y8</f>
        <v>0.15886073612248722</v>
      </c>
      <c r="T8" s="35">
        <v>156</v>
      </c>
      <c r="U8" s="35">
        <v>26140</v>
      </c>
      <c r="V8" s="35">
        <v>522054</v>
      </c>
      <c r="W8" s="35">
        <v>281952</v>
      </c>
      <c r="Y8" s="1">
        <v>5226603</v>
      </c>
    </row>
    <row r="9" spans="1:25" x14ac:dyDescent="0.55000000000000004">
      <c r="A9" s="33" t="s">
        <v>13</v>
      </c>
      <c r="B9" s="32">
        <f>C9+E9+G9+R9</f>
        <v>3253052</v>
      </c>
      <c r="C9" s="34">
        <f>SUM(一般接種!D8+一般接種!G8+一般接種!J8+一般接種!M8+医療従事者等!C6)</f>
        <v>1097351</v>
      </c>
      <c r="D9" s="30">
        <f t="shared" si="0"/>
        <v>0.8711796858563926</v>
      </c>
      <c r="E9" s="34">
        <f>SUM(一般接種!E8+一般接種!H8+一般接種!K8+一般接種!N8+医療従事者等!D6)</f>
        <v>1083039</v>
      </c>
      <c r="F9" s="31">
        <f t="shared" si="1"/>
        <v>0.85981748391373558</v>
      </c>
      <c r="G9" s="29">
        <f t="shared" ref="G9:G54" si="9">SUM(I9:Q9)</f>
        <v>886083</v>
      </c>
      <c r="H9" s="31">
        <f t="shared" si="7"/>
        <v>0.70345542090241864</v>
      </c>
      <c r="I9" s="35">
        <v>10713</v>
      </c>
      <c r="J9" s="35">
        <v>43953</v>
      </c>
      <c r="K9" s="35">
        <v>228388</v>
      </c>
      <c r="L9" s="35">
        <v>263805</v>
      </c>
      <c r="M9" s="35">
        <v>181614</v>
      </c>
      <c r="N9" s="35">
        <v>92252</v>
      </c>
      <c r="O9" s="35">
        <v>41250</v>
      </c>
      <c r="P9" s="35">
        <v>18850</v>
      </c>
      <c r="Q9" s="35">
        <v>5258</v>
      </c>
      <c r="R9" s="35">
        <f t="shared" ref="R9:R54" si="10">SUM(T9:W9)</f>
        <v>186579</v>
      </c>
      <c r="S9" s="63">
        <f t="shared" si="8"/>
        <v>0.14812383148819283</v>
      </c>
      <c r="T9" s="35">
        <v>68</v>
      </c>
      <c r="U9" s="35">
        <v>5669</v>
      </c>
      <c r="V9" s="35">
        <v>119103</v>
      </c>
      <c r="W9" s="35">
        <v>61739</v>
      </c>
      <c r="Y9" s="1">
        <v>1259615</v>
      </c>
    </row>
    <row r="10" spans="1:25" x14ac:dyDescent="0.55000000000000004">
      <c r="A10" s="33" t="s">
        <v>14</v>
      </c>
      <c r="B10" s="32">
        <f t="shared" ref="B10:B54" si="11">C10+E10+G10+R10</f>
        <v>3187031</v>
      </c>
      <c r="C10" s="34">
        <f>SUM(一般接種!D9+一般接種!G9+一般接種!J9+一般接種!M9+医療従事者等!C7)</f>
        <v>1062535</v>
      </c>
      <c r="D10" s="30">
        <f t="shared" si="0"/>
        <v>0.87034320290492562</v>
      </c>
      <c r="E10" s="34">
        <f>SUM(一般接種!E9+一般接種!H9+一般接種!K9+一般接種!N9+医療従事者等!D7)</f>
        <v>1047177</v>
      </c>
      <c r="F10" s="31">
        <f t="shared" si="1"/>
        <v>0.85776316468480684</v>
      </c>
      <c r="G10" s="29">
        <f t="shared" si="9"/>
        <v>874559</v>
      </c>
      <c r="H10" s="31">
        <f t="shared" si="7"/>
        <v>0.71636838427847449</v>
      </c>
      <c r="I10" s="35">
        <v>10460</v>
      </c>
      <c r="J10" s="35">
        <v>47779</v>
      </c>
      <c r="K10" s="35">
        <v>221602</v>
      </c>
      <c r="L10" s="35">
        <v>256759</v>
      </c>
      <c r="M10" s="35">
        <v>168582</v>
      </c>
      <c r="N10" s="35">
        <v>106777</v>
      </c>
      <c r="O10" s="35">
        <v>40141</v>
      </c>
      <c r="P10" s="35">
        <v>17067</v>
      </c>
      <c r="Q10" s="35">
        <v>5392</v>
      </c>
      <c r="R10" s="35">
        <f t="shared" si="10"/>
        <v>202760</v>
      </c>
      <c r="S10" s="63">
        <f t="shared" si="8"/>
        <v>0.16608468221847064</v>
      </c>
      <c r="T10" s="35">
        <v>6</v>
      </c>
      <c r="U10" s="35">
        <v>5442</v>
      </c>
      <c r="V10" s="35">
        <v>131086</v>
      </c>
      <c r="W10" s="35">
        <v>66226</v>
      </c>
      <c r="Y10" s="1">
        <v>1220823</v>
      </c>
    </row>
    <row r="11" spans="1:25" x14ac:dyDescent="0.55000000000000004">
      <c r="A11" s="33" t="s">
        <v>15</v>
      </c>
      <c r="B11" s="32">
        <f t="shared" si="11"/>
        <v>5763510</v>
      </c>
      <c r="C11" s="34">
        <f>SUM(一般接種!D10+一般接種!G10+一般接種!J10+一般接種!M10+医療従事者等!C8)</f>
        <v>1939634</v>
      </c>
      <c r="D11" s="30">
        <f t="shared" si="0"/>
        <v>0.84997517516517385</v>
      </c>
      <c r="E11" s="34">
        <f>SUM(一般接種!E10+一般接種!H10+一般接種!K10+一般接種!N10+医療従事者等!D8)</f>
        <v>1905145</v>
      </c>
      <c r="F11" s="31">
        <f t="shared" si="1"/>
        <v>0.8348616053802187</v>
      </c>
      <c r="G11" s="29">
        <f t="shared" si="9"/>
        <v>1525838</v>
      </c>
      <c r="H11" s="31">
        <f t="shared" si="7"/>
        <v>0.66864388916861561</v>
      </c>
      <c r="I11" s="35">
        <v>18937</v>
      </c>
      <c r="J11" s="35">
        <v>125935</v>
      </c>
      <c r="K11" s="35">
        <v>460560</v>
      </c>
      <c r="L11" s="35">
        <v>394049</v>
      </c>
      <c r="M11" s="35">
        <v>269843</v>
      </c>
      <c r="N11" s="35">
        <v>151206</v>
      </c>
      <c r="O11" s="35">
        <v>60415</v>
      </c>
      <c r="P11" s="35">
        <v>35146</v>
      </c>
      <c r="Q11" s="35">
        <v>9747</v>
      </c>
      <c r="R11" s="35">
        <f t="shared" si="10"/>
        <v>392893</v>
      </c>
      <c r="S11" s="63">
        <f t="shared" si="8"/>
        <v>0.1721712944277996</v>
      </c>
      <c r="T11" s="35">
        <v>26</v>
      </c>
      <c r="U11" s="35">
        <v>24553</v>
      </c>
      <c r="V11" s="35">
        <v>273220</v>
      </c>
      <c r="W11" s="35">
        <v>95094</v>
      </c>
      <c r="Y11" s="1">
        <v>2281989</v>
      </c>
    </row>
    <row r="12" spans="1:25" x14ac:dyDescent="0.55000000000000004">
      <c r="A12" s="33" t="s">
        <v>16</v>
      </c>
      <c r="B12" s="32">
        <f t="shared" si="11"/>
        <v>2534031</v>
      </c>
      <c r="C12" s="34">
        <f>SUM(一般接種!D11+一般接種!G11+一般接種!J11+一般接種!M11+医療従事者等!C9)</f>
        <v>857805</v>
      </c>
      <c r="D12" s="30">
        <f t="shared" si="0"/>
        <v>0.88316235761174855</v>
      </c>
      <c r="E12" s="34">
        <f>SUM(一般接種!E11+一般接種!H11+一般接種!K11+一般接種!N11+医療従事者等!D9)</f>
        <v>847986</v>
      </c>
      <c r="F12" s="31">
        <f t="shared" si="1"/>
        <v>0.87305310062514929</v>
      </c>
      <c r="G12" s="29">
        <f t="shared" si="9"/>
        <v>721662</v>
      </c>
      <c r="H12" s="31">
        <f t="shared" si="7"/>
        <v>0.74299486866923092</v>
      </c>
      <c r="I12" s="35">
        <v>4884</v>
      </c>
      <c r="J12" s="35">
        <v>29807</v>
      </c>
      <c r="K12" s="35">
        <v>127589</v>
      </c>
      <c r="L12" s="35">
        <v>229340</v>
      </c>
      <c r="M12" s="35">
        <v>189302</v>
      </c>
      <c r="N12" s="35">
        <v>89876</v>
      </c>
      <c r="O12" s="35">
        <v>30796</v>
      </c>
      <c r="P12" s="35">
        <v>13998</v>
      </c>
      <c r="Q12" s="35">
        <v>6070</v>
      </c>
      <c r="R12" s="35">
        <f t="shared" si="10"/>
        <v>106578</v>
      </c>
      <c r="S12" s="63">
        <f t="shared" si="8"/>
        <v>0.109728525421914</v>
      </c>
      <c r="T12" s="35">
        <v>3</v>
      </c>
      <c r="U12" s="35">
        <v>1514</v>
      </c>
      <c r="V12" s="35">
        <v>57896</v>
      </c>
      <c r="W12" s="35">
        <v>47165</v>
      </c>
      <c r="Y12" s="1">
        <v>971288</v>
      </c>
    </row>
    <row r="13" spans="1:25" x14ac:dyDescent="0.55000000000000004">
      <c r="A13" s="33" t="s">
        <v>17</v>
      </c>
      <c r="B13" s="32">
        <f t="shared" si="11"/>
        <v>2801293</v>
      </c>
      <c r="C13" s="34">
        <f>SUM(一般接種!D12+一般接種!G12+一般接種!J12+一般接種!M12+医療従事者等!C10)</f>
        <v>935689</v>
      </c>
      <c r="D13" s="30">
        <f t="shared" si="0"/>
        <v>0.87483381047569009</v>
      </c>
      <c r="E13" s="34">
        <f>SUM(一般接種!E12+一般接種!H12+一般接種!K12+一般接種!N12+医療従事者等!D10)</f>
        <v>926107</v>
      </c>
      <c r="F13" s="31">
        <f t="shared" si="1"/>
        <v>0.86587500303862708</v>
      </c>
      <c r="G13" s="29">
        <f t="shared" si="9"/>
        <v>772108</v>
      </c>
      <c r="H13" s="31">
        <f t="shared" si="7"/>
        <v>0.72189176504026886</v>
      </c>
      <c r="I13" s="35">
        <v>9652</v>
      </c>
      <c r="J13" s="35">
        <v>34732</v>
      </c>
      <c r="K13" s="35">
        <v>192860</v>
      </c>
      <c r="L13" s="35">
        <v>270868</v>
      </c>
      <c r="M13" s="35">
        <v>142492</v>
      </c>
      <c r="N13" s="35">
        <v>77133</v>
      </c>
      <c r="O13" s="35">
        <v>25816</v>
      </c>
      <c r="P13" s="35">
        <v>13435</v>
      </c>
      <c r="Q13" s="35">
        <v>5120</v>
      </c>
      <c r="R13" s="35">
        <f t="shared" si="10"/>
        <v>167389</v>
      </c>
      <c r="S13" s="63">
        <f t="shared" si="8"/>
        <v>0.15650238134862682</v>
      </c>
      <c r="T13" s="35">
        <v>2</v>
      </c>
      <c r="U13" s="35">
        <v>3541</v>
      </c>
      <c r="V13" s="35">
        <v>98836</v>
      </c>
      <c r="W13" s="35">
        <v>65010</v>
      </c>
      <c r="Y13" s="1">
        <v>1069562</v>
      </c>
    </row>
    <row r="14" spans="1:25" x14ac:dyDescent="0.55000000000000004">
      <c r="A14" s="33" t="s">
        <v>18</v>
      </c>
      <c r="B14" s="32">
        <f t="shared" si="11"/>
        <v>4807959</v>
      </c>
      <c r="C14" s="34">
        <f>SUM(一般接種!D13+一般接種!G13+一般接種!J13+一般接種!M13+医療従事者等!C11)</f>
        <v>1600707</v>
      </c>
      <c r="D14" s="30">
        <f t="shared" si="0"/>
        <v>0.85964354512934338</v>
      </c>
      <c r="E14" s="34">
        <f>SUM(一般接種!E13+一般接種!H13+一般接種!K13+一般接種!N13+医療従事者等!D11)</f>
        <v>1581163</v>
      </c>
      <c r="F14" s="31">
        <f t="shared" si="1"/>
        <v>0.84914763710494667</v>
      </c>
      <c r="G14" s="29">
        <f t="shared" si="9"/>
        <v>1309811</v>
      </c>
      <c r="H14" s="31">
        <f t="shared" si="7"/>
        <v>0.70342078312233935</v>
      </c>
      <c r="I14" s="35">
        <v>19125</v>
      </c>
      <c r="J14" s="35">
        <v>75571</v>
      </c>
      <c r="K14" s="35">
        <v>346446</v>
      </c>
      <c r="L14" s="35">
        <v>419580</v>
      </c>
      <c r="M14" s="35">
        <v>237392</v>
      </c>
      <c r="N14" s="35">
        <v>129049</v>
      </c>
      <c r="O14" s="35">
        <v>49741</v>
      </c>
      <c r="P14" s="35">
        <v>23127</v>
      </c>
      <c r="Q14" s="35">
        <v>9780</v>
      </c>
      <c r="R14" s="35">
        <f t="shared" si="10"/>
        <v>316278</v>
      </c>
      <c r="S14" s="63">
        <f t="shared" si="8"/>
        <v>0.16985390903295761</v>
      </c>
      <c r="T14" s="35">
        <v>121</v>
      </c>
      <c r="U14" s="35">
        <v>13042</v>
      </c>
      <c r="V14" s="35">
        <v>196441</v>
      </c>
      <c r="W14" s="35">
        <v>106674</v>
      </c>
      <c r="Y14" s="1">
        <v>1862059</v>
      </c>
    </row>
    <row r="15" spans="1:25" x14ac:dyDescent="0.55000000000000004">
      <c r="A15" s="33" t="s">
        <v>19</v>
      </c>
      <c r="B15" s="32">
        <f t="shared" si="11"/>
        <v>7443738</v>
      </c>
      <c r="C15" s="34">
        <f>SUM(一般接種!D14+一般接種!G14+一般接種!J14+一般接種!M14+医療従事者等!C12)</f>
        <v>2482750</v>
      </c>
      <c r="D15" s="30">
        <f t="shared" si="0"/>
        <v>0.85386090261119274</v>
      </c>
      <c r="E15" s="34">
        <f>SUM(一般接種!E14+一般接種!H14+一般接種!K14+一般接種!N14+医療従事者等!D12)</f>
        <v>2448328</v>
      </c>
      <c r="F15" s="31">
        <f t="shared" si="1"/>
        <v>0.84202257817672199</v>
      </c>
      <c r="G15" s="29">
        <f t="shared" si="9"/>
        <v>1974771</v>
      </c>
      <c r="H15" s="31">
        <f t="shared" si="7"/>
        <v>0.67915809022672757</v>
      </c>
      <c r="I15" s="35">
        <v>21283</v>
      </c>
      <c r="J15" s="35">
        <v>142124</v>
      </c>
      <c r="K15" s="35">
        <v>555652</v>
      </c>
      <c r="L15" s="35">
        <v>593166</v>
      </c>
      <c r="M15" s="35">
        <v>347139</v>
      </c>
      <c r="N15" s="35">
        <v>181487</v>
      </c>
      <c r="O15" s="35">
        <v>71340</v>
      </c>
      <c r="P15" s="35">
        <v>42000</v>
      </c>
      <c r="Q15" s="35">
        <v>20580</v>
      </c>
      <c r="R15" s="35">
        <f t="shared" si="10"/>
        <v>537889</v>
      </c>
      <c r="S15" s="63">
        <f t="shared" si="8"/>
        <v>0.18498938155055156</v>
      </c>
      <c r="T15" s="35">
        <v>90</v>
      </c>
      <c r="U15" s="35">
        <v>26649</v>
      </c>
      <c r="V15" s="35">
        <v>332800</v>
      </c>
      <c r="W15" s="35">
        <v>178350</v>
      </c>
      <c r="Y15" s="1">
        <v>2907675</v>
      </c>
    </row>
    <row r="16" spans="1:25" x14ac:dyDescent="0.55000000000000004">
      <c r="A16" s="36" t="s">
        <v>20</v>
      </c>
      <c r="B16" s="32">
        <f t="shared" si="11"/>
        <v>4899611</v>
      </c>
      <c r="C16" s="34">
        <f>SUM(一般接種!D15+一般接種!G15+一般接種!J15+一般接種!M15+医療従事者等!C13)</f>
        <v>1639133</v>
      </c>
      <c r="D16" s="30">
        <f t="shared" si="0"/>
        <v>0.83825926242238802</v>
      </c>
      <c r="E16" s="34">
        <f>SUM(一般接種!E15+一般接種!H15+一般接種!K15+一般接種!N15+医療従事者等!D13)</f>
        <v>1617354</v>
      </c>
      <c r="F16" s="31">
        <f t="shared" si="1"/>
        <v>0.82712139351468061</v>
      </c>
      <c r="G16" s="29">
        <f t="shared" si="9"/>
        <v>1314544</v>
      </c>
      <c r="H16" s="31">
        <f t="shared" si="7"/>
        <v>0.67226313170546603</v>
      </c>
      <c r="I16" s="35">
        <v>14841</v>
      </c>
      <c r="J16" s="35">
        <v>72333</v>
      </c>
      <c r="K16" s="35">
        <v>367232</v>
      </c>
      <c r="L16" s="35">
        <v>348144</v>
      </c>
      <c r="M16" s="35">
        <v>253830</v>
      </c>
      <c r="N16" s="35">
        <v>148022</v>
      </c>
      <c r="O16" s="35">
        <v>63022</v>
      </c>
      <c r="P16" s="35">
        <v>33255</v>
      </c>
      <c r="Q16" s="35">
        <v>13865</v>
      </c>
      <c r="R16" s="35">
        <f t="shared" si="10"/>
        <v>328580</v>
      </c>
      <c r="S16" s="63">
        <f t="shared" si="8"/>
        <v>0.1680371442993023</v>
      </c>
      <c r="T16" s="35">
        <v>250</v>
      </c>
      <c r="U16" s="35">
        <v>9038</v>
      </c>
      <c r="V16" s="35">
        <v>217562</v>
      </c>
      <c r="W16" s="35">
        <v>101730</v>
      </c>
      <c r="Y16" s="1">
        <v>1955401</v>
      </c>
    </row>
    <row r="17" spans="1:25" x14ac:dyDescent="0.55000000000000004">
      <c r="A17" s="33" t="s">
        <v>21</v>
      </c>
      <c r="B17" s="32">
        <f t="shared" si="11"/>
        <v>4805276</v>
      </c>
      <c r="C17" s="34">
        <f>SUM(一般接種!D16+一般接種!G16+一般接種!J16+一般接種!M16+医療従事者等!C14)</f>
        <v>1617167</v>
      </c>
      <c r="D17" s="30">
        <f t="shared" si="0"/>
        <v>0.82588538589173899</v>
      </c>
      <c r="E17" s="34">
        <f>SUM(一般接種!E16+一般接種!H16+一般接種!K16+一般接種!N16+医療従事者等!D14)</f>
        <v>1591432</v>
      </c>
      <c r="F17" s="31">
        <f t="shared" si="1"/>
        <v>0.8127425500523211</v>
      </c>
      <c r="G17" s="29">
        <f t="shared" si="9"/>
        <v>1288703</v>
      </c>
      <c r="H17" s="31">
        <f t="shared" si="7"/>
        <v>0.65813918689587514</v>
      </c>
      <c r="I17" s="35">
        <v>16380</v>
      </c>
      <c r="J17" s="35">
        <v>72305</v>
      </c>
      <c r="K17" s="35">
        <v>402681</v>
      </c>
      <c r="L17" s="35">
        <v>435686</v>
      </c>
      <c r="M17" s="35">
        <v>217768</v>
      </c>
      <c r="N17" s="35">
        <v>78408</v>
      </c>
      <c r="O17" s="35">
        <v>38070</v>
      </c>
      <c r="P17" s="35">
        <v>17266</v>
      </c>
      <c r="Q17" s="35">
        <v>10139</v>
      </c>
      <c r="R17" s="35">
        <f t="shared" si="10"/>
        <v>307974</v>
      </c>
      <c r="S17" s="63">
        <f t="shared" si="8"/>
        <v>0.15728197881518879</v>
      </c>
      <c r="T17" s="35">
        <v>52</v>
      </c>
      <c r="U17" s="35">
        <v>7077</v>
      </c>
      <c r="V17" s="35">
        <v>194182</v>
      </c>
      <c r="W17" s="35">
        <v>106663</v>
      </c>
      <c r="Y17" s="1">
        <v>1958101</v>
      </c>
    </row>
    <row r="18" spans="1:25" x14ac:dyDescent="0.55000000000000004">
      <c r="A18" s="33" t="s">
        <v>22</v>
      </c>
      <c r="B18" s="32">
        <f t="shared" si="11"/>
        <v>18113347</v>
      </c>
      <c r="C18" s="34">
        <f>SUM(一般接種!D17+一般接種!G17+一般接種!J17+一般接種!M17+医療従事者等!C15)</f>
        <v>6151226</v>
      </c>
      <c r="D18" s="30">
        <f t="shared" si="0"/>
        <v>0.83194390326272061</v>
      </c>
      <c r="E18" s="34">
        <f>SUM(一般接種!E17+一般接種!H17+一般接種!K17+一般接種!N17+医療従事者等!D15)</f>
        <v>6059394</v>
      </c>
      <c r="F18" s="31">
        <f t="shared" si="1"/>
        <v>0.81952376579347097</v>
      </c>
      <c r="G18" s="29">
        <f t="shared" si="9"/>
        <v>4774721</v>
      </c>
      <c r="H18" s="31">
        <f t="shared" si="7"/>
        <v>0.64577370848193194</v>
      </c>
      <c r="I18" s="35">
        <v>50481</v>
      </c>
      <c r="J18" s="35">
        <v>272467</v>
      </c>
      <c r="K18" s="35">
        <v>1319412</v>
      </c>
      <c r="L18" s="35">
        <v>1419331</v>
      </c>
      <c r="M18" s="35">
        <v>838796</v>
      </c>
      <c r="N18" s="35">
        <v>478404</v>
      </c>
      <c r="O18" s="35">
        <v>202662</v>
      </c>
      <c r="P18" s="35">
        <v>129705</v>
      </c>
      <c r="Q18" s="35">
        <v>63463</v>
      </c>
      <c r="R18" s="35">
        <f t="shared" si="10"/>
        <v>1128006</v>
      </c>
      <c r="S18" s="63">
        <f t="shared" si="8"/>
        <v>0.15256108530946</v>
      </c>
      <c r="T18" s="35">
        <v>223</v>
      </c>
      <c r="U18" s="35">
        <v>44915</v>
      </c>
      <c r="V18" s="35">
        <v>697541</v>
      </c>
      <c r="W18" s="35">
        <v>385327</v>
      </c>
      <c r="Y18" s="1">
        <v>7393799</v>
      </c>
    </row>
    <row r="19" spans="1:25" x14ac:dyDescent="0.55000000000000004">
      <c r="A19" s="33" t="s">
        <v>23</v>
      </c>
      <c r="B19" s="32">
        <f t="shared" si="11"/>
        <v>15591779</v>
      </c>
      <c r="C19" s="34">
        <f>SUM(一般接種!D18+一般接種!G18+一般接種!J18+一般接種!M18+医療従事者等!C16)</f>
        <v>5252851</v>
      </c>
      <c r="D19" s="30">
        <f t="shared" si="0"/>
        <v>0.83076715528274092</v>
      </c>
      <c r="E19" s="34">
        <f>SUM(一般接種!E18+一般接種!H18+一般接種!K18+一般接種!N18+医療従事者等!D16)</f>
        <v>5184314</v>
      </c>
      <c r="F19" s="31">
        <f t="shared" si="1"/>
        <v>0.81992765335862139</v>
      </c>
      <c r="G19" s="29">
        <f t="shared" si="9"/>
        <v>4157477</v>
      </c>
      <c r="H19" s="31">
        <f t="shared" si="7"/>
        <v>0.65752775786776052</v>
      </c>
      <c r="I19" s="35">
        <v>43364</v>
      </c>
      <c r="J19" s="35">
        <v>214796</v>
      </c>
      <c r="K19" s="35">
        <v>1090377</v>
      </c>
      <c r="L19" s="35">
        <v>1326413</v>
      </c>
      <c r="M19" s="35">
        <v>756357</v>
      </c>
      <c r="N19" s="35">
        <v>394665</v>
      </c>
      <c r="O19" s="35">
        <v>169681</v>
      </c>
      <c r="P19" s="35">
        <v>114625</v>
      </c>
      <c r="Q19" s="35">
        <v>47199</v>
      </c>
      <c r="R19" s="35">
        <f t="shared" si="10"/>
        <v>997137</v>
      </c>
      <c r="S19" s="63">
        <f t="shared" si="8"/>
        <v>0.15770267782527361</v>
      </c>
      <c r="T19" s="35">
        <v>250</v>
      </c>
      <c r="U19" s="35">
        <v>35360</v>
      </c>
      <c r="V19" s="35">
        <v>633828</v>
      </c>
      <c r="W19" s="35">
        <v>327699</v>
      </c>
      <c r="Y19" s="1">
        <v>6322892</v>
      </c>
    </row>
    <row r="20" spans="1:25" x14ac:dyDescent="0.55000000000000004">
      <c r="A20" s="33" t="s">
        <v>24</v>
      </c>
      <c r="B20" s="32">
        <f t="shared" si="11"/>
        <v>33437379</v>
      </c>
      <c r="C20" s="34">
        <f>SUM(一般接種!D19+一般接種!G19+一般接種!J19+一般接種!M19+医療従事者等!C17)</f>
        <v>11333919</v>
      </c>
      <c r="D20" s="30">
        <f t="shared" si="0"/>
        <v>0.81872785079369281</v>
      </c>
      <c r="E20" s="34">
        <f>SUM(一般接種!E19+一般接種!H19+一般接種!K19+一般接種!N19+医療従事者等!D17)</f>
        <v>11180426</v>
      </c>
      <c r="F20" s="31">
        <f t="shared" si="1"/>
        <v>0.80763998312833563</v>
      </c>
      <c r="G20" s="29">
        <f t="shared" si="9"/>
        <v>8663544</v>
      </c>
      <c r="H20" s="31">
        <f t="shared" si="7"/>
        <v>0.62582807935865714</v>
      </c>
      <c r="I20" s="35">
        <v>104547</v>
      </c>
      <c r="J20" s="35">
        <v>614556</v>
      </c>
      <c r="K20" s="35">
        <v>2642276</v>
      </c>
      <c r="L20" s="35">
        <v>2944096</v>
      </c>
      <c r="M20" s="35">
        <v>1269782</v>
      </c>
      <c r="N20" s="35">
        <v>518757</v>
      </c>
      <c r="O20" s="35">
        <v>236598</v>
      </c>
      <c r="P20" s="35">
        <v>230170</v>
      </c>
      <c r="Q20" s="35">
        <v>102762</v>
      </c>
      <c r="R20" s="35">
        <f t="shared" si="10"/>
        <v>2259490</v>
      </c>
      <c r="S20" s="63">
        <f t="shared" si="8"/>
        <v>0.16321868822159757</v>
      </c>
      <c r="T20" s="35">
        <v>1363</v>
      </c>
      <c r="U20" s="35">
        <v>144121</v>
      </c>
      <c r="V20" s="35">
        <v>1498802</v>
      </c>
      <c r="W20" s="35">
        <v>615204</v>
      </c>
      <c r="Y20" s="1">
        <v>13843329</v>
      </c>
    </row>
    <row r="21" spans="1:25" x14ac:dyDescent="0.55000000000000004">
      <c r="A21" s="33" t="s">
        <v>25</v>
      </c>
      <c r="B21" s="32">
        <f t="shared" si="11"/>
        <v>22528078</v>
      </c>
      <c r="C21" s="34">
        <f>SUM(一般接種!D20+一般接種!G20+一般接種!J20+一般接種!M20+医療従事者等!C18)</f>
        <v>7634865</v>
      </c>
      <c r="D21" s="30">
        <f t="shared" si="0"/>
        <v>0.82805796313010793</v>
      </c>
      <c r="E21" s="34">
        <f>SUM(一般接種!E20+一般接種!H20+一般接種!K20+一般接種!N20+医療従事者等!D18)</f>
        <v>7538286</v>
      </c>
      <c r="F21" s="31">
        <f t="shared" si="1"/>
        <v>0.81758325139373245</v>
      </c>
      <c r="G21" s="29">
        <f t="shared" si="9"/>
        <v>5892575</v>
      </c>
      <c r="H21" s="31">
        <f t="shared" si="7"/>
        <v>0.63909363847185197</v>
      </c>
      <c r="I21" s="35">
        <v>51828</v>
      </c>
      <c r="J21" s="35">
        <v>307739</v>
      </c>
      <c r="K21" s="35">
        <v>1460725</v>
      </c>
      <c r="L21" s="35">
        <v>2064924</v>
      </c>
      <c r="M21" s="35">
        <v>1102739</v>
      </c>
      <c r="N21" s="35">
        <v>478044</v>
      </c>
      <c r="O21" s="35">
        <v>191565</v>
      </c>
      <c r="P21" s="35">
        <v>162049</v>
      </c>
      <c r="Q21" s="35">
        <v>72962</v>
      </c>
      <c r="R21" s="35">
        <f t="shared" si="10"/>
        <v>1462352</v>
      </c>
      <c r="S21" s="63">
        <f t="shared" si="8"/>
        <v>0.158602963968484</v>
      </c>
      <c r="T21" s="35">
        <v>675</v>
      </c>
      <c r="U21" s="35">
        <v>47385</v>
      </c>
      <c r="V21" s="35">
        <v>886393</v>
      </c>
      <c r="W21" s="35">
        <v>527899</v>
      </c>
      <c r="Y21" s="1">
        <v>9220206</v>
      </c>
    </row>
    <row r="22" spans="1:25" x14ac:dyDescent="0.55000000000000004">
      <c r="A22" s="33" t="s">
        <v>26</v>
      </c>
      <c r="B22" s="32">
        <f t="shared" si="11"/>
        <v>5692477</v>
      </c>
      <c r="C22" s="34">
        <f>SUM(一般接種!D21+一般接種!G21+一般接種!J21+一般接種!M21+医療従事者等!C19)</f>
        <v>1909286</v>
      </c>
      <c r="D22" s="30">
        <f t="shared" si="0"/>
        <v>0.86269132024865647</v>
      </c>
      <c r="E22" s="34">
        <f>SUM(一般接種!E21+一般接種!H21+一般接種!K21+一般接種!N21+医療従事者等!D19)</f>
        <v>1877197</v>
      </c>
      <c r="F22" s="31">
        <f t="shared" si="1"/>
        <v>0.84819223432048274</v>
      </c>
      <c r="G22" s="29">
        <f t="shared" si="9"/>
        <v>1588921</v>
      </c>
      <c r="H22" s="31">
        <f t="shared" si="7"/>
        <v>0.71793767683878451</v>
      </c>
      <c r="I22" s="35">
        <v>16824</v>
      </c>
      <c r="J22" s="35">
        <v>65130</v>
      </c>
      <c r="K22" s="35">
        <v>344164</v>
      </c>
      <c r="L22" s="35">
        <v>568128</v>
      </c>
      <c r="M22" s="35">
        <v>356775</v>
      </c>
      <c r="N22" s="35">
        <v>150105</v>
      </c>
      <c r="O22" s="35">
        <v>50181</v>
      </c>
      <c r="P22" s="35">
        <v>28225</v>
      </c>
      <c r="Q22" s="35">
        <v>9389</v>
      </c>
      <c r="R22" s="35">
        <f t="shared" si="10"/>
        <v>317073</v>
      </c>
      <c r="S22" s="63">
        <f t="shared" si="8"/>
        <v>0.14326618693333645</v>
      </c>
      <c r="T22" s="35">
        <v>9</v>
      </c>
      <c r="U22" s="35">
        <v>6115</v>
      </c>
      <c r="V22" s="35">
        <v>187757</v>
      </c>
      <c r="W22" s="35">
        <v>123192</v>
      </c>
      <c r="Y22" s="1">
        <v>2213174</v>
      </c>
    </row>
    <row r="23" spans="1:25" x14ac:dyDescent="0.55000000000000004">
      <c r="A23" s="33" t="s">
        <v>27</v>
      </c>
      <c r="B23" s="32">
        <f t="shared" si="11"/>
        <v>2696148</v>
      </c>
      <c r="C23" s="34">
        <f>SUM(一般接種!D22+一般接種!G22+一般接種!J22+一般接種!M22+医療従事者等!C20)</f>
        <v>899117</v>
      </c>
      <c r="D23" s="30">
        <f t="shared" si="0"/>
        <v>0.85820302880476174</v>
      </c>
      <c r="E23" s="34">
        <f>SUM(一般接種!E22+一般接種!H22+一般接種!K22+一般接種!N22+医療従事者等!D20)</f>
        <v>890906</v>
      </c>
      <c r="F23" s="31">
        <f t="shared" si="1"/>
        <v>0.85036566718273054</v>
      </c>
      <c r="G23" s="29">
        <f t="shared" si="9"/>
        <v>713145</v>
      </c>
      <c r="H23" s="31">
        <f t="shared" si="7"/>
        <v>0.68069361270776974</v>
      </c>
      <c r="I23" s="35">
        <v>10209</v>
      </c>
      <c r="J23" s="35">
        <v>39309</v>
      </c>
      <c r="K23" s="35">
        <v>213071</v>
      </c>
      <c r="L23" s="35">
        <v>219717</v>
      </c>
      <c r="M23" s="35">
        <v>127815</v>
      </c>
      <c r="N23" s="35">
        <v>63099</v>
      </c>
      <c r="O23" s="35">
        <v>20059</v>
      </c>
      <c r="P23" s="35">
        <v>13680</v>
      </c>
      <c r="Q23" s="35">
        <v>6186</v>
      </c>
      <c r="R23" s="35">
        <f t="shared" si="10"/>
        <v>192980</v>
      </c>
      <c r="S23" s="63">
        <f t="shared" si="8"/>
        <v>0.18419851976855395</v>
      </c>
      <c r="T23" s="35">
        <v>103</v>
      </c>
      <c r="U23" s="35">
        <v>3742</v>
      </c>
      <c r="V23" s="35">
        <v>124653</v>
      </c>
      <c r="W23" s="35">
        <v>64482</v>
      </c>
      <c r="Y23" s="1">
        <v>1047674</v>
      </c>
    </row>
    <row r="24" spans="1:25" x14ac:dyDescent="0.55000000000000004">
      <c r="A24" s="33" t="s">
        <v>28</v>
      </c>
      <c r="B24" s="32">
        <f t="shared" si="11"/>
        <v>2772337</v>
      </c>
      <c r="C24" s="34">
        <f>SUM(一般接種!D23+一般接種!G23+一般接種!J23+一般接種!M23+医療従事者等!C21)</f>
        <v>940279</v>
      </c>
      <c r="D24" s="30">
        <f t="shared" si="0"/>
        <v>0.83015408032094473</v>
      </c>
      <c r="E24" s="34">
        <f>SUM(一般接種!E23+一般接種!H23+一般接種!K23+一般接種!N23+医療従事者等!D21)</f>
        <v>928835</v>
      </c>
      <c r="F24" s="31">
        <f t="shared" si="1"/>
        <v>0.82005039482420083</v>
      </c>
      <c r="G24" s="29">
        <f t="shared" si="9"/>
        <v>733555</v>
      </c>
      <c r="H24" s="31">
        <f t="shared" si="7"/>
        <v>0.64764147278608863</v>
      </c>
      <c r="I24" s="35">
        <v>9330</v>
      </c>
      <c r="J24" s="35">
        <v>55468</v>
      </c>
      <c r="K24" s="35">
        <v>204796</v>
      </c>
      <c r="L24" s="35">
        <v>216949</v>
      </c>
      <c r="M24" s="35">
        <v>131528</v>
      </c>
      <c r="N24" s="35">
        <v>67777</v>
      </c>
      <c r="O24" s="35">
        <v>26874</v>
      </c>
      <c r="P24" s="35">
        <v>13870</v>
      </c>
      <c r="Q24" s="35">
        <v>6963</v>
      </c>
      <c r="R24" s="35">
        <f t="shared" si="10"/>
        <v>169668</v>
      </c>
      <c r="S24" s="63">
        <f t="shared" si="8"/>
        <v>0.14979658431156503</v>
      </c>
      <c r="T24" s="35">
        <v>38</v>
      </c>
      <c r="U24" s="35">
        <v>6863</v>
      </c>
      <c r="V24" s="35">
        <v>103260</v>
      </c>
      <c r="W24" s="35">
        <v>59507</v>
      </c>
      <c r="Y24" s="1">
        <v>1132656</v>
      </c>
    </row>
    <row r="25" spans="1:25" x14ac:dyDescent="0.55000000000000004">
      <c r="A25" s="33" t="s">
        <v>29</v>
      </c>
      <c r="B25" s="32">
        <f t="shared" si="11"/>
        <v>1909737</v>
      </c>
      <c r="C25" s="34">
        <f>SUM(一般接種!D24+一般接種!G24+一般接種!J24+一般接種!M24+医療従事者等!C22)</f>
        <v>649560</v>
      </c>
      <c r="D25" s="30">
        <f t="shared" si="0"/>
        <v>0.8385931527028091</v>
      </c>
      <c r="E25" s="34">
        <f>SUM(一般接種!E24+一般接種!H24+一般接種!K24+一般接種!N24+医療従事者等!D22)</f>
        <v>642677</v>
      </c>
      <c r="F25" s="31">
        <f t="shared" si="1"/>
        <v>0.82970708110041147</v>
      </c>
      <c r="G25" s="29">
        <f t="shared" si="9"/>
        <v>512731</v>
      </c>
      <c r="H25" s="31">
        <f t="shared" si="7"/>
        <v>0.6619445559739886</v>
      </c>
      <c r="I25" s="35">
        <v>7673</v>
      </c>
      <c r="J25" s="35">
        <v>32409</v>
      </c>
      <c r="K25" s="35">
        <v>143802</v>
      </c>
      <c r="L25" s="35">
        <v>172163</v>
      </c>
      <c r="M25" s="35">
        <v>92076</v>
      </c>
      <c r="N25" s="35">
        <v>34593</v>
      </c>
      <c r="O25" s="35">
        <v>15964</v>
      </c>
      <c r="P25" s="35">
        <v>10527</v>
      </c>
      <c r="Q25" s="35">
        <v>3524</v>
      </c>
      <c r="R25" s="35">
        <f t="shared" si="10"/>
        <v>104769</v>
      </c>
      <c r="S25" s="63">
        <f t="shared" si="8"/>
        <v>0.13525858429632459</v>
      </c>
      <c r="T25" s="35">
        <v>145</v>
      </c>
      <c r="U25" s="35">
        <v>3801</v>
      </c>
      <c r="V25" s="35">
        <v>68536</v>
      </c>
      <c r="W25" s="35">
        <v>32287</v>
      </c>
      <c r="Y25" s="1">
        <v>774583</v>
      </c>
    </row>
    <row r="26" spans="1:25" x14ac:dyDescent="0.55000000000000004">
      <c r="A26" s="33" t="s">
        <v>30</v>
      </c>
      <c r="B26" s="32">
        <f t="shared" si="11"/>
        <v>2039493</v>
      </c>
      <c r="C26" s="34">
        <f>SUM(一般接種!D25+一般接種!G25+一般接種!J25+一般接種!M25+医療従事者等!C23)</f>
        <v>683738</v>
      </c>
      <c r="D26" s="30">
        <f t="shared" si="0"/>
        <v>0.83281424901674428</v>
      </c>
      <c r="E26" s="34">
        <f>SUM(一般接種!E25+一般接種!H25+一般接種!K25+一般接種!N25+医療従事者等!D23)</f>
        <v>675133</v>
      </c>
      <c r="F26" s="31">
        <f t="shared" si="1"/>
        <v>0.8223330901330943</v>
      </c>
      <c r="G26" s="29">
        <f t="shared" si="9"/>
        <v>540311</v>
      </c>
      <c r="H26" s="31">
        <f t="shared" si="7"/>
        <v>0.65811568129968812</v>
      </c>
      <c r="I26" s="35">
        <v>6474</v>
      </c>
      <c r="J26" s="35">
        <v>38007</v>
      </c>
      <c r="K26" s="35">
        <v>169222</v>
      </c>
      <c r="L26" s="35">
        <v>165231</v>
      </c>
      <c r="M26" s="35">
        <v>96449</v>
      </c>
      <c r="N26" s="35">
        <v>34679</v>
      </c>
      <c r="O26" s="35">
        <v>12454</v>
      </c>
      <c r="P26" s="35">
        <v>12924</v>
      </c>
      <c r="Q26" s="35">
        <v>4871</v>
      </c>
      <c r="R26" s="35">
        <f t="shared" si="10"/>
        <v>140311</v>
      </c>
      <c r="S26" s="63">
        <f t="shared" si="8"/>
        <v>0.17090318235024002</v>
      </c>
      <c r="T26" s="35">
        <v>117</v>
      </c>
      <c r="U26" s="35">
        <v>6392</v>
      </c>
      <c r="V26" s="35">
        <v>89091</v>
      </c>
      <c r="W26" s="35">
        <v>44711</v>
      </c>
      <c r="Y26" s="1">
        <v>820997</v>
      </c>
    </row>
    <row r="27" spans="1:25" x14ac:dyDescent="0.55000000000000004">
      <c r="A27" s="33" t="s">
        <v>31</v>
      </c>
      <c r="B27" s="32">
        <f t="shared" si="11"/>
        <v>5260159</v>
      </c>
      <c r="C27" s="34">
        <f>SUM(一般接種!D26+一般接種!G26+一般接種!J26+一般接種!M26+医療従事者等!C24)</f>
        <v>1736385</v>
      </c>
      <c r="D27" s="30">
        <f t="shared" si="0"/>
        <v>0.83813003291440946</v>
      </c>
      <c r="E27" s="34">
        <f>SUM(一般接種!E26+一般接種!H26+一般接種!K26+一般接種!N26+医療従事者等!D24)</f>
        <v>1713283</v>
      </c>
      <c r="F27" s="31">
        <f t="shared" si="1"/>
        <v>0.82697900360904886</v>
      </c>
      <c r="G27" s="29">
        <f t="shared" si="9"/>
        <v>1421180</v>
      </c>
      <c r="H27" s="31">
        <f t="shared" si="7"/>
        <v>0.68598475578705209</v>
      </c>
      <c r="I27" s="35">
        <v>14355</v>
      </c>
      <c r="J27" s="35">
        <v>69383</v>
      </c>
      <c r="K27" s="35">
        <v>457728</v>
      </c>
      <c r="L27" s="35">
        <v>433107</v>
      </c>
      <c r="M27" s="35">
        <v>235677</v>
      </c>
      <c r="N27" s="35">
        <v>123293</v>
      </c>
      <c r="O27" s="35">
        <v>48258</v>
      </c>
      <c r="P27" s="35">
        <v>27631</v>
      </c>
      <c r="Q27" s="35">
        <v>11748</v>
      </c>
      <c r="R27" s="35">
        <f t="shared" si="10"/>
        <v>389311</v>
      </c>
      <c r="S27" s="63">
        <f t="shared" si="8"/>
        <v>0.18791526144486487</v>
      </c>
      <c r="T27" s="35">
        <v>12</v>
      </c>
      <c r="U27" s="35">
        <v>6516</v>
      </c>
      <c r="V27" s="35">
        <v>255586</v>
      </c>
      <c r="W27" s="35">
        <v>127197</v>
      </c>
      <c r="Y27" s="1">
        <v>2071737</v>
      </c>
    </row>
    <row r="28" spans="1:25" x14ac:dyDescent="0.55000000000000004">
      <c r="A28" s="33" t="s">
        <v>32</v>
      </c>
      <c r="B28" s="32">
        <f t="shared" si="11"/>
        <v>5064134</v>
      </c>
      <c r="C28" s="34">
        <f>SUM(一般接種!D27+一般接種!G27+一般接種!J27+一般接種!M27+医療従事者等!C25)</f>
        <v>1672245</v>
      </c>
      <c r="D28" s="30">
        <f t="shared" si="0"/>
        <v>0.82916127650311811</v>
      </c>
      <c r="E28" s="34">
        <f>SUM(一般接種!E27+一般接種!H27+一般接種!K27+一般接種!N27+医療従事者等!D25)</f>
        <v>1658224</v>
      </c>
      <c r="F28" s="31">
        <f t="shared" si="1"/>
        <v>0.82220914313877835</v>
      </c>
      <c r="G28" s="29">
        <f t="shared" si="9"/>
        <v>1333538</v>
      </c>
      <c r="H28" s="31">
        <f t="shared" si="7"/>
        <v>0.66121774641001474</v>
      </c>
      <c r="I28" s="35">
        <v>15499</v>
      </c>
      <c r="J28" s="35">
        <v>85350</v>
      </c>
      <c r="K28" s="35">
        <v>466876</v>
      </c>
      <c r="L28" s="35">
        <v>403612</v>
      </c>
      <c r="M28" s="35">
        <v>192442</v>
      </c>
      <c r="N28" s="35">
        <v>97867</v>
      </c>
      <c r="O28" s="35">
        <v>38009</v>
      </c>
      <c r="P28" s="35">
        <v>22334</v>
      </c>
      <c r="Q28" s="35">
        <v>11549</v>
      </c>
      <c r="R28" s="35">
        <f t="shared" si="10"/>
        <v>400127</v>
      </c>
      <c r="S28" s="63">
        <f t="shared" si="8"/>
        <v>0.19839785084324554</v>
      </c>
      <c r="T28" s="35">
        <v>42</v>
      </c>
      <c r="U28" s="35">
        <v>9409</v>
      </c>
      <c r="V28" s="35">
        <v>256380</v>
      </c>
      <c r="W28" s="35">
        <v>134296</v>
      </c>
      <c r="Y28" s="1">
        <v>2016791</v>
      </c>
    </row>
    <row r="29" spans="1:25" x14ac:dyDescent="0.55000000000000004">
      <c r="A29" s="33" t="s">
        <v>33</v>
      </c>
      <c r="B29" s="32">
        <f t="shared" si="11"/>
        <v>9255063</v>
      </c>
      <c r="C29" s="34">
        <f>SUM(一般接種!D28+一般接種!G28+一般接種!J28+一般接種!M28+医療従事者等!C26)</f>
        <v>3147604</v>
      </c>
      <c r="D29" s="30">
        <f t="shared" si="0"/>
        <v>0.85387465886833813</v>
      </c>
      <c r="E29" s="34">
        <f>SUM(一般接種!E28+一般接種!H28+一般接種!K28+一般接種!N28+医療従事者等!D26)</f>
        <v>3111274</v>
      </c>
      <c r="F29" s="31">
        <f t="shared" si="1"/>
        <v>0.84401914135193934</v>
      </c>
      <c r="G29" s="29">
        <f t="shared" si="9"/>
        <v>2431576</v>
      </c>
      <c r="H29" s="31">
        <f t="shared" si="7"/>
        <v>0.65963225599930553</v>
      </c>
      <c r="I29" s="35">
        <v>23581</v>
      </c>
      <c r="J29" s="35">
        <v>115985</v>
      </c>
      <c r="K29" s="35">
        <v>657684</v>
      </c>
      <c r="L29" s="35">
        <v>757117</v>
      </c>
      <c r="M29" s="35">
        <v>453848</v>
      </c>
      <c r="N29" s="35">
        <v>251954</v>
      </c>
      <c r="O29" s="35">
        <v>88064</v>
      </c>
      <c r="P29" s="35">
        <v>52974</v>
      </c>
      <c r="Q29" s="35">
        <v>30369</v>
      </c>
      <c r="R29" s="35">
        <f t="shared" si="10"/>
        <v>564609</v>
      </c>
      <c r="S29" s="63">
        <f t="shared" si="8"/>
        <v>0.15316581033350876</v>
      </c>
      <c r="T29" s="35">
        <v>26</v>
      </c>
      <c r="U29" s="35">
        <v>12154</v>
      </c>
      <c r="V29" s="35">
        <v>351737</v>
      </c>
      <c r="W29" s="35">
        <v>200692</v>
      </c>
      <c r="Y29" s="1">
        <v>3686260</v>
      </c>
    </row>
    <row r="30" spans="1:25" x14ac:dyDescent="0.55000000000000004">
      <c r="A30" s="33" t="s">
        <v>34</v>
      </c>
      <c r="B30" s="32">
        <f t="shared" si="11"/>
        <v>17622457</v>
      </c>
      <c r="C30" s="34">
        <f>SUM(一般接種!D29+一般接種!G29+一般接種!J29+一般接種!M29+医療従事者等!C27)</f>
        <v>6027542</v>
      </c>
      <c r="D30" s="30">
        <f t="shared" si="0"/>
        <v>0.79742027903363522</v>
      </c>
      <c r="E30" s="34">
        <f>SUM(一般接種!E29+一般接種!H29+一般接種!K29+一般接種!N29+医療従事者等!D27)</f>
        <v>5918805</v>
      </c>
      <c r="F30" s="31">
        <f t="shared" si="1"/>
        <v>0.78303479837148793</v>
      </c>
      <c r="G30" s="29">
        <f t="shared" si="9"/>
        <v>4581265</v>
      </c>
      <c r="H30" s="31">
        <f t="shared" si="7"/>
        <v>0.60608347724943712</v>
      </c>
      <c r="I30" s="35">
        <v>43217</v>
      </c>
      <c r="J30" s="35">
        <v>375556</v>
      </c>
      <c r="K30" s="35">
        <v>1356252</v>
      </c>
      <c r="L30" s="35">
        <v>1362132</v>
      </c>
      <c r="M30" s="35">
        <v>761311</v>
      </c>
      <c r="N30" s="35">
        <v>370524</v>
      </c>
      <c r="O30" s="35">
        <v>150486</v>
      </c>
      <c r="P30" s="35">
        <v>108739</v>
      </c>
      <c r="Q30" s="35">
        <v>53048</v>
      </c>
      <c r="R30" s="35">
        <f t="shared" si="10"/>
        <v>1094845</v>
      </c>
      <c r="S30" s="63">
        <f t="shared" si="8"/>
        <v>0.14484371994398054</v>
      </c>
      <c r="T30" s="35">
        <v>68</v>
      </c>
      <c r="U30" s="35">
        <v>45133</v>
      </c>
      <c r="V30" s="35">
        <v>686317</v>
      </c>
      <c r="W30" s="35">
        <v>363327</v>
      </c>
      <c r="Y30" s="1">
        <v>7558802</v>
      </c>
    </row>
    <row r="31" spans="1:25" x14ac:dyDescent="0.55000000000000004">
      <c r="A31" s="33" t="s">
        <v>35</v>
      </c>
      <c r="B31" s="32">
        <f t="shared" si="11"/>
        <v>4347119</v>
      </c>
      <c r="C31" s="34">
        <f>SUM(一般接種!D30+一般接種!G30+一般接種!J30+一般接種!M30+医療従事者等!C28)</f>
        <v>1483412</v>
      </c>
      <c r="D31" s="30">
        <f t="shared" si="0"/>
        <v>0.8238628379995746</v>
      </c>
      <c r="E31" s="34">
        <f>SUM(一般接種!E30+一般接種!H30+一般接種!K30+一般接種!N30+医療従事者等!D28)</f>
        <v>1467169</v>
      </c>
      <c r="F31" s="31">
        <f t="shared" si="1"/>
        <v>0.81484174063914672</v>
      </c>
      <c r="G31" s="29">
        <f t="shared" si="9"/>
        <v>1154411</v>
      </c>
      <c r="H31" s="31">
        <f t="shared" si="7"/>
        <v>0.64114104690937301</v>
      </c>
      <c r="I31" s="35">
        <v>16830</v>
      </c>
      <c r="J31" s="35">
        <v>67560</v>
      </c>
      <c r="K31" s="35">
        <v>347278</v>
      </c>
      <c r="L31" s="35">
        <v>354059</v>
      </c>
      <c r="M31" s="35">
        <v>197064</v>
      </c>
      <c r="N31" s="35">
        <v>98796</v>
      </c>
      <c r="O31" s="35">
        <v>40814</v>
      </c>
      <c r="P31" s="35">
        <v>24402</v>
      </c>
      <c r="Q31" s="35">
        <v>7608</v>
      </c>
      <c r="R31" s="35">
        <f t="shared" si="10"/>
        <v>242127</v>
      </c>
      <c r="S31" s="63">
        <f t="shared" si="8"/>
        <v>0.13447338795717104</v>
      </c>
      <c r="T31" s="35">
        <v>82</v>
      </c>
      <c r="U31" s="35">
        <v>5476</v>
      </c>
      <c r="V31" s="35">
        <v>160634</v>
      </c>
      <c r="W31" s="35">
        <v>75935</v>
      </c>
      <c r="Y31" s="1">
        <v>1800557</v>
      </c>
    </row>
    <row r="32" spans="1:25" x14ac:dyDescent="0.55000000000000004">
      <c r="A32" s="33" t="s">
        <v>36</v>
      </c>
      <c r="B32" s="32">
        <f t="shared" si="11"/>
        <v>3402579</v>
      </c>
      <c r="C32" s="34">
        <f>SUM(一般接種!D31+一般接種!G31+一般接種!J31+一般接種!M31+医療従事者等!C29)</f>
        <v>1160191</v>
      </c>
      <c r="D32" s="30">
        <f t="shared" si="0"/>
        <v>0.81770217000753431</v>
      </c>
      <c r="E32" s="34">
        <f>SUM(一般接種!E31+一般接種!H31+一般接種!K31+一般接種!N31+医療従事者等!D29)</f>
        <v>1147694</v>
      </c>
      <c r="F32" s="31">
        <f t="shared" si="1"/>
        <v>0.80889428922016038</v>
      </c>
      <c r="G32" s="29">
        <f t="shared" si="9"/>
        <v>888198</v>
      </c>
      <c r="H32" s="31">
        <f t="shared" si="7"/>
        <v>0.62600160835272123</v>
      </c>
      <c r="I32" s="35">
        <v>8755</v>
      </c>
      <c r="J32" s="35">
        <v>53126</v>
      </c>
      <c r="K32" s="35">
        <v>238928</v>
      </c>
      <c r="L32" s="35">
        <v>286142</v>
      </c>
      <c r="M32" s="35">
        <v>161310</v>
      </c>
      <c r="N32" s="35">
        <v>83262</v>
      </c>
      <c r="O32" s="35">
        <v>25220</v>
      </c>
      <c r="P32" s="35">
        <v>21521</v>
      </c>
      <c r="Q32" s="35">
        <v>9934</v>
      </c>
      <c r="R32" s="35">
        <f t="shared" si="10"/>
        <v>206496</v>
      </c>
      <c r="S32" s="63">
        <f t="shared" si="8"/>
        <v>0.14553830127787218</v>
      </c>
      <c r="T32" s="35">
        <v>9</v>
      </c>
      <c r="U32" s="35">
        <v>6971</v>
      </c>
      <c r="V32" s="35">
        <v>132426</v>
      </c>
      <c r="W32" s="35">
        <v>67090</v>
      </c>
      <c r="Y32" s="1">
        <v>1418843</v>
      </c>
    </row>
    <row r="33" spans="1:25" x14ac:dyDescent="0.55000000000000004">
      <c r="A33" s="33" t="s">
        <v>37</v>
      </c>
      <c r="B33" s="32">
        <f t="shared" si="11"/>
        <v>5942139</v>
      </c>
      <c r="C33" s="34">
        <f>SUM(一般接種!D32+一般接種!G32+一般接種!J32+一般接種!M32+医療従事者等!C30)</f>
        <v>2034239</v>
      </c>
      <c r="D33" s="30">
        <f t="shared" si="0"/>
        <v>0.8038748220736901</v>
      </c>
      <c r="E33" s="34">
        <f>SUM(一般接種!E32+一般接種!H32+一般接種!K32+一般接種!N32+医療従事者等!D30)</f>
        <v>2002107</v>
      </c>
      <c r="F33" s="31">
        <f t="shared" si="1"/>
        <v>0.79117714703016195</v>
      </c>
      <c r="G33" s="29">
        <f t="shared" si="9"/>
        <v>1534325</v>
      </c>
      <c r="H33" s="31">
        <f t="shared" si="7"/>
        <v>0.60632267711818255</v>
      </c>
      <c r="I33" s="35">
        <v>26183</v>
      </c>
      <c r="J33" s="35">
        <v>97523</v>
      </c>
      <c r="K33" s="35">
        <v>451629</v>
      </c>
      <c r="L33" s="35">
        <v>475798</v>
      </c>
      <c r="M33" s="35">
        <v>252816</v>
      </c>
      <c r="N33" s="35">
        <v>125935</v>
      </c>
      <c r="O33" s="35">
        <v>50996</v>
      </c>
      <c r="P33" s="35">
        <v>36702</v>
      </c>
      <c r="Q33" s="35">
        <v>16743</v>
      </c>
      <c r="R33" s="35">
        <f t="shared" si="10"/>
        <v>371468</v>
      </c>
      <c r="S33" s="63">
        <f t="shared" si="8"/>
        <v>0.1467938489066769</v>
      </c>
      <c r="T33" s="35">
        <v>15</v>
      </c>
      <c r="U33" s="35">
        <v>8052</v>
      </c>
      <c r="V33" s="35">
        <v>239234</v>
      </c>
      <c r="W33" s="35">
        <v>124167</v>
      </c>
      <c r="Y33" s="1">
        <v>2530542</v>
      </c>
    </row>
    <row r="34" spans="1:25" x14ac:dyDescent="0.55000000000000004">
      <c r="A34" s="33" t="s">
        <v>38</v>
      </c>
      <c r="B34" s="32">
        <f t="shared" si="11"/>
        <v>20007368</v>
      </c>
      <c r="C34" s="34">
        <f>SUM(一般接種!D33+一般接種!G33+一般接種!J33+一般接種!M33+医療従事者等!C31)</f>
        <v>6915686</v>
      </c>
      <c r="D34" s="30">
        <f t="shared" si="0"/>
        <v>0.782360698459451</v>
      </c>
      <c r="E34" s="34">
        <f>SUM(一般接種!E33+一般接種!H33+一般接種!K33+一般接種!N33+医療従事者等!D31)</f>
        <v>6824660</v>
      </c>
      <c r="F34" s="31">
        <f t="shared" si="1"/>
        <v>0.77206307000466423</v>
      </c>
      <c r="G34" s="29">
        <f t="shared" si="9"/>
        <v>5067959</v>
      </c>
      <c r="H34" s="31">
        <f t="shared" si="7"/>
        <v>0.57333024417300915</v>
      </c>
      <c r="I34" s="35">
        <v>65628</v>
      </c>
      <c r="J34" s="35">
        <v>375845</v>
      </c>
      <c r="K34" s="35">
        <v>1530286</v>
      </c>
      <c r="L34" s="35">
        <v>1562022</v>
      </c>
      <c r="M34" s="35">
        <v>774765</v>
      </c>
      <c r="N34" s="35">
        <v>370109</v>
      </c>
      <c r="O34" s="35">
        <v>198088</v>
      </c>
      <c r="P34" s="35">
        <v>137171</v>
      </c>
      <c r="Q34" s="35">
        <v>54045</v>
      </c>
      <c r="R34" s="35">
        <f t="shared" si="10"/>
        <v>1199063</v>
      </c>
      <c r="S34" s="63">
        <f t="shared" si="8"/>
        <v>0.13564811447149056</v>
      </c>
      <c r="T34" s="35">
        <v>443</v>
      </c>
      <c r="U34" s="35">
        <v>49045</v>
      </c>
      <c r="V34" s="35">
        <v>782423</v>
      </c>
      <c r="W34" s="35">
        <v>367152</v>
      </c>
      <c r="Y34" s="1">
        <v>8839511</v>
      </c>
    </row>
    <row r="35" spans="1:25" x14ac:dyDescent="0.55000000000000004">
      <c r="A35" s="33" t="s">
        <v>39</v>
      </c>
      <c r="B35" s="32">
        <f t="shared" si="11"/>
        <v>13026867</v>
      </c>
      <c r="C35" s="34">
        <f>SUM(一般接種!D34+一般接種!G34+一般接種!J34+一般接種!M34+医療従事者等!C32)</f>
        <v>4442011</v>
      </c>
      <c r="D35" s="30">
        <f t="shared" si="0"/>
        <v>0.80418402769920116</v>
      </c>
      <c r="E35" s="34">
        <f>SUM(一般接種!E34+一般接種!H34+一般接種!K34+一般接種!N34+医療従事者等!D32)</f>
        <v>4388835</v>
      </c>
      <c r="F35" s="31">
        <f t="shared" si="1"/>
        <v>0.79455701645205823</v>
      </c>
      <c r="G35" s="29">
        <f t="shared" si="9"/>
        <v>3367381</v>
      </c>
      <c r="H35" s="31">
        <f t="shared" si="7"/>
        <v>0.60963244246305637</v>
      </c>
      <c r="I35" s="35">
        <v>45750</v>
      </c>
      <c r="J35" s="35">
        <v>244098</v>
      </c>
      <c r="K35" s="35">
        <v>1010720</v>
      </c>
      <c r="L35" s="35">
        <v>1038159</v>
      </c>
      <c r="M35" s="35">
        <v>545050</v>
      </c>
      <c r="N35" s="35">
        <v>253493</v>
      </c>
      <c r="O35" s="35">
        <v>115766</v>
      </c>
      <c r="P35" s="35">
        <v>80501</v>
      </c>
      <c r="Q35" s="35">
        <v>33844</v>
      </c>
      <c r="R35" s="35">
        <f t="shared" si="10"/>
        <v>828640</v>
      </c>
      <c r="S35" s="63">
        <f t="shared" si="8"/>
        <v>0.15001742515105571</v>
      </c>
      <c r="T35" s="35">
        <v>102</v>
      </c>
      <c r="U35" s="35">
        <v>26533</v>
      </c>
      <c r="V35" s="35">
        <v>530545</v>
      </c>
      <c r="W35" s="35">
        <v>271460</v>
      </c>
      <c r="Y35" s="1">
        <v>5523625</v>
      </c>
    </row>
    <row r="36" spans="1:25" x14ac:dyDescent="0.55000000000000004">
      <c r="A36" s="33" t="s">
        <v>40</v>
      </c>
      <c r="B36" s="32">
        <f t="shared" si="11"/>
        <v>3254563</v>
      </c>
      <c r="C36" s="34">
        <f>SUM(一般接種!D35+一般接種!G35+一般接種!J35+一般接種!M35+医療従事者等!C33)</f>
        <v>1096084</v>
      </c>
      <c r="D36" s="30">
        <f t="shared" si="0"/>
        <v>0.81509051198782811</v>
      </c>
      <c r="E36" s="34">
        <f>SUM(一般接種!E35+一般接種!H35+一般接種!K35+一般接種!N35+医療従事者等!D33)</f>
        <v>1084519</v>
      </c>
      <c r="F36" s="31">
        <f t="shared" si="1"/>
        <v>0.80649033009379512</v>
      </c>
      <c r="G36" s="29">
        <f t="shared" si="9"/>
        <v>850779</v>
      </c>
      <c r="H36" s="31">
        <f t="shared" si="7"/>
        <v>0.63267221371582139</v>
      </c>
      <c r="I36" s="35">
        <v>7597</v>
      </c>
      <c r="J36" s="35">
        <v>54573</v>
      </c>
      <c r="K36" s="35">
        <v>307942</v>
      </c>
      <c r="L36" s="35">
        <v>254472</v>
      </c>
      <c r="M36" s="35">
        <v>131776</v>
      </c>
      <c r="N36" s="35">
        <v>53842</v>
      </c>
      <c r="O36" s="35">
        <v>20316</v>
      </c>
      <c r="P36" s="35">
        <v>14560</v>
      </c>
      <c r="Q36" s="35">
        <v>5701</v>
      </c>
      <c r="R36" s="35">
        <f t="shared" si="10"/>
        <v>223181</v>
      </c>
      <c r="S36" s="63">
        <f t="shared" si="8"/>
        <v>0.16596603504471871</v>
      </c>
      <c r="T36" s="35">
        <v>71</v>
      </c>
      <c r="U36" s="35">
        <v>5739</v>
      </c>
      <c r="V36" s="35">
        <v>156835</v>
      </c>
      <c r="W36" s="35">
        <v>60536</v>
      </c>
      <c r="Y36" s="1">
        <v>1344739</v>
      </c>
    </row>
    <row r="37" spans="1:25" x14ac:dyDescent="0.55000000000000004">
      <c r="A37" s="33" t="s">
        <v>41</v>
      </c>
      <c r="B37" s="32">
        <f t="shared" si="11"/>
        <v>2241082</v>
      </c>
      <c r="C37" s="34">
        <f>SUM(一般接種!D36+一般接種!G36+一般接種!J36+一般接種!M36+医療従事者等!C34)</f>
        <v>751053</v>
      </c>
      <c r="D37" s="30">
        <f t="shared" si="0"/>
        <v>0.79524306673217338</v>
      </c>
      <c r="E37" s="34">
        <f>SUM(一般接種!E36+一般接種!H36+一般接種!K36+一般接種!N36+医療従事者等!D34)</f>
        <v>741821</v>
      </c>
      <c r="F37" s="31">
        <f t="shared" si="1"/>
        <v>0.78546787910617177</v>
      </c>
      <c r="G37" s="29">
        <f t="shared" si="9"/>
        <v>598699</v>
      </c>
      <c r="H37" s="31">
        <f t="shared" si="7"/>
        <v>0.63392494112863607</v>
      </c>
      <c r="I37" s="35">
        <v>7690</v>
      </c>
      <c r="J37" s="35">
        <v>44850</v>
      </c>
      <c r="K37" s="35">
        <v>212616</v>
      </c>
      <c r="L37" s="35">
        <v>197543</v>
      </c>
      <c r="M37" s="35">
        <v>83793</v>
      </c>
      <c r="N37" s="35">
        <v>29894</v>
      </c>
      <c r="O37" s="35">
        <v>10763</v>
      </c>
      <c r="P37" s="35">
        <v>8336</v>
      </c>
      <c r="Q37" s="35">
        <v>3214</v>
      </c>
      <c r="R37" s="35">
        <f t="shared" si="10"/>
        <v>149509</v>
      </c>
      <c r="S37" s="63">
        <f t="shared" si="8"/>
        <v>0.15830573296965794</v>
      </c>
      <c r="T37" s="35">
        <v>2</v>
      </c>
      <c r="U37" s="35">
        <v>3025</v>
      </c>
      <c r="V37" s="35">
        <v>90873</v>
      </c>
      <c r="W37" s="35">
        <v>55609</v>
      </c>
      <c r="Y37" s="1">
        <v>944432</v>
      </c>
    </row>
    <row r="38" spans="1:25" x14ac:dyDescent="0.55000000000000004">
      <c r="A38" s="33" t="s">
        <v>42</v>
      </c>
      <c r="B38" s="32">
        <f t="shared" si="11"/>
        <v>1329634</v>
      </c>
      <c r="C38" s="34">
        <f>SUM(一般接種!D37+一般接種!G37+一般接種!J37+一般接種!M37+医療従事者等!C35)</f>
        <v>445349</v>
      </c>
      <c r="D38" s="30">
        <f t="shared" si="0"/>
        <v>0.79985380432049547</v>
      </c>
      <c r="E38" s="34">
        <f>SUM(一般接種!E37+一般接種!H37+一般接種!K37+一般接種!N37+医療従事者等!D35)</f>
        <v>439641</v>
      </c>
      <c r="F38" s="31">
        <f t="shared" si="1"/>
        <v>0.789602146597987</v>
      </c>
      <c r="G38" s="29">
        <f t="shared" si="9"/>
        <v>352278</v>
      </c>
      <c r="H38" s="31">
        <f t="shared" si="7"/>
        <v>0.63269682536261562</v>
      </c>
      <c r="I38" s="35">
        <v>4918</v>
      </c>
      <c r="J38" s="35">
        <v>23221</v>
      </c>
      <c r="K38" s="35">
        <v>108408</v>
      </c>
      <c r="L38" s="35">
        <v>110739</v>
      </c>
      <c r="M38" s="35">
        <v>59686</v>
      </c>
      <c r="N38" s="35">
        <v>25052</v>
      </c>
      <c r="O38" s="35">
        <v>9445</v>
      </c>
      <c r="P38" s="35">
        <v>7478</v>
      </c>
      <c r="Q38" s="35">
        <v>3331</v>
      </c>
      <c r="R38" s="35">
        <f t="shared" si="10"/>
        <v>92366</v>
      </c>
      <c r="S38" s="63">
        <f t="shared" si="8"/>
        <v>0.16589078787617551</v>
      </c>
      <c r="T38" s="35">
        <v>17</v>
      </c>
      <c r="U38" s="35">
        <v>2691</v>
      </c>
      <c r="V38" s="35">
        <v>57592</v>
      </c>
      <c r="W38" s="35">
        <v>32066</v>
      </c>
      <c r="Y38" s="1">
        <v>556788</v>
      </c>
    </row>
    <row r="39" spans="1:25" x14ac:dyDescent="0.55000000000000004">
      <c r="A39" s="33" t="s">
        <v>43</v>
      </c>
      <c r="B39" s="32">
        <f t="shared" si="11"/>
        <v>1665841</v>
      </c>
      <c r="C39" s="34">
        <f>SUM(一般接種!D38+一般接種!G38+一般接種!J38+一般接種!M38+医療従事者等!C36)</f>
        <v>566390</v>
      </c>
      <c r="D39" s="30">
        <f t="shared" si="0"/>
        <v>0.84182130303278013</v>
      </c>
      <c r="E39" s="34">
        <f>SUM(一般接種!E38+一般接種!H38+一般接種!K38+一般接種!N38+医療従事者等!D36)</f>
        <v>557341</v>
      </c>
      <c r="F39" s="31">
        <f t="shared" si="1"/>
        <v>0.82837184069915204</v>
      </c>
      <c r="G39" s="29">
        <f t="shared" si="9"/>
        <v>453651</v>
      </c>
      <c r="H39" s="31">
        <f t="shared" si="7"/>
        <v>0.67425815417313828</v>
      </c>
      <c r="I39" s="35">
        <v>4901</v>
      </c>
      <c r="J39" s="35">
        <v>30273</v>
      </c>
      <c r="K39" s="35">
        <v>111468</v>
      </c>
      <c r="L39" s="35">
        <v>142708</v>
      </c>
      <c r="M39" s="35">
        <v>82677</v>
      </c>
      <c r="N39" s="35">
        <v>45578</v>
      </c>
      <c r="O39" s="35">
        <v>20784</v>
      </c>
      <c r="P39" s="35">
        <v>11279</v>
      </c>
      <c r="Q39" s="35">
        <v>3983</v>
      </c>
      <c r="R39" s="35">
        <f t="shared" si="10"/>
        <v>88459</v>
      </c>
      <c r="S39" s="63">
        <f t="shared" si="8"/>
        <v>0.13147596293186092</v>
      </c>
      <c r="T39" s="35">
        <v>25</v>
      </c>
      <c r="U39" s="35">
        <v>2148</v>
      </c>
      <c r="V39" s="35">
        <v>47482</v>
      </c>
      <c r="W39" s="35">
        <v>38804</v>
      </c>
      <c r="Y39" s="1">
        <v>672815</v>
      </c>
    </row>
    <row r="40" spans="1:25" x14ac:dyDescent="0.55000000000000004">
      <c r="A40" s="33" t="s">
        <v>44</v>
      </c>
      <c r="B40" s="32">
        <f t="shared" si="11"/>
        <v>4465840</v>
      </c>
      <c r="C40" s="34">
        <f>SUM(一般接種!D39+一般接種!G39+一般接種!J39+一般接種!M39+医療従事者等!C37)</f>
        <v>1519574</v>
      </c>
      <c r="D40" s="30">
        <f t="shared" si="0"/>
        <v>0.80239794148351107</v>
      </c>
      <c r="E40" s="34">
        <f>SUM(一般接種!E39+一般接種!H39+一般接種!K39+一般接種!N39+医療従事者等!D37)</f>
        <v>1489008</v>
      </c>
      <c r="F40" s="31">
        <f t="shared" si="1"/>
        <v>0.78625782887340789</v>
      </c>
      <c r="G40" s="29">
        <f t="shared" si="9"/>
        <v>1189705</v>
      </c>
      <c r="H40" s="31">
        <f t="shared" si="7"/>
        <v>0.62821346178115745</v>
      </c>
      <c r="I40" s="35">
        <v>21859</v>
      </c>
      <c r="J40" s="35">
        <v>138150</v>
      </c>
      <c r="K40" s="35">
        <v>363067</v>
      </c>
      <c r="L40" s="35">
        <v>318410</v>
      </c>
      <c r="M40" s="35">
        <v>163972</v>
      </c>
      <c r="N40" s="35">
        <v>92103</v>
      </c>
      <c r="O40" s="35">
        <v>51048</v>
      </c>
      <c r="P40" s="35">
        <v>29583</v>
      </c>
      <c r="Q40" s="35">
        <v>11513</v>
      </c>
      <c r="R40" s="35">
        <f t="shared" si="10"/>
        <v>267553</v>
      </c>
      <c r="S40" s="63">
        <f t="shared" si="8"/>
        <v>0.14127905349639955</v>
      </c>
      <c r="T40" s="35">
        <v>251</v>
      </c>
      <c r="U40" s="35">
        <v>7501</v>
      </c>
      <c r="V40" s="35">
        <v>161732</v>
      </c>
      <c r="W40" s="35">
        <v>98069</v>
      </c>
      <c r="Y40" s="1">
        <v>1893791</v>
      </c>
    </row>
    <row r="41" spans="1:25" x14ac:dyDescent="0.55000000000000004">
      <c r="A41" s="33" t="s">
        <v>45</v>
      </c>
      <c r="B41" s="32">
        <f t="shared" si="11"/>
        <v>6637976</v>
      </c>
      <c r="C41" s="34">
        <f>SUM(一般接種!D40+一般接種!G40+一般接種!J40+一般接種!M40+医療従事者等!C38)</f>
        <v>2249944</v>
      </c>
      <c r="D41" s="30">
        <f t="shared" si="0"/>
        <v>0.79999914664633787</v>
      </c>
      <c r="E41" s="34">
        <f>SUM(一般接種!E40+一般接種!H40+一般接種!K40+一般接種!N40+医療従事者等!D38)</f>
        <v>2221329</v>
      </c>
      <c r="F41" s="31">
        <f t="shared" si="1"/>
        <v>0.78982468204575895</v>
      </c>
      <c r="G41" s="29">
        <f t="shared" si="9"/>
        <v>1729989</v>
      </c>
      <c r="H41" s="31">
        <f t="shared" si="7"/>
        <v>0.61512185356948945</v>
      </c>
      <c r="I41" s="35">
        <v>22433</v>
      </c>
      <c r="J41" s="35">
        <v>121942</v>
      </c>
      <c r="K41" s="35">
        <v>546305</v>
      </c>
      <c r="L41" s="35">
        <v>532943</v>
      </c>
      <c r="M41" s="35">
        <v>293182</v>
      </c>
      <c r="N41" s="35">
        <v>116710</v>
      </c>
      <c r="O41" s="35">
        <v>46047</v>
      </c>
      <c r="P41" s="35">
        <v>32829</v>
      </c>
      <c r="Q41" s="35">
        <v>17598</v>
      </c>
      <c r="R41" s="35">
        <f t="shared" si="10"/>
        <v>436714</v>
      </c>
      <c r="S41" s="63">
        <f t="shared" si="8"/>
        <v>0.1552797879985052</v>
      </c>
      <c r="T41" s="35">
        <v>56</v>
      </c>
      <c r="U41" s="35">
        <v>15682</v>
      </c>
      <c r="V41" s="35">
        <v>271896</v>
      </c>
      <c r="W41" s="35">
        <v>149080</v>
      </c>
      <c r="Y41" s="1">
        <v>2812433</v>
      </c>
    </row>
    <row r="42" spans="1:25" x14ac:dyDescent="0.55000000000000004">
      <c r="A42" s="33" t="s">
        <v>46</v>
      </c>
      <c r="B42" s="32">
        <f t="shared" si="11"/>
        <v>3395157</v>
      </c>
      <c r="C42" s="34">
        <f>SUM(一般接種!D41+一般接種!G41+一般接種!J41+一般接種!M41+医療従事者等!C39)</f>
        <v>1125114</v>
      </c>
      <c r="D42" s="30">
        <f t="shared" si="0"/>
        <v>0.82966278546725558</v>
      </c>
      <c r="E42" s="34">
        <f>SUM(一般接種!E41+一般接種!H41+一般接種!K41+一般接種!N41+医療従事者等!D39)</f>
        <v>1101489</v>
      </c>
      <c r="F42" s="31">
        <f t="shared" si="1"/>
        <v>0.81224163231596258</v>
      </c>
      <c r="G42" s="29">
        <f t="shared" si="9"/>
        <v>910220</v>
      </c>
      <c r="H42" s="31">
        <f t="shared" si="7"/>
        <v>0.67119923899978617</v>
      </c>
      <c r="I42" s="35">
        <v>44797</v>
      </c>
      <c r="J42" s="35">
        <v>46971</v>
      </c>
      <c r="K42" s="35">
        <v>287532</v>
      </c>
      <c r="L42" s="35">
        <v>310264</v>
      </c>
      <c r="M42" s="35">
        <v>133849</v>
      </c>
      <c r="N42" s="35">
        <v>42107</v>
      </c>
      <c r="O42" s="35">
        <v>18924</v>
      </c>
      <c r="P42" s="35">
        <v>17350</v>
      </c>
      <c r="Q42" s="35">
        <v>8426</v>
      </c>
      <c r="R42" s="35">
        <f t="shared" si="10"/>
        <v>258334</v>
      </c>
      <c r="S42" s="63">
        <f t="shared" si="8"/>
        <v>0.1904963461666089</v>
      </c>
      <c r="T42" s="35">
        <v>398</v>
      </c>
      <c r="U42" s="35">
        <v>9135</v>
      </c>
      <c r="V42" s="35">
        <v>142294</v>
      </c>
      <c r="W42" s="35">
        <v>106507</v>
      </c>
      <c r="Y42" s="1">
        <v>1356110</v>
      </c>
    </row>
    <row r="43" spans="1:25" x14ac:dyDescent="0.55000000000000004">
      <c r="A43" s="33" t="s">
        <v>47</v>
      </c>
      <c r="B43" s="32">
        <f t="shared" si="11"/>
        <v>1787076</v>
      </c>
      <c r="C43" s="34">
        <f>SUM(一般接種!D42+一般接種!G42+一般接種!J42+一般接種!M42+医療従事者等!C40)</f>
        <v>600651</v>
      </c>
      <c r="D43" s="30">
        <f t="shared" si="0"/>
        <v>0.81726895335594718</v>
      </c>
      <c r="E43" s="34">
        <f>SUM(一般接種!E42+一般接種!H42+一般接種!K42+一般接種!N42+医療従事者等!D40)</f>
        <v>592928</v>
      </c>
      <c r="F43" s="31">
        <f t="shared" si="1"/>
        <v>0.80676074122149977</v>
      </c>
      <c r="G43" s="29">
        <f t="shared" si="9"/>
        <v>480465</v>
      </c>
      <c r="H43" s="31">
        <f t="shared" si="7"/>
        <v>0.65373923904924014</v>
      </c>
      <c r="I43" s="35">
        <v>7952</v>
      </c>
      <c r="J43" s="35">
        <v>39890</v>
      </c>
      <c r="K43" s="35">
        <v>153307</v>
      </c>
      <c r="L43" s="35">
        <v>160726</v>
      </c>
      <c r="M43" s="35">
        <v>67396</v>
      </c>
      <c r="N43" s="35">
        <v>29078</v>
      </c>
      <c r="O43" s="35">
        <v>11858</v>
      </c>
      <c r="P43" s="35">
        <v>7729</v>
      </c>
      <c r="Q43" s="35">
        <v>2529</v>
      </c>
      <c r="R43" s="35">
        <f t="shared" si="10"/>
        <v>113032</v>
      </c>
      <c r="S43" s="63">
        <f t="shared" si="8"/>
        <v>0.15379570555235805</v>
      </c>
      <c r="T43" s="35">
        <v>10</v>
      </c>
      <c r="U43" s="35">
        <v>3466</v>
      </c>
      <c r="V43" s="35">
        <v>73464</v>
      </c>
      <c r="W43" s="35">
        <v>36092</v>
      </c>
      <c r="Y43" s="1">
        <v>734949</v>
      </c>
    </row>
    <row r="44" spans="1:25" x14ac:dyDescent="0.55000000000000004">
      <c r="A44" s="33" t="s">
        <v>48</v>
      </c>
      <c r="B44" s="32">
        <f t="shared" si="11"/>
        <v>2313868</v>
      </c>
      <c r="C44" s="34">
        <f>SUM(一般接種!D43+一般接種!G43+一般接種!J43+一般接種!M43+医療従事者等!C41)</f>
        <v>781792</v>
      </c>
      <c r="D44" s="30">
        <f t="shared" si="0"/>
        <v>0.8027469052136984</v>
      </c>
      <c r="E44" s="34">
        <f>SUM(一般接種!E43+一般接種!H43+一般接種!K43+一般接種!N43+医療従事者等!D41)</f>
        <v>773056</v>
      </c>
      <c r="F44" s="31">
        <f t="shared" si="1"/>
        <v>0.79377674823595123</v>
      </c>
      <c r="G44" s="29">
        <f t="shared" si="9"/>
        <v>614499</v>
      </c>
      <c r="H44" s="31">
        <f t="shared" si="7"/>
        <v>0.63096983661499795</v>
      </c>
      <c r="I44" s="35">
        <v>9403</v>
      </c>
      <c r="J44" s="35">
        <v>48515</v>
      </c>
      <c r="K44" s="35">
        <v>170745</v>
      </c>
      <c r="L44" s="35">
        <v>187155</v>
      </c>
      <c r="M44" s="35">
        <v>114049</v>
      </c>
      <c r="N44" s="35">
        <v>52802</v>
      </c>
      <c r="O44" s="35">
        <v>16685</v>
      </c>
      <c r="P44" s="35">
        <v>10414</v>
      </c>
      <c r="Q44" s="35">
        <v>4731</v>
      </c>
      <c r="R44" s="35">
        <f t="shared" si="10"/>
        <v>144521</v>
      </c>
      <c r="S44" s="63">
        <f t="shared" si="8"/>
        <v>0.14839469512145034</v>
      </c>
      <c r="T44" s="35">
        <v>148</v>
      </c>
      <c r="U44" s="35">
        <v>7876</v>
      </c>
      <c r="V44" s="35">
        <v>97539</v>
      </c>
      <c r="W44" s="35">
        <v>38958</v>
      </c>
      <c r="Y44" s="1">
        <v>973896</v>
      </c>
    </row>
    <row r="45" spans="1:25" x14ac:dyDescent="0.55000000000000004">
      <c r="A45" s="33" t="s">
        <v>49</v>
      </c>
      <c r="B45" s="32">
        <f t="shared" si="11"/>
        <v>3369543</v>
      </c>
      <c r="C45" s="34">
        <f>SUM(一般接種!D44+一般接種!G44+一般接種!J44+一般接種!M44+医療従事者等!C42)</f>
        <v>1117044</v>
      </c>
      <c r="D45" s="30">
        <f t="shared" si="0"/>
        <v>0.82364573863070789</v>
      </c>
      <c r="E45" s="34">
        <f>SUM(一般接種!E44+一般接種!H44+一般接種!K44+一般接種!N44+医療従事者等!D42)</f>
        <v>1105115</v>
      </c>
      <c r="F45" s="31">
        <f t="shared" si="1"/>
        <v>0.81484996154750822</v>
      </c>
      <c r="G45" s="29">
        <f t="shared" si="9"/>
        <v>889868</v>
      </c>
      <c r="H45" s="31">
        <f t="shared" si="7"/>
        <v>0.65613886842759173</v>
      </c>
      <c r="I45" s="35">
        <v>12491</v>
      </c>
      <c r="J45" s="35">
        <v>59386</v>
      </c>
      <c r="K45" s="35">
        <v>280271</v>
      </c>
      <c r="L45" s="35">
        <v>272729</v>
      </c>
      <c r="M45" s="35">
        <v>142553</v>
      </c>
      <c r="N45" s="35">
        <v>71779</v>
      </c>
      <c r="O45" s="35">
        <v>28024</v>
      </c>
      <c r="P45" s="35">
        <v>15604</v>
      </c>
      <c r="Q45" s="35">
        <v>7031</v>
      </c>
      <c r="R45" s="35">
        <f t="shared" si="10"/>
        <v>257516</v>
      </c>
      <c r="S45" s="63">
        <f t="shared" si="8"/>
        <v>0.18987788845311857</v>
      </c>
      <c r="T45" s="35">
        <v>212</v>
      </c>
      <c r="U45" s="35">
        <v>5964</v>
      </c>
      <c r="V45" s="35">
        <v>165516</v>
      </c>
      <c r="W45" s="35">
        <v>85824</v>
      </c>
      <c r="Y45" s="1">
        <v>1356219</v>
      </c>
    </row>
    <row r="46" spans="1:25" x14ac:dyDescent="0.55000000000000004">
      <c r="A46" s="33" t="s">
        <v>50</v>
      </c>
      <c r="B46" s="32">
        <f t="shared" si="11"/>
        <v>1690646</v>
      </c>
      <c r="C46" s="34">
        <f>SUM(一般接種!D45+一般接種!G45+一般接種!J45+一般接種!M45+医療従事者等!C43)</f>
        <v>567157</v>
      </c>
      <c r="D46" s="30">
        <f t="shared" si="0"/>
        <v>0.8088757742449374</v>
      </c>
      <c r="E46" s="34">
        <f>SUM(一般接種!E45+一般接種!H45+一般接種!K45+一般接種!N45+医療従事者等!D43)</f>
        <v>559598</v>
      </c>
      <c r="F46" s="31">
        <f t="shared" si="1"/>
        <v>0.7980951756143686</v>
      </c>
      <c r="G46" s="29">
        <f t="shared" si="9"/>
        <v>443149</v>
      </c>
      <c r="H46" s="31">
        <f t="shared" si="7"/>
        <v>0.63201633847571259</v>
      </c>
      <c r="I46" s="35">
        <v>10603</v>
      </c>
      <c r="J46" s="35">
        <v>33565</v>
      </c>
      <c r="K46" s="35">
        <v>141036</v>
      </c>
      <c r="L46" s="35">
        <v>125465</v>
      </c>
      <c r="M46" s="35">
        <v>73396</v>
      </c>
      <c r="N46" s="35">
        <v>36097</v>
      </c>
      <c r="O46" s="35">
        <v>13286</v>
      </c>
      <c r="P46" s="35">
        <v>6300</v>
      </c>
      <c r="Q46" s="35">
        <v>3401</v>
      </c>
      <c r="R46" s="35">
        <f t="shared" si="10"/>
        <v>120742</v>
      </c>
      <c r="S46" s="63">
        <f t="shared" si="8"/>
        <v>0.17220148694961401</v>
      </c>
      <c r="T46" s="35">
        <v>167</v>
      </c>
      <c r="U46" s="35">
        <v>5508</v>
      </c>
      <c r="V46" s="35">
        <v>73635</v>
      </c>
      <c r="W46" s="35">
        <v>41432</v>
      </c>
      <c r="Y46" s="1">
        <v>701167</v>
      </c>
    </row>
    <row r="47" spans="1:25" x14ac:dyDescent="0.55000000000000004">
      <c r="A47" s="33" t="s">
        <v>51</v>
      </c>
      <c r="B47" s="32">
        <f t="shared" si="11"/>
        <v>12092377</v>
      </c>
      <c r="C47" s="34">
        <f>SUM(一般接種!D46+一般接種!G46+一般接種!J46+一般接種!M46+医療従事者等!C44)</f>
        <v>4144758</v>
      </c>
      <c r="D47" s="30">
        <f t="shared" si="0"/>
        <v>0.80886426484679474</v>
      </c>
      <c r="E47" s="34">
        <f>SUM(一般接種!E46+一般接種!H46+一般接種!K46+一般接種!N46+医療従事者等!D44)</f>
        <v>4061564</v>
      </c>
      <c r="F47" s="31">
        <f t="shared" si="1"/>
        <v>0.79262865986101161</v>
      </c>
      <c r="G47" s="29">
        <f t="shared" si="9"/>
        <v>3106800</v>
      </c>
      <c r="H47" s="31">
        <f t="shared" si="7"/>
        <v>0.60630306957029134</v>
      </c>
      <c r="I47" s="35">
        <v>44068</v>
      </c>
      <c r="J47" s="35">
        <v>230854</v>
      </c>
      <c r="K47" s="35">
        <v>930661</v>
      </c>
      <c r="L47" s="35">
        <v>1025134</v>
      </c>
      <c r="M47" s="35">
        <v>491487</v>
      </c>
      <c r="N47" s="35">
        <v>193691</v>
      </c>
      <c r="O47" s="35">
        <v>85666</v>
      </c>
      <c r="P47" s="35">
        <v>72389</v>
      </c>
      <c r="Q47" s="35">
        <v>32850</v>
      </c>
      <c r="R47" s="35">
        <f t="shared" si="10"/>
        <v>779255</v>
      </c>
      <c r="S47" s="63">
        <f t="shared" si="8"/>
        <v>0.15207438472962451</v>
      </c>
      <c r="T47" s="35">
        <v>87</v>
      </c>
      <c r="U47" s="35">
        <v>39736</v>
      </c>
      <c r="V47" s="35">
        <v>491490</v>
      </c>
      <c r="W47" s="35">
        <v>247942</v>
      </c>
      <c r="Y47" s="1">
        <v>5124170</v>
      </c>
    </row>
    <row r="48" spans="1:25" x14ac:dyDescent="0.55000000000000004">
      <c r="A48" s="33" t="s">
        <v>52</v>
      </c>
      <c r="B48" s="32">
        <f t="shared" si="11"/>
        <v>1957875</v>
      </c>
      <c r="C48" s="34">
        <f>SUM(一般接種!D47+一般接種!G47+一般接種!J47+一般接種!M47+医療従事者等!C45)</f>
        <v>659705</v>
      </c>
      <c r="D48" s="30">
        <f t="shared" si="0"/>
        <v>0.80626651446673392</v>
      </c>
      <c r="E48" s="34">
        <f>SUM(一般接種!E47+一般接種!H47+一般接種!K47+一般接種!N47+医療従事者等!D45)</f>
        <v>651575</v>
      </c>
      <c r="F48" s="31">
        <f t="shared" si="1"/>
        <v>0.79633033577684298</v>
      </c>
      <c r="G48" s="29">
        <f t="shared" si="9"/>
        <v>504916</v>
      </c>
      <c r="H48" s="31">
        <f t="shared" si="7"/>
        <v>0.61708924961685219</v>
      </c>
      <c r="I48" s="35">
        <v>8415</v>
      </c>
      <c r="J48" s="35">
        <v>56663</v>
      </c>
      <c r="K48" s="35">
        <v>165950</v>
      </c>
      <c r="L48" s="35">
        <v>147275</v>
      </c>
      <c r="M48" s="35">
        <v>63356</v>
      </c>
      <c r="N48" s="35">
        <v>32395</v>
      </c>
      <c r="O48" s="35">
        <v>15357</v>
      </c>
      <c r="P48" s="35">
        <v>10159</v>
      </c>
      <c r="Q48" s="35">
        <v>5346</v>
      </c>
      <c r="R48" s="35">
        <f t="shared" si="10"/>
        <v>141679</v>
      </c>
      <c r="S48" s="63">
        <f t="shared" si="8"/>
        <v>0.1731547184016074</v>
      </c>
      <c r="T48" s="35">
        <v>42</v>
      </c>
      <c r="U48" s="35">
        <v>6128</v>
      </c>
      <c r="V48" s="35">
        <v>83418</v>
      </c>
      <c r="W48" s="35">
        <v>52091</v>
      </c>
      <c r="Y48" s="1">
        <v>818222</v>
      </c>
    </row>
    <row r="49" spans="1:25" x14ac:dyDescent="0.55000000000000004">
      <c r="A49" s="33" t="s">
        <v>53</v>
      </c>
      <c r="B49" s="32">
        <f t="shared" si="11"/>
        <v>3304183</v>
      </c>
      <c r="C49" s="34">
        <f>SUM(一般接種!D48+一般接種!G48+一般接種!J48+一般接種!M48+医療従事者等!C46)</f>
        <v>1104263</v>
      </c>
      <c r="D49" s="30">
        <f t="shared" si="0"/>
        <v>0.8265825210451383</v>
      </c>
      <c r="E49" s="34">
        <f>SUM(一般接種!E48+一般接種!H48+一般接種!K48+一般接種!N48+医療従事者等!D46)</f>
        <v>1087901</v>
      </c>
      <c r="F49" s="31">
        <f t="shared" si="1"/>
        <v>0.8143349466816574</v>
      </c>
      <c r="G49" s="29">
        <f t="shared" si="9"/>
        <v>894517</v>
      </c>
      <c r="H49" s="31">
        <f t="shared" si="7"/>
        <v>0.66957972600524873</v>
      </c>
      <c r="I49" s="35">
        <v>14900</v>
      </c>
      <c r="J49" s="35">
        <v>65994</v>
      </c>
      <c r="K49" s="35">
        <v>278168</v>
      </c>
      <c r="L49" s="35">
        <v>302524</v>
      </c>
      <c r="M49" s="35">
        <v>132799</v>
      </c>
      <c r="N49" s="35">
        <v>52023</v>
      </c>
      <c r="O49" s="35">
        <v>25024</v>
      </c>
      <c r="P49" s="35">
        <v>16754</v>
      </c>
      <c r="Q49" s="35">
        <v>6331</v>
      </c>
      <c r="R49" s="35">
        <f t="shared" si="10"/>
        <v>217502</v>
      </c>
      <c r="S49" s="63">
        <f t="shared" si="8"/>
        <v>0.16280845368572494</v>
      </c>
      <c r="T49" s="35">
        <v>84</v>
      </c>
      <c r="U49" s="35">
        <v>6597</v>
      </c>
      <c r="V49" s="35">
        <v>143704</v>
      </c>
      <c r="W49" s="35">
        <v>67117</v>
      </c>
      <c r="Y49" s="1">
        <v>1335938</v>
      </c>
    </row>
    <row r="50" spans="1:25" x14ac:dyDescent="0.55000000000000004">
      <c r="A50" s="33" t="s">
        <v>54</v>
      </c>
      <c r="B50" s="32">
        <f t="shared" si="11"/>
        <v>4351783</v>
      </c>
      <c r="C50" s="34">
        <f>SUM(一般接種!D49+一般接種!G49+一般接種!J49+一般接種!M49+医療従事者等!C47)</f>
        <v>1464349</v>
      </c>
      <c r="D50" s="30">
        <f t="shared" si="0"/>
        <v>0.83265752894984491</v>
      </c>
      <c r="E50" s="34">
        <f>SUM(一般接種!E49+一般接種!H49+一般接種!K49+一般接種!N49+医療従事者等!D47)</f>
        <v>1447266</v>
      </c>
      <c r="F50" s="31">
        <f t="shared" si="1"/>
        <v>0.82294380048275806</v>
      </c>
      <c r="G50" s="29">
        <f t="shared" si="9"/>
        <v>1159205</v>
      </c>
      <c r="H50" s="31">
        <f t="shared" si="7"/>
        <v>0.65914667258031046</v>
      </c>
      <c r="I50" s="35">
        <v>21306</v>
      </c>
      <c r="J50" s="35">
        <v>78167</v>
      </c>
      <c r="K50" s="35">
        <v>344444</v>
      </c>
      <c r="L50" s="35">
        <v>429640</v>
      </c>
      <c r="M50" s="35">
        <v>176713</v>
      </c>
      <c r="N50" s="35">
        <v>66027</v>
      </c>
      <c r="O50" s="35">
        <v>22320</v>
      </c>
      <c r="P50" s="35">
        <v>15078</v>
      </c>
      <c r="Q50" s="35">
        <v>5510</v>
      </c>
      <c r="R50" s="35">
        <f t="shared" si="10"/>
        <v>280963</v>
      </c>
      <c r="S50" s="63">
        <f t="shared" si="8"/>
        <v>0.15976106604800855</v>
      </c>
      <c r="T50" s="35">
        <v>151</v>
      </c>
      <c r="U50" s="35">
        <v>10922</v>
      </c>
      <c r="V50" s="35">
        <v>181375</v>
      </c>
      <c r="W50" s="35">
        <v>88515</v>
      </c>
      <c r="Y50" s="1">
        <v>1758645</v>
      </c>
    </row>
    <row r="51" spans="1:25" x14ac:dyDescent="0.55000000000000004">
      <c r="A51" s="33" t="s">
        <v>55</v>
      </c>
      <c r="B51" s="32">
        <f t="shared" si="11"/>
        <v>2763600</v>
      </c>
      <c r="C51" s="34">
        <f>SUM(一般接種!D50+一般接種!G50+一般接種!J50+一般接種!M50+医療従事者等!C48)</f>
        <v>928374</v>
      </c>
      <c r="D51" s="30">
        <f t="shared" si="0"/>
        <v>0.81312136465275398</v>
      </c>
      <c r="E51" s="34">
        <f>SUM(一般接種!E50+一般接種!H50+一般接種!K50+一般接種!N50+医療従事者等!D48)</f>
        <v>912624</v>
      </c>
      <c r="F51" s="31">
        <f t="shared" si="1"/>
        <v>0.79932664238211648</v>
      </c>
      <c r="G51" s="29">
        <f t="shared" si="9"/>
        <v>735628</v>
      </c>
      <c r="H51" s="31">
        <f t="shared" si="7"/>
        <v>0.6443037431431472</v>
      </c>
      <c r="I51" s="35">
        <v>19513</v>
      </c>
      <c r="J51" s="35">
        <v>50904</v>
      </c>
      <c r="K51" s="35">
        <v>216601</v>
      </c>
      <c r="L51" s="35">
        <v>219010</v>
      </c>
      <c r="M51" s="35">
        <v>116387</v>
      </c>
      <c r="N51" s="35">
        <v>63438</v>
      </c>
      <c r="O51" s="35">
        <v>24936</v>
      </c>
      <c r="P51" s="35">
        <v>17609</v>
      </c>
      <c r="Q51" s="35">
        <v>7230</v>
      </c>
      <c r="R51" s="35">
        <f t="shared" si="10"/>
        <v>186974</v>
      </c>
      <c r="S51" s="63">
        <f t="shared" si="8"/>
        <v>0.1637621842431865</v>
      </c>
      <c r="T51" s="35">
        <v>244</v>
      </c>
      <c r="U51" s="35">
        <v>8435</v>
      </c>
      <c r="V51" s="35">
        <v>112019</v>
      </c>
      <c r="W51" s="35">
        <v>66276</v>
      </c>
      <c r="Y51" s="1">
        <v>1141741</v>
      </c>
    </row>
    <row r="52" spans="1:25" x14ac:dyDescent="0.55000000000000004">
      <c r="A52" s="33" t="s">
        <v>56</v>
      </c>
      <c r="B52" s="32">
        <f t="shared" si="11"/>
        <v>2582899</v>
      </c>
      <c r="C52" s="34">
        <f>SUM(一般接種!D51+一般接種!G51+一般接種!J51+一般接種!M51+医療従事者等!C49)</f>
        <v>873844</v>
      </c>
      <c r="D52" s="30">
        <f t="shared" si="0"/>
        <v>0.8037261287975711</v>
      </c>
      <c r="E52" s="34">
        <f>SUM(一般接種!E51+一般接種!H51+一般接種!K51+一般接種!N51+医療従事者等!D49)</f>
        <v>861180</v>
      </c>
      <c r="F52" s="31">
        <f t="shared" si="1"/>
        <v>0.79207829726803902</v>
      </c>
      <c r="G52" s="29">
        <f t="shared" si="9"/>
        <v>682720</v>
      </c>
      <c r="H52" s="31">
        <f t="shared" si="7"/>
        <v>0.62793805605197006</v>
      </c>
      <c r="I52" s="35">
        <v>10944</v>
      </c>
      <c r="J52" s="35">
        <v>46246</v>
      </c>
      <c r="K52" s="35">
        <v>186607</v>
      </c>
      <c r="L52" s="35">
        <v>215473</v>
      </c>
      <c r="M52" s="35">
        <v>122029</v>
      </c>
      <c r="N52" s="35">
        <v>56979</v>
      </c>
      <c r="O52" s="35">
        <v>24039</v>
      </c>
      <c r="P52" s="35">
        <v>13727</v>
      </c>
      <c r="Q52" s="35">
        <v>6676</v>
      </c>
      <c r="R52" s="35">
        <f t="shared" si="10"/>
        <v>165155</v>
      </c>
      <c r="S52" s="63">
        <f t="shared" si="8"/>
        <v>0.15190284398767154</v>
      </c>
      <c r="T52" s="35">
        <v>156</v>
      </c>
      <c r="U52" s="35">
        <v>5652</v>
      </c>
      <c r="V52" s="35">
        <v>92312</v>
      </c>
      <c r="W52" s="35">
        <v>67035</v>
      </c>
      <c r="Y52" s="1">
        <v>1087241</v>
      </c>
    </row>
    <row r="53" spans="1:25" x14ac:dyDescent="0.55000000000000004">
      <c r="A53" s="33" t="s">
        <v>57</v>
      </c>
      <c r="B53" s="32">
        <f t="shared" si="11"/>
        <v>3940291</v>
      </c>
      <c r="C53" s="34">
        <f>SUM(一般接種!D52+一般接種!G52+一般接種!J52+一般接種!M52+医療従事者等!C50)</f>
        <v>1325200</v>
      </c>
      <c r="D53" s="30">
        <f t="shared" si="0"/>
        <v>0.81928041559995968</v>
      </c>
      <c r="E53" s="34">
        <f>SUM(一般接種!E52+一般接種!H52+一般接種!K52+一般接種!N52+医療従事者等!D50)</f>
        <v>1301267</v>
      </c>
      <c r="F53" s="31">
        <f t="shared" si="1"/>
        <v>0.80448428053615506</v>
      </c>
      <c r="G53" s="29">
        <f t="shared" si="9"/>
        <v>1049588</v>
      </c>
      <c r="H53" s="31">
        <f t="shared" si="7"/>
        <v>0.64888838880827837</v>
      </c>
      <c r="I53" s="35">
        <v>17323</v>
      </c>
      <c r="J53" s="35">
        <v>70737</v>
      </c>
      <c r="K53" s="35">
        <v>342455</v>
      </c>
      <c r="L53" s="35">
        <v>302139</v>
      </c>
      <c r="M53" s="35">
        <v>172176</v>
      </c>
      <c r="N53" s="35">
        <v>82510</v>
      </c>
      <c r="O53" s="35">
        <v>34294</v>
      </c>
      <c r="P53" s="35">
        <v>19356</v>
      </c>
      <c r="Q53" s="35">
        <v>8598</v>
      </c>
      <c r="R53" s="35">
        <f t="shared" si="10"/>
        <v>264236</v>
      </c>
      <c r="S53" s="63">
        <f t="shared" si="8"/>
        <v>0.16335902497469887</v>
      </c>
      <c r="T53" s="35">
        <v>101</v>
      </c>
      <c r="U53" s="35">
        <v>6468</v>
      </c>
      <c r="V53" s="35">
        <v>169264</v>
      </c>
      <c r="W53" s="35">
        <v>88403</v>
      </c>
      <c r="Y53" s="1">
        <v>1617517</v>
      </c>
    </row>
    <row r="54" spans="1:25" x14ac:dyDescent="0.55000000000000004">
      <c r="A54" s="33" t="s">
        <v>58</v>
      </c>
      <c r="B54" s="32">
        <f t="shared" si="11"/>
        <v>2958972</v>
      </c>
      <c r="C54" s="34">
        <f>SUM(一般接種!D53+一般接種!G53+一般接種!J53+一般接種!M53+医療従事者等!C51)</f>
        <v>1061609</v>
      </c>
      <c r="D54" s="37">
        <f t="shared" si="0"/>
        <v>0.71483141406945439</v>
      </c>
      <c r="E54" s="34">
        <f>SUM(一般接種!E53+一般接種!H53+一般接種!K53+一般接種!N53+医療従事者等!D51)</f>
        <v>1040392</v>
      </c>
      <c r="F54" s="31">
        <f t="shared" si="1"/>
        <v>0.70054500719808122</v>
      </c>
      <c r="G54" s="29">
        <f t="shared" si="9"/>
        <v>705352</v>
      </c>
      <c r="H54" s="31">
        <f t="shared" si="7"/>
        <v>0.4749467719063401</v>
      </c>
      <c r="I54" s="35">
        <v>17330</v>
      </c>
      <c r="J54" s="35">
        <v>58902</v>
      </c>
      <c r="K54" s="35">
        <v>211365</v>
      </c>
      <c r="L54" s="35">
        <v>191422</v>
      </c>
      <c r="M54" s="35">
        <v>118216</v>
      </c>
      <c r="N54" s="35">
        <v>58802</v>
      </c>
      <c r="O54" s="35">
        <v>25163</v>
      </c>
      <c r="P54" s="35">
        <v>16323</v>
      </c>
      <c r="Q54" s="35">
        <v>7829</v>
      </c>
      <c r="R54" s="35">
        <f t="shared" si="10"/>
        <v>151619</v>
      </c>
      <c r="S54" s="63">
        <f t="shared" si="8"/>
        <v>0.10209222432156906</v>
      </c>
      <c r="T54" s="35">
        <v>14</v>
      </c>
      <c r="U54" s="35">
        <v>6827</v>
      </c>
      <c r="V54" s="35">
        <v>99129</v>
      </c>
      <c r="W54" s="35">
        <v>45649</v>
      </c>
      <c r="Y54" s="1">
        <v>1485118</v>
      </c>
    </row>
    <row r="55" spans="1:25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55000000000000004">
      <c r="A56" s="96" t="s">
        <v>111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55000000000000004">
      <c r="A57" s="22" t="s">
        <v>112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55000000000000004">
      <c r="A58" s="22" t="s">
        <v>113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55000000000000004">
      <c r="A59" s="24" t="s">
        <v>114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55000000000000004">
      <c r="A60" s="96" t="s">
        <v>115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55000000000000004">
      <c r="A61" s="24" t="s">
        <v>116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H1" sqref="H1"/>
    </sheetView>
  </sheetViews>
  <sheetFormatPr defaultRowHeight="18" x14ac:dyDescent="0.55000000000000004"/>
  <cols>
    <col min="1" max="1" width="13.58203125" customWidth="1"/>
    <col min="2" max="2" width="12.5" style="27" bestFit="1" customWidth="1"/>
    <col min="3" max="3" width="12.5" bestFit="1" customWidth="1"/>
    <col min="4" max="8" width="11.4140625" bestFit="1" customWidth="1"/>
    <col min="9" max="9" width="8.6640625" bestFit="1" customWidth="1"/>
    <col min="10" max="11" width="9" bestFit="1" customWidth="1"/>
    <col min="12" max="13" width="9" customWidth="1"/>
    <col min="14" max="14" width="8.58203125" bestFit="1" customWidth="1"/>
    <col min="15" max="15" width="1.6640625" customWidth="1"/>
    <col min="16" max="16" width="12.58203125" customWidth="1"/>
    <col min="18" max="18" width="12.1640625" customWidth="1"/>
    <col min="19" max="19" width="9.1640625" bestFit="1" customWidth="1"/>
    <col min="20" max="20" width="12.5" bestFit="1" customWidth="1"/>
    <col min="22" max="22" width="11.08203125" bestFit="1" customWidth="1"/>
  </cols>
  <sheetData>
    <row r="1" spans="1:23" x14ac:dyDescent="0.55000000000000004">
      <c r="A1" s="22" t="s">
        <v>117</v>
      </c>
      <c r="B1" s="23"/>
      <c r="C1" s="24"/>
      <c r="D1" s="24"/>
    </row>
    <row r="2" spans="1:23" x14ac:dyDescent="0.55000000000000004">
      <c r="B2"/>
      <c r="T2" s="119"/>
      <c r="U2" s="119"/>
      <c r="V2" s="134">
        <f>'進捗状況 (都道府県別)'!G3</f>
        <v>44791</v>
      </c>
      <c r="W2" s="134"/>
    </row>
    <row r="3" spans="1:23" ht="37.5" customHeight="1" x14ac:dyDescent="0.55000000000000004">
      <c r="A3" s="120" t="s">
        <v>2</v>
      </c>
      <c r="B3" s="133" t="str">
        <f>_xlfn.CONCAT("接種回数
（",TEXT('進捗状況 (都道府県別)'!G3-1,"m月d日"),"まで）")</f>
        <v>接種回数
（8月17日まで）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（8月17日まで）※4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55000000000000004">
      <c r="A4" s="121"/>
      <c r="B4" s="123" t="s">
        <v>11</v>
      </c>
      <c r="C4" s="124" t="s">
        <v>118</v>
      </c>
      <c r="D4" s="124"/>
      <c r="E4" s="124"/>
      <c r="F4" s="125" t="s">
        <v>147</v>
      </c>
      <c r="G4" s="126"/>
      <c r="H4" s="127"/>
      <c r="I4" s="125" t="s">
        <v>119</v>
      </c>
      <c r="J4" s="126"/>
      <c r="K4" s="127"/>
      <c r="L4" s="130" t="s">
        <v>120</v>
      </c>
      <c r="M4" s="131"/>
      <c r="N4" s="132"/>
      <c r="P4" s="99" t="s">
        <v>121</v>
      </c>
      <c r="Q4" s="99"/>
      <c r="R4" s="128" t="s">
        <v>148</v>
      </c>
      <c r="S4" s="128"/>
      <c r="T4" s="129" t="s">
        <v>119</v>
      </c>
      <c r="U4" s="129"/>
      <c r="V4" s="115" t="s">
        <v>122</v>
      </c>
      <c r="W4" s="115"/>
    </row>
    <row r="5" spans="1:23" ht="36" x14ac:dyDescent="0.55000000000000004">
      <c r="A5" s="122"/>
      <c r="B5" s="123"/>
      <c r="C5" s="38" t="s">
        <v>123</v>
      </c>
      <c r="D5" s="38" t="s">
        <v>93</v>
      </c>
      <c r="E5" s="38" t="s">
        <v>94</v>
      </c>
      <c r="F5" s="38" t="s">
        <v>123</v>
      </c>
      <c r="G5" s="38" t="s">
        <v>93</v>
      </c>
      <c r="H5" s="38" t="s">
        <v>94</v>
      </c>
      <c r="I5" s="38" t="s">
        <v>123</v>
      </c>
      <c r="J5" s="38" t="s">
        <v>93</v>
      </c>
      <c r="K5" s="38" t="s">
        <v>94</v>
      </c>
      <c r="L5" s="66" t="s">
        <v>123</v>
      </c>
      <c r="M5" s="66" t="s">
        <v>93</v>
      </c>
      <c r="N5" s="66" t="s">
        <v>94</v>
      </c>
      <c r="P5" s="39" t="s">
        <v>124</v>
      </c>
      <c r="Q5" s="39" t="s">
        <v>125</v>
      </c>
      <c r="R5" s="39" t="s">
        <v>126</v>
      </c>
      <c r="S5" s="39" t="s">
        <v>127</v>
      </c>
      <c r="T5" s="39" t="s">
        <v>126</v>
      </c>
      <c r="U5" s="39" t="s">
        <v>125</v>
      </c>
      <c r="V5" s="39" t="s">
        <v>128</v>
      </c>
      <c r="W5" s="39" t="s">
        <v>125</v>
      </c>
    </row>
    <row r="6" spans="1:23" x14ac:dyDescent="0.55000000000000004">
      <c r="A6" s="28" t="s">
        <v>129</v>
      </c>
      <c r="B6" s="40">
        <f>SUM(B7:B53)</f>
        <v>194276794</v>
      </c>
      <c r="C6" s="40">
        <f>SUM(C7:C53)</f>
        <v>161766939</v>
      </c>
      <c r="D6" s="40">
        <f>SUM(D7:D53)</f>
        <v>81177061</v>
      </c>
      <c r="E6" s="41">
        <f>SUM(E7:E53)</f>
        <v>80589878</v>
      </c>
      <c r="F6" s="41">
        <f t="shared" ref="F6:T6" si="0">SUM(F7:F53)</f>
        <v>32357587</v>
      </c>
      <c r="G6" s="41">
        <f>SUM(G7:G53)</f>
        <v>16229359</v>
      </c>
      <c r="H6" s="41">
        <f t="shared" ref="H6:N6" si="1">SUM(H7:H53)</f>
        <v>16128228</v>
      </c>
      <c r="I6" s="41">
        <f>SUM(I7:I53)</f>
        <v>117615</v>
      </c>
      <c r="J6" s="41">
        <f t="shared" si="1"/>
        <v>58692</v>
      </c>
      <c r="K6" s="41">
        <f t="shared" si="1"/>
        <v>58923</v>
      </c>
      <c r="L6" s="67">
        <f>SUM(L7:L53)</f>
        <v>34653</v>
      </c>
      <c r="M6" s="67">
        <f t="shared" si="1"/>
        <v>21676</v>
      </c>
      <c r="N6" s="67">
        <f t="shared" si="1"/>
        <v>12977</v>
      </c>
      <c r="O6" s="42"/>
      <c r="P6" s="41">
        <f>SUM(P7:P53)</f>
        <v>177126180</v>
      </c>
      <c r="Q6" s="43">
        <f>C6/P6</f>
        <v>0.91328644359631084</v>
      </c>
      <c r="R6" s="41">
        <f t="shared" si="0"/>
        <v>34262000</v>
      </c>
      <c r="S6" s="44">
        <f>F6/R6</f>
        <v>0.9444161753546203</v>
      </c>
      <c r="T6" s="41">
        <f t="shared" si="0"/>
        <v>205240</v>
      </c>
      <c r="U6" s="44">
        <f>I6/T6</f>
        <v>0.57306080686026117</v>
      </c>
      <c r="V6" s="41">
        <f t="shared" ref="V6" si="2">SUM(V7:V53)</f>
        <v>426440</v>
      </c>
      <c r="W6" s="44">
        <f>L6/V6</f>
        <v>8.1261138729950291E-2</v>
      </c>
    </row>
    <row r="7" spans="1:23" x14ac:dyDescent="0.55000000000000004">
      <c r="A7" s="45" t="s">
        <v>12</v>
      </c>
      <c r="B7" s="40">
        <v>7973154</v>
      </c>
      <c r="C7" s="40">
        <v>6472593</v>
      </c>
      <c r="D7" s="40">
        <v>3248076</v>
      </c>
      <c r="E7" s="41">
        <v>3224517</v>
      </c>
      <c r="F7" s="46">
        <v>1498382</v>
      </c>
      <c r="G7" s="41">
        <v>751215</v>
      </c>
      <c r="H7" s="41">
        <v>747167</v>
      </c>
      <c r="I7" s="41">
        <v>873</v>
      </c>
      <c r="J7" s="41">
        <v>429</v>
      </c>
      <c r="K7" s="41">
        <v>444</v>
      </c>
      <c r="L7" s="67">
        <v>1306</v>
      </c>
      <c r="M7" s="67">
        <v>930</v>
      </c>
      <c r="N7" s="67">
        <v>376</v>
      </c>
      <c r="O7" s="42"/>
      <c r="P7" s="41">
        <v>7433760</v>
      </c>
      <c r="Q7" s="43">
        <v>0.87070244398527796</v>
      </c>
      <c r="R7" s="47">
        <v>1518500</v>
      </c>
      <c r="S7" s="43">
        <v>0.98675139940730983</v>
      </c>
      <c r="T7" s="41">
        <v>900</v>
      </c>
      <c r="U7" s="44">
        <v>0.97</v>
      </c>
      <c r="V7" s="41">
        <v>10080</v>
      </c>
      <c r="W7" s="44">
        <v>0.12956349206349208</v>
      </c>
    </row>
    <row r="8" spans="1:23" x14ac:dyDescent="0.55000000000000004">
      <c r="A8" s="45" t="s">
        <v>13</v>
      </c>
      <c r="B8" s="40">
        <v>2052755</v>
      </c>
      <c r="C8" s="40">
        <v>1861448</v>
      </c>
      <c r="D8" s="40">
        <v>933511</v>
      </c>
      <c r="E8" s="41">
        <v>927937</v>
      </c>
      <c r="F8" s="46">
        <v>188600</v>
      </c>
      <c r="G8" s="41">
        <v>94753</v>
      </c>
      <c r="H8" s="41">
        <v>93847</v>
      </c>
      <c r="I8" s="41">
        <v>2422</v>
      </c>
      <c r="J8" s="41">
        <v>1216</v>
      </c>
      <c r="K8" s="41">
        <v>1206</v>
      </c>
      <c r="L8" s="67">
        <v>285</v>
      </c>
      <c r="M8" s="67">
        <v>199</v>
      </c>
      <c r="N8" s="67">
        <v>86</v>
      </c>
      <c r="O8" s="42"/>
      <c r="P8" s="41">
        <v>1921955</v>
      </c>
      <c r="Q8" s="43">
        <v>0.96851799339734801</v>
      </c>
      <c r="R8" s="47">
        <v>186500</v>
      </c>
      <c r="S8" s="43">
        <v>1.011260053619303</v>
      </c>
      <c r="T8" s="41">
        <v>3900</v>
      </c>
      <c r="U8" s="44">
        <v>0.62102564102564106</v>
      </c>
      <c r="V8" s="41">
        <v>1450</v>
      </c>
      <c r="W8" s="44">
        <v>0.19655172413793104</v>
      </c>
    </row>
    <row r="9" spans="1:23" x14ac:dyDescent="0.55000000000000004">
      <c r="A9" s="45" t="s">
        <v>14</v>
      </c>
      <c r="B9" s="40">
        <v>1973372</v>
      </c>
      <c r="C9" s="40">
        <v>1728375</v>
      </c>
      <c r="D9" s="40">
        <v>867116</v>
      </c>
      <c r="E9" s="41">
        <v>861259</v>
      </c>
      <c r="F9" s="46">
        <v>244817</v>
      </c>
      <c r="G9" s="41">
        <v>122875</v>
      </c>
      <c r="H9" s="41">
        <v>121942</v>
      </c>
      <c r="I9" s="41">
        <v>99</v>
      </c>
      <c r="J9" s="41">
        <v>50</v>
      </c>
      <c r="K9" s="41">
        <v>49</v>
      </c>
      <c r="L9" s="67">
        <v>81</v>
      </c>
      <c r="M9" s="67">
        <v>56</v>
      </c>
      <c r="N9" s="67">
        <v>25</v>
      </c>
      <c r="O9" s="42"/>
      <c r="P9" s="41">
        <v>1879585</v>
      </c>
      <c r="Q9" s="43">
        <v>0.91955139033350453</v>
      </c>
      <c r="R9" s="47">
        <v>227500</v>
      </c>
      <c r="S9" s="43">
        <v>1.0761186813186814</v>
      </c>
      <c r="T9" s="41">
        <v>360</v>
      </c>
      <c r="U9" s="44">
        <v>0.27500000000000002</v>
      </c>
      <c r="V9" s="41">
        <v>1040</v>
      </c>
      <c r="W9" s="44">
        <v>7.7884615384615385E-2</v>
      </c>
    </row>
    <row r="10" spans="1:23" x14ac:dyDescent="0.55000000000000004">
      <c r="A10" s="45" t="s">
        <v>15</v>
      </c>
      <c r="B10" s="40">
        <v>3565521</v>
      </c>
      <c r="C10" s="40">
        <v>2823106</v>
      </c>
      <c r="D10" s="40">
        <v>1416486</v>
      </c>
      <c r="E10" s="41">
        <v>1406620</v>
      </c>
      <c r="F10" s="46">
        <v>741766</v>
      </c>
      <c r="G10" s="41">
        <v>371780</v>
      </c>
      <c r="H10" s="41">
        <v>369986</v>
      </c>
      <c r="I10" s="41">
        <v>56</v>
      </c>
      <c r="J10" s="41">
        <v>21</v>
      </c>
      <c r="K10" s="41">
        <v>35</v>
      </c>
      <c r="L10" s="67">
        <v>593</v>
      </c>
      <c r="M10" s="67">
        <v>335</v>
      </c>
      <c r="N10" s="67">
        <v>258</v>
      </c>
      <c r="O10" s="42"/>
      <c r="P10" s="41">
        <v>3171035</v>
      </c>
      <c r="Q10" s="43">
        <v>0.89027904138554126</v>
      </c>
      <c r="R10" s="47">
        <v>854400</v>
      </c>
      <c r="S10" s="43">
        <v>0.86817181647940078</v>
      </c>
      <c r="T10" s="41">
        <v>340</v>
      </c>
      <c r="U10" s="44">
        <v>0.16470588235294117</v>
      </c>
      <c r="V10" s="41">
        <v>12240</v>
      </c>
      <c r="W10" s="44">
        <v>4.8447712418300655E-2</v>
      </c>
    </row>
    <row r="11" spans="1:23" x14ac:dyDescent="0.55000000000000004">
      <c r="A11" s="45" t="s">
        <v>16</v>
      </c>
      <c r="B11" s="40">
        <v>1595823</v>
      </c>
      <c r="C11" s="40">
        <v>1499386</v>
      </c>
      <c r="D11" s="40">
        <v>751450</v>
      </c>
      <c r="E11" s="41">
        <v>747936</v>
      </c>
      <c r="F11" s="46">
        <v>96216</v>
      </c>
      <c r="G11" s="41">
        <v>48408</v>
      </c>
      <c r="H11" s="41">
        <v>47808</v>
      </c>
      <c r="I11" s="41">
        <v>67</v>
      </c>
      <c r="J11" s="41">
        <v>34</v>
      </c>
      <c r="K11" s="41">
        <v>33</v>
      </c>
      <c r="L11" s="67">
        <v>154</v>
      </c>
      <c r="M11" s="67">
        <v>130</v>
      </c>
      <c r="N11" s="67">
        <v>24</v>
      </c>
      <c r="O11" s="42"/>
      <c r="P11" s="41">
        <v>1523455</v>
      </c>
      <c r="Q11" s="43">
        <v>0.98420104302391598</v>
      </c>
      <c r="R11" s="47">
        <v>87900</v>
      </c>
      <c r="S11" s="43">
        <v>1.0946075085324232</v>
      </c>
      <c r="T11" s="41">
        <v>140</v>
      </c>
      <c r="U11" s="44">
        <v>0.47857142857142859</v>
      </c>
      <c r="V11" s="41">
        <v>1280</v>
      </c>
      <c r="W11" s="44">
        <v>0.1203125</v>
      </c>
    </row>
    <row r="12" spans="1:23" x14ac:dyDescent="0.55000000000000004">
      <c r="A12" s="45" t="s">
        <v>17</v>
      </c>
      <c r="B12" s="40">
        <v>1747238</v>
      </c>
      <c r="C12" s="40">
        <v>1668864</v>
      </c>
      <c r="D12" s="40">
        <v>836940</v>
      </c>
      <c r="E12" s="41">
        <v>831924</v>
      </c>
      <c r="F12" s="46">
        <v>78021</v>
      </c>
      <c r="G12" s="41">
        <v>39063</v>
      </c>
      <c r="H12" s="41">
        <v>38958</v>
      </c>
      <c r="I12" s="41">
        <v>161</v>
      </c>
      <c r="J12" s="41">
        <v>80</v>
      </c>
      <c r="K12" s="41">
        <v>81</v>
      </c>
      <c r="L12" s="67">
        <v>192</v>
      </c>
      <c r="M12" s="67">
        <v>95</v>
      </c>
      <c r="N12" s="67">
        <v>97</v>
      </c>
      <c r="O12" s="42"/>
      <c r="P12" s="41">
        <v>1736595</v>
      </c>
      <c r="Q12" s="43">
        <v>0.96099781468908985</v>
      </c>
      <c r="R12" s="47">
        <v>61700</v>
      </c>
      <c r="S12" s="43">
        <v>1.2645218800648299</v>
      </c>
      <c r="T12" s="41">
        <v>340</v>
      </c>
      <c r="U12" s="44">
        <v>0.47352941176470587</v>
      </c>
      <c r="V12" s="41">
        <v>570</v>
      </c>
      <c r="W12" s="44">
        <v>0.33684210526315789</v>
      </c>
    </row>
    <row r="13" spans="1:23" x14ac:dyDescent="0.55000000000000004">
      <c r="A13" s="45" t="s">
        <v>18</v>
      </c>
      <c r="B13" s="40">
        <v>2979747</v>
      </c>
      <c r="C13" s="40">
        <v>2770844</v>
      </c>
      <c r="D13" s="40">
        <v>1390484</v>
      </c>
      <c r="E13" s="41">
        <v>1380360</v>
      </c>
      <c r="F13" s="46">
        <v>208204</v>
      </c>
      <c r="G13" s="41">
        <v>104590</v>
      </c>
      <c r="H13" s="41">
        <v>103614</v>
      </c>
      <c r="I13" s="41">
        <v>253</v>
      </c>
      <c r="J13" s="41">
        <v>126</v>
      </c>
      <c r="K13" s="41">
        <v>127</v>
      </c>
      <c r="L13" s="67">
        <v>446</v>
      </c>
      <c r="M13" s="67">
        <v>293</v>
      </c>
      <c r="N13" s="67">
        <v>153</v>
      </c>
      <c r="O13" s="42"/>
      <c r="P13" s="41">
        <v>2910040</v>
      </c>
      <c r="Q13" s="43">
        <v>0.95216698052260451</v>
      </c>
      <c r="R13" s="47">
        <v>178600</v>
      </c>
      <c r="S13" s="43">
        <v>1.1657558790593505</v>
      </c>
      <c r="T13" s="41">
        <v>660</v>
      </c>
      <c r="U13" s="44">
        <v>0.38333333333333336</v>
      </c>
      <c r="V13" s="41">
        <v>11240</v>
      </c>
      <c r="W13" s="44">
        <v>3.9679715302491106E-2</v>
      </c>
    </row>
    <row r="14" spans="1:23" x14ac:dyDescent="0.55000000000000004">
      <c r="A14" s="45" t="s">
        <v>19</v>
      </c>
      <c r="B14" s="40">
        <v>4658705</v>
      </c>
      <c r="C14" s="40">
        <v>3786190</v>
      </c>
      <c r="D14" s="40">
        <v>1899910</v>
      </c>
      <c r="E14" s="41">
        <v>1886280</v>
      </c>
      <c r="F14" s="46">
        <v>871302</v>
      </c>
      <c r="G14" s="41">
        <v>437032</v>
      </c>
      <c r="H14" s="41">
        <v>434270</v>
      </c>
      <c r="I14" s="41">
        <v>370</v>
      </c>
      <c r="J14" s="41">
        <v>176</v>
      </c>
      <c r="K14" s="41">
        <v>194</v>
      </c>
      <c r="L14" s="67">
        <v>843</v>
      </c>
      <c r="M14" s="67">
        <v>442</v>
      </c>
      <c r="N14" s="67">
        <v>401</v>
      </c>
      <c r="O14" s="42"/>
      <c r="P14" s="41">
        <v>4064675</v>
      </c>
      <c r="Q14" s="43">
        <v>0.93148652721312286</v>
      </c>
      <c r="R14" s="47">
        <v>892500</v>
      </c>
      <c r="S14" s="43">
        <v>0.97624873949579827</v>
      </c>
      <c r="T14" s="41">
        <v>960</v>
      </c>
      <c r="U14" s="44">
        <v>0.38541666666666669</v>
      </c>
      <c r="V14" s="41">
        <v>6290</v>
      </c>
      <c r="W14" s="44">
        <v>0.13402225755166933</v>
      </c>
    </row>
    <row r="15" spans="1:23" x14ac:dyDescent="0.55000000000000004">
      <c r="A15" s="48" t="s">
        <v>20</v>
      </c>
      <c r="B15" s="40">
        <v>3095751</v>
      </c>
      <c r="C15" s="40">
        <v>2711701</v>
      </c>
      <c r="D15" s="40">
        <v>1360740</v>
      </c>
      <c r="E15" s="41">
        <v>1350961</v>
      </c>
      <c r="F15" s="46">
        <v>382563</v>
      </c>
      <c r="G15" s="41">
        <v>192376</v>
      </c>
      <c r="H15" s="41">
        <v>190187</v>
      </c>
      <c r="I15" s="41">
        <v>831</v>
      </c>
      <c r="J15" s="41">
        <v>413</v>
      </c>
      <c r="K15" s="41">
        <v>418</v>
      </c>
      <c r="L15" s="67">
        <v>656</v>
      </c>
      <c r="M15" s="67">
        <v>434</v>
      </c>
      <c r="N15" s="67">
        <v>222</v>
      </c>
      <c r="O15" s="42"/>
      <c r="P15" s="41">
        <v>2869350</v>
      </c>
      <c r="Q15" s="43">
        <v>0.94505759144057011</v>
      </c>
      <c r="R15" s="47">
        <v>375900</v>
      </c>
      <c r="S15" s="43">
        <v>1.0177254588986433</v>
      </c>
      <c r="T15" s="41">
        <v>1320</v>
      </c>
      <c r="U15" s="44">
        <v>0.62954545454545452</v>
      </c>
      <c r="V15" s="41">
        <v>4610</v>
      </c>
      <c r="W15" s="44">
        <v>0.14229934924078091</v>
      </c>
    </row>
    <row r="16" spans="1:23" x14ac:dyDescent="0.55000000000000004">
      <c r="A16" s="45" t="s">
        <v>21</v>
      </c>
      <c r="B16" s="40">
        <v>3014996</v>
      </c>
      <c r="C16" s="40">
        <v>2163299</v>
      </c>
      <c r="D16" s="40">
        <v>1085976</v>
      </c>
      <c r="E16" s="41">
        <v>1077323</v>
      </c>
      <c r="F16" s="46">
        <v>851166</v>
      </c>
      <c r="G16" s="41">
        <v>426816</v>
      </c>
      <c r="H16" s="41">
        <v>424350</v>
      </c>
      <c r="I16" s="41">
        <v>230</v>
      </c>
      <c r="J16" s="41">
        <v>97</v>
      </c>
      <c r="K16" s="41">
        <v>133</v>
      </c>
      <c r="L16" s="67">
        <v>301</v>
      </c>
      <c r="M16" s="67">
        <v>173</v>
      </c>
      <c r="N16" s="67">
        <v>128</v>
      </c>
      <c r="O16" s="42"/>
      <c r="P16" s="41">
        <v>2506095</v>
      </c>
      <c r="Q16" s="43">
        <v>0.8632150816309837</v>
      </c>
      <c r="R16" s="47">
        <v>887500</v>
      </c>
      <c r="S16" s="43">
        <v>0.95906028169014079</v>
      </c>
      <c r="T16" s="41">
        <v>440</v>
      </c>
      <c r="U16" s="44">
        <v>0.52272727272727271</v>
      </c>
      <c r="V16" s="41">
        <v>1390</v>
      </c>
      <c r="W16" s="44">
        <v>0.21654676258992805</v>
      </c>
    </row>
    <row r="17" spans="1:23" x14ac:dyDescent="0.55000000000000004">
      <c r="A17" s="45" t="s">
        <v>22</v>
      </c>
      <c r="B17" s="40">
        <v>11616435</v>
      </c>
      <c r="C17" s="40">
        <v>9915597</v>
      </c>
      <c r="D17" s="40">
        <v>4982732</v>
      </c>
      <c r="E17" s="41">
        <v>4932865</v>
      </c>
      <c r="F17" s="46">
        <v>1680776</v>
      </c>
      <c r="G17" s="41">
        <v>841683</v>
      </c>
      <c r="H17" s="41">
        <v>839093</v>
      </c>
      <c r="I17" s="41">
        <v>18100</v>
      </c>
      <c r="J17" s="41">
        <v>9064</v>
      </c>
      <c r="K17" s="41">
        <v>9036</v>
      </c>
      <c r="L17" s="67">
        <v>1962</v>
      </c>
      <c r="M17" s="67">
        <v>1118</v>
      </c>
      <c r="N17" s="67">
        <v>844</v>
      </c>
      <c r="O17" s="42"/>
      <c r="P17" s="41">
        <v>10836010</v>
      </c>
      <c r="Q17" s="43">
        <v>0.91505978676653121</v>
      </c>
      <c r="R17" s="47">
        <v>659400</v>
      </c>
      <c r="S17" s="43">
        <v>2.5489475280558085</v>
      </c>
      <c r="T17" s="41">
        <v>37920</v>
      </c>
      <c r="U17" s="44">
        <v>0.47732067510548526</v>
      </c>
      <c r="V17" s="41">
        <v>20470</v>
      </c>
      <c r="W17" s="44">
        <v>9.5847581827064002E-2</v>
      </c>
    </row>
    <row r="18" spans="1:23" x14ac:dyDescent="0.55000000000000004">
      <c r="A18" s="45" t="s">
        <v>23</v>
      </c>
      <c r="B18" s="40">
        <v>9926785</v>
      </c>
      <c r="C18" s="40">
        <v>8217203</v>
      </c>
      <c r="D18" s="40">
        <v>4125368</v>
      </c>
      <c r="E18" s="41">
        <v>4091835</v>
      </c>
      <c r="F18" s="46">
        <v>1707252</v>
      </c>
      <c r="G18" s="41">
        <v>855416</v>
      </c>
      <c r="H18" s="41">
        <v>851836</v>
      </c>
      <c r="I18" s="41">
        <v>827</v>
      </c>
      <c r="J18" s="41">
        <v>373</v>
      </c>
      <c r="K18" s="41">
        <v>454</v>
      </c>
      <c r="L18" s="67">
        <v>1503</v>
      </c>
      <c r="M18" s="67">
        <v>933</v>
      </c>
      <c r="N18" s="67">
        <v>570</v>
      </c>
      <c r="O18" s="42"/>
      <c r="P18" s="41">
        <v>8816645</v>
      </c>
      <c r="Q18" s="43">
        <v>0.93201019208553826</v>
      </c>
      <c r="R18" s="47">
        <v>643300</v>
      </c>
      <c r="S18" s="43">
        <v>2.653897093113633</v>
      </c>
      <c r="T18" s="41">
        <v>4860</v>
      </c>
      <c r="U18" s="44">
        <v>0.17016460905349795</v>
      </c>
      <c r="V18" s="41">
        <v>14550</v>
      </c>
      <c r="W18" s="44">
        <v>0.10329896907216495</v>
      </c>
    </row>
    <row r="19" spans="1:23" x14ac:dyDescent="0.55000000000000004">
      <c r="A19" s="45" t="s">
        <v>24</v>
      </c>
      <c r="B19" s="40">
        <v>21357916</v>
      </c>
      <c r="C19" s="40">
        <v>15969917</v>
      </c>
      <c r="D19" s="40">
        <v>8020173</v>
      </c>
      <c r="E19" s="41">
        <v>7949744</v>
      </c>
      <c r="F19" s="46">
        <v>5368323</v>
      </c>
      <c r="G19" s="41">
        <v>2692816</v>
      </c>
      <c r="H19" s="41">
        <v>2675507</v>
      </c>
      <c r="I19" s="41">
        <v>13670</v>
      </c>
      <c r="J19" s="41">
        <v>6787</v>
      </c>
      <c r="K19" s="41">
        <v>6883</v>
      </c>
      <c r="L19" s="67">
        <v>6006</v>
      </c>
      <c r="M19" s="67">
        <v>3659</v>
      </c>
      <c r="N19" s="67">
        <v>2347</v>
      </c>
      <c r="O19" s="42"/>
      <c r="P19" s="41">
        <v>17678890</v>
      </c>
      <c r="Q19" s="43">
        <v>0.90333256216877866</v>
      </c>
      <c r="R19" s="47">
        <v>10135750</v>
      </c>
      <c r="S19" s="43">
        <v>0.52964240436080212</v>
      </c>
      <c r="T19" s="41">
        <v>43840</v>
      </c>
      <c r="U19" s="44">
        <v>0.31181569343065696</v>
      </c>
      <c r="V19" s="41">
        <v>50750</v>
      </c>
      <c r="W19" s="44">
        <v>0.1183448275862069</v>
      </c>
    </row>
    <row r="20" spans="1:23" x14ac:dyDescent="0.55000000000000004">
      <c r="A20" s="45" t="s">
        <v>25</v>
      </c>
      <c r="B20" s="40">
        <v>14428690</v>
      </c>
      <c r="C20" s="40">
        <v>11079236</v>
      </c>
      <c r="D20" s="40">
        <v>5560225</v>
      </c>
      <c r="E20" s="41">
        <v>5519011</v>
      </c>
      <c r="F20" s="46">
        <v>3340080</v>
      </c>
      <c r="G20" s="41">
        <v>1673306</v>
      </c>
      <c r="H20" s="41">
        <v>1666774</v>
      </c>
      <c r="I20" s="41">
        <v>6122</v>
      </c>
      <c r="J20" s="41">
        <v>3057</v>
      </c>
      <c r="K20" s="41">
        <v>3065</v>
      </c>
      <c r="L20" s="67">
        <v>3252</v>
      </c>
      <c r="M20" s="67">
        <v>1871</v>
      </c>
      <c r="N20" s="67">
        <v>1381</v>
      </c>
      <c r="O20" s="42"/>
      <c r="P20" s="41">
        <v>11882835</v>
      </c>
      <c r="Q20" s="43">
        <v>0.93237312476357703</v>
      </c>
      <c r="R20" s="47">
        <v>1939900</v>
      </c>
      <c r="S20" s="43">
        <v>1.7217794731687199</v>
      </c>
      <c r="T20" s="41">
        <v>11740</v>
      </c>
      <c r="U20" s="44">
        <v>0.52146507666098807</v>
      </c>
      <c r="V20" s="41">
        <v>25060</v>
      </c>
      <c r="W20" s="44">
        <v>0.12976855546687949</v>
      </c>
    </row>
    <row r="21" spans="1:23" x14ac:dyDescent="0.55000000000000004">
      <c r="A21" s="45" t="s">
        <v>26</v>
      </c>
      <c r="B21" s="40">
        <v>3567106</v>
      </c>
      <c r="C21" s="40">
        <v>2994493</v>
      </c>
      <c r="D21" s="40">
        <v>1501329</v>
      </c>
      <c r="E21" s="41">
        <v>1493164</v>
      </c>
      <c r="F21" s="46">
        <v>571719</v>
      </c>
      <c r="G21" s="41">
        <v>286765</v>
      </c>
      <c r="H21" s="41">
        <v>284954</v>
      </c>
      <c r="I21" s="41">
        <v>77</v>
      </c>
      <c r="J21" s="41">
        <v>35</v>
      </c>
      <c r="K21" s="41">
        <v>42</v>
      </c>
      <c r="L21" s="67">
        <v>817</v>
      </c>
      <c r="M21" s="67">
        <v>492</v>
      </c>
      <c r="N21" s="67">
        <v>325</v>
      </c>
      <c r="O21" s="42"/>
      <c r="P21" s="41">
        <v>3293905</v>
      </c>
      <c r="Q21" s="43">
        <v>0.90910120358662438</v>
      </c>
      <c r="R21" s="47">
        <v>584800</v>
      </c>
      <c r="S21" s="43">
        <v>0.97763166894664844</v>
      </c>
      <c r="T21" s="41">
        <v>440</v>
      </c>
      <c r="U21" s="44">
        <v>0.17499999999999999</v>
      </c>
      <c r="V21" s="41">
        <v>4280</v>
      </c>
      <c r="W21" s="44">
        <v>0.19088785046728973</v>
      </c>
    </row>
    <row r="22" spans="1:23" x14ac:dyDescent="0.55000000000000004">
      <c r="A22" s="45" t="s">
        <v>27</v>
      </c>
      <c r="B22" s="40">
        <v>1681656</v>
      </c>
      <c r="C22" s="40">
        <v>1495116</v>
      </c>
      <c r="D22" s="40">
        <v>749555</v>
      </c>
      <c r="E22" s="41">
        <v>745561</v>
      </c>
      <c r="F22" s="46">
        <v>186236</v>
      </c>
      <c r="G22" s="41">
        <v>93356</v>
      </c>
      <c r="H22" s="41">
        <v>92880</v>
      </c>
      <c r="I22" s="41">
        <v>217</v>
      </c>
      <c r="J22" s="41">
        <v>107</v>
      </c>
      <c r="K22" s="41">
        <v>110</v>
      </c>
      <c r="L22" s="67">
        <v>87</v>
      </c>
      <c r="M22" s="67">
        <v>46</v>
      </c>
      <c r="N22" s="67">
        <v>41</v>
      </c>
      <c r="O22" s="42"/>
      <c r="P22" s="41">
        <v>1611720</v>
      </c>
      <c r="Q22" s="43">
        <v>0.92765244583426398</v>
      </c>
      <c r="R22" s="47">
        <v>176600</v>
      </c>
      <c r="S22" s="43">
        <v>1.0545639864099661</v>
      </c>
      <c r="T22" s="41">
        <v>540</v>
      </c>
      <c r="U22" s="44">
        <v>0.40185185185185185</v>
      </c>
      <c r="V22" s="41">
        <v>820</v>
      </c>
      <c r="W22" s="44">
        <v>0.10609756097560975</v>
      </c>
    </row>
    <row r="23" spans="1:23" x14ac:dyDescent="0.55000000000000004">
      <c r="A23" s="45" t="s">
        <v>28</v>
      </c>
      <c r="B23" s="40">
        <v>1741271</v>
      </c>
      <c r="C23" s="40">
        <v>1534145</v>
      </c>
      <c r="D23" s="40">
        <v>769282</v>
      </c>
      <c r="E23" s="41">
        <v>764863</v>
      </c>
      <c r="F23" s="46">
        <v>205782</v>
      </c>
      <c r="G23" s="41">
        <v>103255</v>
      </c>
      <c r="H23" s="41">
        <v>102527</v>
      </c>
      <c r="I23" s="41">
        <v>1010</v>
      </c>
      <c r="J23" s="41">
        <v>504</v>
      </c>
      <c r="K23" s="41">
        <v>506</v>
      </c>
      <c r="L23" s="67">
        <v>334</v>
      </c>
      <c r="M23" s="67">
        <v>242</v>
      </c>
      <c r="N23" s="67">
        <v>92</v>
      </c>
      <c r="O23" s="42"/>
      <c r="P23" s="41">
        <v>1620330</v>
      </c>
      <c r="Q23" s="43">
        <v>0.94681021767170881</v>
      </c>
      <c r="R23" s="47">
        <v>220900</v>
      </c>
      <c r="S23" s="43">
        <v>0.93156179266636485</v>
      </c>
      <c r="T23" s="41">
        <v>1280</v>
      </c>
      <c r="U23" s="44">
        <v>0.7890625</v>
      </c>
      <c r="V23" s="41">
        <v>6840</v>
      </c>
      <c r="W23" s="44">
        <v>4.8830409356725148E-2</v>
      </c>
    </row>
    <row r="24" spans="1:23" x14ac:dyDescent="0.55000000000000004">
      <c r="A24" s="45" t="s">
        <v>29</v>
      </c>
      <c r="B24" s="40">
        <v>1197841</v>
      </c>
      <c r="C24" s="40">
        <v>1054392</v>
      </c>
      <c r="D24" s="40">
        <v>528987</v>
      </c>
      <c r="E24" s="41">
        <v>525405</v>
      </c>
      <c r="F24" s="46">
        <v>142937</v>
      </c>
      <c r="G24" s="41">
        <v>71698</v>
      </c>
      <c r="H24" s="41">
        <v>71239</v>
      </c>
      <c r="I24" s="41">
        <v>63</v>
      </c>
      <c r="J24" s="41">
        <v>21</v>
      </c>
      <c r="K24" s="41">
        <v>42</v>
      </c>
      <c r="L24" s="67">
        <v>449</v>
      </c>
      <c r="M24" s="67">
        <v>289</v>
      </c>
      <c r="N24" s="67">
        <v>160</v>
      </c>
      <c r="O24" s="42"/>
      <c r="P24" s="41">
        <v>1125370</v>
      </c>
      <c r="Q24" s="43">
        <v>0.93692918773381195</v>
      </c>
      <c r="R24" s="47">
        <v>145200</v>
      </c>
      <c r="S24" s="43">
        <v>0.98441460055096419</v>
      </c>
      <c r="T24" s="41">
        <v>240</v>
      </c>
      <c r="U24" s="44">
        <v>0.26250000000000001</v>
      </c>
      <c r="V24" s="41">
        <v>8330</v>
      </c>
      <c r="W24" s="44">
        <v>5.3901560624249702E-2</v>
      </c>
    </row>
    <row r="25" spans="1:23" x14ac:dyDescent="0.55000000000000004">
      <c r="A25" s="45" t="s">
        <v>30</v>
      </c>
      <c r="B25" s="40">
        <v>1278201</v>
      </c>
      <c r="C25" s="40">
        <v>1127629</v>
      </c>
      <c r="D25" s="40">
        <v>565540</v>
      </c>
      <c r="E25" s="41">
        <v>562089</v>
      </c>
      <c r="F25" s="46">
        <v>150315</v>
      </c>
      <c r="G25" s="41">
        <v>75428</v>
      </c>
      <c r="H25" s="41">
        <v>74887</v>
      </c>
      <c r="I25" s="41">
        <v>32</v>
      </c>
      <c r="J25" s="41">
        <v>12</v>
      </c>
      <c r="K25" s="41">
        <v>20</v>
      </c>
      <c r="L25" s="67">
        <v>225</v>
      </c>
      <c r="M25" s="67">
        <v>169</v>
      </c>
      <c r="N25" s="67">
        <v>56</v>
      </c>
      <c r="O25" s="42"/>
      <c r="P25" s="41">
        <v>1271190</v>
      </c>
      <c r="Q25" s="43">
        <v>0.88706566288281063</v>
      </c>
      <c r="R25" s="47">
        <v>139400</v>
      </c>
      <c r="S25" s="43">
        <v>1.0782998565279771</v>
      </c>
      <c r="T25" s="41">
        <v>480</v>
      </c>
      <c r="U25" s="44">
        <v>6.6666666666666666E-2</v>
      </c>
      <c r="V25" s="41">
        <v>4680</v>
      </c>
      <c r="W25" s="44">
        <v>4.807692307692308E-2</v>
      </c>
    </row>
    <row r="26" spans="1:23" x14ac:dyDescent="0.55000000000000004">
      <c r="A26" s="45" t="s">
        <v>31</v>
      </c>
      <c r="B26" s="40">
        <v>3253259</v>
      </c>
      <c r="C26" s="40">
        <v>2961466</v>
      </c>
      <c r="D26" s="40">
        <v>1485121</v>
      </c>
      <c r="E26" s="41">
        <v>1476345</v>
      </c>
      <c r="F26" s="46">
        <v>290623</v>
      </c>
      <c r="G26" s="41">
        <v>145824</v>
      </c>
      <c r="H26" s="41">
        <v>144799</v>
      </c>
      <c r="I26" s="41">
        <v>122</v>
      </c>
      <c r="J26" s="41">
        <v>55</v>
      </c>
      <c r="K26" s="41">
        <v>67</v>
      </c>
      <c r="L26" s="67">
        <v>1048</v>
      </c>
      <c r="M26" s="67">
        <v>582</v>
      </c>
      <c r="N26" s="67">
        <v>466</v>
      </c>
      <c r="O26" s="42"/>
      <c r="P26" s="41">
        <v>3174370</v>
      </c>
      <c r="Q26" s="43">
        <v>0.93293031373154356</v>
      </c>
      <c r="R26" s="47">
        <v>268100</v>
      </c>
      <c r="S26" s="43">
        <v>1.0840096978739275</v>
      </c>
      <c r="T26" s="41">
        <v>140</v>
      </c>
      <c r="U26" s="44">
        <v>0.87142857142857144</v>
      </c>
      <c r="V26" s="41">
        <v>16310</v>
      </c>
      <c r="W26" s="44">
        <v>6.4255058246474553E-2</v>
      </c>
    </row>
    <row r="27" spans="1:23" x14ac:dyDescent="0.55000000000000004">
      <c r="A27" s="45" t="s">
        <v>32</v>
      </c>
      <c r="B27" s="40">
        <v>3128342</v>
      </c>
      <c r="C27" s="40">
        <v>2786873</v>
      </c>
      <c r="D27" s="40">
        <v>1396269</v>
      </c>
      <c r="E27" s="41">
        <v>1390604</v>
      </c>
      <c r="F27" s="46">
        <v>339084</v>
      </c>
      <c r="G27" s="41">
        <v>170685</v>
      </c>
      <c r="H27" s="41">
        <v>168399</v>
      </c>
      <c r="I27" s="41">
        <v>2139</v>
      </c>
      <c r="J27" s="41">
        <v>1065</v>
      </c>
      <c r="K27" s="41">
        <v>1074</v>
      </c>
      <c r="L27" s="67">
        <v>246</v>
      </c>
      <c r="M27" s="67">
        <v>150</v>
      </c>
      <c r="N27" s="67">
        <v>96</v>
      </c>
      <c r="O27" s="42"/>
      <c r="P27" s="41">
        <v>3040725</v>
      </c>
      <c r="Q27" s="43">
        <v>0.91651596247605427</v>
      </c>
      <c r="R27" s="47">
        <v>279600</v>
      </c>
      <c r="S27" s="43">
        <v>1.2127467811158799</v>
      </c>
      <c r="T27" s="41">
        <v>2780</v>
      </c>
      <c r="U27" s="44">
        <v>0.76942446043165469</v>
      </c>
      <c r="V27" s="41">
        <v>3010</v>
      </c>
      <c r="W27" s="44">
        <v>8.1727574750830562E-2</v>
      </c>
    </row>
    <row r="28" spans="1:23" x14ac:dyDescent="0.55000000000000004">
      <c r="A28" s="45" t="s">
        <v>33</v>
      </c>
      <c r="B28" s="40">
        <v>5947850</v>
      </c>
      <c r="C28" s="40">
        <v>5162998</v>
      </c>
      <c r="D28" s="40">
        <v>2590289</v>
      </c>
      <c r="E28" s="41">
        <v>2572709</v>
      </c>
      <c r="F28" s="46">
        <v>782955</v>
      </c>
      <c r="G28" s="41">
        <v>392442</v>
      </c>
      <c r="H28" s="41">
        <v>390513</v>
      </c>
      <c r="I28" s="41">
        <v>203</v>
      </c>
      <c r="J28" s="41">
        <v>90</v>
      </c>
      <c r="K28" s="41">
        <v>113</v>
      </c>
      <c r="L28" s="67">
        <v>1694</v>
      </c>
      <c r="M28" s="67">
        <v>1099</v>
      </c>
      <c r="N28" s="67">
        <v>595</v>
      </c>
      <c r="O28" s="42"/>
      <c r="P28" s="41">
        <v>5396620</v>
      </c>
      <c r="Q28" s="43">
        <v>0.95670957006422541</v>
      </c>
      <c r="R28" s="47">
        <v>752600</v>
      </c>
      <c r="S28" s="43">
        <v>1.040333510496944</v>
      </c>
      <c r="T28" s="41">
        <v>1260</v>
      </c>
      <c r="U28" s="44">
        <v>0.16111111111111112</v>
      </c>
      <c r="V28" s="41">
        <v>58230</v>
      </c>
      <c r="W28" s="44">
        <v>2.909153357375923E-2</v>
      </c>
    </row>
    <row r="29" spans="1:23" x14ac:dyDescent="0.55000000000000004">
      <c r="A29" s="45" t="s">
        <v>34</v>
      </c>
      <c r="B29" s="40">
        <v>11262745</v>
      </c>
      <c r="C29" s="40">
        <v>8825736</v>
      </c>
      <c r="D29" s="40">
        <v>4427268</v>
      </c>
      <c r="E29" s="41">
        <v>4398468</v>
      </c>
      <c r="F29" s="46">
        <v>2435139</v>
      </c>
      <c r="G29" s="41">
        <v>1221447</v>
      </c>
      <c r="H29" s="41">
        <v>1213692</v>
      </c>
      <c r="I29" s="41">
        <v>749</v>
      </c>
      <c r="J29" s="41">
        <v>330</v>
      </c>
      <c r="K29" s="41">
        <v>419</v>
      </c>
      <c r="L29" s="67">
        <v>1121</v>
      </c>
      <c r="M29" s="67">
        <v>762</v>
      </c>
      <c r="N29" s="67">
        <v>359</v>
      </c>
      <c r="O29" s="42"/>
      <c r="P29" s="41">
        <v>10122810</v>
      </c>
      <c r="Q29" s="43">
        <v>0.87186621106194817</v>
      </c>
      <c r="R29" s="47">
        <v>2709900</v>
      </c>
      <c r="S29" s="43">
        <v>0.89860843573563598</v>
      </c>
      <c r="T29" s="41">
        <v>1740</v>
      </c>
      <c r="U29" s="44">
        <v>0.43045977011494252</v>
      </c>
      <c r="V29" s="41">
        <v>10230</v>
      </c>
      <c r="W29" s="44">
        <v>0.10957966764418377</v>
      </c>
    </row>
    <row r="30" spans="1:23" x14ac:dyDescent="0.55000000000000004">
      <c r="A30" s="45" t="s">
        <v>35</v>
      </c>
      <c r="B30" s="40">
        <v>2779853</v>
      </c>
      <c r="C30" s="40">
        <v>2507752</v>
      </c>
      <c r="D30" s="40">
        <v>1257328</v>
      </c>
      <c r="E30" s="41">
        <v>1250424</v>
      </c>
      <c r="F30" s="46">
        <v>271303</v>
      </c>
      <c r="G30" s="41">
        <v>136273</v>
      </c>
      <c r="H30" s="41">
        <v>135030</v>
      </c>
      <c r="I30" s="41">
        <v>469</v>
      </c>
      <c r="J30" s="41">
        <v>233</v>
      </c>
      <c r="K30" s="41">
        <v>236</v>
      </c>
      <c r="L30" s="67">
        <v>329</v>
      </c>
      <c r="M30" s="67">
        <v>195</v>
      </c>
      <c r="N30" s="67">
        <v>134</v>
      </c>
      <c r="O30" s="42"/>
      <c r="P30" s="41">
        <v>2668985</v>
      </c>
      <c r="Q30" s="43">
        <v>0.93959014381871764</v>
      </c>
      <c r="R30" s="47">
        <v>239550</v>
      </c>
      <c r="S30" s="43">
        <v>1.1325527029847631</v>
      </c>
      <c r="T30" s="41">
        <v>980</v>
      </c>
      <c r="U30" s="44">
        <v>0.47857142857142859</v>
      </c>
      <c r="V30" s="41">
        <v>4020</v>
      </c>
      <c r="W30" s="44">
        <v>8.1840796019900491E-2</v>
      </c>
    </row>
    <row r="31" spans="1:23" x14ac:dyDescent="0.55000000000000004">
      <c r="A31" s="45" t="s">
        <v>36</v>
      </c>
      <c r="B31" s="40">
        <v>2186731</v>
      </c>
      <c r="C31" s="40">
        <v>1817525</v>
      </c>
      <c r="D31" s="40">
        <v>912086</v>
      </c>
      <c r="E31" s="41">
        <v>905439</v>
      </c>
      <c r="F31" s="46">
        <v>368909</v>
      </c>
      <c r="G31" s="41">
        <v>184827</v>
      </c>
      <c r="H31" s="41">
        <v>184082</v>
      </c>
      <c r="I31" s="41">
        <v>94</v>
      </c>
      <c r="J31" s="41">
        <v>41</v>
      </c>
      <c r="K31" s="41">
        <v>53</v>
      </c>
      <c r="L31" s="67">
        <v>203</v>
      </c>
      <c r="M31" s="67">
        <v>111</v>
      </c>
      <c r="N31" s="67">
        <v>92</v>
      </c>
      <c r="O31" s="42"/>
      <c r="P31" s="41">
        <v>1916090</v>
      </c>
      <c r="Q31" s="43">
        <v>0.94855930566935787</v>
      </c>
      <c r="R31" s="47">
        <v>348300</v>
      </c>
      <c r="S31" s="43">
        <v>1.0591702555268447</v>
      </c>
      <c r="T31" s="41">
        <v>240</v>
      </c>
      <c r="U31" s="44">
        <v>0.39166666666666666</v>
      </c>
      <c r="V31" s="41">
        <v>1820</v>
      </c>
      <c r="W31" s="44">
        <v>0.11153846153846154</v>
      </c>
    </row>
    <row r="32" spans="1:23" x14ac:dyDescent="0.55000000000000004">
      <c r="A32" s="45" t="s">
        <v>37</v>
      </c>
      <c r="B32" s="40">
        <v>3773532</v>
      </c>
      <c r="C32" s="40">
        <v>3119459</v>
      </c>
      <c r="D32" s="40">
        <v>1564252</v>
      </c>
      <c r="E32" s="41">
        <v>1555207</v>
      </c>
      <c r="F32" s="46">
        <v>652957</v>
      </c>
      <c r="G32" s="41">
        <v>327663</v>
      </c>
      <c r="H32" s="41">
        <v>325294</v>
      </c>
      <c r="I32" s="41">
        <v>499</v>
      </c>
      <c r="J32" s="41">
        <v>250</v>
      </c>
      <c r="K32" s="41">
        <v>249</v>
      </c>
      <c r="L32" s="67">
        <v>617</v>
      </c>
      <c r="M32" s="67">
        <v>411</v>
      </c>
      <c r="N32" s="67">
        <v>206</v>
      </c>
      <c r="O32" s="42"/>
      <c r="P32" s="41">
        <v>3409695</v>
      </c>
      <c r="Q32" s="43">
        <v>0.9148791900741855</v>
      </c>
      <c r="R32" s="47">
        <v>704200</v>
      </c>
      <c r="S32" s="43">
        <v>0.92723232036353309</v>
      </c>
      <c r="T32" s="41">
        <v>1060</v>
      </c>
      <c r="U32" s="44">
        <v>0.47075471698113208</v>
      </c>
      <c r="V32" s="41">
        <v>6840</v>
      </c>
      <c r="W32" s="44">
        <v>9.0204678362573093E-2</v>
      </c>
    </row>
    <row r="33" spans="1:23" x14ac:dyDescent="0.55000000000000004">
      <c r="A33" s="45" t="s">
        <v>38</v>
      </c>
      <c r="B33" s="40">
        <v>12951497</v>
      </c>
      <c r="C33" s="40">
        <v>10008138</v>
      </c>
      <c r="D33" s="40">
        <v>5020137</v>
      </c>
      <c r="E33" s="41">
        <v>4988001</v>
      </c>
      <c r="F33" s="46">
        <v>2877208</v>
      </c>
      <c r="G33" s="41">
        <v>1442060</v>
      </c>
      <c r="H33" s="41">
        <v>1435148</v>
      </c>
      <c r="I33" s="41">
        <v>63950</v>
      </c>
      <c r="J33" s="41">
        <v>32164</v>
      </c>
      <c r="K33" s="41">
        <v>31786</v>
      </c>
      <c r="L33" s="67">
        <v>2201</v>
      </c>
      <c r="M33" s="67">
        <v>1347</v>
      </c>
      <c r="N33" s="67">
        <v>854</v>
      </c>
      <c r="O33" s="42"/>
      <c r="P33" s="41">
        <v>11521165</v>
      </c>
      <c r="Q33" s="43">
        <v>0.86867413147889128</v>
      </c>
      <c r="R33" s="47">
        <v>3481600</v>
      </c>
      <c r="S33" s="43">
        <v>0.82640395220588236</v>
      </c>
      <c r="T33" s="41">
        <v>72920</v>
      </c>
      <c r="U33" s="44">
        <v>0.8769884805266045</v>
      </c>
      <c r="V33" s="41">
        <v>38640</v>
      </c>
      <c r="W33" s="44">
        <v>5.6961697722567289E-2</v>
      </c>
    </row>
    <row r="34" spans="1:23" x14ac:dyDescent="0.55000000000000004">
      <c r="A34" s="45" t="s">
        <v>39</v>
      </c>
      <c r="B34" s="40">
        <v>8327021</v>
      </c>
      <c r="C34" s="40">
        <v>6934723</v>
      </c>
      <c r="D34" s="40">
        <v>3477006</v>
      </c>
      <c r="E34" s="41">
        <v>3457717</v>
      </c>
      <c r="F34" s="46">
        <v>1389988</v>
      </c>
      <c r="G34" s="41">
        <v>698046</v>
      </c>
      <c r="H34" s="41">
        <v>691942</v>
      </c>
      <c r="I34" s="41">
        <v>1127</v>
      </c>
      <c r="J34" s="41">
        <v>548</v>
      </c>
      <c r="K34" s="41">
        <v>579</v>
      </c>
      <c r="L34" s="67">
        <v>1183</v>
      </c>
      <c r="M34" s="67">
        <v>698</v>
      </c>
      <c r="N34" s="67">
        <v>485</v>
      </c>
      <c r="O34" s="42"/>
      <c r="P34" s="41">
        <v>7609375</v>
      </c>
      <c r="Q34" s="43">
        <v>0.91133936755646816</v>
      </c>
      <c r="R34" s="47">
        <v>1135400</v>
      </c>
      <c r="S34" s="43">
        <v>1.2242275849920732</v>
      </c>
      <c r="T34" s="41">
        <v>2640</v>
      </c>
      <c r="U34" s="44">
        <v>0.42689393939393938</v>
      </c>
      <c r="V34" s="41">
        <v>5900</v>
      </c>
      <c r="W34" s="44">
        <v>0.20050847457627119</v>
      </c>
    </row>
    <row r="35" spans="1:23" x14ac:dyDescent="0.55000000000000004">
      <c r="A35" s="45" t="s">
        <v>40</v>
      </c>
      <c r="B35" s="40">
        <v>2042476</v>
      </c>
      <c r="C35" s="40">
        <v>1819504</v>
      </c>
      <c r="D35" s="40">
        <v>912368</v>
      </c>
      <c r="E35" s="41">
        <v>907136</v>
      </c>
      <c r="F35" s="46">
        <v>222400</v>
      </c>
      <c r="G35" s="41">
        <v>111458</v>
      </c>
      <c r="H35" s="41">
        <v>110942</v>
      </c>
      <c r="I35" s="41">
        <v>213</v>
      </c>
      <c r="J35" s="41">
        <v>93</v>
      </c>
      <c r="K35" s="41">
        <v>120</v>
      </c>
      <c r="L35" s="67">
        <v>359</v>
      </c>
      <c r="M35" s="67">
        <v>226</v>
      </c>
      <c r="N35" s="67">
        <v>133</v>
      </c>
      <c r="O35" s="42"/>
      <c r="P35" s="41">
        <v>1964100</v>
      </c>
      <c r="Q35" s="43">
        <v>0.92638053052288583</v>
      </c>
      <c r="R35" s="47">
        <v>127300</v>
      </c>
      <c r="S35" s="43">
        <v>1.7470542026708562</v>
      </c>
      <c r="T35" s="41">
        <v>900</v>
      </c>
      <c r="U35" s="44">
        <v>0.23666666666666666</v>
      </c>
      <c r="V35" s="41">
        <v>3880</v>
      </c>
      <c r="W35" s="44">
        <v>9.2525773195876293E-2</v>
      </c>
    </row>
    <row r="36" spans="1:23" x14ac:dyDescent="0.55000000000000004">
      <c r="A36" s="45" t="s">
        <v>41</v>
      </c>
      <c r="B36" s="40">
        <v>1390885</v>
      </c>
      <c r="C36" s="40">
        <v>1328135</v>
      </c>
      <c r="D36" s="40">
        <v>665818</v>
      </c>
      <c r="E36" s="41">
        <v>662317</v>
      </c>
      <c r="F36" s="46">
        <v>62467</v>
      </c>
      <c r="G36" s="41">
        <v>31307</v>
      </c>
      <c r="H36" s="41">
        <v>31160</v>
      </c>
      <c r="I36" s="41">
        <v>75</v>
      </c>
      <c r="J36" s="41">
        <v>39</v>
      </c>
      <c r="K36" s="41">
        <v>36</v>
      </c>
      <c r="L36" s="67">
        <v>208</v>
      </c>
      <c r="M36" s="67">
        <v>125</v>
      </c>
      <c r="N36" s="67">
        <v>83</v>
      </c>
      <c r="O36" s="42"/>
      <c r="P36" s="41">
        <v>1398645</v>
      </c>
      <c r="Q36" s="43">
        <v>0.94958692162771829</v>
      </c>
      <c r="R36" s="47">
        <v>48100</v>
      </c>
      <c r="S36" s="43">
        <v>1.2986902286902287</v>
      </c>
      <c r="T36" s="41">
        <v>160</v>
      </c>
      <c r="U36" s="44">
        <v>0.46875</v>
      </c>
      <c r="V36" s="41">
        <v>3580</v>
      </c>
      <c r="W36" s="44">
        <v>5.8100558659217878E-2</v>
      </c>
    </row>
    <row r="37" spans="1:23" x14ac:dyDescent="0.55000000000000004">
      <c r="A37" s="45" t="s">
        <v>42</v>
      </c>
      <c r="B37" s="40">
        <v>820183</v>
      </c>
      <c r="C37" s="40">
        <v>719866</v>
      </c>
      <c r="D37" s="40">
        <v>361235</v>
      </c>
      <c r="E37" s="41">
        <v>358631</v>
      </c>
      <c r="F37" s="46">
        <v>100142</v>
      </c>
      <c r="G37" s="41">
        <v>50284</v>
      </c>
      <c r="H37" s="41">
        <v>49858</v>
      </c>
      <c r="I37" s="41">
        <v>63</v>
      </c>
      <c r="J37" s="41">
        <v>30</v>
      </c>
      <c r="K37" s="41">
        <v>33</v>
      </c>
      <c r="L37" s="67">
        <v>112</v>
      </c>
      <c r="M37" s="67">
        <v>66</v>
      </c>
      <c r="N37" s="67">
        <v>46</v>
      </c>
      <c r="O37" s="42"/>
      <c r="P37" s="41">
        <v>826860</v>
      </c>
      <c r="Q37" s="43">
        <v>0.87060203662046776</v>
      </c>
      <c r="R37" s="47">
        <v>110800</v>
      </c>
      <c r="S37" s="43">
        <v>0.90380866425992779</v>
      </c>
      <c r="T37" s="41">
        <v>540</v>
      </c>
      <c r="U37" s="44">
        <v>0.11666666666666667</v>
      </c>
      <c r="V37" s="41">
        <v>780</v>
      </c>
      <c r="W37" s="44">
        <v>0.14358974358974358</v>
      </c>
    </row>
    <row r="38" spans="1:23" x14ac:dyDescent="0.55000000000000004">
      <c r="A38" s="45" t="s">
        <v>43</v>
      </c>
      <c r="B38" s="40">
        <v>1047764</v>
      </c>
      <c r="C38" s="40">
        <v>992087</v>
      </c>
      <c r="D38" s="40">
        <v>497558</v>
      </c>
      <c r="E38" s="41">
        <v>494529</v>
      </c>
      <c r="F38" s="46">
        <v>55464</v>
      </c>
      <c r="G38" s="41">
        <v>27814</v>
      </c>
      <c r="H38" s="41">
        <v>27650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0.92073039443155458</v>
      </c>
      <c r="R38" s="47">
        <v>47400</v>
      </c>
      <c r="S38" s="43">
        <v>1.170126582278481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55000000000000004">
      <c r="A39" s="45" t="s">
        <v>44</v>
      </c>
      <c r="B39" s="40">
        <v>2763123</v>
      </c>
      <c r="C39" s="40">
        <v>2428631</v>
      </c>
      <c r="D39" s="40">
        <v>1218678</v>
      </c>
      <c r="E39" s="41">
        <v>1209953</v>
      </c>
      <c r="F39" s="46">
        <v>333678</v>
      </c>
      <c r="G39" s="41">
        <v>167505</v>
      </c>
      <c r="H39" s="41">
        <v>166173</v>
      </c>
      <c r="I39" s="41">
        <v>310</v>
      </c>
      <c r="J39" s="41">
        <v>148</v>
      </c>
      <c r="K39" s="41">
        <v>162</v>
      </c>
      <c r="L39" s="67">
        <v>504</v>
      </c>
      <c r="M39" s="67">
        <v>329</v>
      </c>
      <c r="N39" s="67">
        <v>175</v>
      </c>
      <c r="O39" s="42"/>
      <c r="P39" s="41">
        <v>2837130</v>
      </c>
      <c r="Q39" s="43">
        <v>0.85601681981438993</v>
      </c>
      <c r="R39" s="47">
        <v>385900</v>
      </c>
      <c r="S39" s="43">
        <v>0.86467478621404514</v>
      </c>
      <c r="T39" s="41">
        <v>720</v>
      </c>
      <c r="U39" s="44">
        <v>0.43055555555555558</v>
      </c>
      <c r="V39" s="41">
        <v>6480</v>
      </c>
      <c r="W39" s="44">
        <v>7.7777777777777779E-2</v>
      </c>
    </row>
    <row r="40" spans="1:23" x14ac:dyDescent="0.55000000000000004">
      <c r="A40" s="45" t="s">
        <v>45</v>
      </c>
      <c r="B40" s="40">
        <v>4154158</v>
      </c>
      <c r="C40" s="40">
        <v>3557887</v>
      </c>
      <c r="D40" s="40">
        <v>1784368</v>
      </c>
      <c r="E40" s="41">
        <v>1773519</v>
      </c>
      <c r="F40" s="46">
        <v>595511</v>
      </c>
      <c r="G40" s="41">
        <v>298825</v>
      </c>
      <c r="H40" s="41">
        <v>296686</v>
      </c>
      <c r="I40" s="41">
        <v>126</v>
      </c>
      <c r="J40" s="41">
        <v>58</v>
      </c>
      <c r="K40" s="41">
        <v>68</v>
      </c>
      <c r="L40" s="67">
        <v>634</v>
      </c>
      <c r="M40" s="67">
        <v>474</v>
      </c>
      <c r="N40" s="67">
        <v>160</v>
      </c>
      <c r="O40" s="42"/>
      <c r="P40" s="41">
        <v>3981430</v>
      </c>
      <c r="Q40" s="43">
        <v>0.8936203826263428</v>
      </c>
      <c r="R40" s="47">
        <v>616200</v>
      </c>
      <c r="S40" s="43">
        <v>0.96642486205777345</v>
      </c>
      <c r="T40" s="41">
        <v>1240</v>
      </c>
      <c r="U40" s="44">
        <v>0.10161290322580645</v>
      </c>
      <c r="V40" s="41">
        <v>9320</v>
      </c>
      <c r="W40" s="44">
        <v>6.8025751072961368E-2</v>
      </c>
    </row>
    <row r="41" spans="1:23" x14ac:dyDescent="0.55000000000000004">
      <c r="A41" s="45" t="s">
        <v>46</v>
      </c>
      <c r="B41" s="40">
        <v>2040972</v>
      </c>
      <c r="C41" s="40">
        <v>1827391</v>
      </c>
      <c r="D41" s="40">
        <v>916117</v>
      </c>
      <c r="E41" s="41">
        <v>911274</v>
      </c>
      <c r="F41" s="46">
        <v>213175</v>
      </c>
      <c r="G41" s="41">
        <v>107053</v>
      </c>
      <c r="H41" s="41">
        <v>106122</v>
      </c>
      <c r="I41" s="41">
        <v>55</v>
      </c>
      <c r="J41" s="41">
        <v>29</v>
      </c>
      <c r="K41" s="41">
        <v>26</v>
      </c>
      <c r="L41" s="67">
        <v>351</v>
      </c>
      <c r="M41" s="67">
        <v>230</v>
      </c>
      <c r="N41" s="67">
        <v>121</v>
      </c>
      <c r="O41" s="42"/>
      <c r="P41" s="41">
        <v>2024075</v>
      </c>
      <c r="Q41" s="43">
        <v>0.90282771142373675</v>
      </c>
      <c r="R41" s="47">
        <v>210200</v>
      </c>
      <c r="S41" s="43">
        <v>1.0141531874405327</v>
      </c>
      <c r="T41" s="41">
        <v>420</v>
      </c>
      <c r="U41" s="44">
        <v>0.13095238095238096</v>
      </c>
      <c r="V41" s="41">
        <v>6140</v>
      </c>
      <c r="W41" s="44">
        <v>5.716612377850163E-2</v>
      </c>
    </row>
    <row r="42" spans="1:23" x14ac:dyDescent="0.55000000000000004">
      <c r="A42" s="45" t="s">
        <v>47</v>
      </c>
      <c r="B42" s="40">
        <v>1095336</v>
      </c>
      <c r="C42" s="40">
        <v>942675</v>
      </c>
      <c r="D42" s="40">
        <v>472720</v>
      </c>
      <c r="E42" s="41">
        <v>469955</v>
      </c>
      <c r="F42" s="46">
        <v>152220</v>
      </c>
      <c r="G42" s="41">
        <v>76332</v>
      </c>
      <c r="H42" s="41">
        <v>75888</v>
      </c>
      <c r="I42" s="41">
        <v>167</v>
      </c>
      <c r="J42" s="41">
        <v>79</v>
      </c>
      <c r="K42" s="41">
        <v>88</v>
      </c>
      <c r="L42" s="67">
        <v>274</v>
      </c>
      <c r="M42" s="67">
        <v>203</v>
      </c>
      <c r="N42" s="67">
        <v>71</v>
      </c>
      <c r="O42" s="42"/>
      <c r="P42" s="41">
        <v>1026575</v>
      </c>
      <c r="Q42" s="43">
        <v>0.9182719236295448</v>
      </c>
      <c r="R42" s="47">
        <v>152900</v>
      </c>
      <c r="S42" s="43">
        <v>0.99555264879005889</v>
      </c>
      <c r="T42" s="41">
        <v>860</v>
      </c>
      <c r="U42" s="44">
        <v>0.19418604651162791</v>
      </c>
      <c r="V42" s="41">
        <v>8000</v>
      </c>
      <c r="W42" s="44">
        <v>3.4250000000000003E-2</v>
      </c>
    </row>
    <row r="43" spans="1:23" x14ac:dyDescent="0.55000000000000004">
      <c r="A43" s="45" t="s">
        <v>48</v>
      </c>
      <c r="B43" s="40">
        <v>1450011</v>
      </c>
      <c r="C43" s="40">
        <v>1337407</v>
      </c>
      <c r="D43" s="40">
        <v>670668</v>
      </c>
      <c r="E43" s="41">
        <v>666739</v>
      </c>
      <c r="F43" s="46">
        <v>112255</v>
      </c>
      <c r="G43" s="41">
        <v>56232</v>
      </c>
      <c r="H43" s="41">
        <v>56023</v>
      </c>
      <c r="I43" s="41">
        <v>174</v>
      </c>
      <c r="J43" s="41">
        <v>85</v>
      </c>
      <c r="K43" s="41">
        <v>89</v>
      </c>
      <c r="L43" s="67">
        <v>175</v>
      </c>
      <c r="M43" s="67">
        <v>112</v>
      </c>
      <c r="N43" s="67">
        <v>63</v>
      </c>
      <c r="O43" s="42"/>
      <c r="P43" s="41">
        <v>1441310</v>
      </c>
      <c r="Q43" s="43">
        <v>0.92791072010878994</v>
      </c>
      <c r="R43" s="47">
        <v>102300</v>
      </c>
      <c r="S43" s="43">
        <v>1.0973118279569893</v>
      </c>
      <c r="T43" s="41">
        <v>200</v>
      </c>
      <c r="U43" s="44">
        <v>0.87</v>
      </c>
      <c r="V43" s="41">
        <v>2240</v>
      </c>
      <c r="W43" s="44">
        <v>7.8125E-2</v>
      </c>
    </row>
    <row r="44" spans="1:23" x14ac:dyDescent="0.55000000000000004">
      <c r="A44" s="45" t="s">
        <v>49</v>
      </c>
      <c r="B44" s="40">
        <v>2063354</v>
      </c>
      <c r="C44" s="40">
        <v>1929722</v>
      </c>
      <c r="D44" s="40">
        <v>967955</v>
      </c>
      <c r="E44" s="41">
        <v>961767</v>
      </c>
      <c r="F44" s="46">
        <v>133010</v>
      </c>
      <c r="G44" s="41">
        <v>66773</v>
      </c>
      <c r="H44" s="41">
        <v>66237</v>
      </c>
      <c r="I44" s="41">
        <v>56</v>
      </c>
      <c r="J44" s="41">
        <v>26</v>
      </c>
      <c r="K44" s="41">
        <v>30</v>
      </c>
      <c r="L44" s="67">
        <v>566</v>
      </c>
      <c r="M44" s="67">
        <v>410</v>
      </c>
      <c r="N44" s="67">
        <v>156</v>
      </c>
      <c r="O44" s="42"/>
      <c r="P44" s="41">
        <v>2095550</v>
      </c>
      <c r="Q44" s="43">
        <v>0.92086659826775785</v>
      </c>
      <c r="R44" s="47">
        <v>128400</v>
      </c>
      <c r="S44" s="43">
        <v>1.0359034267912772</v>
      </c>
      <c r="T44" s="41">
        <v>100</v>
      </c>
      <c r="U44" s="44">
        <v>0.56000000000000005</v>
      </c>
      <c r="V44" s="41">
        <v>18160</v>
      </c>
      <c r="W44" s="44">
        <v>3.116740088105727E-2</v>
      </c>
    </row>
    <row r="45" spans="1:23" x14ac:dyDescent="0.55000000000000004">
      <c r="A45" s="45" t="s">
        <v>50</v>
      </c>
      <c r="B45" s="40">
        <v>1040675</v>
      </c>
      <c r="C45" s="40">
        <v>981140</v>
      </c>
      <c r="D45" s="40">
        <v>492846</v>
      </c>
      <c r="E45" s="41">
        <v>488294</v>
      </c>
      <c r="F45" s="46">
        <v>59010</v>
      </c>
      <c r="G45" s="41">
        <v>29696</v>
      </c>
      <c r="H45" s="41">
        <v>29314</v>
      </c>
      <c r="I45" s="41">
        <v>73</v>
      </c>
      <c r="J45" s="41">
        <v>32</v>
      </c>
      <c r="K45" s="41">
        <v>41</v>
      </c>
      <c r="L45" s="67">
        <v>452</v>
      </c>
      <c r="M45" s="67">
        <v>290</v>
      </c>
      <c r="N45" s="67">
        <v>162</v>
      </c>
      <c r="O45" s="42"/>
      <c r="P45" s="41">
        <v>1048795</v>
      </c>
      <c r="Q45" s="43">
        <v>0.93549263678793282</v>
      </c>
      <c r="R45" s="47">
        <v>55600</v>
      </c>
      <c r="S45" s="43">
        <v>1.0613309352517986</v>
      </c>
      <c r="T45" s="41">
        <v>140</v>
      </c>
      <c r="U45" s="44">
        <v>0.52142857142857146</v>
      </c>
      <c r="V45" s="41">
        <v>11460</v>
      </c>
      <c r="W45" s="44">
        <v>3.9441535776614307E-2</v>
      </c>
    </row>
    <row r="46" spans="1:23" x14ac:dyDescent="0.55000000000000004">
      <c r="A46" s="45" t="s">
        <v>51</v>
      </c>
      <c r="B46" s="40">
        <v>7681388</v>
      </c>
      <c r="C46" s="40">
        <v>6699901</v>
      </c>
      <c r="D46" s="40">
        <v>3365892</v>
      </c>
      <c r="E46" s="41">
        <v>3334009</v>
      </c>
      <c r="F46" s="46">
        <v>980701</v>
      </c>
      <c r="G46" s="41">
        <v>493957</v>
      </c>
      <c r="H46" s="41">
        <v>486744</v>
      </c>
      <c r="I46" s="41">
        <v>204</v>
      </c>
      <c r="J46" s="41">
        <v>90</v>
      </c>
      <c r="K46" s="41">
        <v>114</v>
      </c>
      <c r="L46" s="67">
        <v>582</v>
      </c>
      <c r="M46" s="67">
        <v>463</v>
      </c>
      <c r="N46" s="67">
        <v>119</v>
      </c>
      <c r="O46" s="42"/>
      <c r="P46" s="41">
        <v>7070230</v>
      </c>
      <c r="Q46" s="43">
        <v>0.9476213645100654</v>
      </c>
      <c r="R46" s="47">
        <v>1044500</v>
      </c>
      <c r="S46" s="43">
        <v>0.93891910004786983</v>
      </c>
      <c r="T46" s="41">
        <v>920</v>
      </c>
      <c r="U46" s="44">
        <v>0.22173913043478261</v>
      </c>
      <c r="V46" s="41">
        <v>4320</v>
      </c>
      <c r="W46" s="44">
        <v>0.13472222222222222</v>
      </c>
    </row>
    <row r="47" spans="1:23" x14ac:dyDescent="0.55000000000000004">
      <c r="A47" s="45" t="s">
        <v>52</v>
      </c>
      <c r="B47" s="40">
        <v>1195234</v>
      </c>
      <c r="C47" s="40">
        <v>1111339</v>
      </c>
      <c r="D47" s="40">
        <v>557344</v>
      </c>
      <c r="E47" s="41">
        <v>553995</v>
      </c>
      <c r="F47" s="46">
        <v>83678</v>
      </c>
      <c r="G47" s="41">
        <v>42159</v>
      </c>
      <c r="H47" s="41">
        <v>41519</v>
      </c>
      <c r="I47" s="41">
        <v>16</v>
      </c>
      <c r="J47" s="41">
        <v>5</v>
      </c>
      <c r="K47" s="41">
        <v>11</v>
      </c>
      <c r="L47" s="67">
        <v>201</v>
      </c>
      <c r="M47" s="67">
        <v>112</v>
      </c>
      <c r="N47" s="67">
        <v>89</v>
      </c>
      <c r="O47" s="42"/>
      <c r="P47" s="41">
        <v>1212205</v>
      </c>
      <c r="Q47" s="43">
        <v>0.916791301801263</v>
      </c>
      <c r="R47" s="47">
        <v>74400</v>
      </c>
      <c r="S47" s="43">
        <v>1.1247043010752689</v>
      </c>
      <c r="T47" s="41">
        <v>140</v>
      </c>
      <c r="U47" s="44">
        <v>0.11428571428571428</v>
      </c>
      <c r="V47" s="41">
        <v>1120</v>
      </c>
      <c r="W47" s="44">
        <v>0.17946428571428572</v>
      </c>
    </row>
    <row r="48" spans="1:23" x14ac:dyDescent="0.55000000000000004">
      <c r="A48" s="45" t="s">
        <v>53</v>
      </c>
      <c r="B48" s="40">
        <v>2040985</v>
      </c>
      <c r="C48" s="40">
        <v>1755766</v>
      </c>
      <c r="D48" s="40">
        <v>881335</v>
      </c>
      <c r="E48" s="41">
        <v>874431</v>
      </c>
      <c r="F48" s="46">
        <v>284979</v>
      </c>
      <c r="G48" s="41">
        <v>142789</v>
      </c>
      <c r="H48" s="41">
        <v>142190</v>
      </c>
      <c r="I48" s="41">
        <v>32</v>
      </c>
      <c r="J48" s="41">
        <v>13</v>
      </c>
      <c r="K48" s="41">
        <v>19</v>
      </c>
      <c r="L48" s="67">
        <v>208</v>
      </c>
      <c r="M48" s="67">
        <v>122</v>
      </c>
      <c r="N48" s="67">
        <v>86</v>
      </c>
      <c r="O48" s="42"/>
      <c r="P48" s="41">
        <v>1909420</v>
      </c>
      <c r="Q48" s="43">
        <v>0.91952844319217353</v>
      </c>
      <c r="R48" s="47">
        <v>288800</v>
      </c>
      <c r="S48" s="43">
        <v>0.98676939058171742</v>
      </c>
      <c r="T48" s="41">
        <v>300</v>
      </c>
      <c r="U48" s="44">
        <v>0.10666666666666667</v>
      </c>
      <c r="V48" s="41">
        <v>2220</v>
      </c>
      <c r="W48" s="44">
        <v>9.3693693693693694E-2</v>
      </c>
    </row>
    <row r="49" spans="1:23" x14ac:dyDescent="0.55000000000000004">
      <c r="A49" s="45" t="s">
        <v>54</v>
      </c>
      <c r="B49" s="40">
        <v>2677418</v>
      </c>
      <c r="C49" s="40">
        <v>2308500</v>
      </c>
      <c r="D49" s="40">
        <v>1158187</v>
      </c>
      <c r="E49" s="41">
        <v>1150313</v>
      </c>
      <c r="F49" s="46">
        <v>368312</v>
      </c>
      <c r="G49" s="41">
        <v>184796</v>
      </c>
      <c r="H49" s="41">
        <v>183516</v>
      </c>
      <c r="I49" s="41">
        <v>252</v>
      </c>
      <c r="J49" s="41">
        <v>124</v>
      </c>
      <c r="K49" s="41">
        <v>128</v>
      </c>
      <c r="L49" s="67">
        <v>354</v>
      </c>
      <c r="M49" s="67">
        <v>210</v>
      </c>
      <c r="N49" s="67">
        <v>144</v>
      </c>
      <c r="O49" s="42"/>
      <c r="P49" s="41">
        <v>2537755</v>
      </c>
      <c r="Q49" s="43">
        <v>0.90966228024375873</v>
      </c>
      <c r="R49" s="47">
        <v>350000</v>
      </c>
      <c r="S49" s="43">
        <v>1.0523199999999999</v>
      </c>
      <c r="T49" s="41">
        <v>720</v>
      </c>
      <c r="U49" s="44">
        <v>0.35</v>
      </c>
      <c r="V49" s="41">
        <v>1990</v>
      </c>
      <c r="W49" s="44">
        <v>0.17788944723618091</v>
      </c>
    </row>
    <row r="50" spans="1:23" x14ac:dyDescent="0.55000000000000004">
      <c r="A50" s="45" t="s">
        <v>55</v>
      </c>
      <c r="B50" s="40">
        <v>1701873</v>
      </c>
      <c r="C50" s="40">
        <v>1565551</v>
      </c>
      <c r="D50" s="40">
        <v>786040</v>
      </c>
      <c r="E50" s="41">
        <v>779511</v>
      </c>
      <c r="F50" s="46">
        <v>135855</v>
      </c>
      <c r="G50" s="41">
        <v>68147</v>
      </c>
      <c r="H50" s="41">
        <v>67708</v>
      </c>
      <c r="I50" s="41">
        <v>100</v>
      </c>
      <c r="J50" s="41">
        <v>42</v>
      </c>
      <c r="K50" s="41">
        <v>58</v>
      </c>
      <c r="L50" s="67">
        <v>367</v>
      </c>
      <c r="M50" s="67">
        <v>231</v>
      </c>
      <c r="N50" s="67">
        <v>136</v>
      </c>
      <c r="O50" s="42"/>
      <c r="P50" s="41">
        <v>1676195</v>
      </c>
      <c r="Q50" s="43">
        <v>0.93399097360390648</v>
      </c>
      <c r="R50" s="47">
        <v>125500</v>
      </c>
      <c r="S50" s="43">
        <v>1.0825099601593626</v>
      </c>
      <c r="T50" s="41">
        <v>540</v>
      </c>
      <c r="U50" s="44">
        <v>0.18518518518518517</v>
      </c>
      <c r="V50" s="41">
        <v>1250</v>
      </c>
      <c r="W50" s="44">
        <v>0.29360000000000003</v>
      </c>
    </row>
    <row r="51" spans="1:23" x14ac:dyDescent="0.55000000000000004">
      <c r="A51" s="45" t="s">
        <v>56</v>
      </c>
      <c r="B51" s="40">
        <v>1617222</v>
      </c>
      <c r="C51" s="40">
        <v>1553592</v>
      </c>
      <c r="D51" s="40">
        <v>779957</v>
      </c>
      <c r="E51" s="41">
        <v>773635</v>
      </c>
      <c r="F51" s="46">
        <v>63144</v>
      </c>
      <c r="G51" s="41">
        <v>31672</v>
      </c>
      <c r="H51" s="41">
        <v>31472</v>
      </c>
      <c r="I51" s="41">
        <v>27</v>
      </c>
      <c r="J51" s="41">
        <v>10</v>
      </c>
      <c r="K51" s="41">
        <v>17</v>
      </c>
      <c r="L51" s="67">
        <v>459</v>
      </c>
      <c r="M51" s="67">
        <v>319</v>
      </c>
      <c r="N51" s="67">
        <v>140</v>
      </c>
      <c r="O51" s="42"/>
      <c r="P51" s="41">
        <v>1622295</v>
      </c>
      <c r="Q51" s="43">
        <v>0.95765073553207036</v>
      </c>
      <c r="R51" s="47">
        <v>55600</v>
      </c>
      <c r="S51" s="43">
        <v>1.13568345323741</v>
      </c>
      <c r="T51" s="41">
        <v>300</v>
      </c>
      <c r="U51" s="44">
        <v>0.09</v>
      </c>
      <c r="V51" s="41">
        <v>3460</v>
      </c>
      <c r="W51" s="44">
        <v>0.13265895953757226</v>
      </c>
    </row>
    <row r="52" spans="1:23" x14ac:dyDescent="0.55000000000000004">
      <c r="A52" s="45" t="s">
        <v>57</v>
      </c>
      <c r="B52" s="40">
        <v>2421596</v>
      </c>
      <c r="C52" s="40">
        <v>2221395</v>
      </c>
      <c r="D52" s="40">
        <v>1115483</v>
      </c>
      <c r="E52" s="41">
        <v>1105912</v>
      </c>
      <c r="F52" s="46">
        <v>199702</v>
      </c>
      <c r="G52" s="41">
        <v>100274</v>
      </c>
      <c r="H52" s="41">
        <v>99428</v>
      </c>
      <c r="I52" s="41">
        <v>233</v>
      </c>
      <c r="J52" s="41">
        <v>115</v>
      </c>
      <c r="K52" s="41">
        <v>118</v>
      </c>
      <c r="L52" s="67">
        <v>266</v>
      </c>
      <c r="M52" s="67">
        <v>195</v>
      </c>
      <c r="N52" s="67">
        <v>71</v>
      </c>
      <c r="O52" s="42"/>
      <c r="P52" s="41">
        <v>2407410</v>
      </c>
      <c r="Q52" s="43">
        <v>0.92273231398058497</v>
      </c>
      <c r="R52" s="47">
        <v>197100</v>
      </c>
      <c r="S52" s="43">
        <v>1.0132014205986808</v>
      </c>
      <c r="T52" s="41">
        <v>340</v>
      </c>
      <c r="U52" s="44">
        <v>0.68529411764705883</v>
      </c>
      <c r="V52" s="41">
        <v>4530</v>
      </c>
      <c r="W52" s="44">
        <v>5.8719646799116995E-2</v>
      </c>
    </row>
    <row r="53" spans="1:23" x14ac:dyDescent="0.55000000000000004">
      <c r="A53" s="45" t="s">
        <v>58</v>
      </c>
      <c r="B53" s="40">
        <v>1968348</v>
      </c>
      <c r="C53" s="40">
        <v>1688246</v>
      </c>
      <c r="D53" s="40">
        <v>848856</v>
      </c>
      <c r="E53" s="41">
        <v>839390</v>
      </c>
      <c r="F53" s="46">
        <v>279261</v>
      </c>
      <c r="G53" s="41">
        <v>140388</v>
      </c>
      <c r="H53" s="41">
        <v>138873</v>
      </c>
      <c r="I53" s="41">
        <v>490</v>
      </c>
      <c r="J53" s="41">
        <v>242</v>
      </c>
      <c r="K53" s="41">
        <v>248</v>
      </c>
      <c r="L53" s="67">
        <v>351</v>
      </c>
      <c r="M53" s="67">
        <v>250</v>
      </c>
      <c r="N53" s="67">
        <v>101</v>
      </c>
      <c r="O53" s="42"/>
      <c r="P53" s="41">
        <v>1955425</v>
      </c>
      <c r="Q53" s="43">
        <v>0.8633652530779754</v>
      </c>
      <c r="R53" s="47">
        <v>305500</v>
      </c>
      <c r="S53" s="43">
        <v>0.91411129296235683</v>
      </c>
      <c r="T53" s="41">
        <v>1360</v>
      </c>
      <c r="U53" s="44">
        <v>0.36029411764705882</v>
      </c>
      <c r="V53" s="41">
        <v>5840</v>
      </c>
      <c r="W53" s="44">
        <v>6.01027397260274E-2</v>
      </c>
    </row>
    <row r="55" spans="1:23" x14ac:dyDescent="0.55000000000000004">
      <c r="A55" s="135" t="s">
        <v>130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55000000000000004">
      <c r="A56" s="136" t="s">
        <v>131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55000000000000004">
      <c r="A57" s="136" t="s">
        <v>132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55000000000000004">
      <c r="A58" s="136" t="s">
        <v>133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55000000000000004">
      <c r="A59" s="135" t="s">
        <v>134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55000000000000004">
      <c r="A60" s="22" t="s">
        <v>135</v>
      </c>
    </row>
    <row r="61" spans="1:23" x14ac:dyDescent="0.55000000000000004">
      <c r="A61" s="22" t="s">
        <v>136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4" sqref="F4"/>
    </sheetView>
  </sheetViews>
  <sheetFormatPr defaultRowHeight="18" x14ac:dyDescent="0.55000000000000004"/>
  <cols>
    <col min="1" max="1" width="12" customWidth="1"/>
    <col min="2" max="2" width="15.08203125" customWidth="1"/>
    <col min="3" max="5" width="13.9140625" customWidth="1"/>
    <col min="6" max="6" width="17" customWidth="1"/>
  </cols>
  <sheetData>
    <row r="1" spans="1:6" x14ac:dyDescent="0.55000000000000004">
      <c r="A1" t="s">
        <v>137</v>
      </c>
    </row>
    <row r="2" spans="1:6" x14ac:dyDescent="0.55000000000000004">
      <c r="D2" s="49" t="s">
        <v>138</v>
      </c>
    </row>
    <row r="3" spans="1:6" ht="36" x14ac:dyDescent="0.55000000000000004">
      <c r="A3" s="45" t="s">
        <v>2</v>
      </c>
      <c r="B3" s="39" t="s">
        <v>139</v>
      </c>
      <c r="C3" s="50" t="s">
        <v>93</v>
      </c>
      <c r="D3" s="50" t="s">
        <v>94</v>
      </c>
      <c r="E3" s="24"/>
    </row>
    <row r="4" spans="1:6" x14ac:dyDescent="0.55000000000000004">
      <c r="A4" s="28" t="s">
        <v>11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55000000000000004">
      <c r="A5" s="45" t="s">
        <v>12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55000000000000004">
      <c r="A6" s="45" t="s">
        <v>13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55000000000000004">
      <c r="A7" s="45" t="s">
        <v>14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55000000000000004">
      <c r="A8" s="45" t="s">
        <v>15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55000000000000004">
      <c r="A9" s="45" t="s">
        <v>16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55000000000000004">
      <c r="A10" s="45" t="s">
        <v>17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55000000000000004">
      <c r="A11" s="45" t="s">
        <v>18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55000000000000004">
      <c r="A12" s="45" t="s">
        <v>19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55000000000000004">
      <c r="A13" s="48" t="s">
        <v>20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55000000000000004">
      <c r="A14" s="45" t="s">
        <v>21</v>
      </c>
      <c r="B14" s="51">
        <f t="shared" si="1"/>
        <v>193603</v>
      </c>
      <c r="C14" s="51">
        <v>104105</v>
      </c>
      <c r="D14" s="51">
        <v>89498</v>
      </c>
    </row>
    <row r="15" spans="1:6" x14ac:dyDescent="0.55000000000000004">
      <c r="A15" s="45" t="s">
        <v>22</v>
      </c>
      <c r="B15" s="51">
        <f t="shared" si="1"/>
        <v>594185</v>
      </c>
      <c r="C15" s="51">
        <v>316629</v>
      </c>
      <c r="D15" s="51">
        <v>277556</v>
      </c>
    </row>
    <row r="16" spans="1:6" x14ac:dyDescent="0.55000000000000004">
      <c r="A16" s="45" t="s">
        <v>23</v>
      </c>
      <c r="B16" s="51">
        <f t="shared" si="1"/>
        <v>510380</v>
      </c>
      <c r="C16" s="51">
        <v>270761</v>
      </c>
      <c r="D16" s="51">
        <v>239619</v>
      </c>
    </row>
    <row r="17" spans="1:4" x14ac:dyDescent="0.55000000000000004">
      <c r="A17" s="45" t="s">
        <v>24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55000000000000004">
      <c r="A18" s="45" t="s">
        <v>25</v>
      </c>
      <c r="B18" s="51">
        <f t="shared" si="1"/>
        <v>744461</v>
      </c>
      <c r="C18" s="51">
        <v>396406</v>
      </c>
      <c r="D18" s="51">
        <v>348055</v>
      </c>
    </row>
    <row r="19" spans="1:4" x14ac:dyDescent="0.55000000000000004">
      <c r="A19" s="45" t="s">
        <v>26</v>
      </c>
      <c r="B19" s="51">
        <f t="shared" si="1"/>
        <v>219377</v>
      </c>
      <c r="C19" s="51">
        <v>120665</v>
      </c>
      <c r="D19" s="51">
        <v>98712</v>
      </c>
    </row>
    <row r="20" spans="1:4" x14ac:dyDescent="0.55000000000000004">
      <c r="A20" s="45" t="s">
        <v>27</v>
      </c>
      <c r="B20" s="51">
        <f t="shared" si="1"/>
        <v>108367</v>
      </c>
      <c r="C20" s="51">
        <v>56053</v>
      </c>
      <c r="D20" s="51">
        <v>52314</v>
      </c>
    </row>
    <row r="21" spans="1:4" x14ac:dyDescent="0.55000000000000004">
      <c r="A21" s="45" t="s">
        <v>28</v>
      </c>
      <c r="B21" s="51">
        <f t="shared" si="1"/>
        <v>127843</v>
      </c>
      <c r="C21" s="51">
        <v>66996</v>
      </c>
      <c r="D21" s="51">
        <v>60847</v>
      </c>
    </row>
    <row r="22" spans="1:4" x14ac:dyDescent="0.55000000000000004">
      <c r="A22" s="45" t="s">
        <v>29</v>
      </c>
      <c r="B22" s="51">
        <f t="shared" si="1"/>
        <v>94396</v>
      </c>
      <c r="C22" s="51">
        <v>48565</v>
      </c>
      <c r="D22" s="51">
        <v>45831</v>
      </c>
    </row>
    <row r="23" spans="1:4" x14ac:dyDescent="0.55000000000000004">
      <c r="A23" s="45" t="s">
        <v>30</v>
      </c>
      <c r="B23" s="51">
        <f t="shared" si="1"/>
        <v>80670</v>
      </c>
      <c r="C23" s="51">
        <v>42589</v>
      </c>
      <c r="D23" s="51">
        <v>38081</v>
      </c>
    </row>
    <row r="24" spans="1:4" x14ac:dyDescent="0.55000000000000004">
      <c r="A24" s="45" t="s">
        <v>31</v>
      </c>
      <c r="B24" s="51">
        <f t="shared" si="1"/>
        <v>196409</v>
      </c>
      <c r="C24" s="51">
        <v>104803</v>
      </c>
      <c r="D24" s="51">
        <v>91606</v>
      </c>
    </row>
    <row r="25" spans="1:4" x14ac:dyDescent="0.55000000000000004">
      <c r="A25" s="45" t="s">
        <v>32</v>
      </c>
      <c r="B25" s="51">
        <f t="shared" si="1"/>
        <v>202127</v>
      </c>
      <c r="C25" s="51">
        <v>104076</v>
      </c>
      <c r="D25" s="51">
        <v>98051</v>
      </c>
    </row>
    <row r="26" spans="1:4" x14ac:dyDescent="0.55000000000000004">
      <c r="A26" s="45" t="s">
        <v>33</v>
      </c>
      <c r="B26" s="51">
        <f t="shared" si="1"/>
        <v>311028</v>
      </c>
      <c r="C26" s="51">
        <v>163684</v>
      </c>
      <c r="D26" s="51">
        <v>147344</v>
      </c>
    </row>
    <row r="27" spans="1:4" x14ac:dyDescent="0.55000000000000004">
      <c r="A27" s="45" t="s">
        <v>34</v>
      </c>
      <c r="B27" s="51">
        <f t="shared" si="1"/>
        <v>683602</v>
      </c>
      <c r="C27" s="51">
        <v>377735</v>
      </c>
      <c r="D27" s="51">
        <v>305867</v>
      </c>
    </row>
    <row r="28" spans="1:4" x14ac:dyDescent="0.55000000000000004">
      <c r="A28" s="45" t="s">
        <v>35</v>
      </c>
      <c r="B28" s="51">
        <f t="shared" si="1"/>
        <v>170728</v>
      </c>
      <c r="C28" s="51">
        <v>89383</v>
      </c>
      <c r="D28" s="51">
        <v>81345</v>
      </c>
    </row>
    <row r="29" spans="1:4" x14ac:dyDescent="0.55000000000000004">
      <c r="A29" s="45" t="s">
        <v>36</v>
      </c>
      <c r="B29" s="51">
        <f t="shared" si="1"/>
        <v>121154</v>
      </c>
      <c r="C29" s="51">
        <v>63126</v>
      </c>
      <c r="D29" s="51">
        <v>58028</v>
      </c>
    </row>
    <row r="30" spans="1:4" x14ac:dyDescent="0.55000000000000004">
      <c r="A30" s="45" t="s">
        <v>37</v>
      </c>
      <c r="B30" s="51">
        <f t="shared" si="1"/>
        <v>262814</v>
      </c>
      <c r="C30" s="51">
        <v>141663</v>
      </c>
      <c r="D30" s="51">
        <v>121151</v>
      </c>
    </row>
    <row r="31" spans="1:4" x14ac:dyDescent="0.55000000000000004">
      <c r="A31" s="45" t="s">
        <v>38</v>
      </c>
      <c r="B31" s="51">
        <f t="shared" si="1"/>
        <v>788849</v>
      </c>
      <c r="C31" s="51">
        <v>419978</v>
      </c>
      <c r="D31" s="51">
        <v>368871</v>
      </c>
    </row>
    <row r="32" spans="1:4" x14ac:dyDescent="0.55000000000000004">
      <c r="A32" s="45" t="s">
        <v>39</v>
      </c>
      <c r="B32" s="51">
        <f t="shared" si="1"/>
        <v>503825</v>
      </c>
      <c r="C32" s="51">
        <v>265713</v>
      </c>
      <c r="D32" s="51">
        <v>238112</v>
      </c>
    </row>
    <row r="33" spans="1:4" x14ac:dyDescent="0.55000000000000004">
      <c r="A33" s="45" t="s">
        <v>40</v>
      </c>
      <c r="B33" s="51">
        <f t="shared" si="1"/>
        <v>138127</v>
      </c>
      <c r="C33" s="51">
        <v>71939</v>
      </c>
      <c r="D33" s="51">
        <v>66188</v>
      </c>
    </row>
    <row r="34" spans="1:4" x14ac:dyDescent="0.55000000000000004">
      <c r="A34" s="45" t="s">
        <v>41</v>
      </c>
      <c r="B34" s="51">
        <f t="shared" si="1"/>
        <v>101989</v>
      </c>
      <c r="C34" s="51">
        <v>53764</v>
      </c>
      <c r="D34" s="51">
        <v>48225</v>
      </c>
    </row>
    <row r="35" spans="1:4" x14ac:dyDescent="0.55000000000000004">
      <c r="A35" s="45" t="s">
        <v>42</v>
      </c>
      <c r="B35" s="51">
        <f t="shared" si="1"/>
        <v>64807</v>
      </c>
      <c r="C35" s="51">
        <v>33734</v>
      </c>
      <c r="D35" s="51">
        <v>31073</v>
      </c>
    </row>
    <row r="36" spans="1:4" x14ac:dyDescent="0.55000000000000004">
      <c r="A36" s="45" t="s">
        <v>43</v>
      </c>
      <c r="B36" s="51">
        <f t="shared" si="1"/>
        <v>75967</v>
      </c>
      <c r="C36" s="51">
        <v>40916</v>
      </c>
      <c r="D36" s="51">
        <v>35051</v>
      </c>
    </row>
    <row r="37" spans="1:4" x14ac:dyDescent="0.55000000000000004">
      <c r="A37" s="45" t="s">
        <v>44</v>
      </c>
      <c r="B37" s="51">
        <f t="shared" si="1"/>
        <v>245459</v>
      </c>
      <c r="C37" s="51">
        <v>132914</v>
      </c>
      <c r="D37" s="51">
        <v>112545</v>
      </c>
    </row>
    <row r="38" spans="1:4" x14ac:dyDescent="0.55000000000000004">
      <c r="A38" s="45" t="s">
        <v>45</v>
      </c>
      <c r="B38" s="51">
        <f t="shared" si="1"/>
        <v>317115</v>
      </c>
      <c r="C38" s="51">
        <v>166219</v>
      </c>
      <c r="D38" s="51">
        <v>150896</v>
      </c>
    </row>
    <row r="39" spans="1:4" x14ac:dyDescent="0.55000000000000004">
      <c r="A39" s="45" t="s">
        <v>46</v>
      </c>
      <c r="B39" s="51">
        <f t="shared" si="1"/>
        <v>185631</v>
      </c>
      <c r="C39" s="51">
        <v>101685</v>
      </c>
      <c r="D39" s="51">
        <v>83946</v>
      </c>
    </row>
    <row r="40" spans="1:4" x14ac:dyDescent="0.55000000000000004">
      <c r="A40" s="45" t="s">
        <v>47</v>
      </c>
      <c r="B40" s="51">
        <f t="shared" si="1"/>
        <v>98243</v>
      </c>
      <c r="C40" s="51">
        <v>51317</v>
      </c>
      <c r="D40" s="51">
        <v>46926</v>
      </c>
    </row>
    <row r="41" spans="1:4" x14ac:dyDescent="0.55000000000000004">
      <c r="A41" s="45" t="s">
        <v>48</v>
      </c>
      <c r="B41" s="51">
        <f t="shared" si="1"/>
        <v>104837</v>
      </c>
      <c r="C41" s="51">
        <v>54695</v>
      </c>
      <c r="D41" s="51">
        <v>50142</v>
      </c>
    </row>
    <row r="42" spans="1:4" x14ac:dyDescent="0.55000000000000004">
      <c r="A42" s="45" t="s">
        <v>49</v>
      </c>
      <c r="B42" s="51">
        <f t="shared" si="1"/>
        <v>158805</v>
      </c>
      <c r="C42" s="51">
        <v>81880</v>
      </c>
      <c r="D42" s="51">
        <v>76925</v>
      </c>
    </row>
    <row r="43" spans="1:4" x14ac:dyDescent="0.55000000000000004">
      <c r="A43" s="45" t="s">
        <v>50</v>
      </c>
      <c r="B43" s="51">
        <f t="shared" si="1"/>
        <v>86080</v>
      </c>
      <c r="C43" s="51">
        <v>44293</v>
      </c>
      <c r="D43" s="51">
        <v>41787</v>
      </c>
    </row>
    <row r="44" spans="1:4" x14ac:dyDescent="0.55000000000000004">
      <c r="A44" s="45" t="s">
        <v>51</v>
      </c>
      <c r="B44" s="51">
        <f t="shared" si="1"/>
        <v>524934</v>
      </c>
      <c r="C44" s="51">
        <v>284356</v>
      </c>
      <c r="D44" s="51">
        <v>240578</v>
      </c>
    </row>
    <row r="45" spans="1:4" x14ac:dyDescent="0.55000000000000004">
      <c r="A45" s="45" t="s">
        <v>52</v>
      </c>
      <c r="B45" s="51">
        <f t="shared" si="1"/>
        <v>116046</v>
      </c>
      <c r="C45" s="51">
        <v>60085</v>
      </c>
      <c r="D45" s="51">
        <v>55961</v>
      </c>
    </row>
    <row r="46" spans="1:4" x14ac:dyDescent="0.55000000000000004">
      <c r="A46" s="45" t="s">
        <v>53</v>
      </c>
      <c r="B46" s="51">
        <f t="shared" si="1"/>
        <v>151179</v>
      </c>
      <c r="C46" s="51">
        <v>80004</v>
      </c>
      <c r="D46" s="51">
        <v>71175</v>
      </c>
    </row>
    <row r="47" spans="1:4" x14ac:dyDescent="0.55000000000000004">
      <c r="A47" s="45" t="s">
        <v>54</v>
      </c>
      <c r="B47" s="51">
        <f t="shared" si="1"/>
        <v>234197</v>
      </c>
      <c r="C47" s="51">
        <v>121032</v>
      </c>
      <c r="D47" s="51">
        <v>113165</v>
      </c>
    </row>
    <row r="48" spans="1:4" x14ac:dyDescent="0.55000000000000004">
      <c r="A48" s="45" t="s">
        <v>55</v>
      </c>
      <c r="B48" s="51">
        <f t="shared" si="1"/>
        <v>139125</v>
      </c>
      <c r="C48" s="51">
        <v>73914</v>
      </c>
      <c r="D48" s="51">
        <v>65211</v>
      </c>
    </row>
    <row r="49" spans="1:4" x14ac:dyDescent="0.55000000000000004">
      <c r="A49" s="45" t="s">
        <v>56</v>
      </c>
      <c r="B49" s="51">
        <f t="shared" si="1"/>
        <v>117802</v>
      </c>
      <c r="C49" s="51">
        <v>61886</v>
      </c>
      <c r="D49" s="51">
        <v>55916</v>
      </c>
    </row>
    <row r="50" spans="1:4" x14ac:dyDescent="0.55000000000000004">
      <c r="A50" s="45" t="s">
        <v>57</v>
      </c>
      <c r="B50" s="51">
        <f t="shared" si="1"/>
        <v>204871</v>
      </c>
      <c r="C50" s="51">
        <v>109133</v>
      </c>
      <c r="D50" s="51">
        <v>95738</v>
      </c>
    </row>
    <row r="51" spans="1:4" x14ac:dyDescent="0.55000000000000004">
      <c r="A51" s="45" t="s">
        <v>58</v>
      </c>
      <c r="B51" s="51">
        <f t="shared" si="1"/>
        <v>133653</v>
      </c>
      <c r="C51" s="51">
        <v>71873</v>
      </c>
      <c r="D51" s="51">
        <v>61780</v>
      </c>
    </row>
    <row r="53" spans="1:4" x14ac:dyDescent="0.55000000000000004">
      <c r="A53" s="24" t="s">
        <v>140</v>
      </c>
    </row>
    <row r="54" spans="1:4" x14ac:dyDescent="0.55000000000000004">
      <c r="A54" t="s">
        <v>141</v>
      </c>
    </row>
    <row r="55" spans="1:4" x14ac:dyDescent="0.55000000000000004">
      <c r="A55" t="s">
        <v>142</v>
      </c>
    </row>
    <row r="56" spans="1:4" x14ac:dyDescent="0.55000000000000004">
      <c r="A56" t="s">
        <v>143</v>
      </c>
    </row>
    <row r="57" spans="1:4" x14ac:dyDescent="0.55000000000000004">
      <c r="A57" s="22" t="s">
        <v>144</v>
      </c>
    </row>
    <row r="58" spans="1:4" x14ac:dyDescent="0.55000000000000004">
      <c r="A58" t="s">
        <v>145</v>
      </c>
    </row>
    <row r="59" spans="1:4" x14ac:dyDescent="0.55000000000000004">
      <c r="A59" t="s">
        <v>146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DIGI-808455956-3968289</_dlc_DocId>
    <_dlc_DocIdUrl xmlns="89559dea-130d-4237-8e78-1ce7f44b9a24">
      <Url>https://digitalgojp.sharepoint.com/sites/digi_portal/_layouts/15/DocIdRedir.aspx?ID=DIGI-808455956-3968289</Url>
      <Description>DIGI-808455956-3968289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2022-08-18T04:57:57Z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21233d81-4262-4513-a565-6cd96bba020d</vt:lpwstr>
  </property>
  <property fmtid="{D5CDD505-2E9C-101B-9397-08002B2CF9AE}" pid="4" name="MediaServiceImageTags">
    <vt:lpwstr/>
  </property>
</Properties>
</file>