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46296" windowHeight="25536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総接種回数!$A$1:$N$61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1" l="1"/>
  <c r="D8" i="11"/>
  <c r="E8" i="11"/>
  <c r="F8" i="11"/>
  <c r="G8" i="11"/>
  <c r="C9" i="11"/>
  <c r="D9" i="11"/>
  <c r="E9" i="11"/>
  <c r="F9" i="11"/>
  <c r="G9" i="11"/>
  <c r="C10" i="11"/>
  <c r="D10" i="11"/>
  <c r="E10" i="11"/>
  <c r="F10" i="11"/>
  <c r="G10" i="11"/>
  <c r="C11" i="11"/>
  <c r="D11" i="11"/>
  <c r="E11" i="11"/>
  <c r="F11" i="11"/>
  <c r="G11" i="11"/>
  <c r="C12" i="11"/>
  <c r="D12" i="11"/>
  <c r="E12" i="11"/>
  <c r="F12" i="11"/>
  <c r="G12" i="11"/>
  <c r="C13" i="11"/>
  <c r="D13" i="11"/>
  <c r="E13" i="11"/>
  <c r="F13" i="11"/>
  <c r="G13" i="11"/>
  <c r="C14" i="11"/>
  <c r="D14" i="11"/>
  <c r="E14" i="11"/>
  <c r="F14" i="11"/>
  <c r="G14" i="11"/>
  <c r="C15" i="11"/>
  <c r="D15" i="11"/>
  <c r="E15" i="11"/>
  <c r="F15" i="11"/>
  <c r="G15" i="11"/>
  <c r="C16" i="11"/>
  <c r="D16" i="11"/>
  <c r="E16" i="11"/>
  <c r="F16" i="11"/>
  <c r="G16" i="11"/>
  <c r="C17" i="11"/>
  <c r="D17" i="11"/>
  <c r="E17" i="11"/>
  <c r="F17" i="11"/>
  <c r="G17" i="11"/>
  <c r="C18" i="11"/>
  <c r="D18" i="11"/>
  <c r="E18" i="11"/>
  <c r="F18" i="11"/>
  <c r="G18" i="11"/>
  <c r="C19" i="11"/>
  <c r="D19" i="11"/>
  <c r="E19" i="11"/>
  <c r="F19" i="11"/>
  <c r="G19" i="11"/>
  <c r="C20" i="11"/>
  <c r="D20" i="11"/>
  <c r="E20" i="11"/>
  <c r="F20" i="11"/>
  <c r="G20" i="11"/>
  <c r="C21" i="11"/>
  <c r="D21" i="11"/>
  <c r="E21" i="11"/>
  <c r="F21" i="11"/>
  <c r="G21" i="11"/>
  <c r="C22" i="11"/>
  <c r="D22" i="11"/>
  <c r="E22" i="11"/>
  <c r="F22" i="11"/>
  <c r="G22" i="11"/>
  <c r="C23" i="11"/>
  <c r="D23" i="11"/>
  <c r="E23" i="11"/>
  <c r="F23" i="11"/>
  <c r="G23" i="11"/>
  <c r="C24" i="11"/>
  <c r="D24" i="11"/>
  <c r="E24" i="11"/>
  <c r="F24" i="11"/>
  <c r="G24" i="11"/>
  <c r="C25" i="11"/>
  <c r="D25" i="11"/>
  <c r="E25" i="11"/>
  <c r="F25" i="11"/>
  <c r="G25" i="11"/>
  <c r="C26" i="11"/>
  <c r="D26" i="11"/>
  <c r="E26" i="11"/>
  <c r="F26" i="11"/>
  <c r="G26" i="11"/>
  <c r="C27" i="11"/>
  <c r="D27" i="11"/>
  <c r="E27" i="11"/>
  <c r="F27" i="11"/>
  <c r="G27" i="11"/>
  <c r="C28" i="11"/>
  <c r="D28" i="11"/>
  <c r="E28" i="11"/>
  <c r="F28" i="11"/>
  <c r="G28" i="11"/>
  <c r="C29" i="11"/>
  <c r="D29" i="11"/>
  <c r="E29" i="11"/>
  <c r="F29" i="11"/>
  <c r="G29" i="11"/>
  <c r="C30" i="11"/>
  <c r="D30" i="11"/>
  <c r="E30" i="11"/>
  <c r="F30" i="11"/>
  <c r="G30" i="11"/>
  <c r="C31" i="11"/>
  <c r="D31" i="11"/>
  <c r="E31" i="11"/>
  <c r="F31" i="11"/>
  <c r="G31" i="11"/>
  <c r="C32" i="11"/>
  <c r="D32" i="11"/>
  <c r="E32" i="11"/>
  <c r="F32" i="11"/>
  <c r="G32" i="11"/>
  <c r="C33" i="11"/>
  <c r="D33" i="11"/>
  <c r="E33" i="11"/>
  <c r="F33" i="11"/>
  <c r="G33" i="11"/>
  <c r="C34" i="11"/>
  <c r="D34" i="11"/>
  <c r="E34" i="11"/>
  <c r="F34" i="11"/>
  <c r="G34" i="11"/>
  <c r="C35" i="11"/>
  <c r="D35" i="11"/>
  <c r="E35" i="11"/>
  <c r="F35" i="11"/>
  <c r="G35" i="11"/>
  <c r="C36" i="11"/>
  <c r="D36" i="11"/>
  <c r="E36" i="11"/>
  <c r="F36" i="11"/>
  <c r="G36" i="11"/>
  <c r="C37" i="11"/>
  <c r="D37" i="11"/>
  <c r="E37" i="11"/>
  <c r="F37" i="11"/>
  <c r="G37" i="11"/>
  <c r="C38" i="11"/>
  <c r="D38" i="11"/>
  <c r="E38" i="11"/>
  <c r="F38" i="11"/>
  <c r="G38" i="11"/>
  <c r="C39" i="11"/>
  <c r="D39" i="11"/>
  <c r="E39" i="11"/>
  <c r="F39" i="11"/>
  <c r="G39" i="11"/>
  <c r="C40" i="11"/>
  <c r="D40" i="11"/>
  <c r="E40" i="11"/>
  <c r="F40" i="11"/>
  <c r="G40" i="11"/>
  <c r="C41" i="11"/>
  <c r="D41" i="11"/>
  <c r="E41" i="11"/>
  <c r="F41" i="11"/>
  <c r="G41" i="11"/>
  <c r="C42" i="11"/>
  <c r="D42" i="11"/>
  <c r="E42" i="11"/>
  <c r="F42" i="11"/>
  <c r="G42" i="11"/>
  <c r="C43" i="11"/>
  <c r="D43" i="11"/>
  <c r="E43" i="11"/>
  <c r="F43" i="11"/>
  <c r="G43" i="11"/>
  <c r="C44" i="11"/>
  <c r="D44" i="11"/>
  <c r="E44" i="11"/>
  <c r="F44" i="11"/>
  <c r="G44" i="11"/>
  <c r="C45" i="11"/>
  <c r="D45" i="11"/>
  <c r="E45" i="11"/>
  <c r="F45" i="11"/>
  <c r="G45" i="11"/>
  <c r="C46" i="11"/>
  <c r="D46" i="11"/>
  <c r="E46" i="11"/>
  <c r="F46" i="11"/>
  <c r="G46" i="11"/>
  <c r="C47" i="11"/>
  <c r="D47" i="11"/>
  <c r="E47" i="11"/>
  <c r="F47" i="11"/>
  <c r="G47" i="11"/>
  <c r="C48" i="11"/>
  <c r="D48" i="11"/>
  <c r="E48" i="11"/>
  <c r="F48" i="11"/>
  <c r="G48" i="11"/>
  <c r="C49" i="11"/>
  <c r="D49" i="11"/>
  <c r="E49" i="11"/>
  <c r="F49" i="11"/>
  <c r="G49" i="11"/>
  <c r="C50" i="11"/>
  <c r="D50" i="11"/>
  <c r="E50" i="11"/>
  <c r="F50" i="11"/>
  <c r="G50" i="11"/>
  <c r="C51" i="11"/>
  <c r="D51" i="11"/>
  <c r="E51" i="11"/>
  <c r="F51" i="11"/>
  <c r="G51" i="11"/>
  <c r="C52" i="11"/>
  <c r="D52" i="11"/>
  <c r="E52" i="11"/>
  <c r="F52" i="11"/>
  <c r="G52" i="11"/>
  <c r="C53" i="11"/>
  <c r="D53" i="11"/>
  <c r="E53" i="11"/>
  <c r="F53" i="11"/>
  <c r="G53" i="11"/>
  <c r="C54" i="11"/>
  <c r="D54" i="11"/>
  <c r="E54" i="11"/>
  <c r="F54" i="11"/>
  <c r="G54" i="11"/>
  <c r="M7" i="11"/>
  <c r="L7" i="11"/>
  <c r="G5" i="10"/>
  <c r="B54" i="11" l="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N7" i="11"/>
  <c r="J7" i="11" l="1"/>
  <c r="K7" i="11"/>
  <c r="I7" i="11"/>
  <c r="Q2" i="12"/>
  <c r="N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Q6" i="12"/>
  <c r="G6" i="12"/>
  <c r="H6" i="12"/>
  <c r="J6" i="12"/>
  <c r="K6" i="12"/>
  <c r="D6" i="12"/>
  <c r="M6" i="12"/>
  <c r="E6" i="12"/>
  <c r="H35" i="11"/>
  <c r="H23" i="11"/>
  <c r="H17" i="11"/>
  <c r="H47" i="11"/>
  <c r="H19" i="11"/>
  <c r="H39" i="11"/>
  <c r="H31" i="11"/>
  <c r="H9" i="11"/>
  <c r="H25" i="11"/>
  <c r="H15" i="11"/>
  <c r="G7" i="11"/>
  <c r="H7" i="11" s="1"/>
  <c r="H32" i="11"/>
  <c r="H40" i="11"/>
  <c r="H48" i="11"/>
  <c r="C7" i="11" l="1"/>
  <c r="D7" i="11" s="1"/>
  <c r="E7" i="11"/>
  <c r="F7" i="11" s="1"/>
  <c r="I6" i="12"/>
  <c r="R6" i="12" s="1"/>
  <c r="B6" i="12"/>
  <c r="C6" i="12"/>
  <c r="N6" i="12" s="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<sst xmlns="http://schemas.openxmlformats.org/spreadsheetml/2006/main" count="336" uniqueCount="144">
  <si>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</si>
  <si>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（5月20日公表時点）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</si>
  <si>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</si>
  <si>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</si>
  <si>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</si>
  <si>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</si>
  <si>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</si>
  <si>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</si>
  <si>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</si>
  <si>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</si>
  <si>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</si>
  <si>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</si>
  <si>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</si>
  <si>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</si>
  <si>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</si>
  <si>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</si>
  <si>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</si>
  <si>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</si>
  <si>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</si>
  <si>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</si>
  <si>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</si>
  <si>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</si>
  <si>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</si>
  <si>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</si>
  <si>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</si>
  <si>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</si>
  <si>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</si>
  <si>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</si>
  <si>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</si>
  <si>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</si>
  <si>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</si>
  <si>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</si>
  <si>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</si>
  <si>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</si>
  <si>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</si>
  <si>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</si>
  <si>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</si>
  <si>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</si>
  <si>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</si>
  <si>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</si>
  <si>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</si>
  <si>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</si>
  <si>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</si>
  <si>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</si>
  <si>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</si>
  <si>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</si>
  <si>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</si>
  <si>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</si>
  <si>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</si>
  <si>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</si>
  <si>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</si>
  <si>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</si>
  <si>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</si>
  <si>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</si>
  <si>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</si>
  <si>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</si>
  <si>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</si>
  <si>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</si>
  <si>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</si>
  <si>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</si>
  <si>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</si>
  <si>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</si>
  <si>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</si>
  <si>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</si>
  <si>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</si>
  <si>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</si>
  <si>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</si>
  <si>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</si>
  <si>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</si>
  <si>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</si>
  <si>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</si>
  <si>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</si>
  <si>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</si>
  <si>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</si>
  <si>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</si>
  <si>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</si>
  <si>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</si>
  <si>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</si>
  <si>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</si>
  <si>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</si>
  <si>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</si>
  <si>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</si>
  <si>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</si>
  <si>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</si>
  <si>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</si>
  <si>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</si>
  <si>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</si>
  <si>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</si>
  <si>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</si>
  <si>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</si>
  <si>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</si>
  <si>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</si>
  <si>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</si>
  <si>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</si>
  <si>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</si>
  <si>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接種回数（5月19日まで）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</si>
  <si>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</si>
  <si>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</si>
  <si>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</si>
  <si>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</si>
  <si>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</si>
  <si>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</si>
  <si>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</si>
  <si>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</si>
  <si>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内5月分</t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</si>
  <si>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</si>
  <si>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</si>
  <si>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</si>
  <si>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</si>
  <si>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</si>
  <si>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</si>
  <si>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</si>
  <si>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</si>
  <si>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</si>
  <si>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（5月19日まで）</t>
  </si>
  <si>
    <t>ワクチン供給量
（5月19日まで）※4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</si>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</sst>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G6" sqref="G6:H6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44700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71875162</v>
      </c>
      <c r="D10" s="11">
        <f>C10/$B10</f>
        <v>0.56753245538069874</v>
      </c>
      <c r="E10" s="21">
        <f>SUM(E11:E57)</f>
        <v>1983648</v>
      </c>
      <c r="F10" s="11">
        <f>E10/$B10</f>
        <v>1.5663055062763023E-2</v>
      </c>
      <c r="G10" s="21">
        <f>SUM(G11:G57)</f>
        <v>214209</v>
      </c>
      <c r="H10" s="11">
        <f>G10/$B10</f>
        <v>1.6914126709675326E-3</v>
      </c>
    </row>
    <row r="11" spans="1:8" x14ac:dyDescent="0.45">
      <c r="A11" s="12" t="s">
        <v>14</v>
      </c>
      <c r="B11" s="20">
        <v>5226603</v>
      </c>
      <c r="C11" s="21">
        <v>3066908</v>
      </c>
      <c r="D11" s="11">
        <f t="shared" ref="D11:D57" si="0">C11/$B11</f>
        <v>0.58678801508360212</v>
      </c>
      <c r="E11" s="21">
        <v>93923</v>
      </c>
      <c r="F11" s="11">
        <f t="shared" ref="F11:F57" si="1">E11/$B11</f>
        <v>1.7970180631664581E-2</v>
      </c>
      <c r="G11" s="21">
        <v>10213</v>
      </c>
      <c r="H11" s="11">
        <f t="shared" ref="H11:H57" si="2">G11/$B11</f>
        <v>1.9540416595635827E-3</v>
      </c>
    </row>
    <row r="12" spans="1:8" x14ac:dyDescent="0.45">
      <c r="A12" s="12" t="s">
        <v>15</v>
      </c>
      <c r="B12" s="20">
        <v>1259615</v>
      </c>
      <c r="C12" s="21">
        <v>769707</v>
      </c>
      <c r="D12" s="11">
        <f t="shared" si="0"/>
        <v>0.61106528582146136</v>
      </c>
      <c r="E12" s="21">
        <v>28072</v>
      </c>
      <c r="F12" s="11">
        <f t="shared" si="1"/>
        <v>2.2286174743870152E-2</v>
      </c>
      <c r="G12" s="21">
        <v>4198</v>
      </c>
      <c r="H12" s="11">
        <f t="shared" si="2"/>
        <v>3.3327643764166034E-3</v>
      </c>
    </row>
    <row r="13" spans="1:8" x14ac:dyDescent="0.45">
      <c r="A13" s="12" t="s">
        <v>16</v>
      </c>
      <c r="B13" s="20">
        <v>1220823</v>
      </c>
      <c r="C13" s="21">
        <v>753339</v>
      </c>
      <c r="D13" s="11">
        <f t="shared" si="0"/>
        <v>0.61707471107605283</v>
      </c>
      <c r="E13" s="21">
        <v>33868</v>
      </c>
      <c r="F13" s="11">
        <f t="shared" si="1"/>
        <v>2.7741941296977532E-2</v>
      </c>
      <c r="G13" s="21">
        <v>5042</v>
      </c>
      <c r="H13" s="11">
        <f t="shared" si="2"/>
        <v>4.1300008273107564E-3</v>
      </c>
    </row>
    <row r="14" spans="1:8" x14ac:dyDescent="0.45">
      <c r="A14" s="12" t="s">
        <v>17</v>
      </c>
      <c r="B14" s="20">
        <v>2281989</v>
      </c>
      <c r="C14" s="21">
        <v>1341679</v>
      </c>
      <c r="D14" s="11">
        <f t="shared" si="0"/>
        <v>0.58794279902313284</v>
      </c>
      <c r="E14" s="21">
        <v>49916</v>
      </c>
      <c r="F14" s="11">
        <f t="shared" si="1"/>
        <v>2.1873900356224329E-2</v>
      </c>
      <c r="G14" s="21">
        <v>6830</v>
      </c>
      <c r="H14" s="11">
        <f t="shared" si="2"/>
        <v>2.9930030337569549E-3</v>
      </c>
    </row>
    <row r="15" spans="1:8" x14ac:dyDescent="0.45">
      <c r="A15" s="12" t="s">
        <v>18</v>
      </c>
      <c r="B15" s="20">
        <v>971288</v>
      </c>
      <c r="C15" s="21">
        <v>628891</v>
      </c>
      <c r="D15" s="11">
        <f t="shared" si="0"/>
        <v>0.64748148849774734</v>
      </c>
      <c r="E15" s="21">
        <v>27414</v>
      </c>
      <c r="F15" s="11">
        <f t="shared" si="1"/>
        <v>2.8224378351220235E-2</v>
      </c>
      <c r="G15" s="21">
        <v>3110</v>
      </c>
      <c r="H15" s="11">
        <f t="shared" si="2"/>
        <v>3.2019339269094235E-3</v>
      </c>
    </row>
    <row r="16" spans="1:8" x14ac:dyDescent="0.45">
      <c r="A16" s="12" t="s">
        <v>19</v>
      </c>
      <c r="B16" s="20">
        <v>1069562</v>
      </c>
      <c r="C16" s="21">
        <v>687082</v>
      </c>
      <c r="D16" s="11">
        <f t="shared" si="0"/>
        <v>0.64239567224714411</v>
      </c>
      <c r="E16" s="21">
        <v>24326</v>
      </c>
      <c r="F16" s="11">
        <f t="shared" si="1"/>
        <v>2.2743889554789717E-2</v>
      </c>
      <c r="G16" s="21">
        <v>2202</v>
      </c>
      <c r="H16" s="11">
        <f t="shared" si="2"/>
        <v>2.058786680903024E-3</v>
      </c>
    </row>
    <row r="17" spans="1:8" x14ac:dyDescent="0.45">
      <c r="A17" s="12" t="s">
        <v>20</v>
      </c>
      <c r="B17" s="20">
        <v>1862059.0000000002</v>
      </c>
      <c r="C17" s="21">
        <v>1159839</v>
      </c>
      <c r="D17" s="11">
        <f t="shared" si="0"/>
        <v>0.62287983356059062</v>
      </c>
      <c r="E17" s="21">
        <v>35472</v>
      </c>
      <c r="F17" s="11">
        <f t="shared" si="1"/>
        <v>1.9049879729911887E-2</v>
      </c>
      <c r="G17" s="21">
        <v>4699</v>
      </c>
      <c r="H17" s="11">
        <f t="shared" si="2"/>
        <v>2.5235505427056819E-3</v>
      </c>
    </row>
    <row r="18" spans="1:8" x14ac:dyDescent="0.45">
      <c r="A18" s="12" t="s">
        <v>21</v>
      </c>
      <c r="B18" s="20">
        <v>2907675</v>
      </c>
      <c r="C18" s="21">
        <v>1752336</v>
      </c>
      <c r="D18" s="11">
        <f t="shared" si="0"/>
        <v>0.60265882535015092</v>
      </c>
      <c r="E18" s="21">
        <v>55276</v>
      </c>
      <c r="F18" s="11">
        <f t="shared" si="1"/>
        <v>1.9010377707274713E-2</v>
      </c>
      <c r="G18" s="21">
        <v>5079</v>
      </c>
      <c r="H18" s="11">
        <f t="shared" si="2"/>
        <v>1.7467564291057287E-3</v>
      </c>
    </row>
    <row r="19" spans="1:8" x14ac:dyDescent="0.45">
      <c r="A19" s="12" t="s">
        <v>22</v>
      </c>
      <c r="B19" s="20">
        <v>1955401</v>
      </c>
      <c r="C19" s="21">
        <v>1134472</v>
      </c>
      <c r="D19" s="11">
        <f t="shared" si="0"/>
        <v>0.58017358076425241</v>
      </c>
      <c r="E19" s="21">
        <v>48122</v>
      </c>
      <c r="F19" s="11">
        <f t="shared" si="1"/>
        <v>2.4609785921148656E-2</v>
      </c>
      <c r="G19" s="21">
        <v>6348</v>
      </c>
      <c r="H19" s="11">
        <f t="shared" si="2"/>
        <v>3.246392939351059E-3</v>
      </c>
    </row>
    <row r="20" spans="1:8" x14ac:dyDescent="0.45">
      <c r="A20" s="12" t="s">
        <v>23</v>
      </c>
      <c r="B20" s="20">
        <v>1958101</v>
      </c>
      <c r="C20" s="21">
        <v>1187792</v>
      </c>
      <c r="D20" s="11">
        <f t="shared" si="0"/>
        <v>0.60660405157854469</v>
      </c>
      <c r="E20" s="21">
        <v>21266</v>
      </c>
      <c r="F20" s="11">
        <f t="shared" si="1"/>
        <v>1.0860522516458549E-2</v>
      </c>
      <c r="G20" s="21">
        <v>2916</v>
      </c>
      <c r="H20" s="11">
        <f t="shared" si="2"/>
        <v>1.4891979525060251E-3</v>
      </c>
    </row>
    <row r="21" spans="1:8" x14ac:dyDescent="0.45">
      <c r="A21" s="12" t="s">
        <v>24</v>
      </c>
      <c r="B21" s="20">
        <v>7393799</v>
      </c>
      <c r="C21" s="21">
        <v>4143650</v>
      </c>
      <c r="D21" s="11">
        <f t="shared" si="0"/>
        <v>0.56042232146153825</v>
      </c>
      <c r="E21" s="21">
        <v>135499</v>
      </c>
      <c r="F21" s="11">
        <f t="shared" si="1"/>
        <v>1.8326032395524952E-2</v>
      </c>
      <c r="G21" s="21">
        <v>13239</v>
      </c>
      <c r="H21" s="11">
        <f t="shared" si="2"/>
        <v>1.7905544903235805E-3</v>
      </c>
    </row>
    <row r="22" spans="1:8" x14ac:dyDescent="0.45">
      <c r="A22" s="12" t="s">
        <v>25</v>
      </c>
      <c r="B22" s="20">
        <v>6322892.0000000009</v>
      </c>
      <c r="C22" s="21">
        <v>3629856</v>
      </c>
      <c r="D22" s="11">
        <f t="shared" si="0"/>
        <v>0.5740816069608653</v>
      </c>
      <c r="E22" s="21">
        <v>116607</v>
      </c>
      <c r="F22" s="11">
        <f t="shared" si="1"/>
        <v>1.8442035701384744E-2</v>
      </c>
      <c r="G22" s="21">
        <v>10646</v>
      </c>
      <c r="H22" s="11">
        <f t="shared" si="2"/>
        <v>1.6837232076714261E-3</v>
      </c>
    </row>
    <row r="23" spans="1:8" x14ac:dyDescent="0.45">
      <c r="A23" s="12" t="s">
        <v>26</v>
      </c>
      <c r="B23" s="20">
        <v>13843329.000000002</v>
      </c>
      <c r="C23" s="21">
        <v>7762789</v>
      </c>
      <c r="D23" s="11">
        <f t="shared" si="0"/>
        <v>0.56076027666466632</v>
      </c>
      <c r="E23" s="21">
        <v>151977</v>
      </c>
      <c r="F23" s="11">
        <f t="shared" si="1"/>
        <v>1.0978356434351881E-2</v>
      </c>
      <c r="G23" s="21">
        <v>18915</v>
      </c>
      <c r="H23" s="11">
        <f t="shared" si="2"/>
        <v>1.3663620939732052E-3</v>
      </c>
    </row>
    <row r="24" spans="1:8" x14ac:dyDescent="0.45">
      <c r="A24" s="12" t="s">
        <v>27</v>
      </c>
      <c r="B24" s="20">
        <v>9220206</v>
      </c>
      <c r="C24" s="21">
        <v>5196966</v>
      </c>
      <c r="D24" s="11">
        <f t="shared" si="0"/>
        <v>0.56364966249127191</v>
      </c>
      <c r="E24" s="21">
        <v>140507</v>
      </c>
      <c r="F24" s="11">
        <f t="shared" si="1"/>
        <v>1.5239030451163456E-2</v>
      </c>
      <c r="G24" s="21">
        <v>13294</v>
      </c>
      <c r="H24" s="11">
        <f t="shared" si="2"/>
        <v>1.4418332952647697E-3</v>
      </c>
    </row>
    <row r="25" spans="1:8" x14ac:dyDescent="0.45">
      <c r="A25" s="12" t="s">
        <v>28</v>
      </c>
      <c r="B25" s="20">
        <v>2213174</v>
      </c>
      <c r="C25" s="21">
        <v>1430851</v>
      </c>
      <c r="D25" s="11">
        <f t="shared" si="0"/>
        <v>0.64651536661825959</v>
      </c>
      <c r="E25" s="21">
        <v>44601</v>
      </c>
      <c r="F25" s="11">
        <f t="shared" si="1"/>
        <v>2.0152504954422924E-2</v>
      </c>
      <c r="G25" s="21">
        <v>5026</v>
      </c>
      <c r="H25" s="11">
        <f t="shared" si="2"/>
        <v>2.2709466133254775E-3</v>
      </c>
    </row>
    <row r="26" spans="1:8" x14ac:dyDescent="0.45">
      <c r="A26" s="12" t="s">
        <v>29</v>
      </c>
      <c r="B26" s="20">
        <v>1047674</v>
      </c>
      <c r="C26" s="21">
        <v>642580</v>
      </c>
      <c r="D26" s="11">
        <f t="shared" si="0"/>
        <v>0.61333964572949218</v>
      </c>
      <c r="E26" s="21">
        <v>17593</v>
      </c>
      <c r="F26" s="11">
        <f t="shared" si="1"/>
        <v>1.6792437342150326E-2</v>
      </c>
      <c r="G26" s="21">
        <v>1548</v>
      </c>
      <c r="H26" s="11">
        <f t="shared" si="2"/>
        <v>1.4775588589580346E-3</v>
      </c>
    </row>
    <row r="27" spans="1:8" x14ac:dyDescent="0.45">
      <c r="A27" s="12" t="s">
        <v>30</v>
      </c>
      <c r="B27" s="20">
        <v>1132656</v>
      </c>
      <c r="C27" s="21">
        <v>650455</v>
      </c>
      <c r="D27" s="11">
        <f t="shared" si="0"/>
        <v>0.57427409557712139</v>
      </c>
      <c r="E27" s="21">
        <v>18099</v>
      </c>
      <c r="F27" s="11">
        <f t="shared" si="1"/>
        <v>1.5979255837606475E-2</v>
      </c>
      <c r="G27" s="21">
        <v>1520</v>
      </c>
      <c r="H27" s="11">
        <f t="shared" si="2"/>
        <v>1.3419785000918195E-3</v>
      </c>
    </row>
    <row r="28" spans="1:8" x14ac:dyDescent="0.45">
      <c r="A28" s="12" t="s">
        <v>31</v>
      </c>
      <c r="B28" s="20">
        <v>774582.99999999988</v>
      </c>
      <c r="C28" s="21">
        <v>465585</v>
      </c>
      <c r="D28" s="11">
        <f t="shared" si="0"/>
        <v>0.60107825759150413</v>
      </c>
      <c r="E28" s="21">
        <v>12323</v>
      </c>
      <c r="F28" s="11">
        <f t="shared" si="1"/>
        <v>1.5909205340163678E-2</v>
      </c>
      <c r="G28" s="21">
        <v>779</v>
      </c>
      <c r="H28" s="11">
        <f t="shared" si="2"/>
        <v>1.0057024231102413E-3</v>
      </c>
    </row>
    <row r="29" spans="1:8" x14ac:dyDescent="0.45">
      <c r="A29" s="12" t="s">
        <v>32</v>
      </c>
      <c r="B29" s="20">
        <v>820997</v>
      </c>
      <c r="C29" s="21">
        <v>493056</v>
      </c>
      <c r="D29" s="11">
        <f t="shared" si="0"/>
        <v>0.60055761470504765</v>
      </c>
      <c r="E29" s="21">
        <v>13217</v>
      </c>
      <c r="F29" s="11">
        <f t="shared" si="1"/>
        <v>1.6098718996537136E-2</v>
      </c>
      <c r="G29" s="21">
        <v>1530</v>
      </c>
      <c r="H29" s="11">
        <f t="shared" si="2"/>
        <v>1.8635878084816387E-3</v>
      </c>
    </row>
    <row r="30" spans="1:8" x14ac:dyDescent="0.45">
      <c r="A30" s="12" t="s">
        <v>33</v>
      </c>
      <c r="B30" s="20">
        <v>2071737</v>
      </c>
      <c r="C30" s="21">
        <v>1266542</v>
      </c>
      <c r="D30" s="11">
        <f t="shared" si="0"/>
        <v>0.61134304209462875</v>
      </c>
      <c r="E30" s="21">
        <v>35293</v>
      </c>
      <c r="F30" s="11">
        <f t="shared" si="1"/>
        <v>1.703546347823107E-2</v>
      </c>
      <c r="G30" s="21">
        <v>5033</v>
      </c>
      <c r="H30" s="11">
        <f t="shared" si="2"/>
        <v>2.4293624142446651E-3</v>
      </c>
    </row>
    <row r="31" spans="1:8" x14ac:dyDescent="0.45">
      <c r="A31" s="12" t="s">
        <v>34</v>
      </c>
      <c r="B31" s="20">
        <v>2016791</v>
      </c>
      <c r="C31" s="21">
        <v>1214123</v>
      </c>
      <c r="D31" s="11">
        <f t="shared" si="0"/>
        <v>0.60200734731561178</v>
      </c>
      <c r="E31" s="21">
        <v>30386</v>
      </c>
      <c r="F31" s="11">
        <f t="shared" si="1"/>
        <v>1.5066509122660702E-2</v>
      </c>
      <c r="G31" s="21">
        <v>2695</v>
      </c>
      <c r="H31" s="11">
        <f t="shared" si="2"/>
        <v>1.3362812507592507E-3</v>
      </c>
    </row>
    <row r="32" spans="1:8" x14ac:dyDescent="0.45">
      <c r="A32" s="12" t="s">
        <v>35</v>
      </c>
      <c r="B32" s="20">
        <v>3686259.9999999995</v>
      </c>
      <c r="C32" s="21">
        <v>2134948</v>
      </c>
      <c r="D32" s="11">
        <f t="shared" si="0"/>
        <v>0.57916370521883975</v>
      </c>
      <c r="E32" s="21">
        <v>71287</v>
      </c>
      <c r="F32" s="11">
        <f t="shared" si="1"/>
        <v>1.9338570800757411E-2</v>
      </c>
      <c r="G32" s="21">
        <v>9315</v>
      </c>
      <c r="H32" s="11">
        <f t="shared" si="2"/>
        <v>2.5269514358726734E-3</v>
      </c>
    </row>
    <row r="33" spans="1:8" x14ac:dyDescent="0.45">
      <c r="A33" s="12" t="s">
        <v>36</v>
      </c>
      <c r="B33" s="20">
        <v>7558801.9999999991</v>
      </c>
      <c r="C33" s="21">
        <v>4084554</v>
      </c>
      <c r="D33" s="11">
        <f t="shared" si="0"/>
        <v>0.54037055078304741</v>
      </c>
      <c r="E33" s="21">
        <v>115246</v>
      </c>
      <c r="F33" s="11">
        <f t="shared" si="1"/>
        <v>1.524659595528498E-2</v>
      </c>
      <c r="G33" s="21">
        <v>9833</v>
      </c>
      <c r="H33" s="11">
        <f t="shared" si="2"/>
        <v>1.3008675184242161E-3</v>
      </c>
    </row>
    <row r="34" spans="1:8" x14ac:dyDescent="0.45">
      <c r="A34" s="12" t="s">
        <v>37</v>
      </c>
      <c r="B34" s="20">
        <v>1800557</v>
      </c>
      <c r="C34" s="21">
        <v>1023379</v>
      </c>
      <c r="D34" s="11">
        <f t="shared" si="0"/>
        <v>0.56836801056561936</v>
      </c>
      <c r="E34" s="21">
        <v>30890</v>
      </c>
      <c r="F34" s="11">
        <f t="shared" si="1"/>
        <v>1.7155802343385963E-2</v>
      </c>
      <c r="G34" s="21">
        <v>4705</v>
      </c>
      <c r="H34" s="11">
        <f t="shared" si="2"/>
        <v>2.6130802857115883E-3</v>
      </c>
    </row>
    <row r="35" spans="1:8" x14ac:dyDescent="0.45">
      <c r="A35" s="12" t="s">
        <v>38</v>
      </c>
      <c r="B35" s="20">
        <v>1418843</v>
      </c>
      <c r="C35" s="21">
        <v>793156</v>
      </c>
      <c r="D35" s="11">
        <f t="shared" si="0"/>
        <v>0.55901604335363386</v>
      </c>
      <c r="E35" s="21">
        <v>24947</v>
      </c>
      <c r="F35" s="11">
        <f t="shared" si="1"/>
        <v>1.7582635992847692E-2</v>
      </c>
      <c r="G35" s="21">
        <v>1890</v>
      </c>
      <c r="H35" s="11">
        <f t="shared" si="2"/>
        <v>1.3320712721562569E-3</v>
      </c>
    </row>
    <row r="36" spans="1:8" x14ac:dyDescent="0.45">
      <c r="A36" s="12" t="s">
        <v>39</v>
      </c>
      <c r="B36" s="20">
        <v>2530542</v>
      </c>
      <c r="C36" s="21">
        <v>1347006</v>
      </c>
      <c r="D36" s="11">
        <f t="shared" si="0"/>
        <v>0.5322994046334738</v>
      </c>
      <c r="E36" s="21">
        <v>38438</v>
      </c>
      <c r="F36" s="11">
        <f t="shared" si="1"/>
        <v>1.5189631312185295E-2</v>
      </c>
      <c r="G36" s="21">
        <v>3742</v>
      </c>
      <c r="H36" s="11">
        <f t="shared" si="2"/>
        <v>1.4787345951973925E-3</v>
      </c>
    </row>
    <row r="37" spans="1:8" x14ac:dyDescent="0.45">
      <c r="A37" s="12" t="s">
        <v>40</v>
      </c>
      <c r="B37" s="20">
        <v>8839511</v>
      </c>
      <c r="C37" s="21">
        <v>4414610</v>
      </c>
      <c r="D37" s="11">
        <f t="shared" si="0"/>
        <v>0.4994178976642486</v>
      </c>
      <c r="E37" s="21">
        <v>119541</v>
      </c>
      <c r="F37" s="11">
        <f t="shared" si="1"/>
        <v>1.3523485631727818E-2</v>
      </c>
      <c r="G37" s="21">
        <v>10988</v>
      </c>
      <c r="H37" s="11">
        <f t="shared" si="2"/>
        <v>1.2430551871025445E-3</v>
      </c>
    </row>
    <row r="38" spans="1:8" x14ac:dyDescent="0.45">
      <c r="A38" s="12" t="s">
        <v>41</v>
      </c>
      <c r="B38" s="20">
        <v>5523625</v>
      </c>
      <c r="C38" s="21">
        <v>2989885</v>
      </c>
      <c r="D38" s="11">
        <f t="shared" si="0"/>
        <v>0.54129036638077355</v>
      </c>
      <c r="E38" s="21">
        <v>77034</v>
      </c>
      <c r="F38" s="11">
        <f t="shared" si="1"/>
        <v>1.3946276222589333E-2</v>
      </c>
      <c r="G38" s="21">
        <v>8963</v>
      </c>
      <c r="H38" s="11">
        <f t="shared" si="2"/>
        <v>1.622666274412184E-3</v>
      </c>
    </row>
    <row r="39" spans="1:8" x14ac:dyDescent="0.45">
      <c r="A39" s="12" t="s">
        <v>42</v>
      </c>
      <c r="B39" s="20">
        <v>1344738.9999999998</v>
      </c>
      <c r="C39" s="21">
        <v>776097</v>
      </c>
      <c r="D39" s="11">
        <f t="shared" si="0"/>
        <v>0.57713578620089112</v>
      </c>
      <c r="E39" s="21">
        <v>15343</v>
      </c>
      <c r="F39" s="11">
        <f t="shared" si="1"/>
        <v>1.1409649009956582E-2</v>
      </c>
      <c r="G39" s="21">
        <v>1673</v>
      </c>
      <c r="H39" s="11">
        <f t="shared" si="2"/>
        <v>1.2441075926257811E-3</v>
      </c>
    </row>
    <row r="40" spans="1:8" x14ac:dyDescent="0.45">
      <c r="A40" s="12" t="s">
        <v>43</v>
      </c>
      <c r="B40" s="20">
        <v>944432</v>
      </c>
      <c r="C40" s="21">
        <v>557421</v>
      </c>
      <c r="D40" s="11">
        <f t="shared" si="0"/>
        <v>0.59021824758161523</v>
      </c>
      <c r="E40" s="21">
        <v>9957</v>
      </c>
      <c r="F40" s="11">
        <f t="shared" si="1"/>
        <v>1.0542844799837362E-2</v>
      </c>
      <c r="G40" s="21">
        <v>586</v>
      </c>
      <c r="H40" s="11">
        <f t="shared" si="2"/>
        <v>6.2047876395547802E-4</v>
      </c>
    </row>
    <row r="41" spans="1:8" x14ac:dyDescent="0.45">
      <c r="A41" s="12" t="s">
        <v>44</v>
      </c>
      <c r="B41" s="20">
        <v>556788</v>
      </c>
      <c r="C41" s="21">
        <v>320528</v>
      </c>
      <c r="D41" s="11">
        <f t="shared" si="0"/>
        <v>0.57567332629295176</v>
      </c>
      <c r="E41" s="21">
        <v>8166</v>
      </c>
      <c r="F41" s="11">
        <f t="shared" si="1"/>
        <v>1.4666264359145672E-2</v>
      </c>
      <c r="G41" s="21">
        <v>619</v>
      </c>
      <c r="H41" s="11">
        <f t="shared" si="2"/>
        <v>1.1117337298936041E-3</v>
      </c>
    </row>
    <row r="42" spans="1:8" x14ac:dyDescent="0.45">
      <c r="A42" s="12" t="s">
        <v>45</v>
      </c>
      <c r="B42" s="20">
        <v>672814.99999999988</v>
      </c>
      <c r="C42" s="21">
        <v>395570</v>
      </c>
      <c r="D42" s="11">
        <f t="shared" si="0"/>
        <v>0.58793278984564856</v>
      </c>
      <c r="E42" s="21">
        <v>13020</v>
      </c>
      <c r="F42" s="11">
        <f t="shared" si="1"/>
        <v>1.9351530509872702E-2</v>
      </c>
      <c r="G42" s="21">
        <v>1579</v>
      </c>
      <c r="H42" s="11">
        <f t="shared" si="2"/>
        <v>2.3468561194384791E-3</v>
      </c>
    </row>
    <row r="43" spans="1:8" x14ac:dyDescent="0.45">
      <c r="A43" s="12" t="s">
        <v>46</v>
      </c>
      <c r="B43" s="20">
        <v>1893791</v>
      </c>
      <c r="C43" s="21">
        <v>1048287</v>
      </c>
      <c r="D43" s="11">
        <f t="shared" si="0"/>
        <v>0.55353890688043195</v>
      </c>
      <c r="E43" s="21">
        <v>25215</v>
      </c>
      <c r="F43" s="11">
        <f t="shared" si="1"/>
        <v>1.3314563222657621E-2</v>
      </c>
      <c r="G43" s="21">
        <v>2817</v>
      </c>
      <c r="H43" s="11">
        <f t="shared" si="2"/>
        <v>1.4874925480161223E-3</v>
      </c>
    </row>
    <row r="44" spans="1:8" x14ac:dyDescent="0.45">
      <c r="A44" s="12" t="s">
        <v>47</v>
      </c>
      <c r="B44" s="20">
        <v>2812432.9999999995</v>
      </c>
      <c r="C44" s="21">
        <v>1576023</v>
      </c>
      <c r="D44" s="11">
        <f t="shared" si="0"/>
        <v>0.56037708276072717</v>
      </c>
      <c r="E44" s="21">
        <v>37762</v>
      </c>
      <c r="F44" s="11">
        <f t="shared" si="1"/>
        <v>1.3426808745310556E-2</v>
      </c>
      <c r="G44" s="21">
        <v>3273</v>
      </c>
      <c r="H44" s="11">
        <f t="shared" si="2"/>
        <v>1.1637610567078399E-3</v>
      </c>
    </row>
    <row r="45" spans="1:8" x14ac:dyDescent="0.45">
      <c r="A45" s="12" t="s">
        <v>48</v>
      </c>
      <c r="B45" s="20">
        <v>1356110</v>
      </c>
      <c r="C45" s="21">
        <v>846088</v>
      </c>
      <c r="D45" s="11">
        <f t="shared" si="0"/>
        <v>0.62390809005169201</v>
      </c>
      <c r="E45" s="21">
        <v>14628</v>
      </c>
      <c r="F45" s="11">
        <f t="shared" si="1"/>
        <v>1.0786735589295854E-2</v>
      </c>
      <c r="G45" s="21">
        <v>1271</v>
      </c>
      <c r="H45" s="11">
        <f t="shared" si="2"/>
        <v>9.3723960445686561E-4</v>
      </c>
    </row>
    <row r="46" spans="1:8" x14ac:dyDescent="0.45">
      <c r="A46" s="12" t="s">
        <v>49</v>
      </c>
      <c r="B46" s="20">
        <v>734949</v>
      </c>
      <c r="C46" s="21">
        <v>437809</v>
      </c>
      <c r="D46" s="11">
        <f t="shared" si="0"/>
        <v>0.59569983767581147</v>
      </c>
      <c r="E46" s="21">
        <v>9734</v>
      </c>
      <c r="F46" s="11">
        <f t="shared" si="1"/>
        <v>1.3244456418064383E-2</v>
      </c>
      <c r="G46" s="21">
        <v>652</v>
      </c>
      <c r="H46" s="11">
        <f t="shared" si="2"/>
        <v>8.8713638633428982E-4</v>
      </c>
    </row>
    <row r="47" spans="1:8" x14ac:dyDescent="0.45">
      <c r="A47" s="12" t="s">
        <v>50</v>
      </c>
      <c r="B47" s="20">
        <v>973896</v>
      </c>
      <c r="C47" s="21">
        <v>555918</v>
      </c>
      <c r="D47" s="11">
        <f t="shared" si="0"/>
        <v>0.57081865004066146</v>
      </c>
      <c r="E47" s="21">
        <v>17082</v>
      </c>
      <c r="F47" s="11">
        <f t="shared" si="1"/>
        <v>1.7539860518987652E-2</v>
      </c>
      <c r="G47" s="21">
        <v>728</v>
      </c>
      <c r="H47" s="11">
        <f t="shared" si="2"/>
        <v>7.4751308147892593E-4</v>
      </c>
    </row>
    <row r="48" spans="1:8" x14ac:dyDescent="0.45">
      <c r="A48" s="12" t="s">
        <v>51</v>
      </c>
      <c r="B48" s="20">
        <v>1356219</v>
      </c>
      <c r="C48" s="21">
        <v>799380</v>
      </c>
      <c r="D48" s="11">
        <f t="shared" si="0"/>
        <v>0.58941808070820423</v>
      </c>
      <c r="E48" s="21">
        <v>22791</v>
      </c>
      <c r="F48" s="11">
        <f t="shared" si="1"/>
        <v>1.6804808073032453E-2</v>
      </c>
      <c r="G48" s="21">
        <v>1354</v>
      </c>
      <c r="H48" s="11">
        <f t="shared" si="2"/>
        <v>9.9836383356965205E-4</v>
      </c>
    </row>
    <row r="49" spans="1:8" x14ac:dyDescent="0.45">
      <c r="A49" s="12" t="s">
        <v>52</v>
      </c>
      <c r="B49" s="20">
        <v>701167</v>
      </c>
      <c r="C49" s="21">
        <v>401711</v>
      </c>
      <c r="D49" s="11">
        <f t="shared" si="0"/>
        <v>0.57291772145580155</v>
      </c>
      <c r="E49" s="21">
        <v>10233</v>
      </c>
      <c r="F49" s="11">
        <f t="shared" si="1"/>
        <v>1.4594240744359046E-2</v>
      </c>
      <c r="G49" s="21">
        <v>1507</v>
      </c>
      <c r="H49" s="11">
        <f t="shared" si="2"/>
        <v>2.1492739960665575E-3</v>
      </c>
    </row>
    <row r="50" spans="1:8" x14ac:dyDescent="0.45">
      <c r="A50" s="12" t="s">
        <v>53</v>
      </c>
      <c r="B50" s="20">
        <v>5124170</v>
      </c>
      <c r="C50" s="21">
        <v>2808064</v>
      </c>
      <c r="D50" s="11">
        <f t="shared" si="0"/>
        <v>0.54800367669300587</v>
      </c>
      <c r="E50" s="21">
        <v>60890</v>
      </c>
      <c r="F50" s="11">
        <f t="shared" si="1"/>
        <v>1.1882900059912141E-2</v>
      </c>
      <c r="G50" s="21">
        <v>9253</v>
      </c>
      <c r="H50" s="11">
        <f t="shared" si="2"/>
        <v>1.8057558589976523E-3</v>
      </c>
    </row>
    <row r="51" spans="1:8" x14ac:dyDescent="0.45">
      <c r="A51" s="12" t="s">
        <v>54</v>
      </c>
      <c r="B51" s="20">
        <v>818222</v>
      </c>
      <c r="C51" s="21">
        <v>458096</v>
      </c>
      <c r="D51" s="11">
        <f t="shared" si="0"/>
        <v>0.55986761539044416</v>
      </c>
      <c r="E51" s="21">
        <v>11390</v>
      </c>
      <c r="F51" s="11">
        <f t="shared" si="1"/>
        <v>1.392042746345124E-2</v>
      </c>
      <c r="G51" s="21">
        <v>1095</v>
      </c>
      <c r="H51" s="11">
        <f t="shared" si="2"/>
        <v>1.3382676095240655E-3</v>
      </c>
    </row>
    <row r="52" spans="1:8" x14ac:dyDescent="0.45">
      <c r="A52" s="12" t="s">
        <v>55</v>
      </c>
      <c r="B52" s="20">
        <v>1335937.9999999998</v>
      </c>
      <c r="C52" s="21">
        <v>811308</v>
      </c>
      <c r="D52" s="11">
        <f t="shared" si="0"/>
        <v>0.60729464990141768</v>
      </c>
      <c r="E52" s="21">
        <v>13605</v>
      </c>
      <c r="F52" s="11">
        <f t="shared" si="1"/>
        <v>1.0183855837621209E-2</v>
      </c>
      <c r="G52" s="21">
        <v>1216</v>
      </c>
      <c r="H52" s="11">
        <f t="shared" si="2"/>
        <v>9.1022188155438365E-4</v>
      </c>
    </row>
    <row r="53" spans="1:8" x14ac:dyDescent="0.45">
      <c r="A53" s="12" t="s">
        <v>56</v>
      </c>
      <c r="B53" s="20">
        <v>1758645</v>
      </c>
      <c r="C53" s="21">
        <v>1080445</v>
      </c>
      <c r="D53" s="11">
        <f t="shared" si="0"/>
        <v>0.6143621936206568</v>
      </c>
      <c r="E53" s="21">
        <v>20918</v>
      </c>
      <c r="F53" s="11">
        <f t="shared" si="1"/>
        <v>1.1894384597232528E-2</v>
      </c>
      <c r="G53" s="21">
        <v>2625</v>
      </c>
      <c r="H53" s="11">
        <f t="shared" si="2"/>
        <v>1.4926264254582363E-3</v>
      </c>
    </row>
    <row r="54" spans="1:8" x14ac:dyDescent="0.45">
      <c r="A54" s="12" t="s">
        <v>57</v>
      </c>
      <c r="B54" s="20">
        <v>1141741</v>
      </c>
      <c r="C54" s="21">
        <v>654363</v>
      </c>
      <c r="D54" s="11">
        <f t="shared" si="0"/>
        <v>0.57312735550356864</v>
      </c>
      <c r="E54" s="21">
        <v>19317</v>
      </c>
      <c r="F54" s="11">
        <f t="shared" si="1"/>
        <v>1.6918898419168622E-2</v>
      </c>
      <c r="G54" s="21">
        <v>1874</v>
      </c>
      <c r="H54" s="11">
        <f t="shared" si="2"/>
        <v>1.6413529863603042E-3</v>
      </c>
    </row>
    <row r="55" spans="1:8" x14ac:dyDescent="0.45">
      <c r="A55" s="12" t="s">
        <v>58</v>
      </c>
      <c r="B55" s="20">
        <v>1087241</v>
      </c>
      <c r="C55" s="21">
        <v>613820</v>
      </c>
      <c r="D55" s="11">
        <f t="shared" si="0"/>
        <v>0.56456664161855563</v>
      </c>
      <c r="E55" s="21">
        <v>18076</v>
      </c>
      <c r="F55" s="11">
        <f t="shared" si="1"/>
        <v>1.6625568756145143E-2</v>
      </c>
      <c r="G55" s="21">
        <v>1497</v>
      </c>
      <c r="H55" s="11">
        <f t="shared" si="2"/>
        <v>1.3768796430598184E-3</v>
      </c>
    </row>
    <row r="56" spans="1:8" x14ac:dyDescent="0.45">
      <c r="A56" s="12" t="s">
        <v>59</v>
      </c>
      <c r="B56" s="20">
        <v>1617517</v>
      </c>
      <c r="C56" s="21">
        <v>944696</v>
      </c>
      <c r="D56" s="11">
        <f t="shared" si="0"/>
        <v>0.58404084779325349</v>
      </c>
      <c r="E56" s="21">
        <v>25791</v>
      </c>
      <c r="F56" s="11">
        <f t="shared" si="1"/>
        <v>1.5944809235389799E-2</v>
      </c>
      <c r="G56" s="21">
        <v>3311</v>
      </c>
      <c r="H56" s="11">
        <f t="shared" si="2"/>
        <v>2.0469645759519065E-3</v>
      </c>
    </row>
    <row r="57" spans="1:8" x14ac:dyDescent="0.45">
      <c r="A57" s="12" t="s">
        <v>60</v>
      </c>
      <c r="B57" s="20">
        <v>1485118</v>
      </c>
      <c r="C57" s="21">
        <v>623502</v>
      </c>
      <c r="D57" s="11">
        <f t="shared" si="0"/>
        <v>0.41983330617499753</v>
      </c>
      <c r="E57" s="21">
        <v>18590</v>
      </c>
      <c r="F57" s="11">
        <f t="shared" si="1"/>
        <v>1.2517523860056912E-2</v>
      </c>
      <c r="G57" s="21">
        <v>2981</v>
      </c>
      <c r="H57" s="11">
        <f t="shared" si="2"/>
        <v>2.0072479089203684E-3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A2" sqref="A2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（5月20日公表時点）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直近1週間</v>
      </c>
      <c r="F5" s="84"/>
      <c r="G5" s="85">
        <f>'進捗状況 (都道府県別)'!G5:H5</f>
        <v>44700</v>
      </c>
      <c r="H5" s="86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14808411</v>
      </c>
      <c r="D10" s="11">
        <f>C10/$B10</f>
        <v>0.53752926781601629</v>
      </c>
      <c r="E10" s="21">
        <f>SUM(E11:E30)</f>
        <v>420392</v>
      </c>
      <c r="F10" s="11">
        <f>E10/$B10</f>
        <v>1.525977391873515E-2</v>
      </c>
      <c r="G10" s="21">
        <f>SUM(G11:G30)</f>
        <v>46568</v>
      </c>
      <c r="H10" s="11">
        <f>G10/$B10</f>
        <v>1.6903679229092335E-3</v>
      </c>
    </row>
    <row r="11" spans="1:8" x14ac:dyDescent="0.45">
      <c r="A11" s="12" t="s">
        <v>70</v>
      </c>
      <c r="B11" s="20">
        <v>1961575</v>
      </c>
      <c r="C11" s="21">
        <v>1061965</v>
      </c>
      <c r="D11" s="11">
        <f t="shared" ref="D11:D30" si="0">C11/$B11</f>
        <v>0.54138383696774273</v>
      </c>
      <c r="E11" s="21">
        <v>36704</v>
      </c>
      <c r="F11" s="11">
        <f t="shared" ref="F11:F30" si="1">E11/$B11</f>
        <v>1.871149458980666E-2</v>
      </c>
      <c r="G11" s="21">
        <v>3359</v>
      </c>
      <c r="H11" s="11">
        <f t="shared" ref="H11:H30" si="2">G11/$B11</f>
        <v>1.7123994749117417E-3</v>
      </c>
    </row>
    <row r="12" spans="1:8" x14ac:dyDescent="0.45">
      <c r="A12" s="12" t="s">
        <v>71</v>
      </c>
      <c r="B12" s="20">
        <v>1065932</v>
      </c>
      <c r="C12" s="21">
        <v>578992</v>
      </c>
      <c r="D12" s="11">
        <f t="shared" si="0"/>
        <v>0.54317911461519119</v>
      </c>
      <c r="E12" s="21">
        <v>24115</v>
      </c>
      <c r="F12" s="11">
        <f t="shared" si="1"/>
        <v>2.2623394362867425E-2</v>
      </c>
      <c r="G12" s="21">
        <v>3746</v>
      </c>
      <c r="H12" s="11">
        <f t="shared" si="2"/>
        <v>3.5142954710056552E-3</v>
      </c>
    </row>
    <row r="13" spans="1:8" x14ac:dyDescent="0.45">
      <c r="A13" s="12" t="s">
        <v>72</v>
      </c>
      <c r="B13" s="20">
        <v>1324589</v>
      </c>
      <c r="C13" s="21">
        <v>711769</v>
      </c>
      <c r="D13" s="11">
        <f t="shared" si="0"/>
        <v>0.53735083108798276</v>
      </c>
      <c r="E13" s="21">
        <v>25627</v>
      </c>
      <c r="F13" s="11">
        <f t="shared" si="1"/>
        <v>1.934713333720875E-2</v>
      </c>
      <c r="G13" s="21">
        <v>2625</v>
      </c>
      <c r="H13" s="11">
        <f t="shared" si="2"/>
        <v>1.9817467908913632E-3</v>
      </c>
    </row>
    <row r="14" spans="1:8" x14ac:dyDescent="0.45">
      <c r="A14" s="12" t="s">
        <v>73</v>
      </c>
      <c r="B14" s="20">
        <v>974726</v>
      </c>
      <c r="C14" s="21">
        <v>562217</v>
      </c>
      <c r="D14" s="11">
        <f t="shared" si="0"/>
        <v>0.576794914673457</v>
      </c>
      <c r="E14" s="21">
        <v>15250</v>
      </c>
      <c r="F14" s="11">
        <f t="shared" si="1"/>
        <v>1.5645422405886372E-2</v>
      </c>
      <c r="G14" s="21">
        <v>1114</v>
      </c>
      <c r="H14" s="11">
        <f t="shared" si="2"/>
        <v>1.1428852826332733E-3</v>
      </c>
    </row>
    <row r="15" spans="1:8" x14ac:dyDescent="0.45">
      <c r="A15" s="12" t="s">
        <v>74</v>
      </c>
      <c r="B15" s="20">
        <v>3759920</v>
      </c>
      <c r="C15" s="21">
        <v>2131954</v>
      </c>
      <c r="D15" s="11">
        <f t="shared" si="0"/>
        <v>0.56702110683206031</v>
      </c>
      <c r="E15" s="21">
        <v>57641</v>
      </c>
      <c r="F15" s="11">
        <f t="shared" si="1"/>
        <v>1.5330379369773824E-2</v>
      </c>
      <c r="G15" s="21">
        <v>5660</v>
      </c>
      <c r="H15" s="11">
        <f t="shared" si="2"/>
        <v>1.5053511776846316E-3</v>
      </c>
    </row>
    <row r="16" spans="1:8" x14ac:dyDescent="0.45">
      <c r="A16" s="12" t="s">
        <v>75</v>
      </c>
      <c r="B16" s="20">
        <v>1521562.0000000002</v>
      </c>
      <c r="C16" s="21">
        <v>822441</v>
      </c>
      <c r="D16" s="11">
        <f t="shared" si="0"/>
        <v>0.54052414558197426</v>
      </c>
      <c r="E16" s="21">
        <v>21089</v>
      </c>
      <c r="F16" s="11">
        <f t="shared" si="1"/>
        <v>1.3860099029812783E-2</v>
      </c>
      <c r="G16" s="21">
        <v>2277</v>
      </c>
      <c r="H16" s="11">
        <f t="shared" si="2"/>
        <v>1.4964884769730052E-3</v>
      </c>
    </row>
    <row r="17" spans="1:8" x14ac:dyDescent="0.45">
      <c r="A17" s="12" t="s">
        <v>76</v>
      </c>
      <c r="B17" s="20">
        <v>718601</v>
      </c>
      <c r="C17" s="21">
        <v>415241</v>
      </c>
      <c r="D17" s="11">
        <f t="shared" si="0"/>
        <v>0.57784639876649213</v>
      </c>
      <c r="E17" s="21">
        <v>8255</v>
      </c>
      <c r="F17" s="11">
        <f t="shared" si="1"/>
        <v>1.1487598820485917E-2</v>
      </c>
      <c r="G17" s="21">
        <v>372</v>
      </c>
      <c r="H17" s="11">
        <f t="shared" si="2"/>
        <v>5.1767253315817814E-4</v>
      </c>
    </row>
    <row r="18" spans="1:8" x14ac:dyDescent="0.45">
      <c r="A18" s="12" t="s">
        <v>77</v>
      </c>
      <c r="B18" s="20">
        <v>784774</v>
      </c>
      <c r="C18" s="21">
        <v>470012</v>
      </c>
      <c r="D18" s="11">
        <f t="shared" si="0"/>
        <v>0.59891382742037835</v>
      </c>
      <c r="E18" s="21">
        <v>16815</v>
      </c>
      <c r="F18" s="11">
        <f t="shared" si="1"/>
        <v>2.142655082864621E-2</v>
      </c>
      <c r="G18" s="21">
        <v>1620</v>
      </c>
      <c r="H18" s="11">
        <f t="shared" si="2"/>
        <v>2.0642885722513744E-3</v>
      </c>
    </row>
    <row r="19" spans="1:8" x14ac:dyDescent="0.45">
      <c r="A19" s="12" t="s">
        <v>78</v>
      </c>
      <c r="B19" s="20">
        <v>694295.99999999988</v>
      </c>
      <c r="C19" s="21">
        <v>393231</v>
      </c>
      <c r="D19" s="11">
        <f t="shared" si="0"/>
        <v>0.56637370804383158</v>
      </c>
      <c r="E19" s="21">
        <v>16914</v>
      </c>
      <c r="F19" s="11">
        <f t="shared" si="1"/>
        <v>2.4361367485913794E-2</v>
      </c>
      <c r="G19" s="21">
        <v>3617</v>
      </c>
      <c r="H19" s="11">
        <f t="shared" si="2"/>
        <v>5.2095936027285201E-3</v>
      </c>
    </row>
    <row r="20" spans="1:8" x14ac:dyDescent="0.45">
      <c r="A20" s="12" t="s">
        <v>79</v>
      </c>
      <c r="B20" s="20">
        <v>799966</v>
      </c>
      <c r="C20" s="21">
        <v>475143</v>
      </c>
      <c r="D20" s="11">
        <f t="shared" si="0"/>
        <v>0.59395399304470442</v>
      </c>
      <c r="E20" s="21">
        <v>9268</v>
      </c>
      <c r="F20" s="11">
        <f t="shared" si="1"/>
        <v>1.1585492383426295E-2</v>
      </c>
      <c r="G20" s="21">
        <v>661</v>
      </c>
      <c r="H20" s="11">
        <f t="shared" si="2"/>
        <v>8.2628511711747745E-4</v>
      </c>
    </row>
    <row r="21" spans="1:8" x14ac:dyDescent="0.45">
      <c r="A21" s="12" t="s">
        <v>80</v>
      </c>
      <c r="B21" s="20">
        <v>2300944</v>
      </c>
      <c r="C21" s="21">
        <v>1204423</v>
      </c>
      <c r="D21" s="11">
        <f t="shared" si="0"/>
        <v>0.52344733292074908</v>
      </c>
      <c r="E21" s="21">
        <v>34674</v>
      </c>
      <c r="F21" s="11">
        <f t="shared" si="1"/>
        <v>1.5069467140443226E-2</v>
      </c>
      <c r="G21" s="21">
        <v>3145</v>
      </c>
      <c r="H21" s="11">
        <f t="shared" si="2"/>
        <v>1.3668303096468232E-3</v>
      </c>
    </row>
    <row r="22" spans="1:8" x14ac:dyDescent="0.45">
      <c r="A22" s="12" t="s">
        <v>81</v>
      </c>
      <c r="B22" s="20">
        <v>1400720</v>
      </c>
      <c r="C22" s="21">
        <v>725034</v>
      </c>
      <c r="D22" s="11">
        <f t="shared" si="0"/>
        <v>0.51761522645496605</v>
      </c>
      <c r="E22" s="21">
        <v>19489</v>
      </c>
      <c r="F22" s="11">
        <f t="shared" si="1"/>
        <v>1.3913558741218801E-2</v>
      </c>
      <c r="G22" s="21">
        <v>1146</v>
      </c>
      <c r="H22" s="11">
        <f t="shared" si="2"/>
        <v>8.1815066537209435E-4</v>
      </c>
    </row>
    <row r="23" spans="1:8" x14ac:dyDescent="0.45">
      <c r="A23" s="12" t="s">
        <v>82</v>
      </c>
      <c r="B23" s="20">
        <v>2739963</v>
      </c>
      <c r="C23" s="21">
        <v>1257376</v>
      </c>
      <c r="D23" s="11">
        <f t="shared" si="0"/>
        <v>0.45890254722417784</v>
      </c>
      <c r="E23" s="21">
        <v>43166</v>
      </c>
      <c r="F23" s="11">
        <f t="shared" si="1"/>
        <v>1.5754227338106389E-2</v>
      </c>
      <c r="G23" s="21">
        <v>4628</v>
      </c>
      <c r="H23" s="11">
        <f t="shared" si="2"/>
        <v>1.6890739035527122E-3</v>
      </c>
    </row>
    <row r="24" spans="1:8" x14ac:dyDescent="0.45">
      <c r="A24" s="12" t="s">
        <v>83</v>
      </c>
      <c r="B24" s="20">
        <v>831479.00000000012</v>
      </c>
      <c r="C24" s="21">
        <v>434981</v>
      </c>
      <c r="D24" s="11">
        <f t="shared" si="0"/>
        <v>0.52314129400742526</v>
      </c>
      <c r="E24" s="21">
        <v>9818</v>
      </c>
      <c r="F24" s="11">
        <f t="shared" si="1"/>
        <v>1.1807874883190073E-2</v>
      </c>
      <c r="G24" s="21">
        <v>1054</v>
      </c>
      <c r="H24" s="11">
        <f t="shared" si="2"/>
        <v>1.2676207096030084E-3</v>
      </c>
    </row>
    <row r="25" spans="1:8" x14ac:dyDescent="0.45">
      <c r="A25" s="12" t="s">
        <v>84</v>
      </c>
      <c r="B25" s="20">
        <v>1526835</v>
      </c>
      <c r="C25" s="21">
        <v>783054</v>
      </c>
      <c r="D25" s="11">
        <f t="shared" si="0"/>
        <v>0.51286091817386947</v>
      </c>
      <c r="E25" s="21">
        <v>18309</v>
      </c>
      <c r="F25" s="11">
        <f t="shared" si="1"/>
        <v>1.1991472555973631E-2</v>
      </c>
      <c r="G25" s="21">
        <v>1771</v>
      </c>
      <c r="H25" s="11">
        <f t="shared" si="2"/>
        <v>1.159915773479125E-3</v>
      </c>
    </row>
    <row r="26" spans="1:8" x14ac:dyDescent="0.45">
      <c r="A26" s="12" t="s">
        <v>85</v>
      </c>
      <c r="B26" s="20">
        <v>708155</v>
      </c>
      <c r="C26" s="21">
        <v>365195</v>
      </c>
      <c r="D26" s="11">
        <f t="shared" si="0"/>
        <v>0.51569924663385835</v>
      </c>
      <c r="E26" s="21">
        <v>8119</v>
      </c>
      <c r="F26" s="11">
        <f t="shared" si="1"/>
        <v>1.1465004130451666E-2</v>
      </c>
      <c r="G26" s="21">
        <v>723</v>
      </c>
      <c r="H26" s="11">
        <f t="shared" si="2"/>
        <v>1.0209629247834161E-3</v>
      </c>
    </row>
    <row r="27" spans="1:8" x14ac:dyDescent="0.45">
      <c r="A27" s="12" t="s">
        <v>86</v>
      </c>
      <c r="B27" s="20">
        <v>1194817</v>
      </c>
      <c r="C27" s="21">
        <v>632928</v>
      </c>
      <c r="D27" s="11">
        <f t="shared" si="0"/>
        <v>0.52972798344851135</v>
      </c>
      <c r="E27" s="21">
        <v>17127</v>
      </c>
      <c r="F27" s="11">
        <f t="shared" si="1"/>
        <v>1.4334412717596084E-2</v>
      </c>
      <c r="G27" s="21">
        <v>1271</v>
      </c>
      <c r="H27" s="11">
        <f t="shared" si="2"/>
        <v>1.0637612287069903E-3</v>
      </c>
    </row>
    <row r="28" spans="1:8" x14ac:dyDescent="0.45">
      <c r="A28" s="12" t="s">
        <v>87</v>
      </c>
      <c r="B28" s="20">
        <v>944709</v>
      </c>
      <c r="C28" s="21">
        <v>532175</v>
      </c>
      <c r="D28" s="11">
        <f t="shared" si="0"/>
        <v>0.56332161543925163</v>
      </c>
      <c r="E28" s="21">
        <v>16792</v>
      </c>
      <c r="F28" s="11">
        <f t="shared" si="1"/>
        <v>1.777478567474217E-2</v>
      </c>
      <c r="G28" s="21">
        <v>5266</v>
      </c>
      <c r="H28" s="11">
        <f t="shared" si="2"/>
        <v>5.5742032731772428E-3</v>
      </c>
    </row>
    <row r="29" spans="1:8" x14ac:dyDescent="0.45">
      <c r="A29" s="12" t="s">
        <v>88</v>
      </c>
      <c r="B29" s="20">
        <v>1562767</v>
      </c>
      <c r="C29" s="21">
        <v>823809</v>
      </c>
      <c r="D29" s="11">
        <f t="shared" si="0"/>
        <v>0.52714768100427001</v>
      </c>
      <c r="E29" s="21">
        <v>12776</v>
      </c>
      <c r="F29" s="11">
        <f t="shared" si="1"/>
        <v>8.1752430144736866E-3</v>
      </c>
      <c r="G29" s="21">
        <v>1271</v>
      </c>
      <c r="H29" s="11">
        <f t="shared" si="2"/>
        <v>8.1330102312116904E-4</v>
      </c>
    </row>
    <row r="30" spans="1:8" x14ac:dyDescent="0.45">
      <c r="A30" s="12" t="s">
        <v>89</v>
      </c>
      <c r="B30" s="20">
        <v>732702</v>
      </c>
      <c r="C30" s="21">
        <v>426471</v>
      </c>
      <c r="D30" s="11">
        <f t="shared" si="0"/>
        <v>0.58205245788874604</v>
      </c>
      <c r="E30" s="21">
        <v>8444</v>
      </c>
      <c r="F30" s="11">
        <f t="shared" si="1"/>
        <v>1.1524466972930332E-2</v>
      </c>
      <c r="G30" s="21">
        <v>1242</v>
      </c>
      <c r="H30" s="11">
        <f t="shared" si="2"/>
        <v>1.6950956869231967E-3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83" t="str">
        <f>E5</f>
        <v>直近1週間</v>
      </c>
      <c r="F34" s="84"/>
      <c r="G34" s="83">
        <f>'進捗状況 (都道府県別)'!G5:H5</f>
        <v>44700</v>
      </c>
      <c r="H34" s="84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5292376</v>
      </c>
      <c r="D39" s="11">
        <f>C39/$B39</f>
        <v>0.5528577277009783</v>
      </c>
      <c r="E39" s="21">
        <v>99435</v>
      </c>
      <c r="F39" s="11">
        <f>E39/$B39</f>
        <v>1.0387283169968797E-2</v>
      </c>
      <c r="G39" s="21">
        <v>13358</v>
      </c>
      <c r="H39" s="11">
        <f>G39/$B39</f>
        <v>1.3954173941212167E-3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view="pageBreakPreview" zoomScale="99" zoomScaleNormal="100" zoomScaleSheetLayoutView="99" workbookViewId="0">
      <selection activeCell="E2" sqref="E2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4" width="13.09765625" customWidth="1"/>
    <col min="16" max="16" width="11.59765625" bestFit="1" customWidth="1"/>
  </cols>
  <sheetData>
    <row r="1" spans="1:16" x14ac:dyDescent="0.45">
      <c r="A1" s="22" t="s">
        <v>94</v>
      </c>
      <c r="B1" s="23"/>
      <c r="C1" s="24"/>
      <c r="D1" s="24"/>
      <c r="E1" s="24"/>
      <c r="F1" s="24"/>
      <c r="J1" s="25"/>
    </row>
    <row r="2" spans="1:16" x14ac:dyDescent="0.45">
      <c r="A2" s="22"/>
      <c r="B2" s="22"/>
      <c r="C2" s="22"/>
      <c r="D2" s="22"/>
      <c r="E2" s="22"/>
      <c r="F2" s="22"/>
      <c r="G2" s="22"/>
      <c r="H2" s="22"/>
      <c r="I2" s="22"/>
      <c r="N2" s="26" t="str">
        <f>'進捗状況 (都道府県別)'!H3</f>
        <v>（5月20日公表時点）</v>
      </c>
    </row>
    <row r="3" spans="1:16" x14ac:dyDescent="0.45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7"/>
    </row>
    <row r="4" spans="1:16" x14ac:dyDescent="0.45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8"/>
      <c r="M4" s="98"/>
      <c r="N4" s="92"/>
    </row>
    <row r="5" spans="1:16" x14ac:dyDescent="0.45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  <c r="M5" s="61" t="s">
        <v>103</v>
      </c>
      <c r="N5" s="61" t="s">
        <v>104</v>
      </c>
    </row>
    <row r="6" spans="1:16" x14ac:dyDescent="0.45">
      <c r="A6" s="90"/>
      <c r="B6" s="90"/>
      <c r="C6" s="29" t="s">
        <v>9</v>
      </c>
      <c r="D6" s="29" t="s">
        <v>105</v>
      </c>
      <c r="E6" s="29" t="s">
        <v>9</v>
      </c>
      <c r="F6" s="29" t="s">
        <v>105</v>
      </c>
      <c r="G6" s="29" t="s">
        <v>9</v>
      </c>
      <c r="H6" s="29" t="s">
        <v>105</v>
      </c>
      <c r="I6" s="99" t="s">
        <v>9</v>
      </c>
      <c r="J6" s="100"/>
      <c r="K6" s="100"/>
      <c r="L6" s="100"/>
      <c r="M6" s="100"/>
      <c r="N6" s="101"/>
      <c r="P6" s="30" t="s">
        <v>106</v>
      </c>
    </row>
    <row r="7" spans="1:16" x14ac:dyDescent="0.45">
      <c r="A7" s="31" t="s">
        <v>13</v>
      </c>
      <c r="B7" s="32">
        <f>C7+E7+G7</f>
        <v>277090410</v>
      </c>
      <c r="C7" s="32">
        <f t="shared" ref="C7:J7" si="0">SUM(C8:C54)</f>
        <v>103399825</v>
      </c>
      <c r="D7" s="33">
        <f t="shared" ref="D7:D54" si="1">C7/P7</f>
        <v>0.81645390334124845</v>
      </c>
      <c r="E7" s="32">
        <f t="shared" si="0"/>
        <v>101815423</v>
      </c>
      <c r="F7" s="34">
        <f t="shared" ref="F7:F54" si="2">E7/P7</f>
        <v>0.8039433290016722</v>
      </c>
      <c r="G7" s="35">
        <f t="shared" si="0"/>
        <v>71875162</v>
      </c>
      <c r="H7" s="34">
        <f t="shared" ref="H7:H54" si="3">G7/P7</f>
        <v>0.56753245538069896</v>
      </c>
      <c r="I7" s="35">
        <f t="shared" si="0"/>
        <v>1019636</v>
      </c>
      <c r="J7" s="35">
        <f t="shared" si="0"/>
        <v>5213506</v>
      </c>
      <c r="K7" s="35">
        <f>SUM(K8:K54)</f>
        <v>23128105</v>
      </c>
      <c r="L7" s="35">
        <f>SUM(L8:L54)</f>
        <v>25307964</v>
      </c>
      <c r="M7" s="35">
        <f>SUM(M8:M54)</f>
        <v>13583859</v>
      </c>
      <c r="N7" s="35">
        <f>SUM(N8:N54)</f>
        <v>3622092</v>
      </c>
      <c r="P7" s="1">
        <v>126645025</v>
      </c>
    </row>
    <row r="8" spans="1:16" x14ac:dyDescent="0.45">
      <c r="A8" s="36" t="s">
        <v>14</v>
      </c>
      <c r="B8" s="32">
        <f t="shared" ref="B8:B54" si="4">C8+E8+G8</f>
        <v>11605059</v>
      </c>
      <c r="C8" s="37">
        <f>SUM(一般接種!D7+一般接種!G7+一般接種!J7+医療従事者等!C5)</f>
        <v>4304468</v>
      </c>
      <c r="D8" s="33">
        <f t="shared" si="1"/>
        <v>0.82356896056578244</v>
      </c>
      <c r="E8" s="37">
        <f>SUM(一般接種!E7+一般接種!H7+一般接種!K7+医療従事者等!D5)</f>
        <v>4233683</v>
      </c>
      <c r="F8" s="34">
        <f t="shared" si="2"/>
        <v>0.81002574712485342</v>
      </c>
      <c r="G8" s="32">
        <f>SUM(I8:N8)</f>
        <v>3066908</v>
      </c>
      <c r="H8" s="34">
        <f t="shared" si="3"/>
        <v>0.58678801508360212</v>
      </c>
      <c r="I8" s="38">
        <v>41777</v>
      </c>
      <c r="J8" s="38">
        <v>228361</v>
      </c>
      <c r="K8" s="38">
        <v>918334</v>
      </c>
      <c r="L8" s="38">
        <v>1069443</v>
      </c>
      <c r="M8" s="38">
        <v>649395</v>
      </c>
      <c r="N8" s="38">
        <v>159598</v>
      </c>
      <c r="P8" s="1">
        <v>5226603</v>
      </c>
    </row>
    <row r="9" spans="1:16" x14ac:dyDescent="0.45">
      <c r="A9" s="36" t="s">
        <v>15</v>
      </c>
      <c r="B9" s="32">
        <f t="shared" si="4"/>
        <v>2926645</v>
      </c>
      <c r="C9" s="37">
        <f>SUM(一般接種!D8+一般接種!G8+一般接種!J8+医療従事者等!C6)</f>
        <v>1087348</v>
      </c>
      <c r="D9" s="33">
        <f t="shared" si="1"/>
        <v>0.86323837045446428</v>
      </c>
      <c r="E9" s="37">
        <f>SUM(一般接種!E8+一般接種!H8+一般接種!K8+医療従事者等!D6)</f>
        <v>1069590</v>
      </c>
      <c r="F9" s="34">
        <f t="shared" si="2"/>
        <v>0.84914041195127088</v>
      </c>
      <c r="G9" s="32">
        <f t="shared" ref="G9:G54" si="5">SUM(I9:N9)</f>
        <v>769707</v>
      </c>
      <c r="H9" s="34">
        <f t="shared" si="3"/>
        <v>0.61106528582146136</v>
      </c>
      <c r="I9" s="38">
        <v>10612</v>
      </c>
      <c r="J9" s="38">
        <v>43656</v>
      </c>
      <c r="K9" s="38">
        <v>227275</v>
      </c>
      <c r="L9" s="38">
        <v>262712</v>
      </c>
      <c r="M9" s="38">
        <v>180432</v>
      </c>
      <c r="N9" s="38">
        <v>45020</v>
      </c>
      <c r="P9" s="1">
        <v>1259615</v>
      </c>
    </row>
    <row r="10" spans="1:16" x14ac:dyDescent="0.45">
      <c r="A10" s="36" t="s">
        <v>16</v>
      </c>
      <c r="B10" s="32">
        <f t="shared" si="4"/>
        <v>2842017</v>
      </c>
      <c r="C10" s="37">
        <f>SUM(一般接種!D9+一般接種!G9+一般接種!J9+医療従事者等!C7)</f>
        <v>1052949</v>
      </c>
      <c r="D10" s="33">
        <f t="shared" si="1"/>
        <v>0.8624911227917561</v>
      </c>
      <c r="E10" s="37">
        <f>SUM(一般接種!E9+一般接種!H9+一般接種!K9+医療従事者等!D7)</f>
        <v>1035729</v>
      </c>
      <c r="F10" s="34">
        <f t="shared" si="2"/>
        <v>0.84838588394877879</v>
      </c>
      <c r="G10" s="32">
        <f t="shared" si="5"/>
        <v>753339</v>
      </c>
      <c r="H10" s="34">
        <f t="shared" si="3"/>
        <v>0.61707471107605283</v>
      </c>
      <c r="I10" s="38">
        <v>10306</v>
      </c>
      <c r="J10" s="38">
        <v>47479</v>
      </c>
      <c r="K10" s="38">
        <v>220566</v>
      </c>
      <c r="L10" s="38">
        <v>256039</v>
      </c>
      <c r="M10" s="38">
        <v>167983</v>
      </c>
      <c r="N10" s="38">
        <v>50966</v>
      </c>
      <c r="P10" s="1">
        <v>1220823</v>
      </c>
    </row>
    <row r="11" spans="1:16" x14ac:dyDescent="0.45">
      <c r="A11" s="36" t="s">
        <v>17</v>
      </c>
      <c r="B11" s="32">
        <f t="shared" si="4"/>
        <v>5150902</v>
      </c>
      <c r="C11" s="37">
        <f>SUM(一般接種!D10+一般接種!G10+一般接種!J10+医療従事者等!C8)</f>
        <v>1924347</v>
      </c>
      <c r="D11" s="33">
        <f t="shared" si="1"/>
        <v>0.84327619458288361</v>
      </c>
      <c r="E11" s="37">
        <f>SUM(一般接種!E10+一般接種!H10+一般接種!K10+医療従事者等!D8)</f>
        <v>1884876</v>
      </c>
      <c r="F11" s="34">
        <f t="shared" si="2"/>
        <v>0.82597944161869319</v>
      </c>
      <c r="G11" s="32">
        <f t="shared" si="5"/>
        <v>1341679</v>
      </c>
      <c r="H11" s="34">
        <f t="shared" si="3"/>
        <v>0.58794279902313284</v>
      </c>
      <c r="I11" s="38">
        <v>18676</v>
      </c>
      <c r="J11" s="38">
        <v>123614</v>
      </c>
      <c r="K11" s="38">
        <v>458509</v>
      </c>
      <c r="L11" s="38">
        <v>391840</v>
      </c>
      <c r="M11" s="38">
        <v>267702</v>
      </c>
      <c r="N11" s="38">
        <v>81338</v>
      </c>
      <c r="P11" s="1">
        <v>2281989</v>
      </c>
    </row>
    <row r="12" spans="1:16" x14ac:dyDescent="0.45">
      <c r="A12" s="36" t="s">
        <v>18</v>
      </c>
      <c r="B12" s="32">
        <f t="shared" si="4"/>
        <v>2314821</v>
      </c>
      <c r="C12" s="37">
        <f>SUM(一般接種!D11+一般接種!G11+一般接種!J11+医療従事者等!C9)</f>
        <v>849535</v>
      </c>
      <c r="D12" s="33">
        <f t="shared" si="1"/>
        <v>0.87464789022411482</v>
      </c>
      <c r="E12" s="37">
        <f>SUM(一般接種!E11+一般接種!H11+一般接種!K11+医療従事者等!D9)</f>
        <v>836395</v>
      </c>
      <c r="F12" s="34">
        <f t="shared" si="2"/>
        <v>0.86111946199273537</v>
      </c>
      <c r="G12" s="32">
        <f t="shared" si="5"/>
        <v>628891</v>
      </c>
      <c r="H12" s="34">
        <f t="shared" si="3"/>
        <v>0.64748148849774734</v>
      </c>
      <c r="I12" s="38">
        <v>4868</v>
      </c>
      <c r="J12" s="38">
        <v>29561</v>
      </c>
      <c r="K12" s="38">
        <v>127176</v>
      </c>
      <c r="L12" s="38">
        <v>228599</v>
      </c>
      <c r="M12" s="38">
        <v>188742</v>
      </c>
      <c r="N12" s="38">
        <v>49945</v>
      </c>
      <c r="P12" s="1">
        <v>971288</v>
      </c>
    </row>
    <row r="13" spans="1:16" x14ac:dyDescent="0.45">
      <c r="A13" s="36" t="s">
        <v>19</v>
      </c>
      <c r="B13" s="32">
        <f t="shared" si="4"/>
        <v>2532148</v>
      </c>
      <c r="C13" s="37">
        <f>SUM(一般接種!D12+一般接種!G12+一般接種!J12+医療従事者等!C10)</f>
        <v>929919</v>
      </c>
      <c r="D13" s="33">
        <f t="shared" si="1"/>
        <v>0.86943907880048099</v>
      </c>
      <c r="E13" s="37">
        <f>SUM(一般接種!E12+一般接種!H12+一般接種!K12+医療従事者等!D10)</f>
        <v>915147</v>
      </c>
      <c r="F13" s="34">
        <f t="shared" si="2"/>
        <v>0.85562781774221597</v>
      </c>
      <c r="G13" s="32">
        <f t="shared" si="5"/>
        <v>687082</v>
      </c>
      <c r="H13" s="34">
        <f t="shared" si="3"/>
        <v>0.64239567224714411</v>
      </c>
      <c r="I13" s="38">
        <v>9633</v>
      </c>
      <c r="J13" s="38">
        <v>34613</v>
      </c>
      <c r="K13" s="38">
        <v>192479</v>
      </c>
      <c r="L13" s="38">
        <v>270039</v>
      </c>
      <c r="M13" s="38">
        <v>141361</v>
      </c>
      <c r="N13" s="38">
        <v>38957</v>
      </c>
      <c r="P13" s="1">
        <v>1069562</v>
      </c>
    </row>
    <row r="14" spans="1:16" x14ac:dyDescent="0.45">
      <c r="A14" s="36" t="s">
        <v>20</v>
      </c>
      <c r="B14" s="32">
        <f t="shared" si="4"/>
        <v>4307428</v>
      </c>
      <c r="C14" s="37">
        <f>SUM(一般接種!D13+一般接種!G13+一般接種!J13+医療従事者等!C11)</f>
        <v>1586822</v>
      </c>
      <c r="D14" s="33">
        <f t="shared" si="1"/>
        <v>0.85218674596239974</v>
      </c>
      <c r="E14" s="37">
        <f>SUM(一般接種!E13+一般接種!H13+一般接種!K13+医療従事者等!D11)</f>
        <v>1560767</v>
      </c>
      <c r="F14" s="34">
        <f t="shared" si="2"/>
        <v>0.83819417107621186</v>
      </c>
      <c r="G14" s="32">
        <f t="shared" si="5"/>
        <v>1159839</v>
      </c>
      <c r="H14" s="34">
        <f t="shared" si="3"/>
        <v>0.62287983356059073</v>
      </c>
      <c r="I14" s="38">
        <v>18933</v>
      </c>
      <c r="J14" s="38">
        <v>74661</v>
      </c>
      <c r="K14" s="38">
        <v>344956</v>
      </c>
      <c r="L14" s="38">
        <v>416398</v>
      </c>
      <c r="M14" s="38">
        <v>233289</v>
      </c>
      <c r="N14" s="38">
        <v>71602</v>
      </c>
      <c r="P14" s="1">
        <v>1862059</v>
      </c>
    </row>
    <row r="15" spans="1:16" x14ac:dyDescent="0.45">
      <c r="A15" s="36" t="s">
        <v>21</v>
      </c>
      <c r="B15" s="32">
        <f t="shared" si="4"/>
        <v>6638903</v>
      </c>
      <c r="C15" s="37">
        <f>SUM(一般接種!D14+一般接種!G14+一般接種!J14+医療従事者等!C12)</f>
        <v>2462711</v>
      </c>
      <c r="D15" s="33">
        <f t="shared" si="1"/>
        <v>0.84696914201208873</v>
      </c>
      <c r="E15" s="37">
        <f>SUM(一般接種!E14+一般接種!H14+一般接種!K14+医療従事者等!D12)</f>
        <v>2423856</v>
      </c>
      <c r="F15" s="34">
        <f t="shared" si="2"/>
        <v>0.83360623178312565</v>
      </c>
      <c r="G15" s="32">
        <f t="shared" si="5"/>
        <v>1752336</v>
      </c>
      <c r="H15" s="34">
        <f t="shared" si="3"/>
        <v>0.60265882535015092</v>
      </c>
      <c r="I15" s="38">
        <v>21074</v>
      </c>
      <c r="J15" s="38">
        <v>138953</v>
      </c>
      <c r="K15" s="38">
        <v>552740</v>
      </c>
      <c r="L15" s="38">
        <v>590671</v>
      </c>
      <c r="M15" s="38">
        <v>344646</v>
      </c>
      <c r="N15" s="38">
        <v>104252</v>
      </c>
      <c r="P15" s="1">
        <v>2907675</v>
      </c>
    </row>
    <row r="16" spans="1:16" x14ac:dyDescent="0.45">
      <c r="A16" s="39" t="s">
        <v>22</v>
      </c>
      <c r="B16" s="32">
        <f t="shared" si="4"/>
        <v>4357424</v>
      </c>
      <c r="C16" s="37">
        <f>SUM(一般接種!D15+一般接種!G15+一般接種!J15+医療従事者等!C13)</f>
        <v>1623797</v>
      </c>
      <c r="D16" s="33">
        <f t="shared" si="1"/>
        <v>0.83041636983922995</v>
      </c>
      <c r="E16" s="37">
        <f>SUM(一般接種!E15+一般接種!H15+一般接種!K15+医療従事者等!D13)</f>
        <v>1599155</v>
      </c>
      <c r="F16" s="34">
        <f t="shared" si="2"/>
        <v>0.81781435112286427</v>
      </c>
      <c r="G16" s="32">
        <f t="shared" si="5"/>
        <v>1134472</v>
      </c>
      <c r="H16" s="34">
        <f t="shared" si="3"/>
        <v>0.58017358076425241</v>
      </c>
      <c r="I16" s="38">
        <v>14720</v>
      </c>
      <c r="J16" s="38">
        <v>72048</v>
      </c>
      <c r="K16" s="38">
        <v>366416</v>
      </c>
      <c r="L16" s="38">
        <v>346326</v>
      </c>
      <c r="M16" s="38">
        <v>252064</v>
      </c>
      <c r="N16" s="38">
        <v>82898</v>
      </c>
      <c r="P16" s="1">
        <v>1955401</v>
      </c>
    </row>
    <row r="17" spans="1:16" x14ac:dyDescent="0.45">
      <c r="A17" s="36" t="s">
        <v>23</v>
      </c>
      <c r="B17" s="32">
        <f t="shared" si="4"/>
        <v>4377186</v>
      </c>
      <c r="C17" s="37">
        <f>SUM(一般接種!D16+一般接種!G16+一般接種!J16+医療従事者等!C14)</f>
        <v>1608458</v>
      </c>
      <c r="D17" s="33">
        <f t="shared" si="1"/>
        <v>0.8214377092907873</v>
      </c>
      <c r="E17" s="37">
        <f>SUM(一般接種!E16+一般接種!H16+一般接種!K16+医療従事者等!D14)</f>
        <v>1580936</v>
      </c>
      <c r="F17" s="34">
        <f t="shared" si="2"/>
        <v>0.80738225454151757</v>
      </c>
      <c r="G17" s="32">
        <f t="shared" si="5"/>
        <v>1187792</v>
      </c>
      <c r="H17" s="34">
        <f t="shared" si="3"/>
        <v>0.60660405157854469</v>
      </c>
      <c r="I17" s="38">
        <v>16171</v>
      </c>
      <c r="J17" s="38">
        <v>71541</v>
      </c>
      <c r="K17" s="38">
        <v>401686</v>
      </c>
      <c r="L17" s="38">
        <v>434848</v>
      </c>
      <c r="M17" s="38">
        <v>216670</v>
      </c>
      <c r="N17" s="38">
        <v>46876</v>
      </c>
      <c r="P17" s="1">
        <v>1958101</v>
      </c>
    </row>
    <row r="18" spans="1:16" x14ac:dyDescent="0.45">
      <c r="A18" s="36" t="s">
        <v>24</v>
      </c>
      <c r="B18" s="32">
        <f t="shared" si="4"/>
        <v>16262200</v>
      </c>
      <c r="C18" s="37">
        <f>SUM(一般接種!D17+一般接種!G17+一般接種!J17+医療従事者等!C15)</f>
        <v>6108504</v>
      </c>
      <c r="D18" s="33">
        <f t="shared" si="1"/>
        <v>0.8261658181403092</v>
      </c>
      <c r="E18" s="37">
        <f>SUM(一般接種!E17+一般接種!H17+一般接種!K17+医療従事者等!D15)</f>
        <v>6010046</v>
      </c>
      <c r="F18" s="34">
        <f t="shared" si="2"/>
        <v>0.81284952431084478</v>
      </c>
      <c r="G18" s="32">
        <f t="shared" si="5"/>
        <v>4143650</v>
      </c>
      <c r="H18" s="34">
        <f t="shared" si="3"/>
        <v>0.56042232146153825</v>
      </c>
      <c r="I18" s="38">
        <v>49035</v>
      </c>
      <c r="J18" s="38">
        <v>266758</v>
      </c>
      <c r="K18" s="38">
        <v>1308306</v>
      </c>
      <c r="L18" s="38">
        <v>1408021</v>
      </c>
      <c r="M18" s="38">
        <v>831646</v>
      </c>
      <c r="N18" s="38">
        <v>279884</v>
      </c>
      <c r="P18" s="1">
        <v>7393799</v>
      </c>
    </row>
    <row r="19" spans="1:16" x14ac:dyDescent="0.45">
      <c r="A19" s="36" t="s">
        <v>25</v>
      </c>
      <c r="B19" s="32">
        <f t="shared" si="4"/>
        <v>13981262</v>
      </c>
      <c r="C19" s="37">
        <f>SUM(一般接種!D18+一般接種!G18+一般接種!J18+医療従事者等!C16)</f>
        <v>5213016</v>
      </c>
      <c r="D19" s="33">
        <f t="shared" si="1"/>
        <v>0.82446703185820669</v>
      </c>
      <c r="E19" s="37">
        <f>SUM(一般接種!E18+一般接種!H18+一般接種!K18+医療従事者等!D16)</f>
        <v>5138390</v>
      </c>
      <c r="F19" s="34">
        <f t="shared" si="2"/>
        <v>0.81266452123490329</v>
      </c>
      <c r="G19" s="32">
        <f t="shared" si="5"/>
        <v>3629856</v>
      </c>
      <c r="H19" s="34">
        <f t="shared" si="3"/>
        <v>0.57408160696086541</v>
      </c>
      <c r="I19" s="38">
        <v>42838</v>
      </c>
      <c r="J19" s="38">
        <v>210109</v>
      </c>
      <c r="K19" s="38">
        <v>1081619</v>
      </c>
      <c r="L19" s="38">
        <v>1315180</v>
      </c>
      <c r="M19" s="38">
        <v>749554</v>
      </c>
      <c r="N19" s="38">
        <v>230556</v>
      </c>
      <c r="P19" s="1">
        <v>6322892</v>
      </c>
    </row>
    <row r="20" spans="1:16" x14ac:dyDescent="0.45">
      <c r="A20" s="36" t="s">
        <v>26</v>
      </c>
      <c r="B20" s="32">
        <f t="shared" si="4"/>
        <v>30132575</v>
      </c>
      <c r="C20" s="37">
        <f>SUM(一般接種!D19+一般接種!G19+一般接種!J19+医療従事者等!C17)</f>
        <v>11264576</v>
      </c>
      <c r="D20" s="33">
        <f t="shared" si="1"/>
        <v>0.8137187232926415</v>
      </c>
      <c r="E20" s="37">
        <f>SUM(一般接種!E19+一般接種!H19+一般接種!K19+医療従事者等!D17)</f>
        <v>11105210</v>
      </c>
      <c r="F20" s="34">
        <f t="shared" si="2"/>
        <v>0.80220660796257892</v>
      </c>
      <c r="G20" s="32">
        <f t="shared" si="5"/>
        <v>7762789</v>
      </c>
      <c r="H20" s="34">
        <f t="shared" si="3"/>
        <v>0.56076027666466643</v>
      </c>
      <c r="I20" s="38">
        <v>100023</v>
      </c>
      <c r="J20" s="38">
        <v>598859</v>
      </c>
      <c r="K20" s="38">
        <v>2616166</v>
      </c>
      <c r="L20" s="38">
        <v>2915910</v>
      </c>
      <c r="M20" s="38">
        <v>1234066</v>
      </c>
      <c r="N20" s="38">
        <v>297765</v>
      </c>
      <c r="P20" s="1">
        <v>13843329</v>
      </c>
    </row>
    <row r="21" spans="1:16" x14ac:dyDescent="0.45">
      <c r="A21" s="36" t="s">
        <v>27</v>
      </c>
      <c r="B21" s="32">
        <f t="shared" si="4"/>
        <v>20266106</v>
      </c>
      <c r="C21" s="37">
        <f>SUM(一般接種!D20+一般接種!G20+一般接種!J20+医療従事者等!C18)</f>
        <v>7584367</v>
      </c>
      <c r="D21" s="33">
        <f t="shared" si="1"/>
        <v>0.8225810789910768</v>
      </c>
      <c r="E21" s="37">
        <f>SUM(一般接種!E20+一般接種!H20+一般接種!K20+医療従事者等!D18)</f>
        <v>7484773</v>
      </c>
      <c r="F21" s="34">
        <f t="shared" si="2"/>
        <v>0.81177936805316497</v>
      </c>
      <c r="G21" s="32">
        <f t="shared" si="5"/>
        <v>5196966</v>
      </c>
      <c r="H21" s="34">
        <f t="shared" si="3"/>
        <v>0.56364966249127191</v>
      </c>
      <c r="I21" s="38">
        <v>49824</v>
      </c>
      <c r="J21" s="38">
        <v>296921</v>
      </c>
      <c r="K21" s="38">
        <v>1442853</v>
      </c>
      <c r="L21" s="38">
        <v>2035354</v>
      </c>
      <c r="M21" s="38">
        <v>1089044</v>
      </c>
      <c r="N21" s="38">
        <v>282970</v>
      </c>
      <c r="P21" s="1">
        <v>9220206</v>
      </c>
    </row>
    <row r="22" spans="1:16" x14ac:dyDescent="0.45">
      <c r="A22" s="36" t="s">
        <v>28</v>
      </c>
      <c r="B22" s="32">
        <f t="shared" si="4"/>
        <v>5178061</v>
      </c>
      <c r="C22" s="37">
        <f>SUM(一般接種!D21+一般接種!G21+一般接種!J21+医療従事者等!C19)</f>
        <v>1891515</v>
      </c>
      <c r="D22" s="33">
        <f t="shared" si="1"/>
        <v>0.85466167594594911</v>
      </c>
      <c r="E22" s="37">
        <f>SUM(一般接種!E21+一般接種!H21+一般接種!K21+医療従事者等!D19)</f>
        <v>1855695</v>
      </c>
      <c r="F22" s="34">
        <f t="shared" si="2"/>
        <v>0.83847677588838476</v>
      </c>
      <c r="G22" s="32">
        <f t="shared" si="5"/>
        <v>1430851</v>
      </c>
      <c r="H22" s="34">
        <f t="shared" si="3"/>
        <v>0.64651536661825959</v>
      </c>
      <c r="I22" s="38">
        <v>16794</v>
      </c>
      <c r="J22" s="38">
        <v>64513</v>
      </c>
      <c r="K22" s="38">
        <v>343595</v>
      </c>
      <c r="L22" s="38">
        <v>565300</v>
      </c>
      <c r="M22" s="38">
        <v>354345</v>
      </c>
      <c r="N22" s="38">
        <v>86304</v>
      </c>
      <c r="P22" s="1">
        <v>2213174</v>
      </c>
    </row>
    <row r="23" spans="1:16" x14ac:dyDescent="0.45">
      <c r="A23" s="36" t="s">
        <v>29</v>
      </c>
      <c r="B23" s="32">
        <f t="shared" si="4"/>
        <v>2422903</v>
      </c>
      <c r="C23" s="37">
        <f>SUM(一般接種!D22+一般接種!G22+一般接種!J22+医療従事者等!C20)</f>
        <v>894802</v>
      </c>
      <c r="D23" s="33">
        <f t="shared" si="1"/>
        <v>0.85408438121018559</v>
      </c>
      <c r="E23" s="37">
        <f>SUM(一般接種!E22+一般接種!H22+一般接種!K22+医療従事者等!D20)</f>
        <v>885521</v>
      </c>
      <c r="F23" s="34">
        <f t="shared" si="2"/>
        <v>0.84522570952414589</v>
      </c>
      <c r="G23" s="32">
        <f t="shared" si="5"/>
        <v>642580</v>
      </c>
      <c r="H23" s="34">
        <f t="shared" si="3"/>
        <v>0.61333964572949218</v>
      </c>
      <c r="I23" s="38">
        <v>10195</v>
      </c>
      <c r="J23" s="38">
        <v>38971</v>
      </c>
      <c r="K23" s="38">
        <v>212536</v>
      </c>
      <c r="L23" s="38">
        <v>218958</v>
      </c>
      <c r="M23" s="38">
        <v>126131</v>
      </c>
      <c r="N23" s="38">
        <v>35789</v>
      </c>
      <c r="P23" s="1">
        <v>1047674</v>
      </c>
    </row>
    <row r="24" spans="1:16" x14ac:dyDescent="0.45">
      <c r="A24" s="36" t="s">
        <v>30</v>
      </c>
      <c r="B24" s="32">
        <f t="shared" si="4"/>
        <v>2506098</v>
      </c>
      <c r="C24" s="37">
        <f>SUM(一般接種!D23+一般接種!G23+一般接種!J23+医療従事者等!C21)</f>
        <v>934511</v>
      </c>
      <c r="D24" s="33">
        <f t="shared" si="1"/>
        <v>0.8250616250653332</v>
      </c>
      <c r="E24" s="37">
        <f>SUM(一般接種!E23+一般接種!H23+一般接種!K23+医療従事者等!D21)</f>
        <v>921132</v>
      </c>
      <c r="F24" s="34">
        <f t="shared" si="2"/>
        <v>0.81324956562274864</v>
      </c>
      <c r="G24" s="32">
        <f t="shared" si="5"/>
        <v>650455</v>
      </c>
      <c r="H24" s="34">
        <f t="shared" si="3"/>
        <v>0.57427409557712139</v>
      </c>
      <c r="I24" s="38">
        <v>9271</v>
      </c>
      <c r="J24" s="38">
        <v>55162</v>
      </c>
      <c r="K24" s="38">
        <v>203346</v>
      </c>
      <c r="L24" s="38">
        <v>214982</v>
      </c>
      <c r="M24" s="38">
        <v>130387</v>
      </c>
      <c r="N24" s="38">
        <v>37307</v>
      </c>
      <c r="P24" s="1">
        <v>1132656</v>
      </c>
    </row>
    <row r="25" spans="1:16" x14ac:dyDescent="0.45">
      <c r="A25" s="36" t="s">
        <v>31</v>
      </c>
      <c r="B25" s="32">
        <f t="shared" si="4"/>
        <v>1751174</v>
      </c>
      <c r="C25" s="37">
        <f>SUM(一般接種!D24+一般接種!G24+一般接種!J24+医療従事者等!C22)</f>
        <v>646546</v>
      </c>
      <c r="D25" s="33">
        <f t="shared" si="1"/>
        <v>0.83470202676795124</v>
      </c>
      <c r="E25" s="37">
        <f>SUM(一般接種!E24+一般接種!H24+一般接種!K24+医療従事者等!D22)</f>
        <v>639043</v>
      </c>
      <c r="F25" s="34">
        <f t="shared" si="2"/>
        <v>0.82501552448220528</v>
      </c>
      <c r="G25" s="32">
        <f t="shared" si="5"/>
        <v>465585</v>
      </c>
      <c r="H25" s="34">
        <f t="shared" si="3"/>
        <v>0.60107825759150413</v>
      </c>
      <c r="I25" s="38">
        <v>7597</v>
      </c>
      <c r="J25" s="38">
        <v>32263</v>
      </c>
      <c r="K25" s="38">
        <v>143639</v>
      </c>
      <c r="L25" s="38">
        <v>171851</v>
      </c>
      <c r="M25" s="38">
        <v>91631</v>
      </c>
      <c r="N25" s="38">
        <v>18604</v>
      </c>
      <c r="P25" s="1">
        <v>774583</v>
      </c>
    </row>
    <row r="26" spans="1:16" x14ac:dyDescent="0.45">
      <c r="A26" s="36" t="s">
        <v>32</v>
      </c>
      <c r="B26" s="32">
        <f t="shared" si="4"/>
        <v>1844299</v>
      </c>
      <c r="C26" s="37">
        <f>SUM(一般接種!D25+一般接種!G25+一般接種!J25+医療従事者等!C23)</f>
        <v>680120</v>
      </c>
      <c r="D26" s="33">
        <f t="shared" si="1"/>
        <v>0.82840741196374656</v>
      </c>
      <c r="E26" s="37">
        <f>SUM(一般接種!E25+一般接種!H25+一般接種!K25+医療従事者等!D23)</f>
        <v>671123</v>
      </c>
      <c r="F26" s="34">
        <f t="shared" si="2"/>
        <v>0.81744878483112604</v>
      </c>
      <c r="G26" s="32">
        <f t="shared" si="5"/>
        <v>493056</v>
      </c>
      <c r="H26" s="34">
        <f t="shared" si="3"/>
        <v>0.60055761470504765</v>
      </c>
      <c r="I26" s="38">
        <v>6262</v>
      </c>
      <c r="J26" s="38">
        <v>37725</v>
      </c>
      <c r="K26" s="38">
        <v>168420</v>
      </c>
      <c r="L26" s="38">
        <v>164373</v>
      </c>
      <c r="M26" s="38">
        <v>96002</v>
      </c>
      <c r="N26" s="38">
        <v>20274</v>
      </c>
      <c r="P26" s="1">
        <v>820997</v>
      </c>
    </row>
    <row r="27" spans="1:16" x14ac:dyDescent="0.45">
      <c r="A27" s="36" t="s">
        <v>33</v>
      </c>
      <c r="B27" s="32">
        <f t="shared" si="4"/>
        <v>4685348</v>
      </c>
      <c r="C27" s="37">
        <f>SUM(一般接種!D26+一般接種!G26+一般接種!J26+医療従事者等!C24)</f>
        <v>1722979</v>
      </c>
      <c r="D27" s="33">
        <f t="shared" si="1"/>
        <v>0.83165913433992833</v>
      </c>
      <c r="E27" s="37">
        <f>SUM(一般接種!E26+一般接種!H26+一般接種!K26+医療従事者等!D24)</f>
        <v>1695827</v>
      </c>
      <c r="F27" s="34">
        <f t="shared" si="2"/>
        <v>0.81855322369586492</v>
      </c>
      <c r="G27" s="32">
        <f t="shared" si="5"/>
        <v>1266542</v>
      </c>
      <c r="H27" s="34">
        <f t="shared" si="3"/>
        <v>0.61134304209462875</v>
      </c>
      <c r="I27" s="38">
        <v>14300</v>
      </c>
      <c r="J27" s="38">
        <v>69035</v>
      </c>
      <c r="K27" s="38">
        <v>456431</v>
      </c>
      <c r="L27" s="38">
        <v>431441</v>
      </c>
      <c r="M27" s="38">
        <v>234288</v>
      </c>
      <c r="N27" s="38">
        <v>61047</v>
      </c>
      <c r="P27" s="1">
        <v>2071737</v>
      </c>
    </row>
    <row r="28" spans="1:16" x14ac:dyDescent="0.45">
      <c r="A28" s="36" t="s">
        <v>34</v>
      </c>
      <c r="B28" s="32">
        <f t="shared" si="4"/>
        <v>4529295</v>
      </c>
      <c r="C28" s="37">
        <f>SUM(一般接種!D27+一般接種!G27+一般接種!J27+医療従事者等!C25)</f>
        <v>1665526</v>
      </c>
      <c r="D28" s="33">
        <f t="shared" si="1"/>
        <v>0.82582974636439765</v>
      </c>
      <c r="E28" s="37">
        <f>SUM(一般接種!E27+一般接種!H27+一般接種!K27+医療従事者等!D25)</f>
        <v>1649646</v>
      </c>
      <c r="F28" s="34">
        <f t="shared" si="2"/>
        <v>0.81795585164749351</v>
      </c>
      <c r="G28" s="32">
        <f t="shared" si="5"/>
        <v>1214123</v>
      </c>
      <c r="H28" s="34">
        <f t="shared" si="3"/>
        <v>0.60200734731561178</v>
      </c>
      <c r="I28" s="38">
        <v>15428</v>
      </c>
      <c r="J28" s="38">
        <v>84959</v>
      </c>
      <c r="K28" s="38">
        <v>466075</v>
      </c>
      <c r="L28" s="38">
        <v>402328</v>
      </c>
      <c r="M28" s="38">
        <v>190999</v>
      </c>
      <c r="N28" s="38">
        <v>54334</v>
      </c>
      <c r="P28" s="1">
        <v>2016791</v>
      </c>
    </row>
    <row r="29" spans="1:16" x14ac:dyDescent="0.45">
      <c r="A29" s="36" t="s">
        <v>35</v>
      </c>
      <c r="B29" s="32">
        <f t="shared" si="4"/>
        <v>8349990</v>
      </c>
      <c r="C29" s="37">
        <f>SUM(一般接種!D28+一般接種!G28+一般接種!J28+医療従事者等!C26)</f>
        <v>3127995</v>
      </c>
      <c r="D29" s="33">
        <f t="shared" si="1"/>
        <v>0.84855517516398737</v>
      </c>
      <c r="E29" s="37">
        <f>SUM(一般接種!E28+一般接種!H28+一般接種!K28+医療従事者等!D26)</f>
        <v>3087047</v>
      </c>
      <c r="F29" s="34">
        <f t="shared" si="2"/>
        <v>0.83744689739736211</v>
      </c>
      <c r="G29" s="32">
        <f t="shared" si="5"/>
        <v>2134948</v>
      </c>
      <c r="H29" s="34">
        <f t="shared" si="3"/>
        <v>0.57916370521883964</v>
      </c>
      <c r="I29" s="38">
        <v>23405</v>
      </c>
      <c r="J29" s="38">
        <v>114504</v>
      </c>
      <c r="K29" s="38">
        <v>651855</v>
      </c>
      <c r="L29" s="38">
        <v>750569</v>
      </c>
      <c r="M29" s="38">
        <v>449199</v>
      </c>
      <c r="N29" s="38">
        <v>145416</v>
      </c>
      <c r="P29" s="1">
        <v>3686260</v>
      </c>
    </row>
    <row r="30" spans="1:16" x14ac:dyDescent="0.45">
      <c r="A30" s="36" t="s">
        <v>36</v>
      </c>
      <c r="B30" s="32">
        <f t="shared" si="4"/>
        <v>15968009</v>
      </c>
      <c r="C30" s="37">
        <f>SUM(一般接種!D29+一般接種!G29+一般接種!J29+医療従事者等!C27)</f>
        <v>5997440</v>
      </c>
      <c r="D30" s="33">
        <f t="shared" si="1"/>
        <v>0.79343790193207864</v>
      </c>
      <c r="E30" s="37">
        <f>SUM(一般接種!E29+一般接種!H29+一般接種!K29+医療従事者等!D27)</f>
        <v>5886015</v>
      </c>
      <c r="F30" s="34">
        <f t="shared" si="2"/>
        <v>0.77869680936211849</v>
      </c>
      <c r="G30" s="32">
        <f t="shared" si="5"/>
        <v>4084554</v>
      </c>
      <c r="H30" s="34">
        <f t="shared" si="3"/>
        <v>0.54037055078304741</v>
      </c>
      <c r="I30" s="38">
        <v>42984</v>
      </c>
      <c r="J30" s="38">
        <v>371904</v>
      </c>
      <c r="K30" s="38">
        <v>1348046</v>
      </c>
      <c r="L30" s="38">
        <v>1356172</v>
      </c>
      <c r="M30" s="38">
        <v>756210</v>
      </c>
      <c r="N30" s="38">
        <v>209238</v>
      </c>
      <c r="P30" s="1">
        <v>7558802</v>
      </c>
    </row>
    <row r="31" spans="1:16" x14ac:dyDescent="0.45">
      <c r="A31" s="36" t="s">
        <v>37</v>
      </c>
      <c r="B31" s="32">
        <f t="shared" si="4"/>
        <v>3957974</v>
      </c>
      <c r="C31" s="37">
        <f>SUM(一般接種!D30+一般接種!G30+一般接種!J30+医療従事者等!C28)</f>
        <v>1476298</v>
      </c>
      <c r="D31" s="33">
        <f t="shared" si="1"/>
        <v>0.81991183839223081</v>
      </c>
      <c r="E31" s="37">
        <f>SUM(一般接種!E30+一般接種!H30+一般接種!K30+医療従事者等!D28)</f>
        <v>1458297</v>
      </c>
      <c r="F31" s="34">
        <f t="shared" si="2"/>
        <v>0.80991437649571774</v>
      </c>
      <c r="G31" s="32">
        <f t="shared" si="5"/>
        <v>1023379</v>
      </c>
      <c r="H31" s="34">
        <f t="shared" si="3"/>
        <v>0.56836801056561936</v>
      </c>
      <c r="I31" s="38">
        <v>16784</v>
      </c>
      <c r="J31" s="38">
        <v>67218</v>
      </c>
      <c r="K31" s="38">
        <v>346365</v>
      </c>
      <c r="L31" s="38">
        <v>352914</v>
      </c>
      <c r="M31" s="38">
        <v>193824</v>
      </c>
      <c r="N31" s="38">
        <v>46274</v>
      </c>
      <c r="P31" s="1">
        <v>1800557</v>
      </c>
    </row>
    <row r="32" spans="1:16" x14ac:dyDescent="0.45">
      <c r="A32" s="36" t="s">
        <v>38</v>
      </c>
      <c r="B32" s="32">
        <f t="shared" si="4"/>
        <v>3089905</v>
      </c>
      <c r="C32" s="37">
        <f>SUM(一般接種!D31+一般接種!G31+一般接種!J31+医療従事者等!C29)</f>
        <v>1155181</v>
      </c>
      <c r="D32" s="33">
        <f t="shared" si="1"/>
        <v>0.81417112393689783</v>
      </c>
      <c r="E32" s="37">
        <f>SUM(一般接種!E31+一般接種!H31+一般接種!K31+医療従事者等!D29)</f>
        <v>1141568</v>
      </c>
      <c r="F32" s="34">
        <f t="shared" si="2"/>
        <v>0.80457668677929839</v>
      </c>
      <c r="G32" s="32">
        <f t="shared" si="5"/>
        <v>793156</v>
      </c>
      <c r="H32" s="34">
        <f t="shared" si="3"/>
        <v>0.55901604335363386</v>
      </c>
      <c r="I32" s="38">
        <v>8719</v>
      </c>
      <c r="J32" s="38">
        <v>52670</v>
      </c>
      <c r="K32" s="38">
        <v>238277</v>
      </c>
      <c r="L32" s="38">
        <v>285235</v>
      </c>
      <c r="M32" s="38">
        <v>159142</v>
      </c>
      <c r="N32" s="38">
        <v>49113</v>
      </c>
      <c r="P32" s="1">
        <v>1418843</v>
      </c>
    </row>
    <row r="33" spans="1:16" x14ac:dyDescent="0.45">
      <c r="A33" s="36" t="s">
        <v>39</v>
      </c>
      <c r="B33" s="32">
        <f t="shared" si="4"/>
        <v>5362508</v>
      </c>
      <c r="C33" s="37">
        <f>SUM(一般接種!D32+一般接種!G32+一般接種!J32+医療従事者等!C30)</f>
        <v>2025131</v>
      </c>
      <c r="D33" s="33">
        <f t="shared" si="1"/>
        <v>0.80027559313380292</v>
      </c>
      <c r="E33" s="37">
        <f>SUM(一般接種!E32+一般接種!H32+一般接種!K32+医療従事者等!D30)</f>
        <v>1990371</v>
      </c>
      <c r="F33" s="34">
        <f t="shared" si="2"/>
        <v>0.78653940539220457</v>
      </c>
      <c r="G33" s="32">
        <f t="shared" si="5"/>
        <v>1347006</v>
      </c>
      <c r="H33" s="34">
        <f t="shared" si="3"/>
        <v>0.5322994046334738</v>
      </c>
      <c r="I33" s="38">
        <v>25794</v>
      </c>
      <c r="J33" s="38">
        <v>93992</v>
      </c>
      <c r="K33" s="38">
        <v>447157</v>
      </c>
      <c r="L33" s="38">
        <v>469860</v>
      </c>
      <c r="M33" s="38">
        <v>247926</v>
      </c>
      <c r="N33" s="38">
        <v>62277</v>
      </c>
      <c r="P33" s="1">
        <v>2530542</v>
      </c>
    </row>
    <row r="34" spans="1:16" x14ac:dyDescent="0.45">
      <c r="A34" s="36" t="s">
        <v>40</v>
      </c>
      <c r="B34" s="32">
        <f t="shared" si="4"/>
        <v>18100356</v>
      </c>
      <c r="C34" s="37">
        <f>SUM(一般接種!D33+一般接種!G33+一般接種!J33+医療従事者等!C31)</f>
        <v>6889943</v>
      </c>
      <c r="D34" s="33">
        <f t="shared" si="1"/>
        <v>0.77944843329003155</v>
      </c>
      <c r="E34" s="37">
        <f>SUM(一般接種!E33+一般接種!H33+一般接種!K33+医療従事者等!D31)</f>
        <v>6795803</v>
      </c>
      <c r="F34" s="34">
        <f t="shared" si="2"/>
        <v>0.76879852290471729</v>
      </c>
      <c r="G34" s="32">
        <f t="shared" si="5"/>
        <v>4414610</v>
      </c>
      <c r="H34" s="34">
        <f t="shared" si="3"/>
        <v>0.4994178976642486</v>
      </c>
      <c r="I34" s="38">
        <v>63929</v>
      </c>
      <c r="J34" s="38">
        <v>365871</v>
      </c>
      <c r="K34" s="38">
        <v>1508892</v>
      </c>
      <c r="L34" s="38">
        <v>1537047</v>
      </c>
      <c r="M34" s="38">
        <v>757519</v>
      </c>
      <c r="N34" s="38">
        <v>181352</v>
      </c>
      <c r="P34" s="1">
        <v>8839511</v>
      </c>
    </row>
    <row r="35" spans="1:16" x14ac:dyDescent="0.45">
      <c r="A35" s="36" t="s">
        <v>41</v>
      </c>
      <c r="B35" s="32">
        <f t="shared" si="4"/>
        <v>11785076</v>
      </c>
      <c r="C35" s="37">
        <f>SUM(一般接種!D34+一般接種!G34+一般接種!J34+医療従事者等!C32)</f>
        <v>4425598</v>
      </c>
      <c r="D35" s="33">
        <f t="shared" si="1"/>
        <v>0.8012126094729457</v>
      </c>
      <c r="E35" s="37">
        <f>SUM(一般接種!E34+一般接種!H34+一般接種!K34+医療従事者等!D32)</f>
        <v>4369593</v>
      </c>
      <c r="F35" s="34">
        <f t="shared" si="2"/>
        <v>0.79107343456516332</v>
      </c>
      <c r="G35" s="32">
        <f t="shared" si="5"/>
        <v>2989885</v>
      </c>
      <c r="H35" s="34">
        <f t="shared" si="3"/>
        <v>0.54129036638077355</v>
      </c>
      <c r="I35" s="38">
        <v>44001</v>
      </c>
      <c r="J35" s="38">
        <v>240003</v>
      </c>
      <c r="K35" s="38">
        <v>1003596</v>
      </c>
      <c r="L35" s="38">
        <v>1029505</v>
      </c>
      <c r="M35" s="38">
        <v>537073</v>
      </c>
      <c r="N35" s="38">
        <v>135707</v>
      </c>
      <c r="P35" s="1">
        <v>5523625</v>
      </c>
    </row>
    <row r="36" spans="1:16" x14ac:dyDescent="0.45">
      <c r="A36" s="36" t="s">
        <v>42</v>
      </c>
      <c r="B36" s="32">
        <f t="shared" si="4"/>
        <v>2948584</v>
      </c>
      <c r="C36" s="37">
        <f>SUM(一般接種!D35+一般接種!G35+一般接種!J35+医療従事者等!C33)</f>
        <v>1092232</v>
      </c>
      <c r="D36" s="33">
        <f t="shared" si="1"/>
        <v>0.81222601560600238</v>
      </c>
      <c r="E36" s="37">
        <f>SUM(一般接種!E35+一般接種!H35+一般接種!K35+医療従事者等!D33)</f>
        <v>1080255</v>
      </c>
      <c r="F36" s="34">
        <f t="shared" si="2"/>
        <v>0.80331945455586551</v>
      </c>
      <c r="G36" s="32">
        <f t="shared" si="5"/>
        <v>776097</v>
      </c>
      <c r="H36" s="34">
        <f t="shared" si="3"/>
        <v>0.57713578620089101</v>
      </c>
      <c r="I36" s="38">
        <v>7445</v>
      </c>
      <c r="J36" s="38">
        <v>53517</v>
      </c>
      <c r="K36" s="38">
        <v>306143</v>
      </c>
      <c r="L36" s="38">
        <v>251981</v>
      </c>
      <c r="M36" s="38">
        <v>130258</v>
      </c>
      <c r="N36" s="38">
        <v>26753</v>
      </c>
      <c r="P36" s="1">
        <v>1344739</v>
      </c>
    </row>
    <row r="37" spans="1:16" x14ac:dyDescent="0.45">
      <c r="A37" s="36" t="s">
        <v>43</v>
      </c>
      <c r="B37" s="32">
        <f t="shared" si="4"/>
        <v>2045671</v>
      </c>
      <c r="C37" s="37">
        <f>SUM(一般接種!D36+一般接種!G36+一般接種!J36+医療従事者等!C34)</f>
        <v>748953</v>
      </c>
      <c r="D37" s="33">
        <f t="shared" si="1"/>
        <v>0.79301950802175281</v>
      </c>
      <c r="E37" s="37">
        <f>SUM(一般接種!E36+一般接種!H36+一般接種!K36+医療従事者等!D34)</f>
        <v>739297</v>
      </c>
      <c r="F37" s="34">
        <f t="shared" si="2"/>
        <v>0.78279537330374238</v>
      </c>
      <c r="G37" s="32">
        <f t="shared" si="5"/>
        <v>557421</v>
      </c>
      <c r="H37" s="34">
        <f t="shared" si="3"/>
        <v>0.59021824758161523</v>
      </c>
      <c r="I37" s="38">
        <v>7665</v>
      </c>
      <c r="J37" s="38">
        <v>44679</v>
      </c>
      <c r="K37" s="38">
        <v>210986</v>
      </c>
      <c r="L37" s="38">
        <v>195801</v>
      </c>
      <c r="M37" s="38">
        <v>82853</v>
      </c>
      <c r="N37" s="38">
        <v>15437</v>
      </c>
      <c r="P37" s="1">
        <v>944432</v>
      </c>
    </row>
    <row r="38" spans="1:16" x14ac:dyDescent="0.45">
      <c r="A38" s="36" t="s">
        <v>44</v>
      </c>
      <c r="B38" s="32">
        <f t="shared" si="4"/>
        <v>1199265</v>
      </c>
      <c r="C38" s="37">
        <f>SUM(一般接種!D37+一般接種!G37+一般接種!J37+医療従事者等!C35)</f>
        <v>442498</v>
      </c>
      <c r="D38" s="33">
        <f t="shared" si="1"/>
        <v>0.79473336350639745</v>
      </c>
      <c r="E38" s="37">
        <f>SUM(一般接種!E37+一般接種!H37+一般接種!K37+医療従事者等!D35)</f>
        <v>436239</v>
      </c>
      <c r="F38" s="34">
        <f t="shared" si="2"/>
        <v>0.78349210112286904</v>
      </c>
      <c r="G38" s="32">
        <f t="shared" si="5"/>
        <v>320528</v>
      </c>
      <c r="H38" s="34">
        <f t="shared" si="3"/>
        <v>0.57567332629295176</v>
      </c>
      <c r="I38" s="38">
        <v>4891</v>
      </c>
      <c r="J38" s="38">
        <v>23040</v>
      </c>
      <c r="K38" s="38">
        <v>107837</v>
      </c>
      <c r="L38" s="38">
        <v>110283</v>
      </c>
      <c r="M38" s="38">
        <v>59483</v>
      </c>
      <c r="N38" s="38">
        <v>14994</v>
      </c>
      <c r="P38" s="1">
        <v>556788</v>
      </c>
    </row>
    <row r="39" spans="1:16" x14ac:dyDescent="0.45">
      <c r="A39" s="36" t="s">
        <v>45</v>
      </c>
      <c r="B39" s="32">
        <f t="shared" si="4"/>
        <v>1508091</v>
      </c>
      <c r="C39" s="37">
        <f>SUM(一般接種!D38+一般接種!G38+一般接種!J38+医療従事者等!C36)</f>
        <v>561794</v>
      </c>
      <c r="D39" s="33">
        <f t="shared" si="1"/>
        <v>0.83499030194035506</v>
      </c>
      <c r="E39" s="37">
        <f>SUM(一般接種!E38+一般接種!H38+一般接種!K38+医療従事者等!D36)</f>
        <v>550727</v>
      </c>
      <c r="F39" s="34">
        <f t="shared" si="2"/>
        <v>0.81854150100696332</v>
      </c>
      <c r="G39" s="32">
        <f t="shared" si="5"/>
        <v>395570</v>
      </c>
      <c r="H39" s="34">
        <f t="shared" si="3"/>
        <v>0.58793278984564845</v>
      </c>
      <c r="I39" s="38">
        <v>4862</v>
      </c>
      <c r="J39" s="38">
        <v>30234</v>
      </c>
      <c r="K39" s="38">
        <v>111067</v>
      </c>
      <c r="L39" s="38">
        <v>142204</v>
      </c>
      <c r="M39" s="38">
        <v>81465</v>
      </c>
      <c r="N39" s="38">
        <v>25738</v>
      </c>
      <c r="P39" s="1">
        <v>672815</v>
      </c>
    </row>
    <row r="40" spans="1:16" x14ac:dyDescent="0.45">
      <c r="A40" s="36" t="s">
        <v>46</v>
      </c>
      <c r="B40" s="32">
        <f t="shared" si="4"/>
        <v>4038735</v>
      </c>
      <c r="C40" s="37">
        <f>SUM(一般接種!D39+一般接種!G39+一般接種!J39+医療従事者等!C37)</f>
        <v>1511104</v>
      </c>
      <c r="D40" s="33">
        <f t="shared" si="1"/>
        <v>0.79792543105337388</v>
      </c>
      <c r="E40" s="37">
        <f>SUM(一般接種!E39+一般接種!H39+一般接種!K39+医療従事者等!D37)</f>
        <v>1479344</v>
      </c>
      <c r="F40" s="34">
        <f t="shared" si="2"/>
        <v>0.78115483704379207</v>
      </c>
      <c r="G40" s="32">
        <f t="shared" si="5"/>
        <v>1048287</v>
      </c>
      <c r="H40" s="34">
        <f t="shared" si="3"/>
        <v>0.55353890688043195</v>
      </c>
      <c r="I40" s="38">
        <v>21863</v>
      </c>
      <c r="J40" s="38">
        <v>137546</v>
      </c>
      <c r="K40" s="38">
        <v>361737</v>
      </c>
      <c r="L40" s="38">
        <v>317384</v>
      </c>
      <c r="M40" s="38">
        <v>162981</v>
      </c>
      <c r="N40" s="38">
        <v>46776</v>
      </c>
      <c r="P40" s="1">
        <v>1893791</v>
      </c>
    </row>
    <row r="41" spans="1:16" x14ac:dyDescent="0.45">
      <c r="A41" s="36" t="s">
        <v>47</v>
      </c>
      <c r="B41" s="32">
        <f t="shared" si="4"/>
        <v>6022239</v>
      </c>
      <c r="C41" s="37">
        <f>SUM(一般接種!D40+一般接種!G40+一般接種!J40+医療従事者等!C38)</f>
        <v>2238457</v>
      </c>
      <c r="D41" s="33">
        <f t="shared" si="1"/>
        <v>0.79591478268104521</v>
      </c>
      <c r="E41" s="37">
        <f>SUM(一般接種!E40+一般接種!H40+一般接種!K40+医療従事者等!D38)</f>
        <v>2207759</v>
      </c>
      <c r="F41" s="34">
        <f t="shared" si="2"/>
        <v>0.78499967821455663</v>
      </c>
      <c r="G41" s="32">
        <f t="shared" si="5"/>
        <v>1576023</v>
      </c>
      <c r="H41" s="34">
        <f t="shared" si="3"/>
        <v>0.56037708276072706</v>
      </c>
      <c r="I41" s="38">
        <v>22366</v>
      </c>
      <c r="J41" s="38">
        <v>120887</v>
      </c>
      <c r="K41" s="38">
        <v>544183</v>
      </c>
      <c r="L41" s="38">
        <v>530843</v>
      </c>
      <c r="M41" s="38">
        <v>290783</v>
      </c>
      <c r="N41" s="38">
        <v>66961</v>
      </c>
      <c r="P41" s="1">
        <v>2812433</v>
      </c>
    </row>
    <row r="42" spans="1:16" x14ac:dyDescent="0.45">
      <c r="A42" s="36" t="s">
        <v>48</v>
      </c>
      <c r="B42" s="32">
        <f t="shared" si="4"/>
        <v>3059435</v>
      </c>
      <c r="C42" s="37">
        <f>SUM(一般接種!D41+一般接種!G41+一般接種!J41+医療従事者等!C39)</f>
        <v>1118807</v>
      </c>
      <c r="D42" s="33">
        <f t="shared" si="1"/>
        <v>0.82501198280375487</v>
      </c>
      <c r="E42" s="37">
        <f>SUM(一般接種!E41+一般接種!H41+一般接種!K41+医療従事者等!D39)</f>
        <v>1094540</v>
      </c>
      <c r="F42" s="34">
        <f t="shared" si="2"/>
        <v>0.8071174167287315</v>
      </c>
      <c r="G42" s="32">
        <f t="shared" si="5"/>
        <v>846088</v>
      </c>
      <c r="H42" s="34">
        <f t="shared" si="3"/>
        <v>0.62390809005169201</v>
      </c>
      <c r="I42" s="38">
        <v>44691</v>
      </c>
      <c r="J42" s="38">
        <v>46409</v>
      </c>
      <c r="K42" s="38">
        <v>286666</v>
      </c>
      <c r="L42" s="38">
        <v>309427</v>
      </c>
      <c r="M42" s="38">
        <v>133253</v>
      </c>
      <c r="N42" s="38">
        <v>25642</v>
      </c>
      <c r="P42" s="1">
        <v>1356110</v>
      </c>
    </row>
    <row r="43" spans="1:16" x14ac:dyDescent="0.45">
      <c r="A43" s="36" t="s">
        <v>49</v>
      </c>
      <c r="B43" s="32">
        <f t="shared" si="4"/>
        <v>1626916</v>
      </c>
      <c r="C43" s="37">
        <f>SUM(一般接種!D42+一般接種!G42+一般接種!J42+医療従事者等!C40)</f>
        <v>598533</v>
      </c>
      <c r="D43" s="33">
        <f t="shared" si="1"/>
        <v>0.81438712073899</v>
      </c>
      <c r="E43" s="37">
        <f>SUM(一般接種!E42+一般接種!H42+一般接種!K42+医療従事者等!D40)</f>
        <v>590574</v>
      </c>
      <c r="F43" s="34">
        <f t="shared" si="2"/>
        <v>0.80355779788801673</v>
      </c>
      <c r="G43" s="32">
        <f t="shared" si="5"/>
        <v>437809</v>
      </c>
      <c r="H43" s="34">
        <f t="shared" si="3"/>
        <v>0.59569983767581147</v>
      </c>
      <c r="I43" s="38">
        <v>7890</v>
      </c>
      <c r="J43" s="38">
        <v>39424</v>
      </c>
      <c r="K43" s="38">
        <v>150207</v>
      </c>
      <c r="L43" s="38">
        <v>159078</v>
      </c>
      <c r="M43" s="38">
        <v>66221</v>
      </c>
      <c r="N43" s="38">
        <v>14989</v>
      </c>
      <c r="P43" s="1">
        <v>734949</v>
      </c>
    </row>
    <row r="44" spans="1:16" x14ac:dyDescent="0.45">
      <c r="A44" s="36" t="s">
        <v>50</v>
      </c>
      <c r="B44" s="32">
        <f t="shared" si="4"/>
        <v>2102524</v>
      </c>
      <c r="C44" s="37">
        <f>SUM(一般接種!D43+一般接種!G43+一般接種!J43+医療従事者等!C41)</f>
        <v>778085</v>
      </c>
      <c r="D44" s="33">
        <f t="shared" si="1"/>
        <v>0.7989405439595193</v>
      </c>
      <c r="E44" s="37">
        <f>SUM(一般接種!E43+一般接種!H43+一般接種!K43+医療従事者等!D41)</f>
        <v>768521</v>
      </c>
      <c r="F44" s="34">
        <f t="shared" si="2"/>
        <v>0.78912019353195828</v>
      </c>
      <c r="G44" s="32">
        <f t="shared" si="5"/>
        <v>555918</v>
      </c>
      <c r="H44" s="34">
        <f t="shared" si="3"/>
        <v>0.57081865004066146</v>
      </c>
      <c r="I44" s="38">
        <v>9372</v>
      </c>
      <c r="J44" s="38">
        <v>47945</v>
      </c>
      <c r="K44" s="38">
        <v>170183</v>
      </c>
      <c r="L44" s="38">
        <v>186595</v>
      </c>
      <c r="M44" s="38">
        <v>112720</v>
      </c>
      <c r="N44" s="38">
        <v>29103</v>
      </c>
      <c r="P44" s="1">
        <v>973896</v>
      </c>
    </row>
    <row r="45" spans="1:16" x14ac:dyDescent="0.45">
      <c r="A45" s="36" t="s">
        <v>51</v>
      </c>
      <c r="B45" s="32">
        <f t="shared" si="4"/>
        <v>3009211</v>
      </c>
      <c r="C45" s="37">
        <f>SUM(一般接種!D44+一般接種!G44+一般接種!J44+医療従事者等!C42)</f>
        <v>1111592</v>
      </c>
      <c r="D45" s="33">
        <f t="shared" si="1"/>
        <v>0.81962573891089863</v>
      </c>
      <c r="E45" s="37">
        <f>SUM(一般接種!E44+一般接種!H44+一般接種!K44+医療従事者等!D42)</f>
        <v>1098239</v>
      </c>
      <c r="F45" s="34">
        <f t="shared" si="2"/>
        <v>0.80977998391115302</v>
      </c>
      <c r="G45" s="32">
        <f t="shared" si="5"/>
        <v>799380</v>
      </c>
      <c r="H45" s="34">
        <f t="shared" si="3"/>
        <v>0.58941808070820423</v>
      </c>
      <c r="I45" s="38">
        <v>12465</v>
      </c>
      <c r="J45" s="38">
        <v>58195</v>
      </c>
      <c r="K45" s="38">
        <v>277981</v>
      </c>
      <c r="L45" s="38">
        <v>270312</v>
      </c>
      <c r="M45" s="38">
        <v>140693</v>
      </c>
      <c r="N45" s="38">
        <v>39734</v>
      </c>
      <c r="P45" s="1">
        <v>1356219</v>
      </c>
    </row>
    <row r="46" spans="1:16" x14ac:dyDescent="0.45">
      <c r="A46" s="36" t="s">
        <v>52</v>
      </c>
      <c r="B46" s="32">
        <f t="shared" si="4"/>
        <v>1522426</v>
      </c>
      <c r="C46" s="37">
        <f>SUM(一般接種!D45+一般接種!G45+一般接種!J45+医療従事者等!C43)</f>
        <v>564456</v>
      </c>
      <c r="D46" s="33">
        <f t="shared" si="1"/>
        <v>0.80502362489963164</v>
      </c>
      <c r="E46" s="37">
        <f>SUM(一般接種!E45+一般接種!H45+一般接種!K45+医療従事者等!D43)</f>
        <v>556259</v>
      </c>
      <c r="F46" s="34">
        <f t="shared" si="2"/>
        <v>0.79333311465029011</v>
      </c>
      <c r="G46" s="32">
        <f t="shared" si="5"/>
        <v>401711</v>
      </c>
      <c r="H46" s="34">
        <f t="shared" si="3"/>
        <v>0.57291772145580155</v>
      </c>
      <c r="I46" s="38">
        <v>10591</v>
      </c>
      <c r="J46" s="38">
        <v>33414</v>
      </c>
      <c r="K46" s="38">
        <v>140601</v>
      </c>
      <c r="L46" s="38">
        <v>124882</v>
      </c>
      <c r="M46" s="38">
        <v>73148</v>
      </c>
      <c r="N46" s="38">
        <v>19075</v>
      </c>
      <c r="P46" s="1">
        <v>701167</v>
      </c>
    </row>
    <row r="47" spans="1:16" x14ac:dyDescent="0.45">
      <c r="A47" s="36" t="s">
        <v>53</v>
      </c>
      <c r="B47" s="32">
        <f t="shared" si="4"/>
        <v>10973891</v>
      </c>
      <c r="C47" s="37">
        <f>SUM(一般接種!D46+一般接種!G46+一般接種!J46+医療従事者等!C44)</f>
        <v>4126681</v>
      </c>
      <c r="D47" s="33">
        <f t="shared" si="1"/>
        <v>0.80533647400457054</v>
      </c>
      <c r="E47" s="37">
        <f>SUM(一般接種!E46+一般接種!H46+一般接種!K46+医療従事者等!D44)</f>
        <v>4039146</v>
      </c>
      <c r="F47" s="34">
        <f t="shared" si="2"/>
        <v>0.78825370742969103</v>
      </c>
      <c r="G47" s="32">
        <f t="shared" si="5"/>
        <v>2808064</v>
      </c>
      <c r="H47" s="34">
        <f t="shared" si="3"/>
        <v>0.54800367669300587</v>
      </c>
      <c r="I47" s="38">
        <v>42898</v>
      </c>
      <c r="J47" s="38">
        <v>227204</v>
      </c>
      <c r="K47" s="38">
        <v>924748</v>
      </c>
      <c r="L47" s="38">
        <v>1017983</v>
      </c>
      <c r="M47" s="38">
        <v>486217</v>
      </c>
      <c r="N47" s="38">
        <v>109014</v>
      </c>
      <c r="P47" s="1">
        <v>5124170</v>
      </c>
    </row>
    <row r="48" spans="1:16" x14ac:dyDescent="0.45">
      <c r="A48" s="36" t="s">
        <v>54</v>
      </c>
      <c r="B48" s="32">
        <f t="shared" si="4"/>
        <v>1761503</v>
      </c>
      <c r="C48" s="37">
        <f>SUM(一般接種!D47+一般接種!G47+一般接種!J47+医療従事者等!C45)</f>
        <v>656264</v>
      </c>
      <c r="D48" s="33">
        <f t="shared" si="1"/>
        <v>0.80206105433488706</v>
      </c>
      <c r="E48" s="37">
        <f>SUM(一般接種!E47+一般接種!H47+一般接種!K47+医療従事者等!D45)</f>
        <v>647143</v>
      </c>
      <c r="F48" s="34">
        <f t="shared" si="2"/>
        <v>0.79091371290432178</v>
      </c>
      <c r="G48" s="32">
        <f t="shared" si="5"/>
        <v>458096</v>
      </c>
      <c r="H48" s="34">
        <f t="shared" si="3"/>
        <v>0.55986761539044416</v>
      </c>
      <c r="I48" s="38">
        <v>8389</v>
      </c>
      <c r="J48" s="38">
        <v>56423</v>
      </c>
      <c r="K48" s="38">
        <v>165037</v>
      </c>
      <c r="L48" s="38">
        <v>146146</v>
      </c>
      <c r="M48" s="38">
        <v>62716</v>
      </c>
      <c r="N48" s="38">
        <v>19385</v>
      </c>
      <c r="P48" s="1">
        <v>818222</v>
      </c>
    </row>
    <row r="49" spans="1:16" x14ac:dyDescent="0.45">
      <c r="A49" s="36" t="s">
        <v>55</v>
      </c>
      <c r="B49" s="32">
        <f t="shared" si="4"/>
        <v>2984995</v>
      </c>
      <c r="C49" s="37">
        <f>SUM(一般接種!D48+一般接種!G48+一般接種!J48+医療従事者等!C46)</f>
        <v>1095890</v>
      </c>
      <c r="D49" s="33">
        <f t="shared" si="1"/>
        <v>0.82031501461894185</v>
      </c>
      <c r="E49" s="37">
        <f>SUM(一般接種!E48+一般接種!H48+一般接種!K48+医療従事者等!D46)</f>
        <v>1077797</v>
      </c>
      <c r="F49" s="34">
        <f t="shared" si="2"/>
        <v>0.80677172144216269</v>
      </c>
      <c r="G49" s="32">
        <f t="shared" si="5"/>
        <v>811308</v>
      </c>
      <c r="H49" s="34">
        <f t="shared" si="3"/>
        <v>0.60729464990141757</v>
      </c>
      <c r="I49" s="38">
        <v>14768</v>
      </c>
      <c r="J49" s="38">
        <v>65596</v>
      </c>
      <c r="K49" s="38">
        <v>275351</v>
      </c>
      <c r="L49" s="38">
        <v>300522</v>
      </c>
      <c r="M49" s="38">
        <v>130668</v>
      </c>
      <c r="N49" s="38">
        <v>24403</v>
      </c>
      <c r="P49" s="1">
        <v>1335938</v>
      </c>
    </row>
    <row r="50" spans="1:16" x14ac:dyDescent="0.45">
      <c r="A50" s="36" t="s">
        <v>56</v>
      </c>
      <c r="B50" s="32">
        <f t="shared" si="4"/>
        <v>3973433</v>
      </c>
      <c r="C50" s="37">
        <f>SUM(一般接種!D49+一般接種!G49+一般接種!J49+医療従事者等!C47)</f>
        <v>1455602</v>
      </c>
      <c r="D50" s="33">
        <f t="shared" si="1"/>
        <v>0.82768381339042274</v>
      </c>
      <c r="E50" s="37">
        <f>SUM(一般接種!E49+一般接種!H49+一般接種!K49+医療従事者等!D47)</f>
        <v>1437386</v>
      </c>
      <c r="F50" s="34">
        <f t="shared" si="2"/>
        <v>0.81732583892712851</v>
      </c>
      <c r="G50" s="32">
        <f t="shared" si="5"/>
        <v>1080445</v>
      </c>
      <c r="H50" s="34">
        <f t="shared" si="3"/>
        <v>0.6143621936206568</v>
      </c>
      <c r="I50" s="38">
        <v>20974</v>
      </c>
      <c r="J50" s="38">
        <v>77647</v>
      </c>
      <c r="K50" s="38">
        <v>343662</v>
      </c>
      <c r="L50" s="38">
        <v>428819</v>
      </c>
      <c r="M50" s="38">
        <v>174821</v>
      </c>
      <c r="N50" s="38">
        <v>34522</v>
      </c>
      <c r="P50" s="1">
        <v>1758645</v>
      </c>
    </row>
    <row r="51" spans="1:16" x14ac:dyDescent="0.45">
      <c r="A51" s="36" t="s">
        <v>57</v>
      </c>
      <c r="B51" s="32">
        <f t="shared" si="4"/>
        <v>2484814</v>
      </c>
      <c r="C51" s="37">
        <f>SUM(一般接種!D50+一般接種!G50+一般接種!J50+医療従事者等!C48)</f>
        <v>923435</v>
      </c>
      <c r="D51" s="33">
        <f t="shared" si="1"/>
        <v>0.80879551491975854</v>
      </c>
      <c r="E51" s="37">
        <f>SUM(一般接種!E50+一般接種!H50+一般接種!K50+医療従事者等!D48)</f>
        <v>907016</v>
      </c>
      <c r="F51" s="34">
        <f t="shared" si="2"/>
        <v>0.79441484539838725</v>
      </c>
      <c r="G51" s="32">
        <f t="shared" si="5"/>
        <v>654363</v>
      </c>
      <c r="H51" s="34">
        <f t="shared" si="3"/>
        <v>0.57312735550356864</v>
      </c>
      <c r="I51" s="38">
        <v>19309</v>
      </c>
      <c r="J51" s="38">
        <v>50705</v>
      </c>
      <c r="K51" s="38">
        <v>216302</v>
      </c>
      <c r="L51" s="38">
        <v>218423</v>
      </c>
      <c r="M51" s="38">
        <v>116065</v>
      </c>
      <c r="N51" s="38">
        <v>33559</v>
      </c>
      <c r="P51" s="1">
        <v>1141741</v>
      </c>
    </row>
    <row r="52" spans="1:16" x14ac:dyDescent="0.45">
      <c r="A52" s="36" t="s">
        <v>58</v>
      </c>
      <c r="B52" s="32">
        <f t="shared" si="4"/>
        <v>2336721</v>
      </c>
      <c r="C52" s="37">
        <f>SUM(一般接種!D51+一般接種!G51+一般接種!J51+医療従事者等!C49)</f>
        <v>868004</v>
      </c>
      <c r="D52" s="33">
        <f t="shared" si="1"/>
        <v>0.79835473459886075</v>
      </c>
      <c r="E52" s="37">
        <f>SUM(一般接種!E51+一般接種!H51+一般接種!K51+医療従事者等!D49)</f>
        <v>854897</v>
      </c>
      <c r="F52" s="34">
        <f t="shared" si="2"/>
        <v>0.78629944970802246</v>
      </c>
      <c r="G52" s="32">
        <f t="shared" si="5"/>
        <v>613820</v>
      </c>
      <c r="H52" s="34">
        <f t="shared" si="3"/>
        <v>0.56456664161855563</v>
      </c>
      <c r="I52" s="38">
        <v>10935</v>
      </c>
      <c r="J52" s="38">
        <v>46206</v>
      </c>
      <c r="K52" s="38">
        <v>186436</v>
      </c>
      <c r="L52" s="38">
        <v>214169</v>
      </c>
      <c r="M52" s="38">
        <v>121506</v>
      </c>
      <c r="N52" s="38">
        <v>34568</v>
      </c>
      <c r="P52" s="1">
        <v>1087241</v>
      </c>
    </row>
    <row r="53" spans="1:16" x14ac:dyDescent="0.45">
      <c r="A53" s="36" t="s">
        <v>59</v>
      </c>
      <c r="B53" s="32">
        <f t="shared" si="4"/>
        <v>3551934</v>
      </c>
      <c r="C53" s="37">
        <f>SUM(一般接種!D52+一般接種!G52+一般接種!J52+医療従事者等!C50)</f>
        <v>1316467</v>
      </c>
      <c r="D53" s="33">
        <f t="shared" si="1"/>
        <v>0.81388139970089957</v>
      </c>
      <c r="E53" s="37">
        <f>SUM(一般接種!E52+一般接種!H52+一般接種!K52+医療従事者等!D50)</f>
        <v>1290771</v>
      </c>
      <c r="F53" s="34">
        <f t="shared" si="2"/>
        <v>0.79799532246028948</v>
      </c>
      <c r="G53" s="32">
        <f t="shared" si="5"/>
        <v>944696</v>
      </c>
      <c r="H53" s="34">
        <f t="shared" si="3"/>
        <v>0.58404084779325349</v>
      </c>
      <c r="I53" s="38">
        <v>17239</v>
      </c>
      <c r="J53" s="38">
        <v>70608</v>
      </c>
      <c r="K53" s="38">
        <v>341745</v>
      </c>
      <c r="L53" s="38">
        <v>301253</v>
      </c>
      <c r="M53" s="38">
        <v>169799</v>
      </c>
      <c r="N53" s="38">
        <v>44052</v>
      </c>
      <c r="P53" s="1">
        <v>1617517</v>
      </c>
    </row>
    <row r="54" spans="1:16" x14ac:dyDescent="0.45">
      <c r="A54" s="36" t="s">
        <v>60</v>
      </c>
      <c r="B54" s="32">
        <f t="shared" si="4"/>
        <v>2714350</v>
      </c>
      <c r="C54" s="37">
        <f>SUM(一般接種!D53+一般接種!G53+一般接種!J53+医療従事者等!C51)</f>
        <v>1056569</v>
      </c>
      <c r="D54" s="40">
        <f t="shared" si="1"/>
        <v>0.71143774434085372</v>
      </c>
      <c r="E54" s="37">
        <f>SUM(一般接種!E53+一般接種!H53+一般接種!K53+医療従事者等!D51)</f>
        <v>1034279</v>
      </c>
      <c r="F54" s="34">
        <f t="shared" si="2"/>
        <v>0.69642883595781613</v>
      </c>
      <c r="G54" s="32">
        <f t="shared" si="5"/>
        <v>623502</v>
      </c>
      <c r="H54" s="34">
        <f t="shared" si="3"/>
        <v>0.41983330617499753</v>
      </c>
      <c r="I54" s="38">
        <v>17070</v>
      </c>
      <c r="J54" s="38">
        <v>57903</v>
      </c>
      <c r="K54" s="38">
        <v>209922</v>
      </c>
      <c r="L54" s="38">
        <v>189944</v>
      </c>
      <c r="M54" s="38">
        <v>116939</v>
      </c>
      <c r="N54" s="38">
        <v>31724</v>
      </c>
      <c r="P54" s="1">
        <v>1485118</v>
      </c>
    </row>
    <row r="55" spans="1:16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6" x14ac:dyDescent="0.45">
      <c r="A56" s="87" t="s">
        <v>107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  <c r="L56" s="22"/>
      <c r="M56" s="22"/>
    </row>
    <row r="57" spans="1:16" x14ac:dyDescent="0.45">
      <c r="A57" s="22" t="s">
        <v>108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6" x14ac:dyDescent="0.45">
      <c r="A58" s="22" t="s">
        <v>109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1:16" x14ac:dyDescent="0.45">
      <c r="A59" s="24" t="s">
        <v>110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6" x14ac:dyDescent="0.45">
      <c r="A60" s="87" t="s">
        <v>111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57"/>
      <c r="M60" s="57"/>
    </row>
    <row r="61" spans="1:16" x14ac:dyDescent="0.45">
      <c r="A61" s="24" t="s">
        <v>112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  <c r="M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N3"/>
    <mergeCell ref="G4:N4"/>
    <mergeCell ref="I6:N6"/>
  </mergeCells>
  <phoneticPr fontId="2"/>
  <pageMargins left="0.7" right="0.7" top="0.75" bottom="0.75" header="0.3" footer="0.3"/>
  <pageSetup paperSize="9" scale="4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N6" sqref="N6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113</v>
      </c>
      <c r="B1" s="23"/>
      <c r="C1" s="24"/>
      <c r="D1" s="24"/>
    </row>
    <row r="2" spans="1:18" x14ac:dyDescent="0.45">
      <c r="B2"/>
      <c r="Q2" s="103" t="str">
        <f>'進捗状況 (都道府県別)'!H3</f>
        <v>（5月20日公表時点）</v>
      </c>
      <c r="R2" s="103"/>
    </row>
    <row r="3" spans="1:18" ht="37.5" customHeight="1" x14ac:dyDescent="0.45">
      <c r="A3" s="104" t="s">
        <v>3</v>
      </c>
      <c r="B3" s="107" t="s">
        <v>114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115</v>
      </c>
      <c r="N3" s="107"/>
      <c r="O3" s="107"/>
      <c r="P3" s="107"/>
      <c r="Q3" s="107"/>
      <c r="R3" s="107"/>
    </row>
    <row r="4" spans="1:18" ht="18.75" customHeight="1" x14ac:dyDescent="0.45">
      <c r="A4" s="105"/>
      <c r="B4" s="108" t="s">
        <v>13</v>
      </c>
      <c r="C4" s="109" t="s">
        <v>116</v>
      </c>
      <c r="D4" s="109"/>
      <c r="E4" s="109"/>
      <c r="F4" s="110" t="s">
        <v>117</v>
      </c>
      <c r="G4" s="111"/>
      <c r="H4" s="112"/>
      <c r="I4" s="110" t="s">
        <v>118</v>
      </c>
      <c r="J4" s="111"/>
      <c r="K4" s="112"/>
      <c r="M4" s="113" t="s">
        <v>119</v>
      </c>
      <c r="N4" s="113"/>
      <c r="O4" s="107" t="s">
        <v>120</v>
      </c>
      <c r="P4" s="107"/>
      <c r="Q4" s="109" t="s">
        <v>118</v>
      </c>
      <c r="R4" s="109"/>
    </row>
    <row r="5" spans="1:18" ht="36" x14ac:dyDescent="0.45">
      <c r="A5" s="106"/>
      <c r="B5" s="108"/>
      <c r="C5" s="41" t="s">
        <v>121</v>
      </c>
      <c r="D5" s="41" t="s">
        <v>96</v>
      </c>
      <c r="E5" s="41" t="s">
        <v>97</v>
      </c>
      <c r="F5" s="41" t="s">
        <v>121</v>
      </c>
      <c r="G5" s="41" t="s">
        <v>96</v>
      </c>
      <c r="H5" s="41" t="s">
        <v>97</v>
      </c>
      <c r="I5" s="41" t="s">
        <v>121</v>
      </c>
      <c r="J5" s="41" t="s">
        <v>96</v>
      </c>
      <c r="K5" s="41" t="s">
        <v>97</v>
      </c>
      <c r="M5" s="42" t="s">
        <v>122</v>
      </c>
      <c r="N5" s="42" t="s">
        <v>123</v>
      </c>
      <c r="O5" s="42" t="s">
        <v>124</v>
      </c>
      <c r="P5" s="42" t="s">
        <v>125</v>
      </c>
      <c r="Q5" s="42" t="s">
        <v>124</v>
      </c>
      <c r="R5" s="42" t="s">
        <v>123</v>
      </c>
    </row>
    <row r="6" spans="1:18" x14ac:dyDescent="0.45">
      <c r="A6" s="31" t="s">
        <v>126</v>
      </c>
      <c r="B6" s="43">
        <f>SUM(B7:B53)</f>
        <v>192921133</v>
      </c>
      <c r="C6" s="43">
        <f t="shared" ref="C6" si="0">SUM(C7:C53)</f>
        <v>160508459</v>
      </c>
      <c r="D6" s="43">
        <f>SUM(D7:D53)</f>
        <v>80609314</v>
      </c>
      <c r="E6" s="44">
        <f>SUM(E7:E53)</f>
        <v>79899145</v>
      </c>
      <c r="F6" s="44">
        <f t="shared" ref="F6:Q6" si="1">SUM(F7:F53)</f>
        <v>32295485</v>
      </c>
      <c r="G6" s="44">
        <f>SUM(G7:G53)</f>
        <v>16199770</v>
      </c>
      <c r="H6" s="44">
        <f t="shared" ref="H6:K6" si="2">SUM(H7:H53)</f>
        <v>16095715</v>
      </c>
      <c r="I6" s="44">
        <f>SUM(I7:I53)</f>
        <v>117189</v>
      </c>
      <c r="J6" s="44">
        <f t="shared" si="2"/>
        <v>58577</v>
      </c>
      <c r="K6" s="44">
        <f t="shared" si="2"/>
        <v>58612</v>
      </c>
      <c r="L6" s="45"/>
      <c r="M6" s="44">
        <f>SUM(M7:M53)</f>
        <v>175239220</v>
      </c>
      <c r="N6" s="46">
        <f>C6/M6</f>
        <v>0.91593913166242125</v>
      </c>
      <c r="O6" s="44">
        <f t="shared" si="1"/>
        <v>34257250</v>
      </c>
      <c r="P6" s="47">
        <f>F6/O6</f>
        <v>0.94273431171503841</v>
      </c>
      <c r="Q6" s="44">
        <f t="shared" si="1"/>
        <v>198640</v>
      </c>
      <c r="R6" s="47">
        <f>I6/Q6</f>
        <v>0.5899567055980669</v>
      </c>
    </row>
    <row r="7" spans="1:18" x14ac:dyDescent="0.45">
      <c r="A7" s="48" t="s">
        <v>14</v>
      </c>
      <c r="B7" s="43">
        <v>7916141</v>
      </c>
      <c r="C7" s="43">
        <v>6419076</v>
      </c>
      <c r="D7" s="43">
        <v>3224801</v>
      </c>
      <c r="E7" s="44">
        <v>3194275</v>
      </c>
      <c r="F7" s="49">
        <v>1496207</v>
      </c>
      <c r="G7" s="44">
        <v>750125</v>
      </c>
      <c r="H7" s="44">
        <v>746082</v>
      </c>
      <c r="I7" s="44">
        <v>858</v>
      </c>
      <c r="J7" s="44">
        <v>421</v>
      </c>
      <c r="K7" s="44">
        <v>437</v>
      </c>
      <c r="L7" s="45"/>
      <c r="M7" s="44">
        <v>7348360</v>
      </c>
      <c r="N7" s="46">
        <v>0.87353858548029761</v>
      </c>
      <c r="O7" s="50">
        <v>1518200</v>
      </c>
      <c r="P7" s="46">
        <v>0.9855137663022</v>
      </c>
      <c r="Q7" s="44">
        <v>900</v>
      </c>
      <c r="R7" s="47">
        <v>0.95333333333333337</v>
      </c>
    </row>
    <row r="8" spans="1:18" x14ac:dyDescent="0.45">
      <c r="A8" s="48" t="s">
        <v>15</v>
      </c>
      <c r="B8" s="43">
        <v>2029303</v>
      </c>
      <c r="C8" s="43">
        <v>1838826</v>
      </c>
      <c r="D8" s="43">
        <v>923914</v>
      </c>
      <c r="E8" s="44">
        <v>914912</v>
      </c>
      <c r="F8" s="49">
        <v>188067</v>
      </c>
      <c r="G8" s="44">
        <v>94549</v>
      </c>
      <c r="H8" s="44">
        <v>93518</v>
      </c>
      <c r="I8" s="44">
        <v>2410</v>
      </c>
      <c r="J8" s="44">
        <v>1213</v>
      </c>
      <c r="K8" s="44">
        <v>1197</v>
      </c>
      <c r="L8" s="45"/>
      <c r="M8" s="44">
        <v>1911555</v>
      </c>
      <c r="N8" s="46">
        <v>0.96195296499446781</v>
      </c>
      <c r="O8" s="50">
        <v>186500</v>
      </c>
      <c r="P8" s="46">
        <v>1.0084021447721179</v>
      </c>
      <c r="Q8" s="44">
        <v>3700</v>
      </c>
      <c r="R8" s="47">
        <v>0.65135135135135136</v>
      </c>
    </row>
    <row r="9" spans="1:18" x14ac:dyDescent="0.45">
      <c r="A9" s="48" t="s">
        <v>16</v>
      </c>
      <c r="B9" s="43">
        <v>1952338</v>
      </c>
      <c r="C9" s="43">
        <v>1707906</v>
      </c>
      <c r="D9" s="43">
        <v>857827</v>
      </c>
      <c r="E9" s="44">
        <v>850079</v>
      </c>
      <c r="F9" s="49">
        <v>244338</v>
      </c>
      <c r="G9" s="44">
        <v>122636</v>
      </c>
      <c r="H9" s="44">
        <v>121702</v>
      </c>
      <c r="I9" s="44">
        <v>94</v>
      </c>
      <c r="J9" s="44">
        <v>48</v>
      </c>
      <c r="K9" s="44">
        <v>46</v>
      </c>
      <c r="L9" s="45"/>
      <c r="M9" s="44">
        <v>1847685</v>
      </c>
      <c r="N9" s="46">
        <v>0.92434911795029995</v>
      </c>
      <c r="O9" s="50">
        <v>227500</v>
      </c>
      <c r="P9" s="46">
        <v>1.0740131868131868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3529965</v>
      </c>
      <c r="C10" s="43">
        <v>2788621</v>
      </c>
      <c r="D10" s="43">
        <v>1401738</v>
      </c>
      <c r="E10" s="44">
        <v>1386883</v>
      </c>
      <c r="F10" s="49">
        <v>741294</v>
      </c>
      <c r="G10" s="44">
        <v>371576</v>
      </c>
      <c r="H10" s="44">
        <v>369718</v>
      </c>
      <c r="I10" s="44">
        <v>50</v>
      </c>
      <c r="J10" s="44">
        <v>21</v>
      </c>
      <c r="K10" s="44">
        <v>29</v>
      </c>
      <c r="L10" s="45"/>
      <c r="M10" s="44">
        <v>3111965</v>
      </c>
      <c r="N10" s="46">
        <v>0.89609651779502664</v>
      </c>
      <c r="O10" s="50">
        <v>854400</v>
      </c>
      <c r="P10" s="46">
        <v>0.86761938202247191</v>
      </c>
      <c r="Q10" s="44">
        <v>140</v>
      </c>
      <c r="R10" s="47">
        <v>0.35714285714285715</v>
      </c>
    </row>
    <row r="11" spans="1:18" x14ac:dyDescent="0.45">
      <c r="A11" s="48" t="s">
        <v>18</v>
      </c>
      <c r="B11" s="43">
        <v>1575962</v>
      </c>
      <c r="C11" s="43">
        <v>1479865</v>
      </c>
      <c r="D11" s="43">
        <v>743352</v>
      </c>
      <c r="E11" s="44">
        <v>736513</v>
      </c>
      <c r="F11" s="49">
        <v>96035</v>
      </c>
      <c r="G11" s="44">
        <v>48369</v>
      </c>
      <c r="H11" s="44">
        <v>47666</v>
      </c>
      <c r="I11" s="44">
        <v>62</v>
      </c>
      <c r="J11" s="44">
        <v>31</v>
      </c>
      <c r="K11" s="44">
        <v>31</v>
      </c>
      <c r="L11" s="45"/>
      <c r="M11" s="44">
        <v>1516455</v>
      </c>
      <c r="N11" s="46">
        <v>0.97587135787082369</v>
      </c>
      <c r="O11" s="50">
        <v>87900</v>
      </c>
      <c r="P11" s="46">
        <v>1.0925483503981797</v>
      </c>
      <c r="Q11" s="44">
        <v>140</v>
      </c>
      <c r="R11" s="47">
        <v>0.44285714285714284</v>
      </c>
    </row>
    <row r="12" spans="1:18" x14ac:dyDescent="0.45">
      <c r="A12" s="48" t="s">
        <v>19</v>
      </c>
      <c r="B12" s="43">
        <v>1730508</v>
      </c>
      <c r="C12" s="43">
        <v>1652658</v>
      </c>
      <c r="D12" s="43">
        <v>831399</v>
      </c>
      <c r="E12" s="44">
        <v>821259</v>
      </c>
      <c r="F12" s="49">
        <v>77689</v>
      </c>
      <c r="G12" s="44">
        <v>38929</v>
      </c>
      <c r="H12" s="44">
        <v>38760</v>
      </c>
      <c r="I12" s="44">
        <v>161</v>
      </c>
      <c r="J12" s="44">
        <v>80</v>
      </c>
      <c r="K12" s="44">
        <v>81</v>
      </c>
      <c r="L12" s="45"/>
      <c r="M12" s="44">
        <v>1709995</v>
      </c>
      <c r="N12" s="46">
        <v>0.96646949260085557</v>
      </c>
      <c r="O12" s="50">
        <v>61700</v>
      </c>
      <c r="P12" s="46">
        <v>1.2591410048622367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2945466</v>
      </c>
      <c r="C13" s="43">
        <v>2737507</v>
      </c>
      <c r="D13" s="43">
        <v>1377132</v>
      </c>
      <c r="E13" s="44">
        <v>1360375</v>
      </c>
      <c r="F13" s="49">
        <v>207706</v>
      </c>
      <c r="G13" s="44">
        <v>104350</v>
      </c>
      <c r="H13" s="44">
        <v>103356</v>
      </c>
      <c r="I13" s="44">
        <v>253</v>
      </c>
      <c r="J13" s="44">
        <v>126</v>
      </c>
      <c r="K13" s="44">
        <v>127</v>
      </c>
      <c r="L13" s="45"/>
      <c r="M13" s="44">
        <v>2893840</v>
      </c>
      <c r="N13" s="46">
        <v>0.94597731733613466</v>
      </c>
      <c r="O13" s="50">
        <v>178600</v>
      </c>
      <c r="P13" s="46">
        <v>1.1629675251959686</v>
      </c>
      <c r="Q13" s="44">
        <v>560</v>
      </c>
      <c r="R13" s="47">
        <v>0.45178571428571429</v>
      </c>
    </row>
    <row r="14" spans="1:18" x14ac:dyDescent="0.45">
      <c r="A14" s="48" t="s">
        <v>21</v>
      </c>
      <c r="B14" s="43">
        <v>4614194</v>
      </c>
      <c r="C14" s="43">
        <v>3743558</v>
      </c>
      <c r="D14" s="43">
        <v>1880679</v>
      </c>
      <c r="E14" s="44">
        <v>1862879</v>
      </c>
      <c r="F14" s="49">
        <v>870268</v>
      </c>
      <c r="G14" s="44">
        <v>436665</v>
      </c>
      <c r="H14" s="44">
        <v>433603</v>
      </c>
      <c r="I14" s="44">
        <v>368</v>
      </c>
      <c r="J14" s="44">
        <v>177</v>
      </c>
      <c r="K14" s="44">
        <v>191</v>
      </c>
      <c r="L14" s="45"/>
      <c r="M14" s="44">
        <v>4032405</v>
      </c>
      <c r="N14" s="46">
        <v>0.92836855424988318</v>
      </c>
      <c r="O14" s="50">
        <v>892500</v>
      </c>
      <c r="P14" s="46">
        <v>0.97509019607843139</v>
      </c>
      <c r="Q14" s="44">
        <v>860</v>
      </c>
      <c r="R14" s="47">
        <v>0.42790697674418604</v>
      </c>
    </row>
    <row r="15" spans="1:18" x14ac:dyDescent="0.45">
      <c r="A15" s="51" t="s">
        <v>22</v>
      </c>
      <c r="B15" s="43">
        <v>3062216</v>
      </c>
      <c r="C15" s="43">
        <v>2679366</v>
      </c>
      <c r="D15" s="43">
        <v>1346144</v>
      </c>
      <c r="E15" s="44">
        <v>1333222</v>
      </c>
      <c r="F15" s="49">
        <v>382024</v>
      </c>
      <c r="G15" s="44">
        <v>192067</v>
      </c>
      <c r="H15" s="44">
        <v>189957</v>
      </c>
      <c r="I15" s="44">
        <v>826</v>
      </c>
      <c r="J15" s="44">
        <v>416</v>
      </c>
      <c r="K15" s="44">
        <v>410</v>
      </c>
      <c r="L15" s="45"/>
      <c r="M15" s="44">
        <v>2804850</v>
      </c>
      <c r="N15" s="46">
        <v>0.9552617787047436</v>
      </c>
      <c r="O15" s="50">
        <v>375900</v>
      </c>
      <c r="P15" s="46">
        <v>1.0162915669060921</v>
      </c>
      <c r="Q15" s="44">
        <v>1120</v>
      </c>
      <c r="R15" s="47">
        <v>0.73750000000000004</v>
      </c>
    </row>
    <row r="16" spans="1:18" x14ac:dyDescent="0.45">
      <c r="A16" s="48" t="s">
        <v>23</v>
      </c>
      <c r="B16" s="43">
        <v>2995791</v>
      </c>
      <c r="C16" s="43">
        <v>2145312</v>
      </c>
      <c r="D16" s="43">
        <v>1077811</v>
      </c>
      <c r="E16" s="44">
        <v>1067501</v>
      </c>
      <c r="F16" s="49">
        <v>850263</v>
      </c>
      <c r="G16" s="44">
        <v>426447</v>
      </c>
      <c r="H16" s="44">
        <v>423816</v>
      </c>
      <c r="I16" s="44">
        <v>216</v>
      </c>
      <c r="J16" s="44">
        <v>95</v>
      </c>
      <c r="K16" s="44">
        <v>121</v>
      </c>
      <c r="L16" s="45"/>
      <c r="M16" s="44">
        <v>2439595</v>
      </c>
      <c r="N16" s="46">
        <v>0.87937219087594454</v>
      </c>
      <c r="O16" s="50">
        <v>887500</v>
      </c>
      <c r="P16" s="46">
        <v>0.95804281690140847</v>
      </c>
      <c r="Q16" s="44">
        <v>340</v>
      </c>
      <c r="R16" s="47">
        <v>0.63529411764705879</v>
      </c>
    </row>
    <row r="17" spans="1:18" x14ac:dyDescent="0.45">
      <c r="A17" s="48" t="s">
        <v>24</v>
      </c>
      <c r="B17" s="43">
        <v>11524365</v>
      </c>
      <c r="C17" s="43">
        <v>9828973</v>
      </c>
      <c r="D17" s="43">
        <v>4942742</v>
      </c>
      <c r="E17" s="44">
        <v>4886231</v>
      </c>
      <c r="F17" s="49">
        <v>1677323</v>
      </c>
      <c r="G17" s="44">
        <v>840072</v>
      </c>
      <c r="H17" s="44">
        <v>837251</v>
      </c>
      <c r="I17" s="44">
        <v>18069</v>
      </c>
      <c r="J17" s="44">
        <v>9061</v>
      </c>
      <c r="K17" s="44">
        <v>9008</v>
      </c>
      <c r="L17" s="45"/>
      <c r="M17" s="44">
        <v>10671110</v>
      </c>
      <c r="N17" s="46">
        <v>0.92108253030846843</v>
      </c>
      <c r="O17" s="50">
        <v>659400</v>
      </c>
      <c r="P17" s="46">
        <v>2.5437109493478922</v>
      </c>
      <c r="Q17" s="44">
        <v>37520</v>
      </c>
      <c r="R17" s="47">
        <v>0.48158315565031984</v>
      </c>
    </row>
    <row r="18" spans="1:18" x14ac:dyDescent="0.45">
      <c r="A18" s="48" t="s">
        <v>25</v>
      </c>
      <c r="B18" s="43">
        <v>9841026</v>
      </c>
      <c r="C18" s="43">
        <v>8138086</v>
      </c>
      <c r="D18" s="43">
        <v>4089015</v>
      </c>
      <c r="E18" s="44">
        <v>4049071</v>
      </c>
      <c r="F18" s="49">
        <v>1702131</v>
      </c>
      <c r="G18" s="44">
        <v>852870</v>
      </c>
      <c r="H18" s="44">
        <v>849261</v>
      </c>
      <c r="I18" s="44">
        <v>809</v>
      </c>
      <c r="J18" s="44">
        <v>370</v>
      </c>
      <c r="K18" s="44">
        <v>439</v>
      </c>
      <c r="L18" s="45"/>
      <c r="M18" s="44">
        <v>8682745</v>
      </c>
      <c r="N18" s="46">
        <v>0.93727110493282939</v>
      </c>
      <c r="O18" s="50">
        <v>643300</v>
      </c>
      <c r="P18" s="46">
        <v>2.6459365770247163</v>
      </c>
      <c r="Q18" s="44">
        <v>4360</v>
      </c>
      <c r="R18" s="47">
        <v>0.18555045871559633</v>
      </c>
    </row>
    <row r="19" spans="1:18" x14ac:dyDescent="0.45">
      <c r="A19" s="48" t="s">
        <v>26</v>
      </c>
      <c r="B19" s="43">
        <v>21213357</v>
      </c>
      <c r="C19" s="43">
        <v>15842348</v>
      </c>
      <c r="D19" s="43">
        <v>7959755</v>
      </c>
      <c r="E19" s="44">
        <v>7882593</v>
      </c>
      <c r="F19" s="49">
        <v>5357492</v>
      </c>
      <c r="G19" s="44">
        <v>2687677</v>
      </c>
      <c r="H19" s="44">
        <v>2669815</v>
      </c>
      <c r="I19" s="44">
        <v>13517</v>
      </c>
      <c r="J19" s="44">
        <v>6660</v>
      </c>
      <c r="K19" s="44">
        <v>6857</v>
      </c>
      <c r="L19" s="45"/>
      <c r="M19" s="44">
        <v>17611990</v>
      </c>
      <c r="N19" s="46">
        <v>0.89952061067488687</v>
      </c>
      <c r="O19" s="50">
        <v>10132950</v>
      </c>
      <c r="P19" s="46">
        <v>0.52871986933716242</v>
      </c>
      <c r="Q19" s="44">
        <v>43540</v>
      </c>
      <c r="R19" s="47">
        <v>0.31045016077170418</v>
      </c>
    </row>
    <row r="20" spans="1:18" x14ac:dyDescent="0.45">
      <c r="A20" s="48" t="s">
        <v>27</v>
      </c>
      <c r="B20" s="43">
        <v>14324679</v>
      </c>
      <c r="C20" s="43">
        <v>10986473</v>
      </c>
      <c r="D20" s="43">
        <v>5515900</v>
      </c>
      <c r="E20" s="44">
        <v>5470573</v>
      </c>
      <c r="F20" s="49">
        <v>3332127</v>
      </c>
      <c r="G20" s="44">
        <v>1669007</v>
      </c>
      <c r="H20" s="44">
        <v>1663120</v>
      </c>
      <c r="I20" s="44">
        <v>6079</v>
      </c>
      <c r="J20" s="44">
        <v>3054</v>
      </c>
      <c r="K20" s="44">
        <v>3025</v>
      </c>
      <c r="L20" s="45"/>
      <c r="M20" s="44">
        <v>11742235</v>
      </c>
      <c r="N20" s="46">
        <v>0.93563729562557729</v>
      </c>
      <c r="O20" s="50">
        <v>1939600</v>
      </c>
      <c r="P20" s="46">
        <v>1.7179454526706537</v>
      </c>
      <c r="Q20" s="44">
        <v>11540</v>
      </c>
      <c r="R20" s="47">
        <v>0.52677642980935879</v>
      </c>
    </row>
    <row r="21" spans="1:18" x14ac:dyDescent="0.45">
      <c r="A21" s="48" t="s">
        <v>28</v>
      </c>
      <c r="B21" s="43">
        <v>3527833</v>
      </c>
      <c r="C21" s="43">
        <v>2956512</v>
      </c>
      <c r="D21" s="43">
        <v>1484265</v>
      </c>
      <c r="E21" s="44">
        <v>1472247</v>
      </c>
      <c r="F21" s="49">
        <v>571244</v>
      </c>
      <c r="G21" s="44">
        <v>286550</v>
      </c>
      <c r="H21" s="44">
        <v>284694</v>
      </c>
      <c r="I21" s="44">
        <v>77</v>
      </c>
      <c r="J21" s="44">
        <v>35</v>
      </c>
      <c r="K21" s="44">
        <v>42</v>
      </c>
      <c r="L21" s="45"/>
      <c r="M21" s="44">
        <v>3228405</v>
      </c>
      <c r="N21" s="46">
        <v>0.91578101260529576</v>
      </c>
      <c r="O21" s="50">
        <v>584800</v>
      </c>
      <c r="P21" s="46">
        <v>0.97681942544459643</v>
      </c>
      <c r="Q21" s="44">
        <v>240</v>
      </c>
      <c r="R21" s="47">
        <v>0.32083333333333336</v>
      </c>
    </row>
    <row r="22" spans="1:18" x14ac:dyDescent="0.45">
      <c r="A22" s="48" t="s">
        <v>29</v>
      </c>
      <c r="B22" s="43">
        <v>1671956</v>
      </c>
      <c r="C22" s="43">
        <v>1485814</v>
      </c>
      <c r="D22" s="43">
        <v>745457</v>
      </c>
      <c r="E22" s="44">
        <v>740357</v>
      </c>
      <c r="F22" s="49">
        <v>185926</v>
      </c>
      <c r="G22" s="44">
        <v>93183</v>
      </c>
      <c r="H22" s="44">
        <v>92743</v>
      </c>
      <c r="I22" s="44">
        <v>216</v>
      </c>
      <c r="J22" s="44">
        <v>109</v>
      </c>
      <c r="K22" s="44">
        <v>107</v>
      </c>
      <c r="L22" s="45"/>
      <c r="M22" s="44">
        <v>1580920</v>
      </c>
      <c r="N22" s="46">
        <v>0.93984135819649317</v>
      </c>
      <c r="O22" s="50">
        <v>176600</v>
      </c>
      <c r="P22" s="46">
        <v>1.0528086070215175</v>
      </c>
      <c r="Q22" s="44">
        <v>440</v>
      </c>
      <c r="R22" s="47">
        <v>0.49090909090909091</v>
      </c>
    </row>
    <row r="23" spans="1:18" x14ac:dyDescent="0.45">
      <c r="A23" s="48" t="s">
        <v>30</v>
      </c>
      <c r="B23" s="43">
        <v>1727800</v>
      </c>
      <c r="C23" s="43">
        <v>1521371</v>
      </c>
      <c r="D23" s="43">
        <v>763948</v>
      </c>
      <c r="E23" s="44">
        <v>757423</v>
      </c>
      <c r="F23" s="49">
        <v>205420</v>
      </c>
      <c r="G23" s="44">
        <v>103063</v>
      </c>
      <c r="H23" s="44">
        <v>102357</v>
      </c>
      <c r="I23" s="44">
        <v>1009</v>
      </c>
      <c r="J23" s="44">
        <v>504</v>
      </c>
      <c r="K23" s="44">
        <v>505</v>
      </c>
      <c r="L23" s="45"/>
      <c r="M23" s="44">
        <v>1612630</v>
      </c>
      <c r="N23" s="46">
        <v>0.94340983362581621</v>
      </c>
      <c r="O23" s="50">
        <v>220900</v>
      </c>
      <c r="P23" s="46">
        <v>0.92992304210049792</v>
      </c>
      <c r="Q23" s="44">
        <v>1080</v>
      </c>
      <c r="R23" s="47">
        <v>0.93425925925925923</v>
      </c>
    </row>
    <row r="24" spans="1:18" x14ac:dyDescent="0.45">
      <c r="A24" s="48" t="s">
        <v>31</v>
      </c>
      <c r="B24" s="43">
        <v>1191193</v>
      </c>
      <c r="C24" s="43">
        <v>1048634</v>
      </c>
      <c r="D24" s="43">
        <v>526421</v>
      </c>
      <c r="E24" s="44">
        <v>522213</v>
      </c>
      <c r="F24" s="49">
        <v>142496</v>
      </c>
      <c r="G24" s="44">
        <v>71539</v>
      </c>
      <c r="H24" s="44">
        <v>70957</v>
      </c>
      <c r="I24" s="44">
        <v>63</v>
      </c>
      <c r="J24" s="44">
        <v>21</v>
      </c>
      <c r="K24" s="44">
        <v>42</v>
      </c>
      <c r="L24" s="45"/>
      <c r="M24" s="44">
        <v>1118270</v>
      </c>
      <c r="N24" s="46">
        <v>0.9377288132561904</v>
      </c>
      <c r="O24" s="50">
        <v>145200</v>
      </c>
      <c r="P24" s="46">
        <v>0.98137741046831961</v>
      </c>
      <c r="Q24" s="44">
        <v>140</v>
      </c>
      <c r="R24" s="47">
        <v>0.45</v>
      </c>
    </row>
    <row r="25" spans="1:18" x14ac:dyDescent="0.45">
      <c r="A25" s="48" t="s">
        <v>32</v>
      </c>
      <c r="B25" s="43">
        <v>1270573</v>
      </c>
      <c r="C25" s="43">
        <v>1120797</v>
      </c>
      <c r="D25" s="43">
        <v>562368</v>
      </c>
      <c r="E25" s="44">
        <v>558429</v>
      </c>
      <c r="F25" s="49">
        <v>149744</v>
      </c>
      <c r="G25" s="44">
        <v>75151</v>
      </c>
      <c r="H25" s="44">
        <v>74593</v>
      </c>
      <c r="I25" s="44">
        <v>32</v>
      </c>
      <c r="J25" s="44">
        <v>12</v>
      </c>
      <c r="K25" s="44">
        <v>20</v>
      </c>
      <c r="L25" s="45"/>
      <c r="M25" s="44">
        <v>1251490</v>
      </c>
      <c r="N25" s="46">
        <v>0.89557008046408682</v>
      </c>
      <c r="O25" s="50">
        <v>139400</v>
      </c>
      <c r="P25" s="46">
        <v>1.0742037302725969</v>
      </c>
      <c r="Q25" s="44">
        <v>280</v>
      </c>
      <c r="R25" s="47">
        <v>0.11428571428571428</v>
      </c>
    </row>
    <row r="26" spans="1:18" x14ac:dyDescent="0.45">
      <c r="A26" s="48" t="s">
        <v>33</v>
      </c>
      <c r="B26" s="43">
        <v>3222397</v>
      </c>
      <c r="C26" s="43">
        <v>2932434</v>
      </c>
      <c r="D26" s="43">
        <v>1472575</v>
      </c>
      <c r="E26" s="44">
        <v>1459859</v>
      </c>
      <c r="F26" s="49">
        <v>289841</v>
      </c>
      <c r="G26" s="44">
        <v>145546</v>
      </c>
      <c r="H26" s="44">
        <v>144295</v>
      </c>
      <c r="I26" s="44">
        <v>122</v>
      </c>
      <c r="J26" s="44">
        <v>55</v>
      </c>
      <c r="K26" s="44">
        <v>67</v>
      </c>
      <c r="L26" s="45"/>
      <c r="M26" s="44">
        <v>3146270</v>
      </c>
      <c r="N26" s="46">
        <v>0.93203507645561257</v>
      </c>
      <c r="O26" s="50">
        <v>268100</v>
      </c>
      <c r="P26" s="46">
        <v>1.0810928757926146</v>
      </c>
      <c r="Q26" s="44">
        <v>140</v>
      </c>
      <c r="R26" s="47">
        <v>0.87142857142857144</v>
      </c>
    </row>
    <row r="27" spans="1:18" x14ac:dyDescent="0.45">
      <c r="A27" s="48" t="s">
        <v>34</v>
      </c>
      <c r="B27" s="43">
        <v>3113045</v>
      </c>
      <c r="C27" s="43">
        <v>2772192</v>
      </c>
      <c r="D27" s="43">
        <v>1389872</v>
      </c>
      <c r="E27" s="44">
        <v>1382320</v>
      </c>
      <c r="F27" s="49">
        <v>338721</v>
      </c>
      <c r="G27" s="44">
        <v>170513</v>
      </c>
      <c r="H27" s="44">
        <v>168208</v>
      </c>
      <c r="I27" s="44">
        <v>2132</v>
      </c>
      <c r="J27" s="44">
        <v>1065</v>
      </c>
      <c r="K27" s="44">
        <v>1067</v>
      </c>
      <c r="L27" s="45"/>
      <c r="M27" s="44">
        <v>2968425</v>
      </c>
      <c r="N27" s="46">
        <v>0.93389322620581616</v>
      </c>
      <c r="O27" s="50">
        <v>279600</v>
      </c>
      <c r="P27" s="46">
        <v>1.2114484978540772</v>
      </c>
      <c r="Q27" s="44">
        <v>2580</v>
      </c>
      <c r="R27" s="47">
        <v>0.82635658914728682</v>
      </c>
    </row>
    <row r="28" spans="1:18" x14ac:dyDescent="0.45">
      <c r="A28" s="48" t="s">
        <v>35</v>
      </c>
      <c r="B28" s="43">
        <v>5904014</v>
      </c>
      <c r="C28" s="43">
        <v>5123110</v>
      </c>
      <c r="D28" s="43">
        <v>2572824</v>
      </c>
      <c r="E28" s="44">
        <v>2550286</v>
      </c>
      <c r="F28" s="49">
        <v>780718</v>
      </c>
      <c r="G28" s="44">
        <v>391396</v>
      </c>
      <c r="H28" s="44">
        <v>389322</v>
      </c>
      <c r="I28" s="44">
        <v>186</v>
      </c>
      <c r="J28" s="44">
        <v>91</v>
      </c>
      <c r="K28" s="44">
        <v>95</v>
      </c>
      <c r="L28" s="45"/>
      <c r="M28" s="44">
        <v>5357620</v>
      </c>
      <c r="N28" s="46">
        <v>0.95622869856391457</v>
      </c>
      <c r="O28" s="50">
        <v>752600</v>
      </c>
      <c r="P28" s="46">
        <v>1.0373611480201967</v>
      </c>
      <c r="Q28" s="44">
        <v>1060</v>
      </c>
      <c r="R28" s="47">
        <v>0.17547169811320754</v>
      </c>
    </row>
    <row r="29" spans="1:18" x14ac:dyDescent="0.45">
      <c r="A29" s="48" t="s">
        <v>36</v>
      </c>
      <c r="B29" s="43">
        <v>11199853</v>
      </c>
      <c r="C29" s="43">
        <v>8767164</v>
      </c>
      <c r="D29" s="43">
        <v>4399434</v>
      </c>
      <c r="E29" s="44">
        <v>4367730</v>
      </c>
      <c r="F29" s="49">
        <v>2431958</v>
      </c>
      <c r="G29" s="44">
        <v>1219936</v>
      </c>
      <c r="H29" s="44">
        <v>1212022</v>
      </c>
      <c r="I29" s="44">
        <v>731</v>
      </c>
      <c r="J29" s="44">
        <v>335</v>
      </c>
      <c r="K29" s="44">
        <v>396</v>
      </c>
      <c r="L29" s="45"/>
      <c r="M29" s="44">
        <v>9978610</v>
      </c>
      <c r="N29" s="46">
        <v>0.87859571623703103</v>
      </c>
      <c r="O29" s="50">
        <v>2709600</v>
      </c>
      <c r="P29" s="46">
        <v>0.89753395335104813</v>
      </c>
      <c r="Q29" s="44">
        <v>1340</v>
      </c>
      <c r="R29" s="47">
        <v>0.54552238805970155</v>
      </c>
    </row>
    <row r="30" spans="1:18" x14ac:dyDescent="0.45">
      <c r="A30" s="48" t="s">
        <v>37</v>
      </c>
      <c r="B30" s="43">
        <v>2763867</v>
      </c>
      <c r="C30" s="43">
        <v>2492089</v>
      </c>
      <c r="D30" s="43">
        <v>1250363</v>
      </c>
      <c r="E30" s="44">
        <v>1241726</v>
      </c>
      <c r="F30" s="49">
        <v>271273</v>
      </c>
      <c r="G30" s="44">
        <v>136299</v>
      </c>
      <c r="H30" s="44">
        <v>134974</v>
      </c>
      <c r="I30" s="44">
        <v>505</v>
      </c>
      <c r="J30" s="44">
        <v>253</v>
      </c>
      <c r="K30" s="44">
        <v>252</v>
      </c>
      <c r="L30" s="45"/>
      <c r="M30" s="44">
        <v>2648215</v>
      </c>
      <c r="N30" s="46">
        <v>0.94104481698049436</v>
      </c>
      <c r="O30" s="50">
        <v>239400</v>
      </c>
      <c r="P30" s="46">
        <v>1.1331370091896407</v>
      </c>
      <c r="Q30" s="44">
        <v>780</v>
      </c>
      <c r="R30" s="47">
        <v>0.64743589743589747</v>
      </c>
    </row>
    <row r="31" spans="1:18" x14ac:dyDescent="0.45">
      <c r="A31" s="48" t="s">
        <v>38</v>
      </c>
      <c r="B31" s="43">
        <v>2175595</v>
      </c>
      <c r="C31" s="43">
        <v>1806883</v>
      </c>
      <c r="D31" s="43">
        <v>907315</v>
      </c>
      <c r="E31" s="44">
        <v>899568</v>
      </c>
      <c r="F31" s="49">
        <v>368618</v>
      </c>
      <c r="G31" s="44">
        <v>184694</v>
      </c>
      <c r="H31" s="44">
        <v>183924</v>
      </c>
      <c r="I31" s="44">
        <v>94</v>
      </c>
      <c r="J31" s="44">
        <v>46</v>
      </c>
      <c r="K31" s="44">
        <v>48</v>
      </c>
      <c r="L31" s="45"/>
      <c r="M31" s="44">
        <v>1896490</v>
      </c>
      <c r="N31" s="46">
        <v>0.95275113499148423</v>
      </c>
      <c r="O31" s="50">
        <v>348300</v>
      </c>
      <c r="P31" s="46">
        <v>1.0583347688774045</v>
      </c>
      <c r="Q31" s="44">
        <v>240</v>
      </c>
      <c r="R31" s="47">
        <v>0.39166666666666666</v>
      </c>
    </row>
    <row r="32" spans="1:18" x14ac:dyDescent="0.45">
      <c r="A32" s="48" t="s">
        <v>39</v>
      </c>
      <c r="B32" s="43">
        <v>3752688</v>
      </c>
      <c r="C32" s="43">
        <v>3100754</v>
      </c>
      <c r="D32" s="43">
        <v>1556261</v>
      </c>
      <c r="E32" s="44">
        <v>1544493</v>
      </c>
      <c r="F32" s="49">
        <v>651437</v>
      </c>
      <c r="G32" s="44">
        <v>326956</v>
      </c>
      <c r="H32" s="44">
        <v>324481</v>
      </c>
      <c r="I32" s="44">
        <v>497</v>
      </c>
      <c r="J32" s="44">
        <v>251</v>
      </c>
      <c r="K32" s="44">
        <v>246</v>
      </c>
      <c r="L32" s="45"/>
      <c r="M32" s="44">
        <v>3370895</v>
      </c>
      <c r="N32" s="46">
        <v>0.91986074914822324</v>
      </c>
      <c r="O32" s="50">
        <v>704200</v>
      </c>
      <c r="P32" s="46">
        <v>0.9250738426583357</v>
      </c>
      <c r="Q32" s="44">
        <v>1060</v>
      </c>
      <c r="R32" s="47">
        <v>0.46886792452830189</v>
      </c>
    </row>
    <row r="33" spans="1:18" x14ac:dyDescent="0.45">
      <c r="A33" s="48" t="s">
        <v>40</v>
      </c>
      <c r="B33" s="43">
        <v>12896897</v>
      </c>
      <c r="C33" s="43">
        <v>9959926</v>
      </c>
      <c r="D33" s="43">
        <v>4997506</v>
      </c>
      <c r="E33" s="44">
        <v>4962420</v>
      </c>
      <c r="F33" s="49">
        <v>2873078</v>
      </c>
      <c r="G33" s="44">
        <v>1440302</v>
      </c>
      <c r="H33" s="44">
        <v>1432776</v>
      </c>
      <c r="I33" s="44">
        <v>63893</v>
      </c>
      <c r="J33" s="44">
        <v>32157</v>
      </c>
      <c r="K33" s="44">
        <v>31736</v>
      </c>
      <c r="L33" s="45"/>
      <c r="M33" s="44">
        <v>11474465</v>
      </c>
      <c r="N33" s="46">
        <v>0.86800787661995571</v>
      </c>
      <c r="O33" s="50">
        <v>3481300</v>
      </c>
      <c r="P33" s="46">
        <v>0.82528882888576105</v>
      </c>
      <c r="Q33" s="44">
        <v>72620</v>
      </c>
      <c r="R33" s="47">
        <v>0.87982649407876623</v>
      </c>
    </row>
    <row r="34" spans="1:18" x14ac:dyDescent="0.45">
      <c r="A34" s="48" t="s">
        <v>41</v>
      </c>
      <c r="B34" s="43">
        <v>8291366</v>
      </c>
      <c r="C34" s="43">
        <v>6903772</v>
      </c>
      <c r="D34" s="43">
        <v>3462964</v>
      </c>
      <c r="E34" s="44">
        <v>3440808</v>
      </c>
      <c r="F34" s="49">
        <v>1386473</v>
      </c>
      <c r="G34" s="44">
        <v>696374</v>
      </c>
      <c r="H34" s="44">
        <v>690099</v>
      </c>
      <c r="I34" s="44">
        <v>1121</v>
      </c>
      <c r="J34" s="44">
        <v>547</v>
      </c>
      <c r="K34" s="44">
        <v>574</v>
      </c>
      <c r="L34" s="45"/>
      <c r="M34" s="44">
        <v>7568135</v>
      </c>
      <c r="N34" s="46">
        <v>0.91221575725063042</v>
      </c>
      <c r="O34" s="50">
        <v>1135400</v>
      </c>
      <c r="P34" s="46">
        <v>1.2211317597322529</v>
      </c>
      <c r="Q34" s="44">
        <v>2440</v>
      </c>
      <c r="R34" s="47">
        <v>0.45942622950819673</v>
      </c>
    </row>
    <row r="35" spans="1:18" x14ac:dyDescent="0.45">
      <c r="A35" s="48" t="s">
        <v>42</v>
      </c>
      <c r="B35" s="43">
        <v>2034360</v>
      </c>
      <c r="C35" s="43">
        <v>1812206</v>
      </c>
      <c r="D35" s="43">
        <v>908979</v>
      </c>
      <c r="E35" s="44">
        <v>903227</v>
      </c>
      <c r="F35" s="49">
        <v>221957</v>
      </c>
      <c r="G35" s="44">
        <v>111223</v>
      </c>
      <c r="H35" s="44">
        <v>110734</v>
      </c>
      <c r="I35" s="44">
        <v>197</v>
      </c>
      <c r="J35" s="44">
        <v>91</v>
      </c>
      <c r="K35" s="44">
        <v>106</v>
      </c>
      <c r="L35" s="45"/>
      <c r="M35" s="44">
        <v>1961100</v>
      </c>
      <c r="N35" s="46">
        <v>0.9240762837183214</v>
      </c>
      <c r="O35" s="50">
        <v>127300</v>
      </c>
      <c r="P35" s="46">
        <v>1.7435742340926945</v>
      </c>
      <c r="Q35" s="44">
        <v>700</v>
      </c>
      <c r="R35" s="47">
        <v>0.28142857142857142</v>
      </c>
    </row>
    <row r="36" spans="1:18" x14ac:dyDescent="0.45">
      <c r="A36" s="48" t="s">
        <v>43</v>
      </c>
      <c r="B36" s="43">
        <v>1386261</v>
      </c>
      <c r="C36" s="43">
        <v>1323940</v>
      </c>
      <c r="D36" s="43">
        <v>663961</v>
      </c>
      <c r="E36" s="44">
        <v>659979</v>
      </c>
      <c r="F36" s="49">
        <v>62246</v>
      </c>
      <c r="G36" s="44">
        <v>31189</v>
      </c>
      <c r="H36" s="44">
        <v>31057</v>
      </c>
      <c r="I36" s="44">
        <v>75</v>
      </c>
      <c r="J36" s="44">
        <v>39</v>
      </c>
      <c r="K36" s="44">
        <v>36</v>
      </c>
      <c r="L36" s="45"/>
      <c r="M36" s="44">
        <v>1397945</v>
      </c>
      <c r="N36" s="46">
        <v>0.94706157967588134</v>
      </c>
      <c r="O36" s="50">
        <v>48100</v>
      </c>
      <c r="P36" s="46">
        <v>1.294095634095634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813930</v>
      </c>
      <c r="C37" s="43">
        <v>714010</v>
      </c>
      <c r="D37" s="43">
        <v>358601</v>
      </c>
      <c r="E37" s="44">
        <v>355409</v>
      </c>
      <c r="F37" s="49">
        <v>99857</v>
      </c>
      <c r="G37" s="44">
        <v>50133</v>
      </c>
      <c r="H37" s="44">
        <v>49724</v>
      </c>
      <c r="I37" s="44">
        <v>63</v>
      </c>
      <c r="J37" s="44">
        <v>30</v>
      </c>
      <c r="K37" s="44">
        <v>33</v>
      </c>
      <c r="L37" s="45"/>
      <c r="M37" s="44">
        <v>812460</v>
      </c>
      <c r="N37" s="46">
        <v>0.87882480368264282</v>
      </c>
      <c r="O37" s="50">
        <v>110800</v>
      </c>
      <c r="P37" s="46">
        <v>0.90123646209386277</v>
      </c>
      <c r="Q37" s="44">
        <v>340</v>
      </c>
      <c r="R37" s="47">
        <v>0.18529411764705883</v>
      </c>
    </row>
    <row r="38" spans="1:18" x14ac:dyDescent="0.45">
      <c r="A38" s="48" t="s">
        <v>45</v>
      </c>
      <c r="B38" s="43">
        <v>1036554</v>
      </c>
      <c r="C38" s="43">
        <v>981071</v>
      </c>
      <c r="D38" s="43">
        <v>493059</v>
      </c>
      <c r="E38" s="44">
        <v>488012</v>
      </c>
      <c r="F38" s="49">
        <v>55371</v>
      </c>
      <c r="G38" s="44">
        <v>27767</v>
      </c>
      <c r="H38" s="44">
        <v>27604</v>
      </c>
      <c r="I38" s="44">
        <v>112</v>
      </c>
      <c r="J38" s="44">
        <v>52</v>
      </c>
      <c r="K38" s="44">
        <v>60</v>
      </c>
      <c r="L38" s="45"/>
      <c r="M38" s="44">
        <v>1059000</v>
      </c>
      <c r="N38" s="46">
        <v>0.9264126534466478</v>
      </c>
      <c r="O38" s="50">
        <v>47400</v>
      </c>
      <c r="P38" s="46">
        <v>1.1681645569620254</v>
      </c>
      <c r="Q38" s="44">
        <v>680</v>
      </c>
      <c r="R38" s="47">
        <v>0.16470588235294117</v>
      </c>
    </row>
    <row r="39" spans="1:18" x14ac:dyDescent="0.45">
      <c r="A39" s="48" t="s">
        <v>46</v>
      </c>
      <c r="B39" s="43">
        <v>2744989</v>
      </c>
      <c r="C39" s="43">
        <v>2411740</v>
      </c>
      <c r="D39" s="43">
        <v>1210909</v>
      </c>
      <c r="E39" s="44">
        <v>1200831</v>
      </c>
      <c r="F39" s="49">
        <v>332934</v>
      </c>
      <c r="G39" s="44">
        <v>167126</v>
      </c>
      <c r="H39" s="44">
        <v>165808</v>
      </c>
      <c r="I39" s="44">
        <v>315</v>
      </c>
      <c r="J39" s="44">
        <v>155</v>
      </c>
      <c r="K39" s="44">
        <v>160</v>
      </c>
      <c r="L39" s="45"/>
      <c r="M39" s="44">
        <v>2783830</v>
      </c>
      <c r="N39" s="46">
        <v>0.86633882097685566</v>
      </c>
      <c r="O39" s="50">
        <v>385900</v>
      </c>
      <c r="P39" s="46">
        <v>0.86274682560248772</v>
      </c>
      <c r="Q39" s="44">
        <v>720</v>
      </c>
      <c r="R39" s="47">
        <v>0.4375</v>
      </c>
    </row>
    <row r="40" spans="1:18" x14ac:dyDescent="0.45">
      <c r="A40" s="48" t="s">
        <v>47</v>
      </c>
      <c r="B40" s="43">
        <v>4129101</v>
      </c>
      <c r="C40" s="43">
        <v>3534517</v>
      </c>
      <c r="D40" s="43">
        <v>1773802</v>
      </c>
      <c r="E40" s="44">
        <v>1760715</v>
      </c>
      <c r="F40" s="49">
        <v>594462</v>
      </c>
      <c r="G40" s="44">
        <v>298378</v>
      </c>
      <c r="H40" s="44">
        <v>296084</v>
      </c>
      <c r="I40" s="44">
        <v>122</v>
      </c>
      <c r="J40" s="44">
        <v>58</v>
      </c>
      <c r="K40" s="44">
        <v>64</v>
      </c>
      <c r="L40" s="45"/>
      <c r="M40" s="44">
        <v>3930630</v>
      </c>
      <c r="N40" s="46">
        <v>0.89922404296512259</v>
      </c>
      <c r="O40" s="50">
        <v>616200</v>
      </c>
      <c r="P40" s="46">
        <v>0.96472249269717625</v>
      </c>
      <c r="Q40" s="44">
        <v>1140</v>
      </c>
      <c r="R40" s="47">
        <v>0.10701754385964912</v>
      </c>
    </row>
    <row r="41" spans="1:18" x14ac:dyDescent="0.45">
      <c r="A41" s="48" t="s">
        <v>48</v>
      </c>
      <c r="B41" s="43">
        <v>2027716</v>
      </c>
      <c r="C41" s="43">
        <v>1814991</v>
      </c>
      <c r="D41" s="43">
        <v>910304</v>
      </c>
      <c r="E41" s="44">
        <v>904687</v>
      </c>
      <c r="F41" s="49">
        <v>212671</v>
      </c>
      <c r="G41" s="44">
        <v>106789</v>
      </c>
      <c r="H41" s="44">
        <v>105882</v>
      </c>
      <c r="I41" s="44">
        <v>54</v>
      </c>
      <c r="J41" s="44">
        <v>29</v>
      </c>
      <c r="K41" s="44">
        <v>25</v>
      </c>
      <c r="L41" s="45"/>
      <c r="M41" s="44">
        <v>1999075</v>
      </c>
      <c r="N41" s="46">
        <v>0.9079154108775308</v>
      </c>
      <c r="O41" s="50">
        <v>210200</v>
      </c>
      <c r="P41" s="46">
        <v>1.0117554709800189</v>
      </c>
      <c r="Q41" s="44">
        <v>320</v>
      </c>
      <c r="R41" s="47">
        <v>0.16875000000000001</v>
      </c>
    </row>
    <row r="42" spans="1:18" x14ac:dyDescent="0.45">
      <c r="A42" s="48" t="s">
        <v>49</v>
      </c>
      <c r="B42" s="43">
        <v>1090864</v>
      </c>
      <c r="C42" s="43">
        <v>938783</v>
      </c>
      <c r="D42" s="43">
        <v>470955</v>
      </c>
      <c r="E42" s="44">
        <v>467828</v>
      </c>
      <c r="F42" s="49">
        <v>151916</v>
      </c>
      <c r="G42" s="44">
        <v>76182</v>
      </c>
      <c r="H42" s="44">
        <v>75734</v>
      </c>
      <c r="I42" s="44">
        <v>165</v>
      </c>
      <c r="J42" s="44">
        <v>79</v>
      </c>
      <c r="K42" s="44">
        <v>86</v>
      </c>
      <c r="L42" s="45"/>
      <c r="M42" s="44">
        <v>1008205</v>
      </c>
      <c r="N42" s="46">
        <v>0.93114297191543383</v>
      </c>
      <c r="O42" s="50">
        <v>152900</v>
      </c>
      <c r="P42" s="46">
        <v>0.99356442119032051</v>
      </c>
      <c r="Q42" s="44">
        <v>660</v>
      </c>
      <c r="R42" s="47">
        <v>0.25</v>
      </c>
    </row>
    <row r="43" spans="1:18" x14ac:dyDescent="0.45">
      <c r="A43" s="48" t="s">
        <v>50</v>
      </c>
      <c r="B43" s="43">
        <v>1441769</v>
      </c>
      <c r="C43" s="43">
        <v>1329478</v>
      </c>
      <c r="D43" s="43">
        <v>667165</v>
      </c>
      <c r="E43" s="44">
        <v>662313</v>
      </c>
      <c r="F43" s="49">
        <v>112118</v>
      </c>
      <c r="G43" s="44">
        <v>56140</v>
      </c>
      <c r="H43" s="44">
        <v>55978</v>
      </c>
      <c r="I43" s="44">
        <v>173</v>
      </c>
      <c r="J43" s="44">
        <v>85</v>
      </c>
      <c r="K43" s="44">
        <v>88</v>
      </c>
      <c r="L43" s="45"/>
      <c r="M43" s="44">
        <v>1438610</v>
      </c>
      <c r="N43" s="46">
        <v>0.92414066355718372</v>
      </c>
      <c r="O43" s="50">
        <v>102300</v>
      </c>
      <c r="P43" s="46">
        <v>1.0959726295210166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2051026</v>
      </c>
      <c r="C44" s="43">
        <v>1918286</v>
      </c>
      <c r="D44" s="43">
        <v>963063</v>
      </c>
      <c r="E44" s="44">
        <v>955223</v>
      </c>
      <c r="F44" s="49">
        <v>132684</v>
      </c>
      <c r="G44" s="44">
        <v>66623</v>
      </c>
      <c r="H44" s="44">
        <v>66061</v>
      </c>
      <c r="I44" s="44">
        <v>56</v>
      </c>
      <c r="J44" s="44">
        <v>26</v>
      </c>
      <c r="K44" s="44">
        <v>30</v>
      </c>
      <c r="L44" s="45"/>
      <c r="M44" s="44">
        <v>2067850</v>
      </c>
      <c r="N44" s="46">
        <v>0.92767173634451239</v>
      </c>
      <c r="O44" s="50">
        <v>128400</v>
      </c>
      <c r="P44" s="46">
        <v>1.0333644859813085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1034635</v>
      </c>
      <c r="C45" s="43">
        <v>975837</v>
      </c>
      <c r="D45" s="43">
        <v>490593</v>
      </c>
      <c r="E45" s="44">
        <v>485244</v>
      </c>
      <c r="F45" s="49">
        <v>58724</v>
      </c>
      <c r="G45" s="44">
        <v>29537</v>
      </c>
      <c r="H45" s="44">
        <v>29187</v>
      </c>
      <c r="I45" s="44">
        <v>74</v>
      </c>
      <c r="J45" s="44">
        <v>33</v>
      </c>
      <c r="K45" s="44">
        <v>41</v>
      </c>
      <c r="L45" s="45"/>
      <c r="M45" s="44">
        <v>1048695</v>
      </c>
      <c r="N45" s="46">
        <v>0.93052508117231414</v>
      </c>
      <c r="O45" s="50">
        <v>55600</v>
      </c>
      <c r="P45" s="46">
        <v>1.0561870503597122</v>
      </c>
      <c r="Q45" s="44">
        <v>140</v>
      </c>
      <c r="R45" s="47">
        <v>0.52857142857142858</v>
      </c>
    </row>
    <row r="46" spans="1:18" x14ac:dyDescent="0.45">
      <c r="A46" s="48" t="s">
        <v>53</v>
      </c>
      <c r="B46" s="43">
        <v>7640893</v>
      </c>
      <c r="C46" s="43">
        <v>6662715</v>
      </c>
      <c r="D46" s="43">
        <v>3349447</v>
      </c>
      <c r="E46" s="44">
        <v>3313268</v>
      </c>
      <c r="F46" s="49">
        <v>977983</v>
      </c>
      <c r="G46" s="44">
        <v>492781</v>
      </c>
      <c r="H46" s="44">
        <v>485202</v>
      </c>
      <c r="I46" s="44">
        <v>195</v>
      </c>
      <c r="J46" s="44">
        <v>97</v>
      </c>
      <c r="K46" s="44">
        <v>98</v>
      </c>
      <c r="L46" s="45"/>
      <c r="M46" s="44">
        <v>7045230</v>
      </c>
      <c r="N46" s="46">
        <v>0.94570581797897302</v>
      </c>
      <c r="O46" s="50">
        <v>1044200</v>
      </c>
      <c r="P46" s="46">
        <v>0.93658590308370049</v>
      </c>
      <c r="Q46" s="44">
        <v>720</v>
      </c>
      <c r="R46" s="47">
        <v>0.27083333333333331</v>
      </c>
    </row>
    <row r="47" spans="1:18" x14ac:dyDescent="0.45">
      <c r="A47" s="48" t="s">
        <v>54</v>
      </c>
      <c r="B47" s="43">
        <v>1187361</v>
      </c>
      <c r="C47" s="43">
        <v>1103854</v>
      </c>
      <c r="D47" s="43">
        <v>554118</v>
      </c>
      <c r="E47" s="44">
        <v>549736</v>
      </c>
      <c r="F47" s="49">
        <v>83491</v>
      </c>
      <c r="G47" s="44">
        <v>42056</v>
      </c>
      <c r="H47" s="44">
        <v>41435</v>
      </c>
      <c r="I47" s="44">
        <v>16</v>
      </c>
      <c r="J47" s="44">
        <v>5</v>
      </c>
      <c r="K47" s="44">
        <v>11</v>
      </c>
      <c r="L47" s="45"/>
      <c r="M47" s="44">
        <v>1210605</v>
      </c>
      <c r="N47" s="46">
        <v>0.91182012299635307</v>
      </c>
      <c r="O47" s="50">
        <v>74400</v>
      </c>
      <c r="P47" s="46">
        <v>1.1221908602150537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2022508</v>
      </c>
      <c r="C48" s="43">
        <v>1738007</v>
      </c>
      <c r="D48" s="43">
        <v>873315</v>
      </c>
      <c r="E48" s="44">
        <v>864692</v>
      </c>
      <c r="F48" s="49">
        <v>284472</v>
      </c>
      <c r="G48" s="44">
        <v>142559</v>
      </c>
      <c r="H48" s="44">
        <v>141913</v>
      </c>
      <c r="I48" s="44">
        <v>29</v>
      </c>
      <c r="J48" s="44">
        <v>12</v>
      </c>
      <c r="K48" s="44">
        <v>17</v>
      </c>
      <c r="L48" s="45"/>
      <c r="M48" s="44">
        <v>1879750</v>
      </c>
      <c r="N48" s="46">
        <v>0.92459475994148155</v>
      </c>
      <c r="O48" s="50">
        <v>288800</v>
      </c>
      <c r="P48" s="46">
        <v>0.98501385041551248</v>
      </c>
      <c r="Q48" s="44">
        <v>200</v>
      </c>
      <c r="R48" s="47">
        <v>0.14499999999999999</v>
      </c>
    </row>
    <row r="49" spans="1:18" x14ac:dyDescent="0.45">
      <c r="A49" s="48" t="s">
        <v>56</v>
      </c>
      <c r="B49" s="43">
        <v>2658791</v>
      </c>
      <c r="C49" s="43">
        <v>2290767</v>
      </c>
      <c r="D49" s="43">
        <v>1149984</v>
      </c>
      <c r="E49" s="44">
        <v>1140783</v>
      </c>
      <c r="F49" s="49">
        <v>367772</v>
      </c>
      <c r="G49" s="44">
        <v>184462</v>
      </c>
      <c r="H49" s="44">
        <v>183310</v>
      </c>
      <c r="I49" s="44">
        <v>252</v>
      </c>
      <c r="J49" s="44">
        <v>124</v>
      </c>
      <c r="K49" s="44">
        <v>128</v>
      </c>
      <c r="L49" s="45"/>
      <c r="M49" s="44">
        <v>2472555</v>
      </c>
      <c r="N49" s="46">
        <v>0.92647767188191976</v>
      </c>
      <c r="O49" s="50">
        <v>349700</v>
      </c>
      <c r="P49" s="46">
        <v>1.0516785816414069</v>
      </c>
      <c r="Q49" s="44">
        <v>720</v>
      </c>
      <c r="R49" s="47">
        <v>0.35</v>
      </c>
    </row>
    <row r="50" spans="1:18" x14ac:dyDescent="0.45">
      <c r="A50" s="48" t="s">
        <v>57</v>
      </c>
      <c r="B50" s="43">
        <v>1691326</v>
      </c>
      <c r="C50" s="43">
        <v>1555629</v>
      </c>
      <c r="D50" s="43">
        <v>781465</v>
      </c>
      <c r="E50" s="44">
        <v>774164</v>
      </c>
      <c r="F50" s="49">
        <v>135600</v>
      </c>
      <c r="G50" s="44">
        <v>68015</v>
      </c>
      <c r="H50" s="44">
        <v>67585</v>
      </c>
      <c r="I50" s="44">
        <v>97</v>
      </c>
      <c r="J50" s="44">
        <v>41</v>
      </c>
      <c r="K50" s="44">
        <v>56</v>
      </c>
      <c r="L50" s="45"/>
      <c r="M50" s="44">
        <v>1662325</v>
      </c>
      <c r="N50" s="46">
        <v>0.93581519859233298</v>
      </c>
      <c r="O50" s="50">
        <v>125500</v>
      </c>
      <c r="P50" s="46">
        <v>1.0804780876494025</v>
      </c>
      <c r="Q50" s="44">
        <v>340</v>
      </c>
      <c r="R50" s="47">
        <v>0.28529411764705881</v>
      </c>
    </row>
    <row r="51" spans="1:18" x14ac:dyDescent="0.45">
      <c r="A51" s="48" t="s">
        <v>58</v>
      </c>
      <c r="B51" s="43">
        <v>1605099</v>
      </c>
      <c r="C51" s="43">
        <v>1542084</v>
      </c>
      <c r="D51" s="43">
        <v>774522</v>
      </c>
      <c r="E51" s="44">
        <v>767562</v>
      </c>
      <c r="F51" s="49">
        <v>62988</v>
      </c>
      <c r="G51" s="44">
        <v>31586</v>
      </c>
      <c r="H51" s="44">
        <v>31402</v>
      </c>
      <c r="I51" s="44">
        <v>27</v>
      </c>
      <c r="J51" s="44">
        <v>10</v>
      </c>
      <c r="K51" s="44">
        <v>17</v>
      </c>
      <c r="L51" s="45"/>
      <c r="M51" s="44">
        <v>1617995</v>
      </c>
      <c r="N51" s="46">
        <v>0.95308329135751346</v>
      </c>
      <c r="O51" s="50">
        <v>55600</v>
      </c>
      <c r="P51" s="46">
        <v>1.1328776978417265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2402367</v>
      </c>
      <c r="C52" s="43">
        <v>2203074</v>
      </c>
      <c r="D52" s="43">
        <v>1107274</v>
      </c>
      <c r="E52" s="44">
        <v>1095800</v>
      </c>
      <c r="F52" s="49">
        <v>199058</v>
      </c>
      <c r="G52" s="44">
        <v>99945</v>
      </c>
      <c r="H52" s="44">
        <v>99113</v>
      </c>
      <c r="I52" s="44">
        <v>235</v>
      </c>
      <c r="J52" s="44">
        <v>115</v>
      </c>
      <c r="K52" s="44">
        <v>120</v>
      </c>
      <c r="L52" s="45"/>
      <c r="M52" s="44">
        <v>2374210</v>
      </c>
      <c r="N52" s="46">
        <v>0.92791876034554654</v>
      </c>
      <c r="O52" s="50">
        <v>197100</v>
      </c>
      <c r="P52" s="46">
        <v>1.0099340436326738</v>
      </c>
      <c r="Q52" s="44">
        <v>340</v>
      </c>
      <c r="R52" s="47">
        <v>0.69117647058823528</v>
      </c>
    </row>
    <row r="53" spans="1:18" x14ac:dyDescent="0.45">
      <c r="A53" s="48" t="s">
        <v>60</v>
      </c>
      <c r="B53" s="43">
        <v>1957195</v>
      </c>
      <c r="C53" s="43">
        <v>1677443</v>
      </c>
      <c r="D53" s="43">
        <v>844016</v>
      </c>
      <c r="E53" s="44">
        <v>833427</v>
      </c>
      <c r="F53" s="49">
        <v>279270</v>
      </c>
      <c r="G53" s="44">
        <v>140438</v>
      </c>
      <c r="H53" s="44">
        <v>138832</v>
      </c>
      <c r="I53" s="44">
        <v>482</v>
      </c>
      <c r="J53" s="44">
        <v>242</v>
      </c>
      <c r="K53" s="44">
        <v>240</v>
      </c>
      <c r="L53" s="45"/>
      <c r="M53" s="44">
        <v>1943525</v>
      </c>
      <c r="N53" s="46">
        <v>0.86309309116167787</v>
      </c>
      <c r="O53" s="50">
        <v>305500</v>
      </c>
      <c r="P53" s="46">
        <v>0.91414075286415708</v>
      </c>
      <c r="Q53" s="44">
        <v>1160</v>
      </c>
      <c r="R53" s="47">
        <v>0.41551724137931034</v>
      </c>
    </row>
    <row r="55" spans="1:18" x14ac:dyDescent="0.45">
      <c r="A55" s="102" t="s">
        <v>127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45">
      <c r="A56" s="114" t="s">
        <v>128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45">
      <c r="A57" s="114" t="s">
        <v>129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45">
      <c r="A58" s="114" t="s">
        <v>130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45">
      <c r="A59" s="102" t="s">
        <v>131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45">
      <c r="A60" s="22" t="s">
        <v>132</v>
      </c>
    </row>
    <row r="61" spans="1:18" x14ac:dyDescent="0.45">
      <c r="A61" s="22" t="s">
        <v>133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7" sqref="E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134</v>
      </c>
    </row>
    <row r="2" spans="1:6" x14ac:dyDescent="0.45">
      <c r="D2" s="52" t="s">
        <v>135</v>
      </c>
    </row>
    <row r="3" spans="1:6" ht="36" x14ac:dyDescent="0.45">
      <c r="A3" s="48" t="s">
        <v>3</v>
      </c>
      <c r="B3" s="42" t="s">
        <v>136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137</v>
      </c>
    </row>
    <row r="54" spans="1:4" x14ac:dyDescent="0.45">
      <c r="A54" t="s">
        <v>138</v>
      </c>
    </row>
    <row r="55" spans="1:4" x14ac:dyDescent="0.45">
      <c r="A55" t="s">
        <v>139</v>
      </c>
    </row>
    <row r="56" spans="1:4" x14ac:dyDescent="0.45">
      <c r="A56" t="s">
        <v>140</v>
      </c>
    </row>
    <row r="57" spans="1:4" x14ac:dyDescent="0.45">
      <c r="A57" s="22" t="s">
        <v>141</v>
      </c>
    </row>
    <row r="58" spans="1:4" x14ac:dyDescent="0.45">
      <c r="A58" t="s">
        <v>142</v>
      </c>
    </row>
    <row r="59" spans="1:4" x14ac:dyDescent="0.45">
      <c r="A59" t="s">
        <v>143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DIGI-808455956-3760547</_dlc_DocId>
    <_dlc_DocIdUrl xmlns="89559dea-130d-4237-8e78-1ce7f44b9a24">
      <Url>https://digitalgojp.sharepoint.com/sites/digi_portal/_layouts/15/DocIdRedir.aspx?ID=DIGI-808455956-3760547</Url>
      <Description>DIGI-808455956-3760547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2022-05-20T04:58:52Z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00761a00-ec9f-4b66-83c2-63c24d427f36</vt:lpwstr>
  </property>
</Properties>
</file>