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216" yWindow="5004" windowWidth="34560" windowHeight="1869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総接種回数!$A$1:$U$61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2" l="1"/>
  <c r="B3" i="12"/>
  <c r="B3" i="11"/>
  <c r="Q8" i="11" l="1"/>
  <c r="T7" i="11" l="1"/>
  <c r="I7" i="11"/>
  <c r="G8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S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N6" i="12"/>
  <c r="M6" i="12"/>
  <c r="L6" i="12"/>
  <c r="W6" i="12" s="1"/>
  <c r="I6" i="12"/>
  <c r="R8" i="11" l="1"/>
  <c r="Q7" i="11"/>
  <c r="R7" i="11" s="1"/>
  <c r="U7" i="11" l="1"/>
  <c r="T2" i="11"/>
  <c r="M7" i="11" l="1"/>
  <c r="L7" i="11"/>
  <c r="G5" i="10"/>
  <c r="G7" i="11" l="1"/>
  <c r="B7" i="11" s="1"/>
  <c r="P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<sst xmlns="http://schemas.openxmlformats.org/spreadsheetml/2006/main" count="350" uniqueCount="150">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</sst>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4.09765625" customWidth="1"/>
    <col min="10" max="10" width="10.5" bestFit="1" customWidth="1"/>
  </cols>
  <sheetData>
    <row r="1" spans="1:8" x14ac:dyDescent="0.45">
      <c r="A1" s="73" t="s">
        <v>0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8">
        <v>44768</v>
      </c>
      <c r="H3" s="88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69" t="s">
        <v>2</v>
      </c>
      <c r="B5" s="74" t="s">
        <v>3</v>
      </c>
      <c r="C5" s="70" t="s">
        <v>4</v>
      </c>
      <c r="D5" s="75"/>
      <c r="E5" s="78" t="s">
        <v>5</v>
      </c>
      <c r="F5" s="79"/>
      <c r="G5" s="80">
        <v>44767</v>
      </c>
      <c r="H5" s="81"/>
    </row>
    <row r="6" spans="1:8" ht="21.75" customHeight="1" x14ac:dyDescent="0.45">
      <c r="A6" s="6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68" t="s">
        <v>9</v>
      </c>
      <c r="F7" s="8"/>
      <c r="G7" s="68" t="s">
        <v>9</v>
      </c>
      <c r="H7" s="9"/>
    </row>
    <row r="8" spans="1:8" ht="18.75" customHeight="1" x14ac:dyDescent="0.45">
      <c r="A8" s="69"/>
      <c r="B8" s="74"/>
      <c r="C8" s="87"/>
      <c r="D8" s="70" t="s">
        <v>10</v>
      </c>
      <c r="E8" s="69"/>
      <c r="F8" s="70" t="s">
        <v>11</v>
      </c>
      <c r="G8" s="69"/>
      <c r="H8" s="72" t="s">
        <v>11</v>
      </c>
    </row>
    <row r="9" spans="1:8" ht="35.1" customHeight="1" x14ac:dyDescent="0.45">
      <c r="A9" s="69"/>
      <c r="B9" s="74"/>
      <c r="C9" s="87"/>
      <c r="D9" s="71"/>
      <c r="E9" s="69"/>
      <c r="F9" s="71"/>
      <c r="G9" s="69"/>
      <c r="H9" s="71"/>
    </row>
    <row r="10" spans="1:8" x14ac:dyDescent="0.45">
      <c r="A10" s="10" t="s">
        <v>12</v>
      </c>
      <c r="B10" s="20">
        <v>126645025.00000003</v>
      </c>
      <c r="C10" s="21">
        <f>SUM(C11:C57)</f>
        <v>79346026</v>
      </c>
      <c r="D10" s="11">
        <f>C10/$B10</f>
        <v>0.62652303949562949</v>
      </c>
      <c r="E10" s="21">
        <f>SUM(E11:E57)</f>
        <v>482561</v>
      </c>
      <c r="F10" s="11">
        <f>E10/$B10</f>
        <v>3.8103431224400632E-3</v>
      </c>
      <c r="G10" s="21">
        <f>SUM(G11:G57)</f>
        <v>84878</v>
      </c>
      <c r="H10" s="11">
        <f>G10/$B10</f>
        <v>6.7020398156184956E-4</v>
      </c>
    </row>
    <row r="11" spans="1:8" x14ac:dyDescent="0.45">
      <c r="A11" s="12" t="s">
        <v>13</v>
      </c>
      <c r="B11" s="20">
        <v>5226603</v>
      </c>
      <c r="C11" s="21">
        <v>3395775</v>
      </c>
      <c r="D11" s="11">
        <f t="shared" ref="D11:D57" si="0">C11/$B11</f>
        <v>0.6497097636839837</v>
      </c>
      <c r="E11" s="21">
        <v>18070</v>
      </c>
      <c r="F11" s="11">
        <f t="shared" ref="F11:F57" si="1">E11/$B11</f>
        <v>3.4573125221104414E-3</v>
      </c>
      <c r="G11" s="21">
        <v>3111</v>
      </c>
      <c r="H11" s="11">
        <f t="shared" ref="H11:H57" si="2">G11/$B11</f>
        <v>5.9522408723218501E-4</v>
      </c>
    </row>
    <row r="12" spans="1:8" x14ac:dyDescent="0.45">
      <c r="A12" s="12" t="s">
        <v>14</v>
      </c>
      <c r="B12" s="20">
        <v>1259615</v>
      </c>
      <c r="C12" s="21">
        <v>874504</v>
      </c>
      <c r="D12" s="11">
        <f t="shared" si="0"/>
        <v>0.69426292954593272</v>
      </c>
      <c r="E12" s="21">
        <v>4750</v>
      </c>
      <c r="F12" s="11">
        <f t="shared" si="1"/>
        <v>3.7709935178606162E-3</v>
      </c>
      <c r="G12" s="21">
        <v>1049</v>
      </c>
      <c r="H12" s="11">
        <f t="shared" si="2"/>
        <v>8.3279414741806027E-4</v>
      </c>
    </row>
    <row r="13" spans="1:8" x14ac:dyDescent="0.45">
      <c r="A13" s="12" t="s">
        <v>15</v>
      </c>
      <c r="B13" s="20">
        <v>1220823</v>
      </c>
      <c r="C13" s="21">
        <v>860710</v>
      </c>
      <c r="D13" s="11">
        <f t="shared" si="0"/>
        <v>0.70502439747612877</v>
      </c>
      <c r="E13" s="21">
        <v>3132</v>
      </c>
      <c r="F13" s="11">
        <f t="shared" si="1"/>
        <v>2.5654824655171144E-3</v>
      </c>
      <c r="G13" s="21">
        <v>758</v>
      </c>
      <c r="H13" s="11">
        <f t="shared" si="2"/>
        <v>6.2089262735056598E-4</v>
      </c>
    </row>
    <row r="14" spans="1:8" x14ac:dyDescent="0.45">
      <c r="A14" s="12" t="s">
        <v>16</v>
      </c>
      <c r="B14" s="20">
        <v>2281989</v>
      </c>
      <c r="C14" s="21">
        <v>1498908</v>
      </c>
      <c r="D14" s="11">
        <f t="shared" si="0"/>
        <v>0.65684278057431478</v>
      </c>
      <c r="E14" s="21">
        <v>7857</v>
      </c>
      <c r="F14" s="11">
        <f t="shared" si="1"/>
        <v>3.4430490243379788E-3</v>
      </c>
      <c r="G14" s="21">
        <v>1225</v>
      </c>
      <c r="H14" s="11">
        <f t="shared" si="2"/>
        <v>5.3681240356548605E-4</v>
      </c>
    </row>
    <row r="15" spans="1:8" x14ac:dyDescent="0.45">
      <c r="A15" s="12" t="s">
        <v>17</v>
      </c>
      <c r="B15" s="20">
        <v>971288</v>
      </c>
      <c r="C15" s="21">
        <v>711271</v>
      </c>
      <c r="D15" s="11">
        <f t="shared" si="0"/>
        <v>0.73229670293465998</v>
      </c>
      <c r="E15" s="21">
        <v>3017</v>
      </c>
      <c r="F15" s="11">
        <f t="shared" si="1"/>
        <v>3.1061847773266012E-3</v>
      </c>
      <c r="G15" s="21">
        <v>281</v>
      </c>
      <c r="H15" s="11">
        <f t="shared" si="2"/>
        <v>2.8930657024487072E-4</v>
      </c>
    </row>
    <row r="16" spans="1:8" x14ac:dyDescent="0.45">
      <c r="A16" s="12" t="s">
        <v>18</v>
      </c>
      <c r="B16" s="20">
        <v>1069562</v>
      </c>
      <c r="C16" s="21">
        <v>763311</v>
      </c>
      <c r="D16" s="11">
        <f t="shared" si="0"/>
        <v>0.71366690290043966</v>
      </c>
      <c r="E16" s="21">
        <v>3516</v>
      </c>
      <c r="F16" s="11">
        <f t="shared" si="1"/>
        <v>3.2873269618778527E-3</v>
      </c>
      <c r="G16" s="21">
        <v>818</v>
      </c>
      <c r="H16" s="11">
        <f t="shared" si="2"/>
        <v>7.6479904858250383E-4</v>
      </c>
    </row>
    <row r="17" spans="1:8" x14ac:dyDescent="0.45">
      <c r="A17" s="12" t="s">
        <v>19</v>
      </c>
      <c r="B17" s="20">
        <v>1862059.0000000002</v>
      </c>
      <c r="C17" s="21">
        <v>1291198</v>
      </c>
      <c r="D17" s="11">
        <f t="shared" si="0"/>
        <v>0.6934248592552652</v>
      </c>
      <c r="E17" s="21">
        <v>6110</v>
      </c>
      <c r="F17" s="11">
        <f t="shared" si="1"/>
        <v>3.2813138574019399E-3</v>
      </c>
      <c r="G17" s="21">
        <v>930</v>
      </c>
      <c r="H17" s="11">
        <f t="shared" si="2"/>
        <v>4.9944711741142464E-4</v>
      </c>
    </row>
    <row r="18" spans="1:8" x14ac:dyDescent="0.45">
      <c r="A18" s="12" t="s">
        <v>20</v>
      </c>
      <c r="B18" s="20">
        <v>2907675</v>
      </c>
      <c r="C18" s="21">
        <v>1941098</v>
      </c>
      <c r="D18" s="11">
        <f t="shared" si="0"/>
        <v>0.66757735991814771</v>
      </c>
      <c r="E18" s="21">
        <v>10935</v>
      </c>
      <c r="F18" s="11">
        <f t="shared" si="1"/>
        <v>3.7607366710516133E-3</v>
      </c>
      <c r="G18" s="21">
        <v>1665</v>
      </c>
      <c r="H18" s="11">
        <f t="shared" si="2"/>
        <v>5.7262245608604811E-4</v>
      </c>
    </row>
    <row r="19" spans="1:8" x14ac:dyDescent="0.45">
      <c r="A19" s="12" t="s">
        <v>21</v>
      </c>
      <c r="B19" s="20">
        <v>1955401</v>
      </c>
      <c r="C19" s="21">
        <v>1290937</v>
      </c>
      <c r="D19" s="11">
        <f t="shared" si="0"/>
        <v>0.66019041618573382</v>
      </c>
      <c r="E19" s="21">
        <v>7625</v>
      </c>
      <c r="F19" s="11">
        <f t="shared" si="1"/>
        <v>3.8994559172261852E-3</v>
      </c>
      <c r="G19" s="21">
        <v>1165</v>
      </c>
      <c r="H19" s="11">
        <f t="shared" si="2"/>
        <v>5.9578572374668925E-4</v>
      </c>
    </row>
    <row r="20" spans="1:8" x14ac:dyDescent="0.45">
      <c r="A20" s="12" t="s">
        <v>22</v>
      </c>
      <c r="B20" s="20">
        <v>1958101</v>
      </c>
      <c r="C20" s="21">
        <v>1273067</v>
      </c>
      <c r="D20" s="11">
        <f t="shared" si="0"/>
        <v>0.65015389910939225</v>
      </c>
      <c r="E20" s="21">
        <v>4419</v>
      </c>
      <c r="F20" s="11">
        <f t="shared" si="1"/>
        <v>2.2567783786433897E-3</v>
      </c>
      <c r="G20" s="21">
        <v>694</v>
      </c>
      <c r="H20" s="11">
        <f t="shared" si="2"/>
        <v>3.5442502710534337E-4</v>
      </c>
    </row>
    <row r="21" spans="1:8" x14ac:dyDescent="0.45">
      <c r="A21" s="12" t="s">
        <v>23</v>
      </c>
      <c r="B21" s="20">
        <v>7393799</v>
      </c>
      <c r="C21" s="21">
        <v>4662766</v>
      </c>
      <c r="D21" s="11">
        <f t="shared" si="0"/>
        <v>0.63063196605696203</v>
      </c>
      <c r="E21" s="21">
        <v>33484</v>
      </c>
      <c r="F21" s="11">
        <f t="shared" si="1"/>
        <v>4.528659759346988E-3</v>
      </c>
      <c r="G21" s="21">
        <v>5705</v>
      </c>
      <c r="H21" s="11">
        <f t="shared" si="2"/>
        <v>7.7159251962353862E-4</v>
      </c>
    </row>
    <row r="22" spans="1:8" x14ac:dyDescent="0.45">
      <c r="A22" s="12" t="s">
        <v>24</v>
      </c>
      <c r="B22" s="20">
        <v>6322892.0000000009</v>
      </c>
      <c r="C22" s="21">
        <v>4073654</v>
      </c>
      <c r="D22" s="11">
        <f t="shared" si="0"/>
        <v>0.64427069132289461</v>
      </c>
      <c r="E22" s="21">
        <v>28440</v>
      </c>
      <c r="F22" s="11">
        <f t="shared" si="1"/>
        <v>4.4979417646228963E-3</v>
      </c>
      <c r="G22" s="21">
        <v>4739</v>
      </c>
      <c r="H22" s="11">
        <f t="shared" si="2"/>
        <v>7.4949880529352698E-4</v>
      </c>
    </row>
    <row r="23" spans="1:8" x14ac:dyDescent="0.45">
      <c r="A23" s="12" t="s">
        <v>25</v>
      </c>
      <c r="B23" s="20">
        <v>13843329.000000002</v>
      </c>
      <c r="C23" s="21">
        <v>8475287</v>
      </c>
      <c r="D23" s="11">
        <f t="shared" si="0"/>
        <v>0.61222896602399601</v>
      </c>
      <c r="E23" s="21">
        <v>60877</v>
      </c>
      <c r="F23" s="11">
        <f t="shared" si="1"/>
        <v>4.3975693996725785E-3</v>
      </c>
      <c r="G23" s="21">
        <v>8159</v>
      </c>
      <c r="H23" s="11">
        <f t="shared" si="2"/>
        <v>5.893813547304986E-4</v>
      </c>
    </row>
    <row r="24" spans="1:8" x14ac:dyDescent="0.45">
      <c r="A24" s="12" t="s">
        <v>26</v>
      </c>
      <c r="B24" s="20">
        <v>9220206</v>
      </c>
      <c r="C24" s="21">
        <v>5760293</v>
      </c>
      <c r="D24" s="11">
        <f t="shared" si="0"/>
        <v>0.62474667051907518</v>
      </c>
      <c r="E24" s="21">
        <v>46178</v>
      </c>
      <c r="F24" s="11">
        <f t="shared" si="1"/>
        <v>5.0083479696657537E-3</v>
      </c>
      <c r="G24" s="21">
        <v>7722</v>
      </c>
      <c r="H24" s="11">
        <f t="shared" si="2"/>
        <v>8.3750840274067625E-4</v>
      </c>
    </row>
    <row r="25" spans="1:8" x14ac:dyDescent="0.45">
      <c r="A25" s="12" t="s">
        <v>27</v>
      </c>
      <c r="B25" s="20">
        <v>2213174</v>
      </c>
      <c r="C25" s="21">
        <v>1571147</v>
      </c>
      <c r="D25" s="11">
        <f t="shared" si="0"/>
        <v>0.70990667701680932</v>
      </c>
      <c r="E25" s="21">
        <v>8068</v>
      </c>
      <c r="F25" s="11">
        <f t="shared" si="1"/>
        <v>3.6454431508774277E-3</v>
      </c>
      <c r="G25" s="21">
        <v>835</v>
      </c>
      <c r="H25" s="11">
        <f t="shared" si="2"/>
        <v>3.7728619620508826E-4</v>
      </c>
    </row>
    <row r="26" spans="1:8" x14ac:dyDescent="0.45">
      <c r="A26" s="12" t="s">
        <v>28</v>
      </c>
      <c r="B26" s="20">
        <v>1047674</v>
      </c>
      <c r="C26" s="21">
        <v>702544</v>
      </c>
      <c r="D26" s="11">
        <f t="shared" si="0"/>
        <v>0.67057500711099061</v>
      </c>
      <c r="E26" s="21">
        <v>3255</v>
      </c>
      <c r="F26" s="11">
        <f t="shared" si="1"/>
        <v>3.1068824844369528E-3</v>
      </c>
      <c r="G26" s="21">
        <v>675</v>
      </c>
      <c r="H26" s="11">
        <f t="shared" si="2"/>
        <v>6.4428438617356162E-4</v>
      </c>
    </row>
    <row r="27" spans="1:8" x14ac:dyDescent="0.45">
      <c r="A27" s="12" t="s">
        <v>29</v>
      </c>
      <c r="B27" s="20">
        <v>1132656</v>
      </c>
      <c r="C27" s="21">
        <v>722074</v>
      </c>
      <c r="D27" s="11">
        <f t="shared" si="0"/>
        <v>0.63750512070743459</v>
      </c>
      <c r="E27" s="21">
        <v>3637</v>
      </c>
      <c r="F27" s="11">
        <f t="shared" si="1"/>
        <v>3.2110367137065448E-3</v>
      </c>
      <c r="G27" s="21">
        <v>869</v>
      </c>
      <c r="H27" s="11">
        <f t="shared" si="2"/>
        <v>7.6722323459196796E-4</v>
      </c>
    </row>
    <row r="28" spans="1:8" x14ac:dyDescent="0.45">
      <c r="A28" s="12" t="s">
        <v>30</v>
      </c>
      <c r="B28" s="20">
        <v>774582.99999999988</v>
      </c>
      <c r="C28" s="21">
        <v>505101</v>
      </c>
      <c r="D28" s="11">
        <f t="shared" si="0"/>
        <v>0.65209409449987943</v>
      </c>
      <c r="E28" s="21">
        <v>2620</v>
      </c>
      <c r="F28" s="11">
        <f t="shared" si="1"/>
        <v>3.382465145762301E-3</v>
      </c>
      <c r="G28" s="21">
        <v>436</v>
      </c>
      <c r="H28" s="11">
        <f t="shared" si="2"/>
        <v>5.6288351280624552E-4</v>
      </c>
    </row>
    <row r="29" spans="1:8" x14ac:dyDescent="0.45">
      <c r="A29" s="12" t="s">
        <v>31</v>
      </c>
      <c r="B29" s="20">
        <v>820997</v>
      </c>
      <c r="C29" s="21">
        <v>529438</v>
      </c>
      <c r="D29" s="11">
        <f t="shared" si="0"/>
        <v>0.64487202754699469</v>
      </c>
      <c r="E29" s="21">
        <v>3516</v>
      </c>
      <c r="F29" s="11">
        <f t="shared" si="1"/>
        <v>4.2825978657656484E-3</v>
      </c>
      <c r="G29" s="21">
        <v>667</v>
      </c>
      <c r="H29" s="11">
        <f t="shared" si="2"/>
        <v>8.1242684199820466E-4</v>
      </c>
    </row>
    <row r="30" spans="1:8" x14ac:dyDescent="0.45">
      <c r="A30" s="12" t="s">
        <v>32</v>
      </c>
      <c r="B30" s="20">
        <v>2071737</v>
      </c>
      <c r="C30" s="21">
        <v>1399832</v>
      </c>
      <c r="D30" s="11">
        <f t="shared" si="0"/>
        <v>0.67568035904171231</v>
      </c>
      <c r="E30" s="21">
        <v>7225</v>
      </c>
      <c r="F30" s="11">
        <f t="shared" si="1"/>
        <v>3.48741177089563E-3</v>
      </c>
      <c r="G30" s="21">
        <v>2112</v>
      </c>
      <c r="H30" s="11">
        <f t="shared" si="2"/>
        <v>1.019434416627207E-3</v>
      </c>
    </row>
    <row r="31" spans="1:8" x14ac:dyDescent="0.45">
      <c r="A31" s="12" t="s">
        <v>33</v>
      </c>
      <c r="B31" s="20">
        <v>2016791</v>
      </c>
      <c r="C31" s="21">
        <v>1315277</v>
      </c>
      <c r="D31" s="11">
        <f t="shared" si="0"/>
        <v>0.65216326332277363</v>
      </c>
      <c r="E31" s="21">
        <v>4768</v>
      </c>
      <c r="F31" s="11">
        <f t="shared" si="1"/>
        <v>2.3641517638664593E-3</v>
      </c>
      <c r="G31" s="21">
        <v>808</v>
      </c>
      <c r="H31" s="11">
        <f t="shared" si="2"/>
        <v>4.0063645662837645E-4</v>
      </c>
    </row>
    <row r="32" spans="1:8" x14ac:dyDescent="0.45">
      <c r="A32" s="12" t="s">
        <v>34</v>
      </c>
      <c r="B32" s="20">
        <v>3686259.9999999995</v>
      </c>
      <c r="C32" s="21">
        <v>2384835</v>
      </c>
      <c r="D32" s="11">
        <f t="shared" si="0"/>
        <v>0.64695246672779461</v>
      </c>
      <c r="E32" s="21">
        <v>13419</v>
      </c>
      <c r="F32" s="11">
        <f t="shared" si="1"/>
        <v>3.6402749670397644E-3</v>
      </c>
      <c r="G32" s="21">
        <v>2226</v>
      </c>
      <c r="H32" s="11">
        <f t="shared" si="2"/>
        <v>6.0386407903946016E-4</v>
      </c>
    </row>
    <row r="33" spans="1:8" x14ac:dyDescent="0.45">
      <c r="A33" s="12" t="s">
        <v>35</v>
      </c>
      <c r="B33" s="20">
        <v>7558801.9999999991</v>
      </c>
      <c r="C33" s="21">
        <v>4495193</v>
      </c>
      <c r="D33" s="11">
        <f t="shared" si="0"/>
        <v>0.59469648761801153</v>
      </c>
      <c r="E33" s="21">
        <v>28522</v>
      </c>
      <c r="F33" s="11">
        <f t="shared" si="1"/>
        <v>3.7733492688391632E-3</v>
      </c>
      <c r="G33" s="21">
        <v>5316</v>
      </c>
      <c r="H33" s="11">
        <f t="shared" si="2"/>
        <v>7.0328604982641439E-4</v>
      </c>
    </row>
    <row r="34" spans="1:8" x14ac:dyDescent="0.45">
      <c r="A34" s="12" t="s">
        <v>36</v>
      </c>
      <c r="B34" s="20">
        <v>1800557</v>
      </c>
      <c r="C34" s="21">
        <v>1136950</v>
      </c>
      <c r="D34" s="11">
        <f t="shared" si="0"/>
        <v>0.63144349220824447</v>
      </c>
      <c r="E34" s="21">
        <v>6277</v>
      </c>
      <c r="F34" s="11">
        <f t="shared" si="1"/>
        <v>3.4861434544976914E-3</v>
      </c>
      <c r="G34" s="21">
        <v>1210</v>
      </c>
      <c r="H34" s="11">
        <f t="shared" si="2"/>
        <v>6.7201427113943075E-4</v>
      </c>
    </row>
    <row r="35" spans="1:8" x14ac:dyDescent="0.45">
      <c r="A35" s="12" t="s">
        <v>37</v>
      </c>
      <c r="B35" s="20">
        <v>1418843</v>
      </c>
      <c r="C35" s="21">
        <v>870796</v>
      </c>
      <c r="D35" s="11">
        <f t="shared" si="0"/>
        <v>0.61373668545427507</v>
      </c>
      <c r="E35" s="21">
        <v>6288</v>
      </c>
      <c r="F35" s="11">
        <f t="shared" si="1"/>
        <v>4.4317799784754199E-3</v>
      </c>
      <c r="G35" s="21">
        <v>1256</v>
      </c>
      <c r="H35" s="11">
        <f t="shared" si="2"/>
        <v>8.8522831631124798E-4</v>
      </c>
    </row>
    <row r="36" spans="1:8" x14ac:dyDescent="0.45">
      <c r="A36" s="12" t="s">
        <v>38</v>
      </c>
      <c r="B36" s="20">
        <v>2530542</v>
      </c>
      <c r="C36" s="21">
        <v>1499215</v>
      </c>
      <c r="D36" s="11">
        <f t="shared" si="0"/>
        <v>0.59244817908574532</v>
      </c>
      <c r="E36" s="21">
        <v>8789</v>
      </c>
      <c r="F36" s="11">
        <f t="shared" si="1"/>
        <v>3.4731689890940358E-3</v>
      </c>
      <c r="G36" s="21">
        <v>1319</v>
      </c>
      <c r="H36" s="11">
        <f t="shared" si="2"/>
        <v>5.2123221033280613E-4</v>
      </c>
    </row>
    <row r="37" spans="1:8" x14ac:dyDescent="0.45">
      <c r="A37" s="12" t="s">
        <v>39</v>
      </c>
      <c r="B37" s="20">
        <v>8839511</v>
      </c>
      <c r="C37" s="21">
        <v>4960109</v>
      </c>
      <c r="D37" s="11">
        <f t="shared" si="0"/>
        <v>0.56112934301456263</v>
      </c>
      <c r="E37" s="21">
        <v>35401</v>
      </c>
      <c r="F37" s="11">
        <f t="shared" si="1"/>
        <v>4.0048595448322873E-3</v>
      </c>
      <c r="G37" s="21">
        <v>5181</v>
      </c>
      <c r="H37" s="11">
        <f t="shared" si="2"/>
        <v>5.8611839501076471E-4</v>
      </c>
    </row>
    <row r="38" spans="1:8" x14ac:dyDescent="0.45">
      <c r="A38" s="12" t="s">
        <v>40</v>
      </c>
      <c r="B38" s="20">
        <v>5523625</v>
      </c>
      <c r="C38" s="21">
        <v>3302722</v>
      </c>
      <c r="D38" s="11">
        <f t="shared" si="0"/>
        <v>0.59792654280477042</v>
      </c>
      <c r="E38" s="21">
        <v>19320</v>
      </c>
      <c r="F38" s="11">
        <f t="shared" si="1"/>
        <v>3.4977030482699315E-3</v>
      </c>
      <c r="G38" s="21">
        <v>3120</v>
      </c>
      <c r="H38" s="11">
        <f t="shared" si="2"/>
        <v>5.6484645500011314E-4</v>
      </c>
    </row>
    <row r="39" spans="1:8" x14ac:dyDescent="0.45">
      <c r="A39" s="12" t="s">
        <v>41</v>
      </c>
      <c r="B39" s="20">
        <v>1344738.9999999998</v>
      </c>
      <c r="C39" s="21">
        <v>838912</v>
      </c>
      <c r="D39" s="11">
        <f t="shared" si="0"/>
        <v>0.62384745292580945</v>
      </c>
      <c r="E39" s="21">
        <v>3686</v>
      </c>
      <c r="F39" s="11">
        <f t="shared" si="1"/>
        <v>2.741052352910119E-3</v>
      </c>
      <c r="G39" s="21">
        <v>800</v>
      </c>
      <c r="H39" s="11">
        <f t="shared" si="2"/>
        <v>5.9491098272601605E-4</v>
      </c>
    </row>
    <row r="40" spans="1:8" x14ac:dyDescent="0.45">
      <c r="A40" s="12" t="s">
        <v>42</v>
      </c>
      <c r="B40" s="20">
        <v>944432</v>
      </c>
      <c r="C40" s="21">
        <v>592063</v>
      </c>
      <c r="D40" s="11">
        <f t="shared" si="0"/>
        <v>0.62689849560370681</v>
      </c>
      <c r="E40" s="21">
        <v>2382</v>
      </c>
      <c r="F40" s="11">
        <f t="shared" si="1"/>
        <v>2.5221508801057143E-3</v>
      </c>
      <c r="G40" s="21">
        <v>268</v>
      </c>
      <c r="H40" s="11">
        <f t="shared" si="2"/>
        <v>2.8376844494892167E-4</v>
      </c>
    </row>
    <row r="41" spans="1:8" x14ac:dyDescent="0.45">
      <c r="A41" s="12" t="s">
        <v>43</v>
      </c>
      <c r="B41" s="20">
        <v>556788</v>
      </c>
      <c r="C41" s="21">
        <v>346760</v>
      </c>
      <c r="D41" s="11">
        <f t="shared" si="0"/>
        <v>0.62278641062666584</v>
      </c>
      <c r="E41" s="21">
        <v>1652</v>
      </c>
      <c r="F41" s="11">
        <f t="shared" si="1"/>
        <v>2.9670179673412502E-3</v>
      </c>
      <c r="G41" s="21">
        <v>188</v>
      </c>
      <c r="H41" s="11">
        <f t="shared" si="2"/>
        <v>3.3765095512115924E-4</v>
      </c>
    </row>
    <row r="42" spans="1:8" x14ac:dyDescent="0.45">
      <c r="A42" s="12" t="s">
        <v>44</v>
      </c>
      <c r="B42" s="20">
        <v>672814.99999999988</v>
      </c>
      <c r="C42" s="21">
        <v>446753</v>
      </c>
      <c r="D42" s="11">
        <f t="shared" si="0"/>
        <v>0.66400570736383713</v>
      </c>
      <c r="E42" s="21">
        <v>2731</v>
      </c>
      <c r="F42" s="11">
        <f t="shared" si="1"/>
        <v>4.0590652705424233E-3</v>
      </c>
      <c r="G42" s="21">
        <v>643</v>
      </c>
      <c r="H42" s="11">
        <f t="shared" si="2"/>
        <v>9.5568618416652445E-4</v>
      </c>
    </row>
    <row r="43" spans="1:8" x14ac:dyDescent="0.45">
      <c r="A43" s="12" t="s">
        <v>45</v>
      </c>
      <c r="B43" s="20">
        <v>1893791</v>
      </c>
      <c r="C43" s="21">
        <v>1166784</v>
      </c>
      <c r="D43" s="11">
        <f t="shared" si="0"/>
        <v>0.6161102254683859</v>
      </c>
      <c r="E43" s="21">
        <v>6774</v>
      </c>
      <c r="F43" s="11">
        <f t="shared" si="1"/>
        <v>3.5769522613635822E-3</v>
      </c>
      <c r="G43" s="21">
        <v>1468</v>
      </c>
      <c r="H43" s="11">
        <f t="shared" si="2"/>
        <v>7.7516473570737215E-4</v>
      </c>
    </row>
    <row r="44" spans="1:8" x14ac:dyDescent="0.45">
      <c r="A44" s="12" t="s">
        <v>46</v>
      </c>
      <c r="B44" s="20">
        <v>2812432.9999999995</v>
      </c>
      <c r="C44" s="21">
        <v>1701843</v>
      </c>
      <c r="D44" s="11">
        <f t="shared" si="0"/>
        <v>0.6051141484970487</v>
      </c>
      <c r="E44" s="21">
        <v>9662</v>
      </c>
      <c r="F44" s="11">
        <f t="shared" si="1"/>
        <v>3.4354596180602355E-3</v>
      </c>
      <c r="G44" s="21">
        <v>954</v>
      </c>
      <c r="H44" s="11">
        <f t="shared" si="2"/>
        <v>3.3920808069027783E-4</v>
      </c>
    </row>
    <row r="45" spans="1:8" x14ac:dyDescent="0.45">
      <c r="A45" s="12" t="s">
        <v>47</v>
      </c>
      <c r="B45" s="20">
        <v>1356110</v>
      </c>
      <c r="C45" s="21">
        <v>895292</v>
      </c>
      <c r="D45" s="11">
        <f t="shared" si="0"/>
        <v>0.66019128241809288</v>
      </c>
      <c r="E45" s="21">
        <v>4175</v>
      </c>
      <c r="F45" s="11">
        <f t="shared" si="1"/>
        <v>3.0786588108634256E-3</v>
      </c>
      <c r="G45" s="21">
        <v>868</v>
      </c>
      <c r="H45" s="11">
        <f t="shared" si="2"/>
        <v>6.40066071336396E-4</v>
      </c>
    </row>
    <row r="46" spans="1:8" x14ac:dyDescent="0.45">
      <c r="A46" s="12" t="s">
        <v>48</v>
      </c>
      <c r="B46" s="20">
        <v>734949</v>
      </c>
      <c r="C46" s="21">
        <v>474983</v>
      </c>
      <c r="D46" s="11">
        <f t="shared" si="0"/>
        <v>0.6462802180831595</v>
      </c>
      <c r="E46" s="21">
        <v>2047</v>
      </c>
      <c r="F46" s="11">
        <f t="shared" si="1"/>
        <v>2.7852272742734528E-3</v>
      </c>
      <c r="G46" s="21">
        <v>693</v>
      </c>
      <c r="H46" s="11">
        <f t="shared" si="2"/>
        <v>9.4292257013751978E-4</v>
      </c>
    </row>
    <row r="47" spans="1:8" x14ac:dyDescent="0.45">
      <c r="A47" s="12" t="s">
        <v>49</v>
      </c>
      <c r="B47" s="20">
        <v>973896</v>
      </c>
      <c r="C47" s="21">
        <v>605334</v>
      </c>
      <c r="D47" s="11">
        <f t="shared" si="0"/>
        <v>0.62155918085709361</v>
      </c>
      <c r="E47" s="21">
        <v>2134</v>
      </c>
      <c r="F47" s="11">
        <f t="shared" si="1"/>
        <v>2.1911990602692692E-3</v>
      </c>
      <c r="G47" s="21">
        <v>219</v>
      </c>
      <c r="H47" s="11">
        <f t="shared" si="2"/>
        <v>2.2487000665368786E-4</v>
      </c>
    </row>
    <row r="48" spans="1:8" x14ac:dyDescent="0.45">
      <c r="A48" s="12" t="s">
        <v>50</v>
      </c>
      <c r="B48" s="20">
        <v>1356219</v>
      </c>
      <c r="C48" s="21">
        <v>878132</v>
      </c>
      <c r="D48" s="11">
        <f t="shared" si="0"/>
        <v>0.64748539874459798</v>
      </c>
      <c r="E48" s="21">
        <v>4801</v>
      </c>
      <c r="F48" s="11">
        <f t="shared" si="1"/>
        <v>3.5399887481299113E-3</v>
      </c>
      <c r="G48" s="21">
        <v>1929</v>
      </c>
      <c r="H48" s="11">
        <f t="shared" si="2"/>
        <v>1.422336658017621E-3</v>
      </c>
    </row>
    <row r="49" spans="1:8" x14ac:dyDescent="0.45">
      <c r="A49" s="12" t="s">
        <v>51</v>
      </c>
      <c r="B49" s="20">
        <v>701167</v>
      </c>
      <c r="C49" s="21">
        <v>437071</v>
      </c>
      <c r="D49" s="11">
        <f t="shared" si="0"/>
        <v>0.6233479328034548</v>
      </c>
      <c r="E49" s="21">
        <v>1520</v>
      </c>
      <c r="F49" s="11">
        <f t="shared" si="1"/>
        <v>2.1678145149443711E-3</v>
      </c>
      <c r="G49" s="21">
        <v>147</v>
      </c>
      <c r="H49" s="11">
        <f t="shared" si="2"/>
        <v>2.0965048269527801E-4</v>
      </c>
    </row>
    <row r="50" spans="1:8" x14ac:dyDescent="0.45">
      <c r="A50" s="12" t="s">
        <v>52</v>
      </c>
      <c r="B50" s="20">
        <v>5124170</v>
      </c>
      <c r="C50" s="21">
        <v>3048736</v>
      </c>
      <c r="D50" s="11">
        <f t="shared" si="0"/>
        <v>0.59497167346126301</v>
      </c>
      <c r="E50" s="21">
        <v>25129</v>
      </c>
      <c r="F50" s="11">
        <f t="shared" si="1"/>
        <v>4.9040137231980982E-3</v>
      </c>
      <c r="G50" s="21">
        <v>8372</v>
      </c>
      <c r="H50" s="11">
        <f t="shared" si="2"/>
        <v>1.6338255756542035E-3</v>
      </c>
    </row>
    <row r="51" spans="1:8" x14ac:dyDescent="0.45">
      <c r="A51" s="12" t="s">
        <v>53</v>
      </c>
      <c r="B51" s="20">
        <v>818222</v>
      </c>
      <c r="C51" s="21">
        <v>496448</v>
      </c>
      <c r="D51" s="11">
        <f t="shared" si="0"/>
        <v>0.60673998010319941</v>
      </c>
      <c r="E51" s="21">
        <v>2652</v>
      </c>
      <c r="F51" s="11">
        <f t="shared" si="1"/>
        <v>3.2411741556692439E-3</v>
      </c>
      <c r="G51" s="21">
        <v>367</v>
      </c>
      <c r="H51" s="11">
        <f t="shared" si="2"/>
        <v>4.4853352757564575E-4</v>
      </c>
    </row>
    <row r="52" spans="1:8" x14ac:dyDescent="0.45">
      <c r="A52" s="12" t="s">
        <v>54</v>
      </c>
      <c r="B52" s="20">
        <v>1335937.9999999998</v>
      </c>
      <c r="C52" s="21">
        <v>881724</v>
      </c>
      <c r="D52" s="11">
        <f t="shared" si="0"/>
        <v>0.66000368280563926</v>
      </c>
      <c r="E52" s="21">
        <v>3906</v>
      </c>
      <c r="F52" s="11">
        <f t="shared" si="1"/>
        <v>2.9237883794008411E-3</v>
      </c>
      <c r="G52" s="21">
        <v>510</v>
      </c>
      <c r="H52" s="11">
        <f t="shared" si="2"/>
        <v>3.8175424308613129E-4</v>
      </c>
    </row>
    <row r="53" spans="1:8" x14ac:dyDescent="0.45">
      <c r="A53" s="12" t="s">
        <v>55</v>
      </c>
      <c r="B53" s="20">
        <v>1758645</v>
      </c>
      <c r="C53" s="21">
        <v>1147429</v>
      </c>
      <c r="D53" s="11">
        <f t="shared" si="0"/>
        <v>0.65245060828080714</v>
      </c>
      <c r="E53" s="21">
        <v>3661</v>
      </c>
      <c r="F53" s="11">
        <f t="shared" si="1"/>
        <v>2.0817163213724204E-3</v>
      </c>
      <c r="G53" s="21">
        <v>647</v>
      </c>
      <c r="H53" s="11">
        <f t="shared" si="2"/>
        <v>3.6789687515103957E-4</v>
      </c>
    </row>
    <row r="54" spans="1:8" x14ac:dyDescent="0.45">
      <c r="A54" s="12" t="s">
        <v>56</v>
      </c>
      <c r="B54" s="20">
        <v>1141741</v>
      </c>
      <c r="C54" s="21">
        <v>722935</v>
      </c>
      <c r="D54" s="11">
        <f t="shared" si="0"/>
        <v>0.63318651077608668</v>
      </c>
      <c r="E54" s="21">
        <v>4151</v>
      </c>
      <c r="F54" s="11">
        <f t="shared" si="1"/>
        <v>3.6356756917724771E-3</v>
      </c>
      <c r="G54" s="21">
        <v>682</v>
      </c>
      <c r="H54" s="11">
        <f t="shared" si="2"/>
        <v>5.9733337070316296E-4</v>
      </c>
    </row>
    <row r="55" spans="1:8" x14ac:dyDescent="0.45">
      <c r="A55" s="12" t="s">
        <v>57</v>
      </c>
      <c r="B55" s="20">
        <v>1087241</v>
      </c>
      <c r="C55" s="21">
        <v>671922</v>
      </c>
      <c r="D55" s="11">
        <f t="shared" si="0"/>
        <v>0.6180064953400396</v>
      </c>
      <c r="E55" s="21">
        <v>2972</v>
      </c>
      <c r="F55" s="11">
        <f t="shared" si="1"/>
        <v>2.7335245819464131E-3</v>
      </c>
      <c r="G55" s="21">
        <v>668</v>
      </c>
      <c r="H55" s="11">
        <f t="shared" si="2"/>
        <v>6.1439919944152217E-4</v>
      </c>
    </row>
    <row r="56" spans="1:8" x14ac:dyDescent="0.45">
      <c r="A56" s="12" t="s">
        <v>58</v>
      </c>
      <c r="B56" s="20">
        <v>1617517</v>
      </c>
      <c r="C56" s="21">
        <v>1033634</v>
      </c>
      <c r="D56" s="11">
        <f t="shared" si="0"/>
        <v>0.63902512307444059</v>
      </c>
      <c r="E56" s="21">
        <v>4910</v>
      </c>
      <c r="F56" s="11">
        <f t="shared" si="1"/>
        <v>3.0355167828220661E-3</v>
      </c>
      <c r="G56" s="21">
        <v>835</v>
      </c>
      <c r="H56" s="11">
        <f t="shared" si="2"/>
        <v>5.1622332253695017E-4</v>
      </c>
    </row>
    <row r="57" spans="1:8" x14ac:dyDescent="0.45">
      <c r="A57" s="12" t="s">
        <v>59</v>
      </c>
      <c r="B57" s="20">
        <v>1485118</v>
      </c>
      <c r="C57" s="21">
        <v>691259</v>
      </c>
      <c r="D57" s="11">
        <f t="shared" si="0"/>
        <v>0.46545729026245725</v>
      </c>
      <c r="E57" s="21">
        <v>4101</v>
      </c>
      <c r="F57" s="11">
        <f t="shared" si="1"/>
        <v>2.7613967374983E-3</v>
      </c>
      <c r="G57" s="21">
        <v>569</v>
      </c>
      <c r="H57" s="11">
        <f t="shared" si="2"/>
        <v>3.8313453880432395E-4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3" t="s">
        <v>65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8">
        <f>'進捗状況 (都道府県別)'!G3</f>
        <v>44768</v>
      </c>
      <c r="H3" s="88"/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89" t="s">
        <v>67</v>
      </c>
      <c r="B5" s="74" t="s">
        <v>3</v>
      </c>
      <c r="C5" s="70" t="s">
        <v>4</v>
      </c>
      <c r="D5" s="75"/>
      <c r="E5" s="90" t="str">
        <f>'進捗状況 (都道府県別)'!E5</f>
        <v>直近1週間</v>
      </c>
      <c r="F5" s="91"/>
      <c r="G5" s="92">
        <f>'進捗状況 (都道府県別)'!G5:H5</f>
        <v>44767</v>
      </c>
      <c r="H5" s="93"/>
    </row>
    <row r="6" spans="1:8" ht="23.25" customHeight="1" x14ac:dyDescent="0.45">
      <c r="A6" s="8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86" t="s">
        <v>9</v>
      </c>
      <c r="F7" s="8"/>
      <c r="G7" s="86" t="s">
        <v>9</v>
      </c>
      <c r="H7" s="9"/>
    </row>
    <row r="8" spans="1:8" ht="18.75" customHeight="1" x14ac:dyDescent="0.45">
      <c r="A8" s="69"/>
      <c r="B8" s="74"/>
      <c r="C8" s="87"/>
      <c r="D8" s="72" t="s">
        <v>10</v>
      </c>
      <c r="E8" s="87"/>
      <c r="F8" s="70" t="s">
        <v>11</v>
      </c>
      <c r="G8" s="87"/>
      <c r="H8" s="72" t="s">
        <v>11</v>
      </c>
    </row>
    <row r="9" spans="1:8" ht="35.1" customHeight="1" x14ac:dyDescent="0.45">
      <c r="A9" s="69"/>
      <c r="B9" s="74"/>
      <c r="C9" s="87"/>
      <c r="D9" s="71"/>
      <c r="E9" s="87"/>
      <c r="F9" s="71"/>
      <c r="G9" s="87"/>
      <c r="H9" s="71"/>
    </row>
    <row r="10" spans="1:8" x14ac:dyDescent="0.45">
      <c r="A10" s="10" t="s">
        <v>68</v>
      </c>
      <c r="B10" s="20">
        <v>27549031.999999996</v>
      </c>
      <c r="C10" s="21">
        <f>SUM(C11:C30)</f>
        <v>16481690</v>
      </c>
      <c r="D10" s="11">
        <f>C10/$B10</f>
        <v>0.59826748177576627</v>
      </c>
      <c r="E10" s="21">
        <f>SUM(E11:E30)</f>
        <v>124565</v>
      </c>
      <c r="F10" s="11">
        <f>E10/$B10</f>
        <v>4.5215744785515521E-3</v>
      </c>
      <c r="G10" s="21">
        <f>SUM(G11:G30)</f>
        <v>22329</v>
      </c>
      <c r="H10" s="11">
        <f>G10/$B10</f>
        <v>8.1051849662086139E-4</v>
      </c>
    </row>
    <row r="11" spans="1:8" x14ac:dyDescent="0.45">
      <c r="A11" s="12" t="s">
        <v>69</v>
      </c>
      <c r="B11" s="20">
        <v>1961575</v>
      </c>
      <c r="C11" s="21">
        <v>1187620</v>
      </c>
      <c r="D11" s="11">
        <f t="shared" ref="D11:D30" si="0">C11/$B11</f>
        <v>0.60544205549112318</v>
      </c>
      <c r="E11" s="21">
        <v>7624</v>
      </c>
      <c r="F11" s="11">
        <f t="shared" ref="F11:F30" si="1">E11/$B11</f>
        <v>3.8866726992340338E-3</v>
      </c>
      <c r="G11" s="21">
        <v>838</v>
      </c>
      <c r="H11" s="11">
        <f t="shared" ref="H11:H30" si="2">G11/$B11</f>
        <v>4.2720772848348906E-4</v>
      </c>
    </row>
    <row r="12" spans="1:8" x14ac:dyDescent="0.45">
      <c r="A12" s="12" t="s">
        <v>70</v>
      </c>
      <c r="B12" s="20">
        <v>1065932</v>
      </c>
      <c r="C12" s="21">
        <v>660525</v>
      </c>
      <c r="D12" s="11">
        <f t="shared" si="0"/>
        <v>0.61966898451308339</v>
      </c>
      <c r="E12" s="21">
        <v>5230</v>
      </c>
      <c r="F12" s="11">
        <f t="shared" si="1"/>
        <v>4.9065043548744197E-3</v>
      </c>
      <c r="G12" s="21">
        <v>1020</v>
      </c>
      <c r="H12" s="11">
        <f t="shared" si="2"/>
        <v>9.5690907112273578E-4</v>
      </c>
    </row>
    <row r="13" spans="1:8" x14ac:dyDescent="0.45">
      <c r="A13" s="12" t="s">
        <v>71</v>
      </c>
      <c r="B13" s="20">
        <v>1324589</v>
      </c>
      <c r="C13" s="21">
        <v>822646</v>
      </c>
      <c r="D13" s="11">
        <f t="shared" si="0"/>
        <v>0.62105755068175861</v>
      </c>
      <c r="E13" s="21">
        <v>6537</v>
      </c>
      <c r="F13" s="11">
        <f t="shared" si="1"/>
        <v>4.935115722688321E-3</v>
      </c>
      <c r="G13" s="21">
        <v>892</v>
      </c>
      <c r="H13" s="11">
        <f t="shared" si="2"/>
        <v>6.7341643332384613E-4</v>
      </c>
    </row>
    <row r="14" spans="1:8" x14ac:dyDescent="0.45">
      <c r="A14" s="12" t="s">
        <v>72</v>
      </c>
      <c r="B14" s="20">
        <v>974726</v>
      </c>
      <c r="C14" s="21">
        <v>624564</v>
      </c>
      <c r="D14" s="11">
        <f t="shared" si="0"/>
        <v>0.64075853111541092</v>
      </c>
      <c r="E14" s="21">
        <v>4131</v>
      </c>
      <c r="F14" s="11">
        <f t="shared" si="1"/>
        <v>4.2381140956535479E-3</v>
      </c>
      <c r="G14" s="21">
        <v>561</v>
      </c>
      <c r="H14" s="11">
        <f t="shared" si="2"/>
        <v>5.7554635866900034E-4</v>
      </c>
    </row>
    <row r="15" spans="1:8" x14ac:dyDescent="0.45">
      <c r="A15" s="12" t="s">
        <v>73</v>
      </c>
      <c r="B15" s="20">
        <v>3759920</v>
      </c>
      <c r="C15" s="21">
        <v>2359821</v>
      </c>
      <c r="D15" s="11">
        <f t="shared" si="0"/>
        <v>0.6276253218153578</v>
      </c>
      <c r="E15" s="21">
        <v>19702</v>
      </c>
      <c r="F15" s="11">
        <f t="shared" si="1"/>
        <v>5.2400051064916279E-3</v>
      </c>
      <c r="G15" s="21">
        <v>3067</v>
      </c>
      <c r="H15" s="11">
        <f t="shared" si="2"/>
        <v>8.157088448690398E-4</v>
      </c>
    </row>
    <row r="16" spans="1:8" x14ac:dyDescent="0.45">
      <c r="A16" s="12" t="s">
        <v>74</v>
      </c>
      <c r="B16" s="20">
        <v>1521562.0000000002</v>
      </c>
      <c r="C16" s="21">
        <v>909559</v>
      </c>
      <c r="D16" s="11">
        <f t="shared" si="0"/>
        <v>0.5977797815665743</v>
      </c>
      <c r="E16" s="21">
        <v>6765</v>
      </c>
      <c r="F16" s="11">
        <f t="shared" si="1"/>
        <v>4.4460889533255946E-3</v>
      </c>
      <c r="G16" s="21">
        <v>931</v>
      </c>
      <c r="H16" s="11">
        <f t="shared" si="2"/>
        <v>6.1187122181021857E-4</v>
      </c>
    </row>
    <row r="17" spans="1:8" x14ac:dyDescent="0.45">
      <c r="A17" s="12" t="s">
        <v>75</v>
      </c>
      <c r="B17" s="20">
        <v>718601</v>
      </c>
      <c r="C17" s="21">
        <v>455879</v>
      </c>
      <c r="D17" s="11">
        <f t="shared" si="0"/>
        <v>0.63439794823552986</v>
      </c>
      <c r="E17" s="21">
        <v>3364</v>
      </c>
      <c r="F17" s="11">
        <f t="shared" si="1"/>
        <v>4.6813182837207295E-3</v>
      </c>
      <c r="G17" s="21">
        <v>563</v>
      </c>
      <c r="H17" s="11">
        <f t="shared" si="2"/>
        <v>7.8346676389261911E-4</v>
      </c>
    </row>
    <row r="18" spans="1:8" x14ac:dyDescent="0.45">
      <c r="A18" s="12" t="s">
        <v>76</v>
      </c>
      <c r="B18" s="20">
        <v>784774</v>
      </c>
      <c r="C18" s="21">
        <v>532098</v>
      </c>
      <c r="D18" s="11">
        <f t="shared" si="0"/>
        <v>0.67802704982580975</v>
      </c>
      <c r="E18" s="21">
        <v>3979</v>
      </c>
      <c r="F18" s="11">
        <f t="shared" si="1"/>
        <v>5.070249524066801E-3</v>
      </c>
      <c r="G18" s="21">
        <v>472</v>
      </c>
      <c r="H18" s="11">
        <f t="shared" si="2"/>
        <v>6.0144704080410409E-4</v>
      </c>
    </row>
    <row r="19" spans="1:8" x14ac:dyDescent="0.45">
      <c r="A19" s="12" t="s">
        <v>77</v>
      </c>
      <c r="B19" s="20">
        <v>694295.99999999988</v>
      </c>
      <c r="C19" s="21">
        <v>449029</v>
      </c>
      <c r="D19" s="11">
        <f t="shared" si="0"/>
        <v>0.64674000714392721</v>
      </c>
      <c r="E19" s="21">
        <v>2976</v>
      </c>
      <c r="F19" s="11">
        <f t="shared" si="1"/>
        <v>4.2863562515123238E-3</v>
      </c>
      <c r="G19" s="21">
        <v>723</v>
      </c>
      <c r="H19" s="11">
        <f t="shared" si="2"/>
        <v>1.041342597393619E-3</v>
      </c>
    </row>
    <row r="20" spans="1:8" x14ac:dyDescent="0.45">
      <c r="A20" s="12" t="s">
        <v>78</v>
      </c>
      <c r="B20" s="20">
        <v>799966</v>
      </c>
      <c r="C20" s="21">
        <v>507071</v>
      </c>
      <c r="D20" s="11">
        <f t="shared" si="0"/>
        <v>0.63386568929179488</v>
      </c>
      <c r="E20" s="21">
        <v>2109</v>
      </c>
      <c r="F20" s="11">
        <f t="shared" si="1"/>
        <v>2.6363620453869288E-3</v>
      </c>
      <c r="G20" s="21">
        <v>203</v>
      </c>
      <c r="H20" s="11">
        <f t="shared" si="2"/>
        <v>2.5376078483335543E-4</v>
      </c>
    </row>
    <row r="21" spans="1:8" x14ac:dyDescent="0.45">
      <c r="A21" s="12" t="s">
        <v>79</v>
      </c>
      <c r="B21" s="20">
        <v>2300944</v>
      </c>
      <c r="C21" s="21">
        <v>1337715</v>
      </c>
      <c r="D21" s="11">
        <f t="shared" si="0"/>
        <v>0.58137660021278226</v>
      </c>
      <c r="E21" s="21">
        <v>10469</v>
      </c>
      <c r="F21" s="11">
        <f t="shared" si="1"/>
        <v>4.5498717048307134E-3</v>
      </c>
      <c r="G21" s="21">
        <v>1542</v>
      </c>
      <c r="H21" s="11">
        <f t="shared" si="2"/>
        <v>6.7015972574734539E-4</v>
      </c>
    </row>
    <row r="22" spans="1:8" x14ac:dyDescent="0.45">
      <c r="A22" s="12" t="s">
        <v>80</v>
      </c>
      <c r="B22" s="20">
        <v>1400720</v>
      </c>
      <c r="C22" s="21">
        <v>802387</v>
      </c>
      <c r="D22" s="11">
        <f t="shared" si="0"/>
        <v>0.57283896853047001</v>
      </c>
      <c r="E22" s="21">
        <v>5372</v>
      </c>
      <c r="F22" s="11">
        <f t="shared" si="1"/>
        <v>3.8351704837512137E-3</v>
      </c>
      <c r="G22" s="21">
        <v>509</v>
      </c>
      <c r="H22" s="11">
        <f t="shared" si="2"/>
        <v>3.6338454509109603E-4</v>
      </c>
    </row>
    <row r="23" spans="1:8" x14ac:dyDescent="0.45">
      <c r="A23" s="12" t="s">
        <v>81</v>
      </c>
      <c r="B23" s="20">
        <v>2739963</v>
      </c>
      <c r="C23" s="21">
        <v>1445224</v>
      </c>
      <c r="D23" s="11">
        <f t="shared" si="0"/>
        <v>0.52746113724893362</v>
      </c>
      <c r="E23" s="21">
        <v>10721</v>
      </c>
      <c r="F23" s="11">
        <f t="shared" si="1"/>
        <v>3.9128265600666869E-3</v>
      </c>
      <c r="G23" s="21">
        <v>1341</v>
      </c>
      <c r="H23" s="11">
        <f t="shared" si="2"/>
        <v>4.8942266738638443E-4</v>
      </c>
    </row>
    <row r="24" spans="1:8" x14ac:dyDescent="0.45">
      <c r="A24" s="12" t="s">
        <v>82</v>
      </c>
      <c r="B24" s="20">
        <v>831479.00000000012</v>
      </c>
      <c r="C24" s="21">
        <v>477066</v>
      </c>
      <c r="D24" s="11">
        <f t="shared" si="0"/>
        <v>0.57375592167691536</v>
      </c>
      <c r="E24" s="21">
        <v>3150</v>
      </c>
      <c r="F24" s="11">
        <f t="shared" si="1"/>
        <v>3.7884300144681942E-3</v>
      </c>
      <c r="G24" s="21">
        <v>451</v>
      </c>
      <c r="H24" s="11">
        <f t="shared" si="2"/>
        <v>5.4240696397623981E-4</v>
      </c>
    </row>
    <row r="25" spans="1:8" x14ac:dyDescent="0.45">
      <c r="A25" s="12" t="s">
        <v>83</v>
      </c>
      <c r="B25" s="20">
        <v>1526835</v>
      </c>
      <c r="C25" s="21">
        <v>876704</v>
      </c>
      <c r="D25" s="11">
        <f t="shared" si="0"/>
        <v>0.57419694989962899</v>
      </c>
      <c r="E25" s="21">
        <v>6268</v>
      </c>
      <c r="F25" s="11">
        <f t="shared" si="1"/>
        <v>4.1052242056279819E-3</v>
      </c>
      <c r="G25" s="21">
        <v>954</v>
      </c>
      <c r="H25" s="11">
        <f t="shared" si="2"/>
        <v>6.2482193557260605E-4</v>
      </c>
    </row>
    <row r="26" spans="1:8" x14ac:dyDescent="0.45">
      <c r="A26" s="12" t="s">
        <v>84</v>
      </c>
      <c r="B26" s="20">
        <v>708155</v>
      </c>
      <c r="C26" s="21">
        <v>415501</v>
      </c>
      <c r="D26" s="11">
        <f t="shared" si="0"/>
        <v>0.58673736681941102</v>
      </c>
      <c r="E26" s="21">
        <v>3325</v>
      </c>
      <c r="F26" s="11">
        <f t="shared" si="1"/>
        <v>4.6952997578213812E-3</v>
      </c>
      <c r="G26" s="21">
        <v>638</v>
      </c>
      <c r="H26" s="11">
        <f t="shared" si="2"/>
        <v>9.009327054105387E-4</v>
      </c>
    </row>
    <row r="27" spans="1:8" x14ac:dyDescent="0.45">
      <c r="A27" s="12" t="s">
        <v>85</v>
      </c>
      <c r="B27" s="20">
        <v>1194817</v>
      </c>
      <c r="C27" s="21">
        <v>691048</v>
      </c>
      <c r="D27" s="11">
        <f t="shared" si="0"/>
        <v>0.57837141587372798</v>
      </c>
      <c r="E27" s="21">
        <v>5057</v>
      </c>
      <c r="F27" s="11">
        <f t="shared" si="1"/>
        <v>4.2324473120151458E-3</v>
      </c>
      <c r="G27" s="21">
        <v>448</v>
      </c>
      <c r="H27" s="11">
        <f t="shared" si="2"/>
        <v>3.749528170422751E-4</v>
      </c>
    </row>
    <row r="28" spans="1:8" x14ac:dyDescent="0.45">
      <c r="A28" s="12" t="s">
        <v>86</v>
      </c>
      <c r="B28" s="20">
        <v>944709</v>
      </c>
      <c r="C28" s="21">
        <v>583925</v>
      </c>
      <c r="D28" s="11">
        <f t="shared" si="0"/>
        <v>0.61810038858526806</v>
      </c>
      <c r="E28" s="21">
        <v>6779</v>
      </c>
      <c r="F28" s="11">
        <f t="shared" si="1"/>
        <v>7.1757546503738185E-3</v>
      </c>
      <c r="G28" s="21">
        <v>2749</v>
      </c>
      <c r="H28" s="11">
        <f t="shared" si="2"/>
        <v>2.9098907705970832E-3</v>
      </c>
    </row>
    <row r="29" spans="1:8" x14ac:dyDescent="0.45">
      <c r="A29" s="12" t="s">
        <v>87</v>
      </c>
      <c r="B29" s="20">
        <v>1562767</v>
      </c>
      <c r="C29" s="21">
        <v>888864</v>
      </c>
      <c r="D29" s="11">
        <f t="shared" si="0"/>
        <v>0.56877576759683302</v>
      </c>
      <c r="E29" s="21">
        <v>9632</v>
      </c>
      <c r="F29" s="11">
        <f t="shared" si="1"/>
        <v>6.1634267936295046E-3</v>
      </c>
      <c r="G29" s="21">
        <v>4121</v>
      </c>
      <c r="H29" s="11">
        <f t="shared" si="2"/>
        <v>2.6369893912528228E-3</v>
      </c>
    </row>
    <row r="30" spans="1:8" x14ac:dyDescent="0.45">
      <c r="A30" s="12" t="s">
        <v>88</v>
      </c>
      <c r="B30" s="20">
        <v>732702</v>
      </c>
      <c r="C30" s="21">
        <v>454444</v>
      </c>
      <c r="D30" s="11">
        <f t="shared" si="0"/>
        <v>0.62023032556209756</v>
      </c>
      <c r="E30" s="21">
        <v>1375</v>
      </c>
      <c r="F30" s="11">
        <f t="shared" si="1"/>
        <v>1.8766155954262442E-3</v>
      </c>
      <c r="G30" s="21">
        <v>306</v>
      </c>
      <c r="H30" s="11">
        <f t="shared" si="2"/>
        <v>4.1763227069122234E-4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9"/>
      <c r="B34" s="74" t="s">
        <v>3</v>
      </c>
      <c r="C34" s="70" t="s">
        <v>4</v>
      </c>
      <c r="D34" s="75"/>
      <c r="E34" s="90" t="str">
        <f>E5</f>
        <v>直近1週間</v>
      </c>
      <c r="F34" s="91"/>
      <c r="G34" s="90">
        <f>'進捗状況 (都道府県別)'!G5:H5</f>
        <v>44767</v>
      </c>
      <c r="H34" s="91"/>
    </row>
    <row r="35" spans="1:8" ht="24" customHeight="1" x14ac:dyDescent="0.45">
      <c r="A35" s="89"/>
      <c r="B35" s="74"/>
      <c r="C35" s="76"/>
      <c r="D35" s="77"/>
      <c r="E35" s="82" t="s">
        <v>6</v>
      </c>
      <c r="F35" s="83"/>
      <c r="G35" s="84" t="s">
        <v>7</v>
      </c>
      <c r="H35" s="85"/>
    </row>
    <row r="36" spans="1:8" ht="18.75" customHeight="1" x14ac:dyDescent="0.45">
      <c r="A36" s="69"/>
      <c r="B36" s="74"/>
      <c r="C36" s="86" t="s">
        <v>8</v>
      </c>
      <c r="D36" s="8"/>
      <c r="E36" s="86" t="s">
        <v>9</v>
      </c>
      <c r="F36" s="8"/>
      <c r="G36" s="86" t="s">
        <v>9</v>
      </c>
      <c r="H36" s="9"/>
    </row>
    <row r="37" spans="1:8" ht="18.75" customHeight="1" x14ac:dyDescent="0.45">
      <c r="A37" s="69"/>
      <c r="B37" s="74"/>
      <c r="C37" s="87"/>
      <c r="D37" s="72" t="s">
        <v>10</v>
      </c>
      <c r="E37" s="87"/>
      <c r="F37" s="70" t="s">
        <v>11</v>
      </c>
      <c r="G37" s="87"/>
      <c r="H37" s="72" t="s">
        <v>11</v>
      </c>
    </row>
    <row r="38" spans="1:8" ht="35.1" customHeight="1" x14ac:dyDescent="0.45">
      <c r="A38" s="69"/>
      <c r="B38" s="74"/>
      <c r="C38" s="87"/>
      <c r="D38" s="71"/>
      <c r="E38" s="87"/>
      <c r="F38" s="71"/>
      <c r="G38" s="87"/>
      <c r="H38" s="71"/>
    </row>
    <row r="39" spans="1:8" x14ac:dyDescent="0.45">
      <c r="A39" s="10" t="s">
        <v>68</v>
      </c>
      <c r="B39" s="20">
        <v>9572763</v>
      </c>
      <c r="C39" s="21">
        <v>5774797</v>
      </c>
      <c r="D39" s="11">
        <f>C39/$B39</f>
        <v>0.60325289574180407</v>
      </c>
      <c r="E39" s="21">
        <v>43744</v>
      </c>
      <c r="F39" s="11">
        <f>E39/$B39</f>
        <v>4.569631568231659E-3</v>
      </c>
      <c r="G39" s="21">
        <v>5792</v>
      </c>
      <c r="H39" s="11">
        <f>G39/$B39</f>
        <v>6.0504997355517937E-4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64</v>
      </c>
      <c r="B45" s="54"/>
      <c r="C45" s="54"/>
      <c r="E45" s="54"/>
      <c r="G45" s="54"/>
    </row>
  </sheetData>
  <mergeCells count="28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view="pageBreakPreview" zoomScale="99" zoomScaleNormal="100" zoomScaleSheetLayoutView="99" workbookViewId="0">
      <selection activeCell="S8" sqref="S8:U54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1" width="13.09765625" customWidth="1"/>
    <col min="23" max="23" width="11.59765625" bestFit="1" customWidth="1"/>
  </cols>
  <sheetData>
    <row r="1" spans="1:23" x14ac:dyDescent="0.45">
      <c r="A1" s="22" t="s">
        <v>93</v>
      </c>
      <c r="B1" s="23"/>
      <c r="C1" s="24"/>
      <c r="D1" s="24"/>
      <c r="E1" s="24"/>
      <c r="F1" s="24"/>
      <c r="J1" s="25"/>
    </row>
    <row r="2" spans="1:23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94">
        <f>'進捗状況 (都道府県別)'!G3</f>
        <v>44768</v>
      </c>
      <c r="U2" s="94"/>
    </row>
    <row r="3" spans="1:23" x14ac:dyDescent="0.45">
      <c r="A3" s="96" t="s">
        <v>2</v>
      </c>
      <c r="B3" s="111" t="str">
        <f>_xlfn.CONCAT("接種回数（",TEXT('進捗状況 (都道府県別)'!G3-1,"m月d日"),"まで）")</f>
        <v>接種回数（7月25日まで）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</row>
    <row r="4" spans="1:23" x14ac:dyDescent="0.45">
      <c r="A4" s="97"/>
      <c r="B4" s="97"/>
      <c r="C4" s="99" t="s">
        <v>94</v>
      </c>
      <c r="D4" s="100"/>
      <c r="E4" s="99" t="s">
        <v>95</v>
      </c>
      <c r="F4" s="100"/>
      <c r="G4" s="105" t="s">
        <v>96</v>
      </c>
      <c r="H4" s="106"/>
      <c r="I4" s="106"/>
      <c r="J4" s="106"/>
      <c r="K4" s="106"/>
      <c r="L4" s="106"/>
      <c r="M4" s="106"/>
      <c r="N4" s="106"/>
      <c r="O4" s="106"/>
      <c r="P4" s="107"/>
      <c r="Q4" s="105" t="s">
        <v>97</v>
      </c>
      <c r="R4" s="106"/>
      <c r="S4" s="106"/>
      <c r="T4" s="106"/>
      <c r="U4" s="107"/>
    </row>
    <row r="5" spans="1:23" x14ac:dyDescent="0.45">
      <c r="A5" s="97"/>
      <c r="B5" s="97"/>
      <c r="C5" s="101"/>
      <c r="D5" s="102"/>
      <c r="E5" s="101"/>
      <c r="F5" s="102"/>
      <c r="G5" s="103"/>
      <c r="H5" s="104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64"/>
      <c r="R5" s="65"/>
      <c r="S5" s="57" t="s">
        <v>106</v>
      </c>
      <c r="T5" s="57" t="s">
        <v>107</v>
      </c>
      <c r="U5" s="57" t="s">
        <v>108</v>
      </c>
    </row>
    <row r="6" spans="1:23" x14ac:dyDescent="0.45">
      <c r="A6" s="98"/>
      <c r="B6" s="98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8" t="s">
        <v>8</v>
      </c>
      <c r="J6" s="109"/>
      <c r="K6" s="109"/>
      <c r="L6" s="109"/>
      <c r="M6" s="109"/>
      <c r="N6" s="109"/>
      <c r="O6" s="109"/>
      <c r="P6" s="110"/>
      <c r="Q6" s="56" t="s">
        <v>8</v>
      </c>
      <c r="R6" s="56" t="s">
        <v>109</v>
      </c>
      <c r="S6" s="60" t="s">
        <v>110</v>
      </c>
      <c r="T6" s="60" t="s">
        <v>110</v>
      </c>
      <c r="U6" s="60" t="s">
        <v>110</v>
      </c>
      <c r="W6" s="27" t="s">
        <v>111</v>
      </c>
    </row>
    <row r="7" spans="1:23" x14ac:dyDescent="0.45">
      <c r="A7" s="28" t="s">
        <v>12</v>
      </c>
      <c r="B7" s="32">
        <f>C7+E7+G7+Q7</f>
        <v>294093411</v>
      </c>
      <c r="C7" s="32">
        <f>SUM(C8:C54)</f>
        <v>103848906</v>
      </c>
      <c r="D7" s="31">
        <f t="shared" ref="D7:D54" si="0">C7/W7</f>
        <v>0.81999988550675407</v>
      </c>
      <c r="E7" s="32">
        <f>SUM(E8:E54)</f>
        <v>102443318</v>
      </c>
      <c r="F7" s="31">
        <f t="shared" ref="F7:F54" si="1">E7/W7</f>
        <v>0.8089012418766548</v>
      </c>
      <c r="G7" s="32">
        <f>SUM(G8:G54)</f>
        <v>79346026</v>
      </c>
      <c r="H7" s="31">
        <f>G7/W7</f>
        <v>0.6265230394956296</v>
      </c>
      <c r="I7" s="32">
        <f>SUM(I8:I54)</f>
        <v>1033868</v>
      </c>
      <c r="J7" s="32">
        <f t="shared" ref="J7" si="2">SUM(J8:J54)</f>
        <v>5287768</v>
      </c>
      <c r="K7" s="32">
        <f t="shared" ref="K7:Q7" si="3">SUM(K8:K54)</f>
        <v>23272523</v>
      </c>
      <c r="L7" s="32">
        <f t="shared" si="3"/>
        <v>25480785</v>
      </c>
      <c r="M7" s="32">
        <f t="shared" si="3"/>
        <v>13735415</v>
      </c>
      <c r="N7" s="32">
        <f t="shared" si="3"/>
        <v>6544889</v>
      </c>
      <c r="O7" s="32">
        <f t="shared" si="3"/>
        <v>2720017</v>
      </c>
      <c r="P7" s="32">
        <f t="shared" si="3"/>
        <v>1270761</v>
      </c>
      <c r="Q7" s="61">
        <f t="shared" si="3"/>
        <v>8455161</v>
      </c>
      <c r="R7" s="62">
        <f>Q7/W7</f>
        <v>6.6762677807517504E-2</v>
      </c>
      <c r="S7" s="61">
        <f t="shared" ref="S7:U7" si="4">SUM(S8:S54)</f>
        <v>6516</v>
      </c>
      <c r="T7" s="61">
        <f t="shared" ref="T7" si="5">SUM(T8:T54)</f>
        <v>741740</v>
      </c>
      <c r="U7" s="61">
        <f t="shared" si="4"/>
        <v>7706905</v>
      </c>
      <c r="W7" s="1">
        <v>126645025</v>
      </c>
    </row>
    <row r="8" spans="1:23" x14ac:dyDescent="0.45">
      <c r="A8" s="33" t="s">
        <v>13</v>
      </c>
      <c r="B8" s="32">
        <f>C8+E8+G8+Q8</f>
        <v>12286084</v>
      </c>
      <c r="C8" s="34">
        <f>SUM(一般接種!D7+一般接種!G7+一般接種!J7+一般接種!M7+医療従事者等!C5)</f>
        <v>4324135</v>
      </c>
      <c r="D8" s="30">
        <f t="shared" si="0"/>
        <v>0.82733182527924931</v>
      </c>
      <c r="E8" s="34">
        <f>SUM(一般接種!E7+一般接種!H7+一般接種!K7+一般接種!N7+医療従事者等!D5)</f>
        <v>4261135</v>
      </c>
      <c r="F8" s="31">
        <f t="shared" si="1"/>
        <v>0.81527810702285974</v>
      </c>
      <c r="G8" s="29">
        <f>SUM(I8:P8)</f>
        <v>3395775</v>
      </c>
      <c r="H8" s="31">
        <f t="shared" ref="H8:H54" si="6">G8/W8</f>
        <v>0.6497097636839837</v>
      </c>
      <c r="I8" s="35">
        <v>42051</v>
      </c>
      <c r="J8" s="35">
        <v>231218</v>
      </c>
      <c r="K8" s="35">
        <v>923237</v>
      </c>
      <c r="L8" s="35">
        <v>1075272</v>
      </c>
      <c r="M8" s="35">
        <v>655731</v>
      </c>
      <c r="N8" s="35">
        <v>305029</v>
      </c>
      <c r="O8" s="35">
        <v>120172</v>
      </c>
      <c r="P8" s="35">
        <v>43065</v>
      </c>
      <c r="Q8" s="35">
        <f>SUM(S8:U8)</f>
        <v>305039</v>
      </c>
      <c r="R8" s="63">
        <f t="shared" ref="R8:R54" si="7">Q8/W8</f>
        <v>5.836276449540935E-2</v>
      </c>
      <c r="S8" s="35">
        <v>130</v>
      </c>
      <c r="T8" s="35">
        <v>25752</v>
      </c>
      <c r="U8" s="35">
        <v>279157</v>
      </c>
      <c r="W8" s="1">
        <v>5226603</v>
      </c>
    </row>
    <row r="9" spans="1:23" x14ac:dyDescent="0.45">
      <c r="A9" s="33" t="s">
        <v>14</v>
      </c>
      <c r="B9" s="32">
        <f>C9+E9+G9+Q9</f>
        <v>3119702</v>
      </c>
      <c r="C9" s="34">
        <f>SUM(一般接種!D8+一般接種!G8+一般接種!J8+一般接種!M8+医療従事者等!C6)</f>
        <v>1095496</v>
      </c>
      <c r="D9" s="30">
        <f t="shared" si="0"/>
        <v>0.86970701365099656</v>
      </c>
      <c r="E9" s="34">
        <f>SUM(一般接種!E8+一般接種!H8+一般接種!K8+一般接種!N8+医療従事者等!D6)</f>
        <v>1081739</v>
      </c>
      <c r="F9" s="31">
        <f t="shared" si="1"/>
        <v>0.85878542252989998</v>
      </c>
      <c r="G9" s="29">
        <f t="shared" ref="G9:G54" si="8">SUM(I9:P9)</f>
        <v>874504</v>
      </c>
      <c r="H9" s="31">
        <f t="shared" si="6"/>
        <v>0.69426292954593272</v>
      </c>
      <c r="I9" s="35">
        <v>10705</v>
      </c>
      <c r="J9" s="35">
        <v>43913</v>
      </c>
      <c r="K9" s="35">
        <v>228221</v>
      </c>
      <c r="L9" s="35">
        <v>263738</v>
      </c>
      <c r="M9" s="35">
        <v>181537</v>
      </c>
      <c r="N9" s="35">
        <v>92133</v>
      </c>
      <c r="O9" s="35">
        <v>41205</v>
      </c>
      <c r="P9" s="35">
        <v>13052</v>
      </c>
      <c r="Q9" s="35">
        <f t="shared" ref="Q9:Q54" si="9">SUM(S9:U9)</f>
        <v>67963</v>
      </c>
      <c r="R9" s="63">
        <f t="shared" si="7"/>
        <v>5.3955375253549695E-2</v>
      </c>
      <c r="S9" s="35">
        <v>68</v>
      </c>
      <c r="T9" s="35">
        <v>5561</v>
      </c>
      <c r="U9" s="35">
        <v>62334</v>
      </c>
      <c r="W9" s="1">
        <v>1259615</v>
      </c>
    </row>
    <row r="10" spans="1:23" x14ac:dyDescent="0.45">
      <c r="A10" s="33" t="s">
        <v>15</v>
      </c>
      <c r="B10" s="32">
        <f t="shared" ref="B10:B54" si="10">C10+E10+G10+Q10</f>
        <v>3044363</v>
      </c>
      <c r="C10" s="34">
        <f>SUM(一般接種!D9+一般接種!G9+一般接種!J9+一般接種!M9+医療従事者等!C7)</f>
        <v>1060771</v>
      </c>
      <c r="D10" s="30">
        <f t="shared" si="0"/>
        <v>0.86889827599905967</v>
      </c>
      <c r="E10" s="34">
        <f>SUM(一般接種!E9+一般接種!H9+一般接種!K9+一般接種!N9+医療従事者等!D7)</f>
        <v>1045566</v>
      </c>
      <c r="F10" s="31">
        <f t="shared" si="1"/>
        <v>0.8564435630717967</v>
      </c>
      <c r="G10" s="29">
        <f t="shared" si="8"/>
        <v>860710</v>
      </c>
      <c r="H10" s="31">
        <f t="shared" si="6"/>
        <v>0.70502439747612877</v>
      </c>
      <c r="I10" s="35">
        <v>10391</v>
      </c>
      <c r="J10" s="35">
        <v>47663</v>
      </c>
      <c r="K10" s="35">
        <v>221485</v>
      </c>
      <c r="L10" s="35">
        <v>256692</v>
      </c>
      <c r="M10" s="35">
        <v>168533</v>
      </c>
      <c r="N10" s="35">
        <v>106696</v>
      </c>
      <c r="O10" s="35">
        <v>40104</v>
      </c>
      <c r="P10" s="35">
        <v>9146</v>
      </c>
      <c r="Q10" s="35">
        <f t="shared" si="9"/>
        <v>77316</v>
      </c>
      <c r="R10" s="63">
        <f t="shared" si="7"/>
        <v>6.3331047989757736E-2</v>
      </c>
      <c r="S10" s="35">
        <v>6</v>
      </c>
      <c r="T10" s="35">
        <v>5183</v>
      </c>
      <c r="U10" s="35">
        <v>72127</v>
      </c>
      <c r="W10" s="1">
        <v>1220823</v>
      </c>
    </row>
    <row r="11" spans="1:23" x14ac:dyDescent="0.45">
      <c r="A11" s="33" t="s">
        <v>16</v>
      </c>
      <c r="B11" s="32">
        <f t="shared" si="10"/>
        <v>5505642</v>
      </c>
      <c r="C11" s="34">
        <f>SUM(一般接種!D10+一般接種!G10+一般接種!J10+一般接種!M10+医療従事者等!C8)</f>
        <v>1936341</v>
      </c>
      <c r="D11" s="30">
        <f t="shared" si="0"/>
        <v>0.84853213578154851</v>
      </c>
      <c r="E11" s="34">
        <f>SUM(一般接種!E10+一般接種!H10+一般接種!K10+一般接種!N10+医療従事者等!D8)</f>
        <v>1902762</v>
      </c>
      <c r="F11" s="31">
        <f t="shared" si="1"/>
        <v>0.8338173409249563</v>
      </c>
      <c r="G11" s="29">
        <f t="shared" si="8"/>
        <v>1498908</v>
      </c>
      <c r="H11" s="31">
        <f t="shared" si="6"/>
        <v>0.65684278057431478</v>
      </c>
      <c r="I11" s="35">
        <v>18851</v>
      </c>
      <c r="J11" s="35">
        <v>125119</v>
      </c>
      <c r="K11" s="35">
        <v>459977</v>
      </c>
      <c r="L11" s="35">
        <v>393855</v>
      </c>
      <c r="M11" s="35">
        <v>269635</v>
      </c>
      <c r="N11" s="35">
        <v>151022</v>
      </c>
      <c r="O11" s="35">
        <v>60322</v>
      </c>
      <c r="P11" s="35">
        <v>20127</v>
      </c>
      <c r="Q11" s="35">
        <f t="shared" si="9"/>
        <v>167631</v>
      </c>
      <c r="R11" s="63">
        <f t="shared" si="7"/>
        <v>7.3458285732315096E-2</v>
      </c>
      <c r="S11" s="35">
        <v>24</v>
      </c>
      <c r="T11" s="35">
        <v>24347</v>
      </c>
      <c r="U11" s="35">
        <v>143260</v>
      </c>
      <c r="W11" s="1">
        <v>2281989</v>
      </c>
    </row>
    <row r="12" spans="1:23" x14ac:dyDescent="0.45">
      <c r="A12" s="33" t="s">
        <v>17</v>
      </c>
      <c r="B12" s="32">
        <f t="shared" si="10"/>
        <v>2447073</v>
      </c>
      <c r="C12" s="34">
        <f>SUM(一般接種!D11+一般接種!G11+一般接種!J11+一般接種!M11+医療従事者等!C9)</f>
        <v>856770</v>
      </c>
      <c r="D12" s="30">
        <f t="shared" si="0"/>
        <v>0.882096762237359</v>
      </c>
      <c r="E12" s="34">
        <f>SUM(一般接種!E11+一般接種!H11+一般接種!K11+一般接種!N11+医療従事者等!D9)</f>
        <v>846800</v>
      </c>
      <c r="F12" s="31">
        <f t="shared" si="1"/>
        <v>0.87183204157778127</v>
      </c>
      <c r="G12" s="29">
        <f t="shared" si="8"/>
        <v>711271</v>
      </c>
      <c r="H12" s="31">
        <f t="shared" si="6"/>
        <v>0.73229670293465998</v>
      </c>
      <c r="I12" s="35">
        <v>4881</v>
      </c>
      <c r="J12" s="35">
        <v>29759</v>
      </c>
      <c r="K12" s="35">
        <v>127439</v>
      </c>
      <c r="L12" s="35">
        <v>229243</v>
      </c>
      <c r="M12" s="35">
        <v>189236</v>
      </c>
      <c r="N12" s="35">
        <v>89822</v>
      </c>
      <c r="O12" s="35">
        <v>30774</v>
      </c>
      <c r="P12" s="35">
        <v>10117</v>
      </c>
      <c r="Q12" s="35">
        <f t="shared" si="9"/>
        <v>32232</v>
      </c>
      <c r="R12" s="63">
        <f t="shared" si="7"/>
        <v>3.3184802036059335E-2</v>
      </c>
      <c r="S12" s="35">
        <v>3</v>
      </c>
      <c r="T12" s="35">
        <v>1513</v>
      </c>
      <c r="U12" s="35">
        <v>30716</v>
      </c>
      <c r="W12" s="1">
        <v>971288</v>
      </c>
    </row>
    <row r="13" spans="1:23" x14ac:dyDescent="0.45">
      <c r="A13" s="33" t="s">
        <v>18</v>
      </c>
      <c r="B13" s="32">
        <f t="shared" si="10"/>
        <v>2682565</v>
      </c>
      <c r="C13" s="34">
        <f>SUM(一般接種!D12+一般接種!G12+一般接種!J12+一般接種!M12+医療従事者等!C10)</f>
        <v>934418</v>
      </c>
      <c r="D13" s="30">
        <f t="shared" si="0"/>
        <v>0.87364547356768474</v>
      </c>
      <c r="E13" s="34">
        <f>SUM(一般接種!E12+一般接種!H12+一般接種!K12+一般接種!N12+医療従事者等!D10)</f>
        <v>925354</v>
      </c>
      <c r="F13" s="31">
        <f t="shared" si="1"/>
        <v>0.86517097653057984</v>
      </c>
      <c r="G13" s="29">
        <f t="shared" si="8"/>
        <v>763311</v>
      </c>
      <c r="H13" s="31">
        <f t="shared" si="6"/>
        <v>0.71366690290043966</v>
      </c>
      <c r="I13" s="35">
        <v>9649</v>
      </c>
      <c r="J13" s="35">
        <v>34704</v>
      </c>
      <c r="K13" s="35">
        <v>192826</v>
      </c>
      <c r="L13" s="35">
        <v>270815</v>
      </c>
      <c r="M13" s="35">
        <v>142475</v>
      </c>
      <c r="N13" s="35">
        <v>77098</v>
      </c>
      <c r="O13" s="35">
        <v>25798</v>
      </c>
      <c r="P13" s="35">
        <v>9946</v>
      </c>
      <c r="Q13" s="35">
        <f t="shared" si="9"/>
        <v>59482</v>
      </c>
      <c r="R13" s="63">
        <f t="shared" si="7"/>
        <v>5.5613419324919922E-2</v>
      </c>
      <c r="S13" s="35">
        <v>2</v>
      </c>
      <c r="T13" s="35">
        <v>3538</v>
      </c>
      <c r="U13" s="35">
        <v>55942</v>
      </c>
      <c r="W13" s="1">
        <v>1069562</v>
      </c>
    </row>
    <row r="14" spans="1:23" x14ac:dyDescent="0.45">
      <c r="A14" s="33" t="s">
        <v>19</v>
      </c>
      <c r="B14" s="32">
        <f t="shared" si="10"/>
        <v>4601511</v>
      </c>
      <c r="C14" s="34">
        <f>SUM(一般接種!D13+一般接種!G13+一般接種!J13+一般接種!M13+医療従事者等!C11)</f>
        <v>1598434</v>
      </c>
      <c r="D14" s="30">
        <f t="shared" si="0"/>
        <v>0.85842285341119695</v>
      </c>
      <c r="E14" s="34">
        <f>SUM(一般接種!E13+一般接種!H13+一般接種!K13+一般接種!N13+医療従事者等!D11)</f>
        <v>1578885</v>
      </c>
      <c r="F14" s="31">
        <f t="shared" si="1"/>
        <v>0.84792426018724432</v>
      </c>
      <c r="G14" s="29">
        <f t="shared" si="8"/>
        <v>1291198</v>
      </c>
      <c r="H14" s="31">
        <f t="shared" si="6"/>
        <v>0.69342485925526531</v>
      </c>
      <c r="I14" s="35">
        <v>19087</v>
      </c>
      <c r="J14" s="35">
        <v>75477</v>
      </c>
      <c r="K14" s="35">
        <v>345967</v>
      </c>
      <c r="L14" s="35">
        <v>419347</v>
      </c>
      <c r="M14" s="35">
        <v>236808</v>
      </c>
      <c r="N14" s="35">
        <v>128731</v>
      </c>
      <c r="O14" s="35">
        <v>49446</v>
      </c>
      <c r="P14" s="35">
        <v>16335</v>
      </c>
      <c r="Q14" s="35">
        <f t="shared" si="9"/>
        <v>132994</v>
      </c>
      <c r="R14" s="63">
        <f t="shared" si="7"/>
        <v>7.1423085949478507E-2</v>
      </c>
      <c r="S14" s="35">
        <v>120</v>
      </c>
      <c r="T14" s="35">
        <v>12910</v>
      </c>
      <c r="U14" s="35">
        <v>119964</v>
      </c>
      <c r="W14" s="1">
        <v>1862059</v>
      </c>
    </row>
    <row r="15" spans="1:23" x14ac:dyDescent="0.45">
      <c r="A15" s="33" t="s">
        <v>20</v>
      </c>
      <c r="B15" s="32">
        <f t="shared" si="10"/>
        <v>7121023</v>
      </c>
      <c r="C15" s="34">
        <f>SUM(一般接種!D14+一般接種!G14+一般接種!J14+一般接種!M14+医療従事者等!C12)</f>
        <v>2477812</v>
      </c>
      <c r="D15" s="30">
        <f t="shared" si="0"/>
        <v>0.85216263853422403</v>
      </c>
      <c r="E15" s="34">
        <f>SUM(一般接種!E14+一般接種!H14+一般接種!K14+一般接種!N14+医療従事者等!D12)</f>
        <v>2445040</v>
      </c>
      <c r="F15" s="31">
        <f t="shared" si="1"/>
        <v>0.84089177779497359</v>
      </c>
      <c r="G15" s="29">
        <f t="shared" si="8"/>
        <v>1941098</v>
      </c>
      <c r="H15" s="31">
        <f t="shared" si="6"/>
        <v>0.66757735991814771</v>
      </c>
      <c r="I15" s="35">
        <v>21250</v>
      </c>
      <c r="J15" s="35">
        <v>141916</v>
      </c>
      <c r="K15" s="35">
        <v>555281</v>
      </c>
      <c r="L15" s="35">
        <v>593025</v>
      </c>
      <c r="M15" s="35">
        <v>346935</v>
      </c>
      <c r="N15" s="35">
        <v>181259</v>
      </c>
      <c r="O15" s="35">
        <v>71300</v>
      </c>
      <c r="P15" s="35">
        <v>30132</v>
      </c>
      <c r="Q15" s="35">
        <f t="shared" si="9"/>
        <v>257073</v>
      </c>
      <c r="R15" s="63">
        <f t="shared" si="7"/>
        <v>8.841187546751271E-2</v>
      </c>
      <c r="S15" s="35">
        <v>88</v>
      </c>
      <c r="T15" s="35">
        <v>26502</v>
      </c>
      <c r="U15" s="35">
        <v>230483</v>
      </c>
      <c r="W15" s="1">
        <v>2907675</v>
      </c>
    </row>
    <row r="16" spans="1:23" x14ac:dyDescent="0.45">
      <c r="A16" s="36" t="s">
        <v>21</v>
      </c>
      <c r="B16" s="32">
        <f t="shared" si="10"/>
        <v>4693698</v>
      </c>
      <c r="C16" s="34">
        <f>SUM(一般接種!D15+一般接種!G15+一般接種!J15+一般接種!M15+医療従事者等!C13)</f>
        <v>1634940</v>
      </c>
      <c r="D16" s="30">
        <f t="shared" si="0"/>
        <v>0.83611494522095464</v>
      </c>
      <c r="E16" s="34">
        <f>SUM(一般接種!E15+一般接種!H15+一般接種!K15+一般接種!N15+医療従事者等!D13)</f>
        <v>1615250</v>
      </c>
      <c r="F16" s="31">
        <f t="shared" si="1"/>
        <v>0.82604539938355359</v>
      </c>
      <c r="G16" s="29">
        <f t="shared" si="8"/>
        <v>1290937</v>
      </c>
      <c r="H16" s="31">
        <f t="shared" si="6"/>
        <v>0.66019041618573382</v>
      </c>
      <c r="I16" s="35">
        <v>14827</v>
      </c>
      <c r="J16" s="35">
        <v>72306</v>
      </c>
      <c r="K16" s="35">
        <v>367168</v>
      </c>
      <c r="L16" s="35">
        <v>347950</v>
      </c>
      <c r="M16" s="35">
        <v>253847</v>
      </c>
      <c r="N16" s="35">
        <v>147836</v>
      </c>
      <c r="O16" s="35">
        <v>63005</v>
      </c>
      <c r="P16" s="35">
        <v>23998</v>
      </c>
      <c r="Q16" s="35">
        <f t="shared" si="9"/>
        <v>152571</v>
      </c>
      <c r="R16" s="63">
        <f t="shared" si="7"/>
        <v>7.8025428032408695E-2</v>
      </c>
      <c r="S16" s="35">
        <v>246</v>
      </c>
      <c r="T16" s="35">
        <v>8908</v>
      </c>
      <c r="U16" s="35">
        <v>143417</v>
      </c>
      <c r="W16" s="1">
        <v>1955401</v>
      </c>
    </row>
    <row r="17" spans="1:23" x14ac:dyDescent="0.45">
      <c r="A17" s="33" t="s">
        <v>22</v>
      </c>
      <c r="B17" s="32">
        <f t="shared" si="10"/>
        <v>4615777</v>
      </c>
      <c r="C17" s="34">
        <f>SUM(一般接種!D16+一般接種!G16+一般接種!J16+一般接種!M16+医療従事者等!C14)</f>
        <v>1614598</v>
      </c>
      <c r="D17" s="30">
        <f t="shared" si="0"/>
        <v>0.8245734004527856</v>
      </c>
      <c r="E17" s="34">
        <f>SUM(一般接種!E16+一般接種!H16+一般接種!K16+一般接種!N16+医療従事者等!D14)</f>
        <v>1590044</v>
      </c>
      <c r="F17" s="31">
        <f t="shared" si="1"/>
        <v>0.81203369999811037</v>
      </c>
      <c r="G17" s="29">
        <f t="shared" si="8"/>
        <v>1273067</v>
      </c>
      <c r="H17" s="31">
        <f t="shared" si="6"/>
        <v>0.65015389910939225</v>
      </c>
      <c r="I17" s="35">
        <v>16334</v>
      </c>
      <c r="J17" s="35">
        <v>72126</v>
      </c>
      <c r="K17" s="35">
        <v>402525</v>
      </c>
      <c r="L17" s="35">
        <v>435602</v>
      </c>
      <c r="M17" s="35">
        <v>217710</v>
      </c>
      <c r="N17" s="35">
        <v>78379</v>
      </c>
      <c r="O17" s="35">
        <v>38058</v>
      </c>
      <c r="P17" s="35">
        <v>12333</v>
      </c>
      <c r="Q17" s="35">
        <f t="shared" si="9"/>
        <v>138068</v>
      </c>
      <c r="R17" s="63">
        <f t="shared" si="7"/>
        <v>7.051117383628322E-2</v>
      </c>
      <c r="S17" s="35">
        <v>52</v>
      </c>
      <c r="T17" s="35">
        <v>7009</v>
      </c>
      <c r="U17" s="35">
        <v>131007</v>
      </c>
      <c r="W17" s="1">
        <v>1958101</v>
      </c>
    </row>
    <row r="18" spans="1:23" x14ac:dyDescent="0.45">
      <c r="A18" s="33" t="s">
        <v>23</v>
      </c>
      <c r="B18" s="32">
        <f t="shared" si="10"/>
        <v>17333743</v>
      </c>
      <c r="C18" s="34">
        <f>SUM(一般接種!D17+一般接種!G17+一般接種!J17+一般接種!M17+医療従事者等!C15)</f>
        <v>6138122</v>
      </c>
      <c r="D18" s="30">
        <f t="shared" si="0"/>
        <v>0.83017160731580608</v>
      </c>
      <c r="E18" s="34">
        <f>SUM(一般接種!E17+一般接種!H17+一般接種!K17+一般接種!N17+医療従事者等!D15)</f>
        <v>6051286</v>
      </c>
      <c r="F18" s="31">
        <f t="shared" si="1"/>
        <v>0.8184271712011647</v>
      </c>
      <c r="G18" s="29">
        <f t="shared" si="8"/>
        <v>4662766</v>
      </c>
      <c r="H18" s="31">
        <f t="shared" si="6"/>
        <v>0.63063196605696203</v>
      </c>
      <c r="I18" s="35">
        <v>49650</v>
      </c>
      <c r="J18" s="35">
        <v>270775</v>
      </c>
      <c r="K18" s="35">
        <v>1316737</v>
      </c>
      <c r="L18" s="35">
        <v>1417020</v>
      </c>
      <c r="M18" s="35">
        <v>837793</v>
      </c>
      <c r="N18" s="35">
        <v>477726</v>
      </c>
      <c r="O18" s="35">
        <v>202354</v>
      </c>
      <c r="P18" s="35">
        <v>90711</v>
      </c>
      <c r="Q18" s="35">
        <f t="shared" si="9"/>
        <v>481569</v>
      </c>
      <c r="R18" s="63">
        <f t="shared" si="7"/>
        <v>6.5131470303696384E-2</v>
      </c>
      <c r="S18" s="35">
        <v>222</v>
      </c>
      <c r="T18" s="35">
        <v>44568</v>
      </c>
      <c r="U18" s="35">
        <v>436779</v>
      </c>
      <c r="W18" s="1">
        <v>7393799</v>
      </c>
    </row>
    <row r="19" spans="1:23" x14ac:dyDescent="0.45">
      <c r="A19" s="33" t="s">
        <v>24</v>
      </c>
      <c r="B19" s="32">
        <f t="shared" si="10"/>
        <v>14937199</v>
      </c>
      <c r="C19" s="34">
        <f>SUM(一般接種!D18+一般接種!G18+一般接種!J18+一般接種!M18+医療従事者等!C16)</f>
        <v>5242301</v>
      </c>
      <c r="D19" s="30">
        <f t="shared" si="0"/>
        <v>0.82909861500085724</v>
      </c>
      <c r="E19" s="34">
        <f>SUM(一般接種!E18+一般接種!H18+一般接種!K18+一般接種!N18+医療従事者等!D16)</f>
        <v>5177468</v>
      </c>
      <c r="F19" s="31">
        <f t="shared" si="1"/>
        <v>0.81884492096338191</v>
      </c>
      <c r="G19" s="29">
        <f t="shared" si="8"/>
        <v>4073654</v>
      </c>
      <c r="H19" s="31">
        <f t="shared" si="6"/>
        <v>0.64427069132289461</v>
      </c>
      <c r="I19" s="35">
        <v>43185</v>
      </c>
      <c r="J19" s="35">
        <v>214240</v>
      </c>
      <c r="K19" s="35">
        <v>1089736</v>
      </c>
      <c r="L19" s="35">
        <v>1325176</v>
      </c>
      <c r="M19" s="35">
        <v>755600</v>
      </c>
      <c r="N19" s="35">
        <v>394392</v>
      </c>
      <c r="O19" s="35">
        <v>169388</v>
      </c>
      <c r="P19" s="35">
        <v>81937</v>
      </c>
      <c r="Q19" s="35">
        <f t="shared" si="9"/>
        <v>443776</v>
      </c>
      <c r="R19" s="63">
        <f t="shared" si="7"/>
        <v>7.018560494153625E-2</v>
      </c>
      <c r="S19" s="35">
        <v>248</v>
      </c>
      <c r="T19" s="35">
        <v>35192</v>
      </c>
      <c r="U19" s="35">
        <v>408336</v>
      </c>
      <c r="W19" s="1">
        <v>6322892</v>
      </c>
    </row>
    <row r="20" spans="1:23" x14ac:dyDescent="0.45">
      <c r="A20" s="33" t="s">
        <v>25</v>
      </c>
      <c r="B20" s="32">
        <f t="shared" si="10"/>
        <v>32097710</v>
      </c>
      <c r="C20" s="34">
        <f>SUM(一般接種!D19+一般接種!G19+一般接種!J19+一般接種!M19+医療従事者等!C17)</f>
        <v>11312675</v>
      </c>
      <c r="D20" s="30">
        <f t="shared" si="0"/>
        <v>0.81719324882042466</v>
      </c>
      <c r="E20" s="34">
        <f>SUM(一般接種!E19+一般接種!H19+一般接種!K19+一般接種!N19+医療従事者等!D17)</f>
        <v>11166888</v>
      </c>
      <c r="F20" s="31">
        <f t="shared" si="1"/>
        <v>0.80666203916702406</v>
      </c>
      <c r="G20" s="29">
        <f t="shared" si="8"/>
        <v>8475287</v>
      </c>
      <c r="H20" s="31">
        <f t="shared" si="6"/>
        <v>0.61222896602399612</v>
      </c>
      <c r="I20" s="35">
        <v>103805</v>
      </c>
      <c r="J20" s="35">
        <v>612405</v>
      </c>
      <c r="K20" s="35">
        <v>2640033</v>
      </c>
      <c r="L20" s="35">
        <v>2940490</v>
      </c>
      <c r="M20" s="35">
        <v>1267825</v>
      </c>
      <c r="N20" s="35">
        <v>517723</v>
      </c>
      <c r="O20" s="35">
        <v>235848</v>
      </c>
      <c r="P20" s="35">
        <v>157158</v>
      </c>
      <c r="Q20" s="35">
        <f t="shared" si="9"/>
        <v>1142860</v>
      </c>
      <c r="R20" s="63">
        <f t="shared" si="7"/>
        <v>8.2556731838129394E-2</v>
      </c>
      <c r="S20" s="35">
        <v>1333</v>
      </c>
      <c r="T20" s="35">
        <v>142930</v>
      </c>
      <c r="U20" s="35">
        <v>998597</v>
      </c>
      <c r="W20" s="1">
        <v>13843329</v>
      </c>
    </row>
    <row r="21" spans="1:23" x14ac:dyDescent="0.45">
      <c r="A21" s="33" t="s">
        <v>26</v>
      </c>
      <c r="B21" s="32">
        <f t="shared" si="10"/>
        <v>21527274</v>
      </c>
      <c r="C21" s="34">
        <f>SUM(一般接種!D20+一般接種!G20+一般接種!J20+一般接種!M20+医療従事者等!C18)</f>
        <v>7619893</v>
      </c>
      <c r="D21" s="30">
        <f t="shared" si="0"/>
        <v>0.82643413823942757</v>
      </c>
      <c r="E21" s="34">
        <f>SUM(一般接種!E20+一般接種!H20+一般接種!K20+一般接種!N20+医療従事者等!D18)</f>
        <v>7527944</v>
      </c>
      <c r="F21" s="31">
        <f t="shared" si="1"/>
        <v>0.81646158448086736</v>
      </c>
      <c r="G21" s="29">
        <f t="shared" si="8"/>
        <v>5760293</v>
      </c>
      <c r="H21" s="31">
        <f t="shared" si="6"/>
        <v>0.62474667051907518</v>
      </c>
      <c r="I21" s="35">
        <v>51566</v>
      </c>
      <c r="J21" s="35">
        <v>306101</v>
      </c>
      <c r="K21" s="35">
        <v>1457777</v>
      </c>
      <c r="L21" s="35">
        <v>2060002</v>
      </c>
      <c r="M21" s="35">
        <v>1101090</v>
      </c>
      <c r="N21" s="35">
        <v>476717</v>
      </c>
      <c r="O21" s="35">
        <v>190175</v>
      </c>
      <c r="P21" s="35">
        <v>116865</v>
      </c>
      <c r="Q21" s="35">
        <f t="shared" si="9"/>
        <v>619144</v>
      </c>
      <c r="R21" s="63">
        <f t="shared" si="7"/>
        <v>6.7150777325365618E-2</v>
      </c>
      <c r="S21" s="35">
        <v>643</v>
      </c>
      <c r="T21" s="35">
        <v>46694</v>
      </c>
      <c r="U21" s="35">
        <v>571807</v>
      </c>
      <c r="W21" s="1">
        <v>9220206</v>
      </c>
    </row>
    <row r="22" spans="1:23" x14ac:dyDescent="0.45">
      <c r="A22" s="33" t="s">
        <v>27</v>
      </c>
      <c r="B22" s="32">
        <f t="shared" si="10"/>
        <v>5463509</v>
      </c>
      <c r="C22" s="34">
        <f>SUM(一般接種!D21+一般接種!G21+一般接種!J21+一般接種!M21+医療従事者等!C19)</f>
        <v>1905508</v>
      </c>
      <c r="D22" s="30">
        <f t="shared" si="0"/>
        <v>0.86098426965073693</v>
      </c>
      <c r="E22" s="34">
        <f>SUM(一般接種!E21+一般接種!H21+一般接種!K21+一般接種!N21+医療従事者等!D19)</f>
        <v>1874315</v>
      </c>
      <c r="F22" s="31">
        <f t="shared" si="1"/>
        <v>0.84689003214388026</v>
      </c>
      <c r="G22" s="29">
        <f t="shared" si="8"/>
        <v>1571147</v>
      </c>
      <c r="H22" s="31">
        <f t="shared" si="6"/>
        <v>0.70990667701680932</v>
      </c>
      <c r="I22" s="35">
        <v>16817</v>
      </c>
      <c r="J22" s="35">
        <v>65041</v>
      </c>
      <c r="K22" s="35">
        <v>344129</v>
      </c>
      <c r="L22" s="35">
        <v>568077</v>
      </c>
      <c r="M22" s="35">
        <v>356594</v>
      </c>
      <c r="N22" s="35">
        <v>150030</v>
      </c>
      <c r="O22" s="35">
        <v>50130</v>
      </c>
      <c r="P22" s="35">
        <v>20329</v>
      </c>
      <c r="Q22" s="35">
        <f t="shared" si="9"/>
        <v>112539</v>
      </c>
      <c r="R22" s="63">
        <f t="shared" si="7"/>
        <v>5.0849594293083146E-2</v>
      </c>
      <c r="S22" s="35">
        <v>9</v>
      </c>
      <c r="T22" s="35">
        <v>6083</v>
      </c>
      <c r="U22" s="35">
        <v>106447</v>
      </c>
      <c r="W22" s="1">
        <v>2213174</v>
      </c>
    </row>
    <row r="23" spans="1:23" x14ac:dyDescent="0.45">
      <c r="A23" s="33" t="s">
        <v>28</v>
      </c>
      <c r="B23" s="32">
        <f t="shared" si="10"/>
        <v>2578591</v>
      </c>
      <c r="C23" s="34">
        <f>SUM(一般接種!D22+一般接種!G22+一般接種!J22+一般接種!M22+医療従事者等!C20)</f>
        <v>897907</v>
      </c>
      <c r="D23" s="30">
        <f t="shared" si="0"/>
        <v>0.85704808938658394</v>
      </c>
      <c r="E23" s="34">
        <f>SUM(一般接種!E22+一般接種!H22+一般接種!K22+一般接種!N22+医療従事者等!D20)</f>
        <v>890187</v>
      </c>
      <c r="F23" s="31">
        <f t="shared" si="1"/>
        <v>0.84967938499953233</v>
      </c>
      <c r="G23" s="29">
        <f t="shared" si="8"/>
        <v>702544</v>
      </c>
      <c r="H23" s="31">
        <f t="shared" si="6"/>
        <v>0.67057500711099061</v>
      </c>
      <c r="I23" s="35">
        <v>10205</v>
      </c>
      <c r="J23" s="35">
        <v>39253</v>
      </c>
      <c r="K23" s="35">
        <v>212998</v>
      </c>
      <c r="L23" s="35">
        <v>219678</v>
      </c>
      <c r="M23" s="35">
        <v>127773</v>
      </c>
      <c r="N23" s="35">
        <v>63066</v>
      </c>
      <c r="O23" s="35">
        <v>20015</v>
      </c>
      <c r="P23" s="35">
        <v>9556</v>
      </c>
      <c r="Q23" s="35">
        <f t="shared" si="9"/>
        <v>87953</v>
      </c>
      <c r="R23" s="63">
        <f t="shared" si="7"/>
        <v>8.3950732766108538E-2</v>
      </c>
      <c r="S23" s="35">
        <v>101</v>
      </c>
      <c r="T23" s="35">
        <v>3643</v>
      </c>
      <c r="U23" s="35">
        <v>84209</v>
      </c>
      <c r="W23" s="1">
        <v>1047674</v>
      </c>
    </row>
    <row r="24" spans="1:23" x14ac:dyDescent="0.45">
      <c r="A24" s="33" t="s">
        <v>29</v>
      </c>
      <c r="B24" s="32">
        <f t="shared" si="10"/>
        <v>2661432</v>
      </c>
      <c r="C24" s="34">
        <f>SUM(一般接種!D23+一般接種!G23+一般接種!J23+一般接種!M23+医療従事者等!C21)</f>
        <v>938919</v>
      </c>
      <c r="D24" s="30">
        <f t="shared" si="0"/>
        <v>0.8289533627155995</v>
      </c>
      <c r="E24" s="34">
        <f>SUM(一般接種!E23+一般接種!H23+一般接種!K23+一般接種!N23+医療従事者等!D21)</f>
        <v>927980</v>
      </c>
      <c r="F24" s="31">
        <f t="shared" si="1"/>
        <v>0.81929553191789917</v>
      </c>
      <c r="G24" s="29">
        <f t="shared" si="8"/>
        <v>722074</v>
      </c>
      <c r="H24" s="31">
        <f t="shared" si="6"/>
        <v>0.63750512070743459</v>
      </c>
      <c r="I24" s="35">
        <v>9306</v>
      </c>
      <c r="J24" s="35">
        <v>55434</v>
      </c>
      <c r="K24" s="35">
        <v>204735</v>
      </c>
      <c r="L24" s="35">
        <v>216846</v>
      </c>
      <c r="M24" s="35">
        <v>130937</v>
      </c>
      <c r="N24" s="35">
        <v>67675</v>
      </c>
      <c r="O24" s="35">
        <v>26845</v>
      </c>
      <c r="P24" s="35">
        <v>10296</v>
      </c>
      <c r="Q24" s="35">
        <f t="shared" si="9"/>
        <v>72459</v>
      </c>
      <c r="R24" s="63">
        <f t="shared" si="7"/>
        <v>6.3972644827732336E-2</v>
      </c>
      <c r="S24" s="35">
        <v>38</v>
      </c>
      <c r="T24" s="35">
        <v>6790</v>
      </c>
      <c r="U24" s="35">
        <v>65631</v>
      </c>
      <c r="W24" s="1">
        <v>1132656</v>
      </c>
    </row>
    <row r="25" spans="1:23" x14ac:dyDescent="0.45">
      <c r="A25" s="33" t="s">
        <v>30</v>
      </c>
      <c r="B25" s="32">
        <f t="shared" si="10"/>
        <v>1833832</v>
      </c>
      <c r="C25" s="34">
        <f>SUM(一般接種!D24+一般接種!G24+一般接種!J24+一般接種!M24+医療従事者等!C22)</f>
        <v>648634</v>
      </c>
      <c r="D25" s="30">
        <f t="shared" si="0"/>
        <v>0.83739767074671145</v>
      </c>
      <c r="E25" s="34">
        <f>SUM(一般接種!E24+一般接種!H24+一般接種!K24+一般接種!N24+医療従事者等!D22)</f>
        <v>642182</v>
      </c>
      <c r="F25" s="31">
        <f t="shared" si="1"/>
        <v>0.82906802757096398</v>
      </c>
      <c r="G25" s="29">
        <f t="shared" si="8"/>
        <v>505101</v>
      </c>
      <c r="H25" s="31">
        <f t="shared" si="6"/>
        <v>0.65209409449987932</v>
      </c>
      <c r="I25" s="35">
        <v>7672</v>
      </c>
      <c r="J25" s="35">
        <v>32407</v>
      </c>
      <c r="K25" s="35">
        <v>143790</v>
      </c>
      <c r="L25" s="35">
        <v>172147</v>
      </c>
      <c r="M25" s="35">
        <v>92054</v>
      </c>
      <c r="N25" s="35">
        <v>34560</v>
      </c>
      <c r="O25" s="35">
        <v>15913</v>
      </c>
      <c r="P25" s="35">
        <v>6558</v>
      </c>
      <c r="Q25" s="35">
        <f t="shared" si="9"/>
        <v>37915</v>
      </c>
      <c r="R25" s="63">
        <f t="shared" si="7"/>
        <v>4.8948918321212835E-2</v>
      </c>
      <c r="S25" s="35">
        <v>145</v>
      </c>
      <c r="T25" s="35">
        <v>3718</v>
      </c>
      <c r="U25" s="35">
        <v>34052</v>
      </c>
      <c r="W25" s="1">
        <v>774583</v>
      </c>
    </row>
    <row r="26" spans="1:23" x14ac:dyDescent="0.45">
      <c r="A26" s="33" t="s">
        <v>31</v>
      </c>
      <c r="B26" s="32">
        <f t="shared" si="10"/>
        <v>1943739</v>
      </c>
      <c r="C26" s="34">
        <f>SUM(一般接種!D25+一般接種!G25+一般接種!J25+一般接種!M25+医療従事者等!C23)</f>
        <v>682531</v>
      </c>
      <c r="D26" s="30">
        <f t="shared" si="0"/>
        <v>0.83134408530116433</v>
      </c>
      <c r="E26" s="34">
        <f>SUM(一般接種!E25+一般接種!H25+一般接種!K25+一般接種!N25+医療従事者等!D23)</f>
        <v>674457</v>
      </c>
      <c r="F26" s="31">
        <f t="shared" si="1"/>
        <v>0.82150970100986975</v>
      </c>
      <c r="G26" s="29">
        <f t="shared" si="8"/>
        <v>529438</v>
      </c>
      <c r="H26" s="31">
        <f t="shared" si="6"/>
        <v>0.64487202754699469</v>
      </c>
      <c r="I26" s="35">
        <v>6325</v>
      </c>
      <c r="J26" s="35">
        <v>37963</v>
      </c>
      <c r="K26" s="35">
        <v>169076</v>
      </c>
      <c r="L26" s="35">
        <v>165100</v>
      </c>
      <c r="M26" s="35">
        <v>96378</v>
      </c>
      <c r="N26" s="35">
        <v>34620</v>
      </c>
      <c r="O26" s="35">
        <v>12410</v>
      </c>
      <c r="P26" s="35">
        <v>7566</v>
      </c>
      <c r="Q26" s="35">
        <f t="shared" si="9"/>
        <v>57313</v>
      </c>
      <c r="R26" s="63">
        <f t="shared" si="7"/>
        <v>6.9809024880724296E-2</v>
      </c>
      <c r="S26" s="35">
        <v>117</v>
      </c>
      <c r="T26" s="35">
        <v>6385</v>
      </c>
      <c r="U26" s="35">
        <v>50811</v>
      </c>
      <c r="W26" s="1">
        <v>820997</v>
      </c>
    </row>
    <row r="27" spans="1:23" x14ac:dyDescent="0.45">
      <c r="A27" s="33" t="s">
        <v>32</v>
      </c>
      <c r="B27" s="32">
        <f t="shared" si="10"/>
        <v>4991979</v>
      </c>
      <c r="C27" s="34">
        <f>SUM(一般接種!D26+一般接種!G26+一般接種!J26+一般接種!M26+医療従事者等!C24)</f>
        <v>1733424</v>
      </c>
      <c r="D27" s="30">
        <f t="shared" si="0"/>
        <v>0.83670079744678016</v>
      </c>
      <c r="E27" s="34">
        <f>SUM(一般接種!E26+一般接種!H26+一般接種!K26+一般接種!N26+医療従事者等!D24)</f>
        <v>1711226</v>
      </c>
      <c r="F27" s="31">
        <f t="shared" si="1"/>
        <v>0.82598611696368796</v>
      </c>
      <c r="G27" s="29">
        <f t="shared" si="8"/>
        <v>1399832</v>
      </c>
      <c r="H27" s="31">
        <f t="shared" si="6"/>
        <v>0.67568035904171231</v>
      </c>
      <c r="I27" s="35">
        <v>14345</v>
      </c>
      <c r="J27" s="35">
        <v>69342</v>
      </c>
      <c r="K27" s="35">
        <v>457634</v>
      </c>
      <c r="L27" s="35">
        <v>432955</v>
      </c>
      <c r="M27" s="35">
        <v>235589</v>
      </c>
      <c r="N27" s="35">
        <v>123180</v>
      </c>
      <c r="O27" s="35">
        <v>48151</v>
      </c>
      <c r="P27" s="35">
        <v>18636</v>
      </c>
      <c r="Q27" s="35">
        <f t="shared" si="9"/>
        <v>147497</v>
      </c>
      <c r="R27" s="63">
        <f t="shared" si="7"/>
        <v>7.1194847608552631E-2</v>
      </c>
      <c r="S27" s="35">
        <v>12</v>
      </c>
      <c r="T27" s="35">
        <v>6403</v>
      </c>
      <c r="U27" s="35">
        <v>141082</v>
      </c>
      <c r="W27" s="1">
        <v>2071737</v>
      </c>
    </row>
    <row r="28" spans="1:23" x14ac:dyDescent="0.45">
      <c r="A28" s="33" t="s">
        <v>33</v>
      </c>
      <c r="B28" s="32">
        <f t="shared" si="10"/>
        <v>4814656</v>
      </c>
      <c r="C28" s="34">
        <f>SUM(一般接種!D27+一般接種!G27+一般接種!J27+一般接種!M27+医療従事者等!C25)</f>
        <v>1670566</v>
      </c>
      <c r="D28" s="30">
        <f t="shared" si="0"/>
        <v>0.82832876584633708</v>
      </c>
      <c r="E28" s="34">
        <f>SUM(一般接種!E27+一般接種!H27+一般接種!K27+一般接種!N27+医療従事者等!D25)</f>
        <v>1657095</v>
      </c>
      <c r="F28" s="31">
        <f t="shared" si="1"/>
        <v>0.82164934294133596</v>
      </c>
      <c r="G28" s="29">
        <f t="shared" si="8"/>
        <v>1315277</v>
      </c>
      <c r="H28" s="31">
        <f t="shared" si="6"/>
        <v>0.65216326332277363</v>
      </c>
      <c r="I28" s="35">
        <v>15491</v>
      </c>
      <c r="J28" s="35">
        <v>85300</v>
      </c>
      <c r="K28" s="35">
        <v>466796</v>
      </c>
      <c r="L28" s="35">
        <v>403495</v>
      </c>
      <c r="M28" s="35">
        <v>192207</v>
      </c>
      <c r="N28" s="35">
        <v>97760</v>
      </c>
      <c r="O28" s="35">
        <v>37983</v>
      </c>
      <c r="P28" s="35">
        <v>16245</v>
      </c>
      <c r="Q28" s="35">
        <f t="shared" si="9"/>
        <v>171718</v>
      </c>
      <c r="R28" s="63">
        <f t="shared" si="7"/>
        <v>8.5144172103108359E-2</v>
      </c>
      <c r="S28" s="35">
        <v>42</v>
      </c>
      <c r="T28" s="35">
        <v>9387</v>
      </c>
      <c r="U28" s="35">
        <v>162289</v>
      </c>
      <c r="W28" s="1">
        <v>2016791</v>
      </c>
    </row>
    <row r="29" spans="1:23" x14ac:dyDescent="0.45">
      <c r="A29" s="33" t="s">
        <v>34</v>
      </c>
      <c r="B29" s="32">
        <f t="shared" si="10"/>
        <v>8874952</v>
      </c>
      <c r="C29" s="34">
        <f>SUM(一般接種!D28+一般接種!G28+一般接種!J28+一般接種!M28+医療従事者等!C26)</f>
        <v>3141970</v>
      </c>
      <c r="D29" s="30">
        <f t="shared" si="0"/>
        <v>0.85234628051195516</v>
      </c>
      <c r="E29" s="34">
        <f>SUM(一般接種!E28+一般接種!H28+一般接種!K28+一般接種!N28+医療従事者等!D26)</f>
        <v>3107792</v>
      </c>
      <c r="F29" s="31">
        <f t="shared" si="1"/>
        <v>0.84307455252749397</v>
      </c>
      <c r="G29" s="29">
        <f t="shared" si="8"/>
        <v>2384835</v>
      </c>
      <c r="H29" s="31">
        <f t="shared" si="6"/>
        <v>0.64695246672779461</v>
      </c>
      <c r="I29" s="35">
        <v>23570</v>
      </c>
      <c r="J29" s="35">
        <v>115908</v>
      </c>
      <c r="K29" s="35">
        <v>657404</v>
      </c>
      <c r="L29" s="35">
        <v>756537</v>
      </c>
      <c r="M29" s="35">
        <v>453543</v>
      </c>
      <c r="N29" s="35">
        <v>251674</v>
      </c>
      <c r="O29" s="35">
        <v>87913</v>
      </c>
      <c r="P29" s="35">
        <v>38286</v>
      </c>
      <c r="Q29" s="35">
        <f t="shared" si="9"/>
        <v>240355</v>
      </c>
      <c r="R29" s="63">
        <f t="shared" si="7"/>
        <v>6.5202942820094076E-2</v>
      </c>
      <c r="S29" s="35">
        <v>24</v>
      </c>
      <c r="T29" s="35">
        <v>12051</v>
      </c>
      <c r="U29" s="35">
        <v>228280</v>
      </c>
      <c r="W29" s="1">
        <v>3686260</v>
      </c>
    </row>
    <row r="30" spans="1:23" x14ac:dyDescent="0.45">
      <c r="A30" s="33" t="s">
        <v>35</v>
      </c>
      <c r="B30" s="32">
        <f t="shared" si="10"/>
        <v>16928686</v>
      </c>
      <c r="C30" s="34">
        <f>SUM(一般接種!D29+一般接種!G29+一般接種!J29+一般接種!M29+医療従事者等!C27)</f>
        <v>6018078</v>
      </c>
      <c r="D30" s="30">
        <f t="shared" si="0"/>
        <v>0.79616822877487725</v>
      </c>
      <c r="E30" s="34">
        <f>SUM(一般接種!E29+一般接種!H29+一般接種!K29+一般接種!N29+医療従事者等!D27)</f>
        <v>5913493</v>
      </c>
      <c r="F30" s="31">
        <f t="shared" si="1"/>
        <v>0.78233204150604818</v>
      </c>
      <c r="G30" s="29">
        <f t="shared" si="8"/>
        <v>4495193</v>
      </c>
      <c r="H30" s="31">
        <f t="shared" si="6"/>
        <v>0.59469648761801142</v>
      </c>
      <c r="I30" s="35">
        <v>43177</v>
      </c>
      <c r="J30" s="35">
        <v>375165</v>
      </c>
      <c r="K30" s="35">
        <v>1355562</v>
      </c>
      <c r="L30" s="35">
        <v>1361596</v>
      </c>
      <c r="M30" s="35">
        <v>760596</v>
      </c>
      <c r="N30" s="35">
        <v>370116</v>
      </c>
      <c r="O30" s="35">
        <v>150123</v>
      </c>
      <c r="P30" s="35">
        <v>78858</v>
      </c>
      <c r="Q30" s="35">
        <f t="shared" si="9"/>
        <v>501922</v>
      </c>
      <c r="R30" s="63">
        <f t="shared" si="7"/>
        <v>6.6402321426067251E-2</v>
      </c>
      <c r="S30" s="35">
        <v>66</v>
      </c>
      <c r="T30" s="35">
        <v>44916</v>
      </c>
      <c r="U30" s="35">
        <v>456940</v>
      </c>
      <c r="W30" s="1">
        <v>7558802</v>
      </c>
    </row>
    <row r="31" spans="1:23" x14ac:dyDescent="0.45">
      <c r="A31" s="33" t="s">
        <v>36</v>
      </c>
      <c r="B31" s="32">
        <f t="shared" si="10"/>
        <v>4173173</v>
      </c>
      <c r="C31" s="34">
        <f>SUM(一般接種!D30+一般接種!G30+一般接種!J30+一般接種!M30+医療従事者等!C28)</f>
        <v>1482246</v>
      </c>
      <c r="D31" s="30">
        <f t="shared" si="0"/>
        <v>0.82321526061102201</v>
      </c>
      <c r="E31" s="34">
        <f>SUM(一般接種!E30+一般接種!H30+一般接種!K30+一般接種!N30+医療従事者等!D28)</f>
        <v>1466745</v>
      </c>
      <c r="F31" s="31">
        <f t="shared" si="1"/>
        <v>0.81460625795240027</v>
      </c>
      <c r="G31" s="29">
        <f t="shared" si="8"/>
        <v>1136950</v>
      </c>
      <c r="H31" s="31">
        <f t="shared" si="6"/>
        <v>0.63144349220824447</v>
      </c>
      <c r="I31" s="35">
        <v>16824</v>
      </c>
      <c r="J31" s="35">
        <v>67495</v>
      </c>
      <c r="K31" s="35">
        <v>347221</v>
      </c>
      <c r="L31" s="35">
        <v>353872</v>
      </c>
      <c r="M31" s="35">
        <v>196952</v>
      </c>
      <c r="N31" s="35">
        <v>98653</v>
      </c>
      <c r="O31" s="35">
        <v>40708</v>
      </c>
      <c r="P31" s="35">
        <v>15225</v>
      </c>
      <c r="Q31" s="35">
        <f t="shared" si="9"/>
        <v>87232</v>
      </c>
      <c r="R31" s="63">
        <f t="shared" si="7"/>
        <v>4.8447230495896547E-2</v>
      </c>
      <c r="S31" s="35">
        <v>82</v>
      </c>
      <c r="T31" s="35">
        <v>5400</v>
      </c>
      <c r="U31" s="35">
        <v>81750</v>
      </c>
      <c r="W31" s="1">
        <v>1800557</v>
      </c>
    </row>
    <row r="32" spans="1:23" x14ac:dyDescent="0.45">
      <c r="A32" s="33" t="s">
        <v>37</v>
      </c>
      <c r="B32" s="32">
        <f t="shared" si="10"/>
        <v>3268418</v>
      </c>
      <c r="C32" s="34">
        <f>SUM(一般接種!D31+一般接種!G31+一般接種!J31+一般接種!M31+医療従事者等!C29)</f>
        <v>1158788</v>
      </c>
      <c r="D32" s="30">
        <f t="shared" si="0"/>
        <v>0.81671333614783315</v>
      </c>
      <c r="E32" s="34">
        <f>SUM(一般接種!E31+一般接種!H31+一般接種!K31+一般接種!N31+医療従事者等!D29)</f>
        <v>1146817</v>
      </c>
      <c r="F32" s="31">
        <f t="shared" si="1"/>
        <v>0.80827617995789525</v>
      </c>
      <c r="G32" s="29">
        <f t="shared" si="8"/>
        <v>870796</v>
      </c>
      <c r="H32" s="31">
        <f t="shared" si="6"/>
        <v>0.61373668545427507</v>
      </c>
      <c r="I32" s="35">
        <v>8746</v>
      </c>
      <c r="J32" s="35">
        <v>53058</v>
      </c>
      <c r="K32" s="35">
        <v>238850</v>
      </c>
      <c r="L32" s="35">
        <v>286077</v>
      </c>
      <c r="M32" s="35">
        <v>161232</v>
      </c>
      <c r="N32" s="35">
        <v>83209</v>
      </c>
      <c r="O32" s="35">
        <v>25098</v>
      </c>
      <c r="P32" s="35">
        <v>14526</v>
      </c>
      <c r="Q32" s="35">
        <f t="shared" si="9"/>
        <v>92017</v>
      </c>
      <c r="R32" s="63">
        <f t="shared" si="7"/>
        <v>6.4853546164022377E-2</v>
      </c>
      <c r="S32" s="35">
        <v>9</v>
      </c>
      <c r="T32" s="35">
        <v>6959</v>
      </c>
      <c r="U32" s="35">
        <v>85049</v>
      </c>
      <c r="W32" s="1">
        <v>1418843</v>
      </c>
    </row>
    <row r="33" spans="1:23" x14ac:dyDescent="0.45">
      <c r="A33" s="33" t="s">
        <v>38</v>
      </c>
      <c r="B33" s="32">
        <f t="shared" si="10"/>
        <v>5678403</v>
      </c>
      <c r="C33" s="34">
        <f>SUM(一般接種!D32+一般接種!G32+一般接種!J32+一般接種!M32+医療従事者等!C30)</f>
        <v>2031395</v>
      </c>
      <c r="D33" s="30">
        <f t="shared" si="0"/>
        <v>0.80275095216755932</v>
      </c>
      <c r="E33" s="34">
        <f>SUM(一般接種!E32+一般接種!H32+一般接種!K32+一般接種!N32+医療従事者等!D30)</f>
        <v>2000063</v>
      </c>
      <c r="F33" s="31">
        <f t="shared" si="1"/>
        <v>0.79036941493166291</v>
      </c>
      <c r="G33" s="29">
        <f t="shared" si="8"/>
        <v>1499215</v>
      </c>
      <c r="H33" s="31">
        <f t="shared" si="6"/>
        <v>0.59244817908574532</v>
      </c>
      <c r="I33" s="35">
        <v>26021</v>
      </c>
      <c r="J33" s="35">
        <v>96844</v>
      </c>
      <c r="K33" s="35">
        <v>451136</v>
      </c>
      <c r="L33" s="35">
        <v>475473</v>
      </c>
      <c r="M33" s="35">
        <v>252363</v>
      </c>
      <c r="N33" s="35">
        <v>125285</v>
      </c>
      <c r="O33" s="35">
        <v>50887</v>
      </c>
      <c r="P33" s="35">
        <v>21206</v>
      </c>
      <c r="Q33" s="35">
        <f t="shared" si="9"/>
        <v>147730</v>
      </c>
      <c r="R33" s="63">
        <f t="shared" si="7"/>
        <v>5.8378797901793372E-2</v>
      </c>
      <c r="S33" s="35">
        <v>13</v>
      </c>
      <c r="T33" s="35">
        <v>7718</v>
      </c>
      <c r="U33" s="35">
        <v>139999</v>
      </c>
      <c r="W33" s="1">
        <v>2530542</v>
      </c>
    </row>
    <row r="34" spans="1:23" x14ac:dyDescent="0.45">
      <c r="A34" s="33" t="s">
        <v>39</v>
      </c>
      <c r="B34" s="32">
        <f t="shared" si="10"/>
        <v>19200909</v>
      </c>
      <c r="C34" s="34">
        <f>SUM(一般接種!D33+一般接種!G33+一般接種!J33+一般接種!M33+医療従事者等!C31)</f>
        <v>6908337</v>
      </c>
      <c r="D34" s="30">
        <f t="shared" si="0"/>
        <v>0.78152931762854305</v>
      </c>
      <c r="E34" s="34">
        <f>SUM(一般接種!E33+一般接種!H33+一般接種!K33+一般接種!N33+医療従事者等!D31)</f>
        <v>6819830</v>
      </c>
      <c r="F34" s="31">
        <f t="shared" si="1"/>
        <v>0.77151665968852801</v>
      </c>
      <c r="G34" s="29">
        <f t="shared" si="8"/>
        <v>4960109</v>
      </c>
      <c r="H34" s="31">
        <f t="shared" si="6"/>
        <v>0.56112934301456263</v>
      </c>
      <c r="I34" s="35">
        <v>65463</v>
      </c>
      <c r="J34" s="35">
        <v>374928</v>
      </c>
      <c r="K34" s="35">
        <v>1528210</v>
      </c>
      <c r="L34" s="35">
        <v>1560294</v>
      </c>
      <c r="M34" s="35">
        <v>772779</v>
      </c>
      <c r="N34" s="35">
        <v>368399</v>
      </c>
      <c r="O34" s="35">
        <v>197418</v>
      </c>
      <c r="P34" s="35">
        <v>92618</v>
      </c>
      <c r="Q34" s="35">
        <f t="shared" si="9"/>
        <v>512633</v>
      </c>
      <c r="R34" s="63">
        <f t="shared" si="7"/>
        <v>5.7993366375130931E-2</v>
      </c>
      <c r="S34" s="35">
        <v>350</v>
      </c>
      <c r="T34" s="35">
        <v>48109</v>
      </c>
      <c r="U34" s="35">
        <v>464174</v>
      </c>
      <c r="W34" s="1">
        <v>8839511</v>
      </c>
    </row>
    <row r="35" spans="1:23" x14ac:dyDescent="0.45">
      <c r="A35" s="33" t="s">
        <v>40</v>
      </c>
      <c r="B35" s="32">
        <f t="shared" si="10"/>
        <v>12467231</v>
      </c>
      <c r="C35" s="34">
        <f>SUM(一般接種!D34+一般接種!G34+一般接種!J34+一般接種!M34+医療従事者等!C32)</f>
        <v>4436980</v>
      </c>
      <c r="D35" s="30">
        <f t="shared" si="0"/>
        <v>0.80327321279051345</v>
      </c>
      <c r="E35" s="34">
        <f>SUM(一般接種!E34+一般接種!H34+一般接種!K34+一般接種!N34+医療従事者等!D32)</f>
        <v>4385953</v>
      </c>
      <c r="F35" s="31">
        <f t="shared" si="1"/>
        <v>0.79403525764330485</v>
      </c>
      <c r="G35" s="29">
        <f t="shared" si="8"/>
        <v>3302722</v>
      </c>
      <c r="H35" s="31">
        <f t="shared" si="6"/>
        <v>0.59792654280477042</v>
      </c>
      <c r="I35" s="35">
        <v>45504</v>
      </c>
      <c r="J35" s="35">
        <v>243580</v>
      </c>
      <c r="K35" s="35">
        <v>1010055</v>
      </c>
      <c r="L35" s="35">
        <v>1037468</v>
      </c>
      <c r="M35" s="35">
        <v>544610</v>
      </c>
      <c r="N35" s="35">
        <v>253074</v>
      </c>
      <c r="O35" s="35">
        <v>115608</v>
      </c>
      <c r="P35" s="35">
        <v>52823</v>
      </c>
      <c r="Q35" s="35">
        <f t="shared" si="9"/>
        <v>341576</v>
      </c>
      <c r="R35" s="63">
        <f t="shared" si="7"/>
        <v>6.1839100228563669E-2</v>
      </c>
      <c r="S35" s="35">
        <v>100</v>
      </c>
      <c r="T35" s="35">
        <v>26129</v>
      </c>
      <c r="U35" s="35">
        <v>315347</v>
      </c>
      <c r="W35" s="1">
        <v>5523625</v>
      </c>
    </row>
    <row r="36" spans="1:23" x14ac:dyDescent="0.45">
      <c r="A36" s="33" t="s">
        <v>41</v>
      </c>
      <c r="B36" s="32">
        <f t="shared" si="10"/>
        <v>3112020</v>
      </c>
      <c r="C36" s="34">
        <f>SUM(一般接種!D35+一般接種!G35+一般接種!J35+一般接種!M35+医療従事者等!C33)</f>
        <v>1094926</v>
      </c>
      <c r="D36" s="30">
        <f t="shared" si="0"/>
        <v>0.81422937834033227</v>
      </c>
      <c r="E36" s="34">
        <f>SUM(一般接種!E35+一般接種!H35+一般接種!K35+一般接種!N35+医療従事者等!D33)</f>
        <v>1083864</v>
      </c>
      <c r="F36" s="31">
        <f t="shared" si="1"/>
        <v>0.80600324672668822</v>
      </c>
      <c r="G36" s="29">
        <f t="shared" si="8"/>
        <v>838912</v>
      </c>
      <c r="H36" s="31">
        <f t="shared" si="6"/>
        <v>0.62384745292580934</v>
      </c>
      <c r="I36" s="35">
        <v>7588</v>
      </c>
      <c r="J36" s="35">
        <v>54446</v>
      </c>
      <c r="K36" s="35">
        <v>307726</v>
      </c>
      <c r="L36" s="35">
        <v>254205</v>
      </c>
      <c r="M36" s="35">
        <v>131691</v>
      </c>
      <c r="N36" s="35">
        <v>53659</v>
      </c>
      <c r="O36" s="35">
        <v>20266</v>
      </c>
      <c r="P36" s="35">
        <v>9331</v>
      </c>
      <c r="Q36" s="35">
        <f t="shared" si="9"/>
        <v>94318</v>
      </c>
      <c r="R36" s="63">
        <f t="shared" si="7"/>
        <v>7.0138517585940474E-2</v>
      </c>
      <c r="S36" s="35">
        <v>64</v>
      </c>
      <c r="T36" s="35">
        <v>5623</v>
      </c>
      <c r="U36" s="35">
        <v>88631</v>
      </c>
      <c r="W36" s="1">
        <v>1344739</v>
      </c>
    </row>
    <row r="37" spans="1:23" x14ac:dyDescent="0.45">
      <c r="A37" s="33" t="s">
        <v>42</v>
      </c>
      <c r="B37" s="32">
        <f t="shared" si="10"/>
        <v>2137859</v>
      </c>
      <c r="C37" s="34">
        <f>SUM(一般接種!D36+一般接種!G36+一般接種!J36+一般接種!M36+医療従事者等!C34)</f>
        <v>750416</v>
      </c>
      <c r="D37" s="30">
        <f t="shared" si="0"/>
        <v>0.79456858725667912</v>
      </c>
      <c r="E37" s="34">
        <f>SUM(一般接種!E36+一般接種!H36+一般接種!K36+一般接種!N36+医療従事者等!D34)</f>
        <v>741406</v>
      </c>
      <c r="F37" s="31">
        <f t="shared" si="1"/>
        <v>0.78502846155149342</v>
      </c>
      <c r="G37" s="29">
        <f t="shared" si="8"/>
        <v>592063</v>
      </c>
      <c r="H37" s="31">
        <f t="shared" si="6"/>
        <v>0.62689849560370681</v>
      </c>
      <c r="I37" s="35">
        <v>7683</v>
      </c>
      <c r="J37" s="35">
        <v>44808</v>
      </c>
      <c r="K37" s="35">
        <v>212567</v>
      </c>
      <c r="L37" s="35">
        <v>197470</v>
      </c>
      <c r="M37" s="35">
        <v>83431</v>
      </c>
      <c r="N37" s="35">
        <v>29827</v>
      </c>
      <c r="O37" s="35">
        <v>10735</v>
      </c>
      <c r="P37" s="35">
        <v>5542</v>
      </c>
      <c r="Q37" s="35">
        <f t="shared" si="9"/>
        <v>53974</v>
      </c>
      <c r="R37" s="63">
        <f t="shared" si="7"/>
        <v>5.7149694207735441E-2</v>
      </c>
      <c r="S37" s="35">
        <v>2</v>
      </c>
      <c r="T37" s="35">
        <v>3004</v>
      </c>
      <c r="U37" s="35">
        <v>50968</v>
      </c>
      <c r="W37" s="1">
        <v>944432</v>
      </c>
    </row>
    <row r="38" spans="1:23" x14ac:dyDescent="0.45">
      <c r="A38" s="33" t="s">
        <v>43</v>
      </c>
      <c r="B38" s="32">
        <f t="shared" si="10"/>
        <v>1271691</v>
      </c>
      <c r="C38" s="34">
        <f>SUM(一般接種!D37+一般接種!G37+一般接種!J37+一般接種!M37+医療従事者等!C35)</f>
        <v>444424</v>
      </c>
      <c r="D38" s="30">
        <f t="shared" si="0"/>
        <v>0.79819248978067059</v>
      </c>
      <c r="E38" s="34">
        <f>SUM(一般接種!E37+一般接種!H37+一般接種!K37+一般接種!N37+医療従事者等!D35)</f>
        <v>439202</v>
      </c>
      <c r="F38" s="31">
        <f t="shared" si="1"/>
        <v>0.78881369569746473</v>
      </c>
      <c r="G38" s="29">
        <f t="shared" si="8"/>
        <v>346760</v>
      </c>
      <c r="H38" s="31">
        <f t="shared" si="6"/>
        <v>0.62278641062666584</v>
      </c>
      <c r="I38" s="35">
        <v>4916</v>
      </c>
      <c r="J38" s="35">
        <v>23218</v>
      </c>
      <c r="K38" s="35">
        <v>108393</v>
      </c>
      <c r="L38" s="35">
        <v>110732</v>
      </c>
      <c r="M38" s="35">
        <v>59687</v>
      </c>
      <c r="N38" s="35">
        <v>25029</v>
      </c>
      <c r="O38" s="35">
        <v>9441</v>
      </c>
      <c r="P38" s="35">
        <v>5344</v>
      </c>
      <c r="Q38" s="35">
        <f t="shared" si="9"/>
        <v>41305</v>
      </c>
      <c r="R38" s="63">
        <f t="shared" si="7"/>
        <v>7.4184429262124901E-2</v>
      </c>
      <c r="S38" s="35">
        <v>17</v>
      </c>
      <c r="T38" s="35">
        <v>2691</v>
      </c>
      <c r="U38" s="35">
        <v>38597</v>
      </c>
      <c r="W38" s="1">
        <v>556788</v>
      </c>
    </row>
    <row r="39" spans="1:23" x14ac:dyDescent="0.45">
      <c r="A39" s="33" t="s">
        <v>44</v>
      </c>
      <c r="B39" s="32">
        <f t="shared" si="10"/>
        <v>1599209</v>
      </c>
      <c r="C39" s="34">
        <f>SUM(一般接種!D38+一般接種!G38+一般接種!J38+一般接種!M38+医療従事者等!C36)</f>
        <v>565339</v>
      </c>
      <c r="D39" s="30">
        <f t="shared" si="0"/>
        <v>0.84025920944093102</v>
      </c>
      <c r="E39" s="34">
        <f>SUM(一般接種!E38+一般接種!H38+一般接種!K38+一般接種!N38+医療従事者等!D36)</f>
        <v>556640</v>
      </c>
      <c r="F39" s="31">
        <f t="shared" si="1"/>
        <v>0.82732994954036398</v>
      </c>
      <c r="G39" s="29">
        <f t="shared" si="8"/>
        <v>446753</v>
      </c>
      <c r="H39" s="31">
        <f t="shared" si="6"/>
        <v>0.66400570736383702</v>
      </c>
      <c r="I39" s="35">
        <v>4900</v>
      </c>
      <c r="J39" s="35">
        <v>30265</v>
      </c>
      <c r="K39" s="35">
        <v>111398</v>
      </c>
      <c r="L39" s="35">
        <v>142651</v>
      </c>
      <c r="M39" s="35">
        <v>82636</v>
      </c>
      <c r="N39" s="35">
        <v>45538</v>
      </c>
      <c r="O39" s="35">
        <v>20782</v>
      </c>
      <c r="P39" s="35">
        <v>8583</v>
      </c>
      <c r="Q39" s="35">
        <f t="shared" si="9"/>
        <v>30477</v>
      </c>
      <c r="R39" s="63">
        <f t="shared" si="7"/>
        <v>4.5297741578294179E-2</v>
      </c>
      <c r="S39" s="35">
        <v>25</v>
      </c>
      <c r="T39" s="35">
        <v>2119</v>
      </c>
      <c r="U39" s="35">
        <v>28333</v>
      </c>
      <c r="W39" s="1">
        <v>672815</v>
      </c>
    </row>
    <row r="40" spans="1:23" x14ac:dyDescent="0.45">
      <c r="A40" s="33" t="s">
        <v>45</v>
      </c>
      <c r="B40" s="32">
        <f t="shared" si="10"/>
        <v>4267783</v>
      </c>
      <c r="C40" s="34">
        <f>SUM(一般接種!D39+一般接種!G39+一般接種!J39+一般接種!M39+医療従事者等!C37)</f>
        <v>1516854</v>
      </c>
      <c r="D40" s="30">
        <f t="shared" si="0"/>
        <v>0.80096166894868548</v>
      </c>
      <c r="E40" s="34">
        <f>SUM(一般接種!E39+一般接種!H39+一般接種!K39+一般接種!N39+医療従事者等!D37)</f>
        <v>1487653</v>
      </c>
      <c r="F40" s="31">
        <f t="shared" si="1"/>
        <v>0.78554233281286057</v>
      </c>
      <c r="G40" s="29">
        <f t="shared" si="8"/>
        <v>1166784</v>
      </c>
      <c r="H40" s="31">
        <f t="shared" si="6"/>
        <v>0.6161102254683859</v>
      </c>
      <c r="I40" s="35">
        <v>21851</v>
      </c>
      <c r="J40" s="35">
        <v>138116</v>
      </c>
      <c r="K40" s="35">
        <v>362994</v>
      </c>
      <c r="L40" s="35">
        <v>318316</v>
      </c>
      <c r="M40" s="35">
        <v>163532</v>
      </c>
      <c r="N40" s="35">
        <v>92077</v>
      </c>
      <c r="O40" s="35">
        <v>50949</v>
      </c>
      <c r="P40" s="35">
        <v>18949</v>
      </c>
      <c r="Q40" s="35">
        <f t="shared" si="9"/>
        <v>96492</v>
      </c>
      <c r="R40" s="63">
        <f t="shared" si="7"/>
        <v>5.0951768172939886E-2</v>
      </c>
      <c r="S40" s="35">
        <v>249</v>
      </c>
      <c r="T40" s="35">
        <v>7364</v>
      </c>
      <c r="U40" s="35">
        <v>88879</v>
      </c>
      <c r="W40" s="1">
        <v>1893791</v>
      </c>
    </row>
    <row r="41" spans="1:23" x14ac:dyDescent="0.45">
      <c r="A41" s="33" t="s">
        <v>46</v>
      </c>
      <c r="B41" s="32">
        <f t="shared" si="10"/>
        <v>6355878</v>
      </c>
      <c r="C41" s="34">
        <f>SUM(一般接種!D40+一般接種!G40+一般接種!J40+一般接種!M40+医療従事者等!C38)</f>
        <v>2246201</v>
      </c>
      <c r="D41" s="30">
        <f t="shared" si="0"/>
        <v>0.79866827049746603</v>
      </c>
      <c r="E41" s="34">
        <f>SUM(一般接種!E40+一般接種!H40+一般接種!K40+一般接種!N40+医療従事者等!D38)</f>
        <v>2219465</v>
      </c>
      <c r="F41" s="31">
        <f t="shared" si="1"/>
        <v>0.7891619107015172</v>
      </c>
      <c r="G41" s="29">
        <f t="shared" si="8"/>
        <v>1701843</v>
      </c>
      <c r="H41" s="31">
        <f t="shared" si="6"/>
        <v>0.60511414849704859</v>
      </c>
      <c r="I41" s="35">
        <v>22420</v>
      </c>
      <c r="J41" s="35">
        <v>121843</v>
      </c>
      <c r="K41" s="35">
        <v>546160</v>
      </c>
      <c r="L41" s="35">
        <v>532670</v>
      </c>
      <c r="M41" s="35">
        <v>292738</v>
      </c>
      <c r="N41" s="35">
        <v>116577</v>
      </c>
      <c r="O41" s="35">
        <v>46002</v>
      </c>
      <c r="P41" s="35">
        <v>23433</v>
      </c>
      <c r="Q41" s="35">
        <f t="shared" si="9"/>
        <v>188369</v>
      </c>
      <c r="R41" s="63">
        <f t="shared" si="7"/>
        <v>6.6977239991139345E-2</v>
      </c>
      <c r="S41" s="35">
        <v>55</v>
      </c>
      <c r="T41" s="35">
        <v>15617</v>
      </c>
      <c r="U41" s="35">
        <v>172697</v>
      </c>
      <c r="W41" s="1">
        <v>2812433</v>
      </c>
    </row>
    <row r="42" spans="1:23" x14ac:dyDescent="0.45">
      <c r="A42" s="33" t="s">
        <v>47</v>
      </c>
      <c r="B42" s="32">
        <f t="shared" si="10"/>
        <v>3215220</v>
      </c>
      <c r="C42" s="34">
        <f>SUM(一般接種!D41+一般接種!G41+一般接種!J41+一般接種!M41+医療従事者等!C39)</f>
        <v>1123075</v>
      </c>
      <c r="D42" s="30">
        <f t="shared" si="0"/>
        <v>0.82815922012226151</v>
      </c>
      <c r="E42" s="34">
        <f>SUM(一般接種!E41+一般接種!H41+一般接種!K41+一般接種!N41+医療従事者等!D39)</f>
        <v>1100088</v>
      </c>
      <c r="F42" s="31">
        <f t="shared" si="1"/>
        <v>0.81120853028146689</v>
      </c>
      <c r="G42" s="29">
        <f t="shared" si="8"/>
        <v>895292</v>
      </c>
      <c r="H42" s="31">
        <f t="shared" si="6"/>
        <v>0.66019128241809288</v>
      </c>
      <c r="I42" s="35">
        <v>44783</v>
      </c>
      <c r="J42" s="35">
        <v>46835</v>
      </c>
      <c r="K42" s="35">
        <v>287372</v>
      </c>
      <c r="L42" s="35">
        <v>309927</v>
      </c>
      <c r="M42" s="35">
        <v>133806</v>
      </c>
      <c r="N42" s="35">
        <v>41907</v>
      </c>
      <c r="O42" s="35">
        <v>18896</v>
      </c>
      <c r="P42" s="35">
        <v>11766</v>
      </c>
      <c r="Q42" s="35">
        <f t="shared" si="9"/>
        <v>96765</v>
      </c>
      <c r="R42" s="63">
        <f t="shared" si="7"/>
        <v>7.1354831097772298E-2</v>
      </c>
      <c r="S42" s="35">
        <v>398</v>
      </c>
      <c r="T42" s="35">
        <v>9097</v>
      </c>
      <c r="U42" s="35">
        <v>87270</v>
      </c>
      <c r="W42" s="1">
        <v>1356110</v>
      </c>
    </row>
    <row r="43" spans="1:23" x14ac:dyDescent="0.45">
      <c r="A43" s="33" t="s">
        <v>48</v>
      </c>
      <c r="B43" s="32">
        <f t="shared" si="10"/>
        <v>1710251</v>
      </c>
      <c r="C43" s="34">
        <f>SUM(一般接種!D42+一般接種!G42+一般接種!J42+一般接種!M42+医療従事者等!C40)</f>
        <v>599890</v>
      </c>
      <c r="D43" s="30">
        <f t="shared" si="0"/>
        <v>0.81623350735901401</v>
      </c>
      <c r="E43" s="34">
        <f>SUM(一般接種!E42+一般接種!H42+一般接種!K42+一般接種!N42+医療従事者等!D40)</f>
        <v>592517</v>
      </c>
      <c r="F43" s="31">
        <f t="shared" si="1"/>
        <v>0.80620151874483803</v>
      </c>
      <c r="G43" s="29">
        <f t="shared" si="8"/>
        <v>474983</v>
      </c>
      <c r="H43" s="31">
        <f t="shared" si="6"/>
        <v>0.6462802180831595</v>
      </c>
      <c r="I43" s="35">
        <v>7944</v>
      </c>
      <c r="J43" s="35">
        <v>39848</v>
      </c>
      <c r="K43" s="35">
        <v>153187</v>
      </c>
      <c r="L43" s="35">
        <v>160667</v>
      </c>
      <c r="M43" s="35">
        <v>67370</v>
      </c>
      <c r="N43" s="35">
        <v>29054</v>
      </c>
      <c r="O43" s="35">
        <v>11821</v>
      </c>
      <c r="P43" s="35">
        <v>5092</v>
      </c>
      <c r="Q43" s="35">
        <f t="shared" si="9"/>
        <v>42861</v>
      </c>
      <c r="R43" s="63">
        <f t="shared" si="7"/>
        <v>5.8318332292444784E-2</v>
      </c>
      <c r="S43" s="35">
        <v>10</v>
      </c>
      <c r="T43" s="35">
        <v>3439</v>
      </c>
      <c r="U43" s="35">
        <v>39412</v>
      </c>
      <c r="W43" s="1">
        <v>734949</v>
      </c>
    </row>
    <row r="44" spans="1:23" x14ac:dyDescent="0.45">
      <c r="A44" s="33" t="s">
        <v>49</v>
      </c>
      <c r="B44" s="32">
        <f t="shared" si="10"/>
        <v>2218326</v>
      </c>
      <c r="C44" s="34">
        <f>SUM(一般接種!D43+一般接種!G43+一般接種!J43+一般接種!M43+医療従事者等!C41)</f>
        <v>780606</v>
      </c>
      <c r="D44" s="30">
        <f t="shared" si="0"/>
        <v>0.80152911604524513</v>
      </c>
      <c r="E44" s="34">
        <f>SUM(一般接種!E43+一般接種!H43+一般接種!K43+一般接種!N43+医療従事者等!D41)</f>
        <v>772412</v>
      </c>
      <c r="F44" s="31">
        <f t="shared" si="1"/>
        <v>0.79311548666387377</v>
      </c>
      <c r="G44" s="29">
        <f t="shared" si="8"/>
        <v>605334</v>
      </c>
      <c r="H44" s="31">
        <f t="shared" si="6"/>
        <v>0.62155918085709361</v>
      </c>
      <c r="I44" s="35">
        <v>9396</v>
      </c>
      <c r="J44" s="35">
        <v>48492</v>
      </c>
      <c r="K44" s="35">
        <v>170727</v>
      </c>
      <c r="L44" s="35">
        <v>187097</v>
      </c>
      <c r="M44" s="35">
        <v>114025</v>
      </c>
      <c r="N44" s="35">
        <v>52779</v>
      </c>
      <c r="O44" s="35">
        <v>16670</v>
      </c>
      <c r="P44" s="35">
        <v>6148</v>
      </c>
      <c r="Q44" s="35">
        <f t="shared" si="9"/>
        <v>59974</v>
      </c>
      <c r="R44" s="63">
        <f t="shared" si="7"/>
        <v>6.1581524105243271E-2</v>
      </c>
      <c r="S44" s="35">
        <v>148</v>
      </c>
      <c r="T44" s="35">
        <v>7807</v>
      </c>
      <c r="U44" s="35">
        <v>52019</v>
      </c>
      <c r="W44" s="1">
        <v>973896</v>
      </c>
    </row>
    <row r="45" spans="1:23" x14ac:dyDescent="0.45">
      <c r="A45" s="33" t="s">
        <v>50</v>
      </c>
      <c r="B45" s="32">
        <f t="shared" si="10"/>
        <v>3205411</v>
      </c>
      <c r="C45" s="34">
        <f>SUM(一般接種!D44+一般接種!G44+一般接種!J44+一般接種!M44+医療従事者等!C42)</f>
        <v>1115299</v>
      </c>
      <c r="D45" s="30">
        <f t="shared" si="0"/>
        <v>0.82235907327651359</v>
      </c>
      <c r="E45" s="34">
        <f>SUM(一般接種!E44+一般接種!H44+一般接種!K44+一般接種!N44+医療従事者等!D42)</f>
        <v>1104069</v>
      </c>
      <c r="F45" s="31">
        <f t="shared" si="1"/>
        <v>0.81407869967903412</v>
      </c>
      <c r="G45" s="29">
        <f t="shared" si="8"/>
        <v>878132</v>
      </c>
      <c r="H45" s="31">
        <f t="shared" si="6"/>
        <v>0.64748539874459798</v>
      </c>
      <c r="I45" s="35">
        <v>12488</v>
      </c>
      <c r="J45" s="35">
        <v>59302</v>
      </c>
      <c r="K45" s="35">
        <v>280076</v>
      </c>
      <c r="L45" s="35">
        <v>272562</v>
      </c>
      <c r="M45" s="35">
        <v>142444</v>
      </c>
      <c r="N45" s="35">
        <v>71706</v>
      </c>
      <c r="O45" s="35">
        <v>28009</v>
      </c>
      <c r="P45" s="35">
        <v>11545</v>
      </c>
      <c r="Q45" s="35">
        <f t="shared" si="9"/>
        <v>107911</v>
      </c>
      <c r="R45" s="63">
        <f t="shared" si="7"/>
        <v>7.956753297218222E-2</v>
      </c>
      <c r="S45" s="35">
        <v>212</v>
      </c>
      <c r="T45" s="35">
        <v>5861</v>
      </c>
      <c r="U45" s="35">
        <v>101838</v>
      </c>
      <c r="W45" s="1">
        <v>1356219</v>
      </c>
    </row>
    <row r="46" spans="1:23" x14ac:dyDescent="0.45">
      <c r="A46" s="33" t="s">
        <v>51</v>
      </c>
      <c r="B46" s="32">
        <f t="shared" si="10"/>
        <v>1610078</v>
      </c>
      <c r="C46" s="34">
        <f>SUM(一般接種!D45+一般接種!G45+一般接種!J45+一般接種!M45+医療従事者等!C43)</f>
        <v>566333</v>
      </c>
      <c r="D46" s="30">
        <f t="shared" si="0"/>
        <v>0.80770059058683596</v>
      </c>
      <c r="E46" s="34">
        <f>SUM(一般接種!E45+一般接種!H45+一般接種!K45+一般接種!N45+医療従事者等!D43)</f>
        <v>559114</v>
      </c>
      <c r="F46" s="31">
        <f t="shared" si="1"/>
        <v>0.79740489783460999</v>
      </c>
      <c r="G46" s="29">
        <f t="shared" si="8"/>
        <v>437071</v>
      </c>
      <c r="H46" s="31">
        <f t="shared" si="6"/>
        <v>0.6233479328034548</v>
      </c>
      <c r="I46" s="35">
        <v>10598</v>
      </c>
      <c r="J46" s="35">
        <v>33557</v>
      </c>
      <c r="K46" s="35">
        <v>141014</v>
      </c>
      <c r="L46" s="35">
        <v>125435</v>
      </c>
      <c r="M46" s="35">
        <v>73361</v>
      </c>
      <c r="N46" s="35">
        <v>36046</v>
      </c>
      <c r="O46" s="35">
        <v>13274</v>
      </c>
      <c r="P46" s="35">
        <v>3786</v>
      </c>
      <c r="Q46" s="35">
        <f t="shared" si="9"/>
        <v>47560</v>
      </c>
      <c r="R46" s="63">
        <f t="shared" si="7"/>
        <v>6.7829775217601515E-2</v>
      </c>
      <c r="S46" s="35">
        <v>167</v>
      </c>
      <c r="T46" s="35">
        <v>5504</v>
      </c>
      <c r="U46" s="35">
        <v>41889</v>
      </c>
      <c r="W46" s="1">
        <v>701167</v>
      </c>
    </row>
    <row r="47" spans="1:23" x14ac:dyDescent="0.45">
      <c r="A47" s="33" t="s">
        <v>52</v>
      </c>
      <c r="B47" s="32">
        <f t="shared" si="10"/>
        <v>11596177</v>
      </c>
      <c r="C47" s="34">
        <f>SUM(一般接種!D46+一般接種!G46+一般接種!J46+一般接種!M46+医療従事者等!C44)</f>
        <v>4138443</v>
      </c>
      <c r="D47" s="30">
        <f t="shared" si="0"/>
        <v>0.80763187013701732</v>
      </c>
      <c r="E47" s="34">
        <f>SUM(一般接種!E46+一般接種!H46+一般接種!K46+一般接種!N46+医療従事者等!D44)</f>
        <v>4057887</v>
      </c>
      <c r="F47" s="31">
        <f t="shared" si="1"/>
        <v>0.79191108023348167</v>
      </c>
      <c r="G47" s="29">
        <f t="shared" si="8"/>
        <v>3048736</v>
      </c>
      <c r="H47" s="31">
        <f t="shared" si="6"/>
        <v>0.59497167346126301</v>
      </c>
      <c r="I47" s="35">
        <v>43985</v>
      </c>
      <c r="J47" s="35">
        <v>230469</v>
      </c>
      <c r="K47" s="35">
        <v>929857</v>
      </c>
      <c r="L47" s="35">
        <v>1024403</v>
      </c>
      <c r="M47" s="35">
        <v>491115</v>
      </c>
      <c r="N47" s="35">
        <v>193283</v>
      </c>
      <c r="O47" s="35">
        <v>85561</v>
      </c>
      <c r="P47" s="35">
        <v>50063</v>
      </c>
      <c r="Q47" s="35">
        <f t="shared" si="9"/>
        <v>351111</v>
      </c>
      <c r="R47" s="63">
        <f t="shared" si="7"/>
        <v>6.8520560402953068E-2</v>
      </c>
      <c r="S47" s="35">
        <v>85</v>
      </c>
      <c r="T47" s="35">
        <v>39198</v>
      </c>
      <c r="U47" s="35">
        <v>311828</v>
      </c>
      <c r="W47" s="1">
        <v>5124170</v>
      </c>
    </row>
    <row r="48" spans="1:23" x14ac:dyDescent="0.45">
      <c r="A48" s="33" t="s">
        <v>53</v>
      </c>
      <c r="B48" s="32">
        <f t="shared" si="10"/>
        <v>1866460</v>
      </c>
      <c r="C48" s="34">
        <f>SUM(一般接種!D47+一般接種!G47+一般接種!J47+一般接種!M47+医療従事者等!C45)</f>
        <v>658823</v>
      </c>
      <c r="D48" s="30">
        <f t="shared" si="0"/>
        <v>0.80518856740591183</v>
      </c>
      <c r="E48" s="34">
        <f>SUM(一般接種!E47+一般接種!H47+一般接種!K47+一般接種!N47+医療従事者等!D45)</f>
        <v>650889</v>
      </c>
      <c r="F48" s="31">
        <f t="shared" si="1"/>
        <v>0.79549193250731465</v>
      </c>
      <c r="G48" s="29">
        <f t="shared" si="8"/>
        <v>496448</v>
      </c>
      <c r="H48" s="31">
        <f t="shared" si="6"/>
        <v>0.60673998010319941</v>
      </c>
      <c r="I48" s="35">
        <v>8408</v>
      </c>
      <c r="J48" s="35">
        <v>56585</v>
      </c>
      <c r="K48" s="35">
        <v>165973</v>
      </c>
      <c r="L48" s="35">
        <v>147237</v>
      </c>
      <c r="M48" s="35">
        <v>63293</v>
      </c>
      <c r="N48" s="35">
        <v>32334</v>
      </c>
      <c r="O48" s="35">
        <v>15324</v>
      </c>
      <c r="P48" s="35">
        <v>7294</v>
      </c>
      <c r="Q48" s="35">
        <f t="shared" si="9"/>
        <v>60300</v>
      </c>
      <c r="R48" s="63">
        <f t="shared" si="7"/>
        <v>7.3696380688859503E-2</v>
      </c>
      <c r="S48" s="35">
        <v>42</v>
      </c>
      <c r="T48" s="35">
        <v>6113</v>
      </c>
      <c r="U48" s="35">
        <v>54145</v>
      </c>
      <c r="W48" s="1">
        <v>818222</v>
      </c>
    </row>
    <row r="49" spans="1:23" x14ac:dyDescent="0.45">
      <c r="A49" s="33" t="s">
        <v>54</v>
      </c>
      <c r="B49" s="32">
        <f t="shared" si="10"/>
        <v>3150483</v>
      </c>
      <c r="C49" s="34">
        <f>SUM(一般接種!D48+一般接種!G48+一般接種!J48+一般接種!M48+医療従事者等!C46)</f>
        <v>1102381</v>
      </c>
      <c r="D49" s="30">
        <f t="shared" si="0"/>
        <v>0.82517377303437733</v>
      </c>
      <c r="E49" s="34">
        <f>SUM(一般接種!E48+一般接種!H48+一般接種!K48+一般接種!N48+医療従事者等!D46)</f>
        <v>1086570</v>
      </c>
      <c r="F49" s="31">
        <f t="shared" si="1"/>
        <v>0.81333864296097569</v>
      </c>
      <c r="G49" s="29">
        <f t="shared" si="8"/>
        <v>881724</v>
      </c>
      <c r="H49" s="31">
        <f t="shared" si="6"/>
        <v>0.66000368280563915</v>
      </c>
      <c r="I49" s="35">
        <v>14892</v>
      </c>
      <c r="J49" s="35">
        <v>65951</v>
      </c>
      <c r="K49" s="35">
        <v>278026</v>
      </c>
      <c r="L49" s="35">
        <v>302395</v>
      </c>
      <c r="M49" s="35">
        <v>132746</v>
      </c>
      <c r="N49" s="35">
        <v>51951</v>
      </c>
      <c r="O49" s="35">
        <v>24977</v>
      </c>
      <c r="P49" s="35">
        <v>10786</v>
      </c>
      <c r="Q49" s="35">
        <f t="shared" si="9"/>
        <v>79808</v>
      </c>
      <c r="R49" s="63">
        <f t="shared" si="7"/>
        <v>5.9739299278858751E-2</v>
      </c>
      <c r="S49" s="35">
        <v>84</v>
      </c>
      <c r="T49" s="35">
        <v>6532</v>
      </c>
      <c r="U49" s="35">
        <v>73192</v>
      </c>
      <c r="W49" s="1">
        <v>1335938</v>
      </c>
    </row>
    <row r="50" spans="1:23" x14ac:dyDescent="0.45">
      <c r="A50" s="33" t="s">
        <v>55</v>
      </c>
      <c r="B50" s="32">
        <f t="shared" si="10"/>
        <v>4162559</v>
      </c>
      <c r="C50" s="34">
        <f>SUM(一般接種!D49+一般接種!G49+一般接種!J49+一般接種!M49+医療従事者等!C47)</f>
        <v>1462192</v>
      </c>
      <c r="D50" s="30">
        <f t="shared" si="0"/>
        <v>0.83143101649281126</v>
      </c>
      <c r="E50" s="34">
        <f>SUM(一般接種!E49+一般接種!H49+一般接種!K49+一般接種!N49+医療従事者等!D47)</f>
        <v>1445982</v>
      </c>
      <c r="F50" s="31">
        <f t="shared" si="1"/>
        <v>0.82221369292836244</v>
      </c>
      <c r="G50" s="29">
        <f t="shared" si="8"/>
        <v>1147429</v>
      </c>
      <c r="H50" s="31">
        <f t="shared" si="6"/>
        <v>0.65245060828080714</v>
      </c>
      <c r="I50" s="35">
        <v>21268</v>
      </c>
      <c r="J50" s="35">
        <v>78091</v>
      </c>
      <c r="K50" s="35">
        <v>344318</v>
      </c>
      <c r="L50" s="35">
        <v>429577</v>
      </c>
      <c r="M50" s="35">
        <v>176675</v>
      </c>
      <c r="N50" s="35">
        <v>65958</v>
      </c>
      <c r="O50" s="35">
        <v>22164</v>
      </c>
      <c r="P50" s="35">
        <v>9378</v>
      </c>
      <c r="Q50" s="35">
        <f t="shared" si="9"/>
        <v>106956</v>
      </c>
      <c r="R50" s="63">
        <f t="shared" si="7"/>
        <v>6.0817276937642335E-2</v>
      </c>
      <c r="S50" s="35">
        <v>150</v>
      </c>
      <c r="T50" s="35">
        <v>10454</v>
      </c>
      <c r="U50" s="35">
        <v>96352</v>
      </c>
      <c r="W50" s="1">
        <v>1758645</v>
      </c>
    </row>
    <row r="51" spans="1:23" x14ac:dyDescent="0.45">
      <c r="A51" s="33" t="s">
        <v>56</v>
      </c>
      <c r="B51" s="32">
        <f t="shared" si="10"/>
        <v>2630071</v>
      </c>
      <c r="C51" s="34">
        <f>SUM(一般接種!D50+一般接種!G50+一般接種!J50+一般接種!M50+医療従事者等!C48)</f>
        <v>926931</v>
      </c>
      <c r="D51" s="30">
        <f t="shared" si="0"/>
        <v>0.81185750533614887</v>
      </c>
      <c r="E51" s="34">
        <f>SUM(一般接種!E50+一般接種!H50+一般接種!K50+一般接種!N50+医療従事者等!D48)</f>
        <v>911765</v>
      </c>
      <c r="F51" s="31">
        <f t="shared" si="1"/>
        <v>0.79857428260875274</v>
      </c>
      <c r="G51" s="29">
        <f t="shared" si="8"/>
        <v>722935</v>
      </c>
      <c r="H51" s="31">
        <f t="shared" si="6"/>
        <v>0.63318651077608668</v>
      </c>
      <c r="I51" s="35">
        <v>19485</v>
      </c>
      <c r="J51" s="35">
        <v>50889</v>
      </c>
      <c r="K51" s="35">
        <v>216583</v>
      </c>
      <c r="L51" s="35">
        <v>218861</v>
      </c>
      <c r="M51" s="35">
        <v>116361</v>
      </c>
      <c r="N51" s="35">
        <v>63380</v>
      </c>
      <c r="O51" s="35">
        <v>24912</v>
      </c>
      <c r="P51" s="35">
        <v>12464</v>
      </c>
      <c r="Q51" s="35">
        <f t="shared" si="9"/>
        <v>68440</v>
      </c>
      <c r="R51" s="63">
        <f t="shared" si="7"/>
        <v>5.9943542362059343E-2</v>
      </c>
      <c r="S51" s="35">
        <v>244</v>
      </c>
      <c r="T51" s="35">
        <v>8211</v>
      </c>
      <c r="U51" s="35">
        <v>59985</v>
      </c>
      <c r="W51" s="1">
        <v>1141741</v>
      </c>
    </row>
    <row r="52" spans="1:23" x14ac:dyDescent="0.45">
      <c r="A52" s="33" t="s">
        <v>57</v>
      </c>
      <c r="B52" s="32">
        <f t="shared" si="10"/>
        <v>2469699</v>
      </c>
      <c r="C52" s="34">
        <f>SUM(一般接種!D51+一般接種!G51+一般接種!J51+一般接種!M51+医療従事者等!C49)</f>
        <v>871794</v>
      </c>
      <c r="D52" s="30">
        <f t="shared" si="0"/>
        <v>0.80184062227233888</v>
      </c>
      <c r="E52" s="34">
        <f>SUM(一般接種!E51+一般接種!H51+一般接種!K51+一般接種!N51+医療従事者等!D49)</f>
        <v>860260</v>
      </c>
      <c r="F52" s="31">
        <f t="shared" si="1"/>
        <v>0.79123211872988597</v>
      </c>
      <c r="G52" s="29">
        <f t="shared" si="8"/>
        <v>671922</v>
      </c>
      <c r="H52" s="31">
        <f t="shared" si="6"/>
        <v>0.6180064953400396</v>
      </c>
      <c r="I52" s="35">
        <v>10942</v>
      </c>
      <c r="J52" s="35">
        <v>46231</v>
      </c>
      <c r="K52" s="35">
        <v>186595</v>
      </c>
      <c r="L52" s="35">
        <v>215445</v>
      </c>
      <c r="M52" s="35">
        <v>121994</v>
      </c>
      <c r="N52" s="35">
        <v>56888</v>
      </c>
      <c r="O52" s="35">
        <v>24003</v>
      </c>
      <c r="P52" s="35">
        <v>9824</v>
      </c>
      <c r="Q52" s="35">
        <f t="shared" si="9"/>
        <v>65723</v>
      </c>
      <c r="R52" s="63">
        <f t="shared" si="7"/>
        <v>6.0449339198944851E-2</v>
      </c>
      <c r="S52" s="35">
        <v>156</v>
      </c>
      <c r="T52" s="35">
        <v>5606</v>
      </c>
      <c r="U52" s="35">
        <v>59961</v>
      </c>
      <c r="W52" s="1">
        <v>1087241</v>
      </c>
    </row>
    <row r="53" spans="1:23" x14ac:dyDescent="0.45">
      <c r="A53" s="33" t="s">
        <v>58</v>
      </c>
      <c r="B53" s="32">
        <f t="shared" si="10"/>
        <v>3758960</v>
      </c>
      <c r="C53" s="34">
        <f>SUM(一般接種!D52+一般接種!G52+一般接種!J52+一般接種!M52+医療従事者等!C50)</f>
        <v>1322589</v>
      </c>
      <c r="D53" s="30">
        <f t="shared" si="0"/>
        <v>0.81766621309080523</v>
      </c>
      <c r="E53" s="34">
        <f>SUM(一般接種!E52+一般接種!H52+一般接種!K52+一般接種!N52+医療従事者等!D50)</f>
        <v>1299845</v>
      </c>
      <c r="F53" s="31">
        <f t="shared" si="1"/>
        <v>0.80360515530903232</v>
      </c>
      <c r="G53" s="29">
        <f t="shared" si="8"/>
        <v>1033634</v>
      </c>
      <c r="H53" s="31">
        <f t="shared" si="6"/>
        <v>0.63902512307444059</v>
      </c>
      <c r="I53" s="35">
        <v>17316</v>
      </c>
      <c r="J53" s="35">
        <v>70691</v>
      </c>
      <c r="K53" s="35">
        <v>342316</v>
      </c>
      <c r="L53" s="35">
        <v>302062</v>
      </c>
      <c r="M53" s="35">
        <v>172099</v>
      </c>
      <c r="N53" s="35">
        <v>82350</v>
      </c>
      <c r="O53" s="35">
        <v>33935</v>
      </c>
      <c r="P53" s="35">
        <v>12865</v>
      </c>
      <c r="Q53" s="35">
        <f t="shared" si="9"/>
        <v>102892</v>
      </c>
      <c r="R53" s="63">
        <f t="shared" si="7"/>
        <v>6.3611077967032192E-2</v>
      </c>
      <c r="S53" s="35">
        <v>101</v>
      </c>
      <c r="T53" s="35">
        <v>6418</v>
      </c>
      <c r="U53" s="35">
        <v>96373</v>
      </c>
      <c r="W53" s="1">
        <v>1617517</v>
      </c>
    </row>
    <row r="54" spans="1:23" x14ac:dyDescent="0.45">
      <c r="A54" s="33" t="s">
        <v>59</v>
      </c>
      <c r="B54" s="32">
        <f t="shared" si="10"/>
        <v>2862402</v>
      </c>
      <c r="C54" s="34">
        <f>SUM(一般接種!D53+一般接種!G53+一般接種!J53+一般接種!M53+医療従事者等!C51)</f>
        <v>1060401</v>
      </c>
      <c r="D54" s="37">
        <f t="shared" si="0"/>
        <v>0.71401801069005966</v>
      </c>
      <c r="E54" s="34">
        <f>SUM(一般接種!E53+一般接種!H53+一般接種!K53+一般接種!N53+医療従事者等!D51)</f>
        <v>1039394</v>
      </c>
      <c r="F54" s="31">
        <f t="shared" si="1"/>
        <v>0.69987300672404484</v>
      </c>
      <c r="G54" s="29">
        <f t="shared" si="8"/>
        <v>691259</v>
      </c>
      <c r="H54" s="31">
        <f t="shared" si="6"/>
        <v>0.46545729026245725</v>
      </c>
      <c r="I54" s="35">
        <v>17307</v>
      </c>
      <c r="J54" s="35">
        <v>58691</v>
      </c>
      <c r="K54" s="35">
        <v>211236</v>
      </c>
      <c r="L54" s="35">
        <v>191231</v>
      </c>
      <c r="M54" s="35">
        <v>118049</v>
      </c>
      <c r="N54" s="35">
        <v>58682</v>
      </c>
      <c r="O54" s="35">
        <v>25145</v>
      </c>
      <c r="P54" s="35">
        <v>10918</v>
      </c>
      <c r="Q54" s="35">
        <f t="shared" si="9"/>
        <v>71348</v>
      </c>
      <c r="R54" s="63">
        <f t="shared" si="7"/>
        <v>4.8041973769087712E-2</v>
      </c>
      <c r="S54" s="35">
        <v>14</v>
      </c>
      <c r="T54" s="35">
        <v>6784</v>
      </c>
      <c r="U54" s="35">
        <v>64550</v>
      </c>
      <c r="W54" s="1">
        <v>1485118</v>
      </c>
    </row>
    <row r="55" spans="1:23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3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  <c r="O56" s="22"/>
    </row>
    <row r="57" spans="1:23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3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3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3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3"/>
      <c r="M60" s="53"/>
      <c r="N60" s="53"/>
      <c r="O60" s="53"/>
    </row>
    <row r="61" spans="1:23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T2:U2"/>
    <mergeCell ref="A56:I56"/>
    <mergeCell ref="A60:K60"/>
    <mergeCell ref="A3:A6"/>
    <mergeCell ref="B4:B6"/>
    <mergeCell ref="C4:D5"/>
    <mergeCell ref="E4:F5"/>
    <mergeCell ref="G5:H5"/>
    <mergeCell ref="G4:P4"/>
    <mergeCell ref="I6:P6"/>
    <mergeCell ref="B3:U3"/>
    <mergeCell ref="Q4:U4"/>
  </mergeCells>
  <phoneticPr fontId="2"/>
  <pageMargins left="0.7" right="0.7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F19" sqref="F19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0"/>
      <c r="U2" s="120"/>
      <c r="V2" s="135">
        <f>'進捗状況 (都道府県別)'!G3</f>
        <v>44768</v>
      </c>
      <c r="W2" s="135"/>
    </row>
    <row r="3" spans="1:23" ht="37.5" customHeight="1" x14ac:dyDescent="0.45">
      <c r="A3" s="121" t="s">
        <v>2</v>
      </c>
      <c r="B3" s="134" t="str">
        <f>_xlfn.CONCAT("接種回数
（",TEXT('進捗状況 (都道府県別)'!G3-1,"m月d日"),"まで）")</f>
        <v>接種回数
（7月25日まで）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117" t="str">
        <f>_xlfn.CONCAT("接種回数
（",TEXT('進捗状況 (都道府県別)'!G3-1,"m月d日"),"まで）","※4")</f>
        <v>接種回数
（7月25日まで）※4</v>
      </c>
      <c r="Q3" s="118"/>
      <c r="R3" s="118"/>
      <c r="S3" s="118"/>
      <c r="T3" s="118"/>
      <c r="U3" s="118"/>
      <c r="V3" s="118"/>
      <c r="W3" s="119"/>
    </row>
    <row r="4" spans="1:23" ht="18.75" customHeight="1" x14ac:dyDescent="0.45">
      <c r="A4" s="122"/>
      <c r="B4" s="124" t="s">
        <v>12</v>
      </c>
      <c r="C4" s="125" t="s">
        <v>119</v>
      </c>
      <c r="D4" s="125"/>
      <c r="E4" s="125"/>
      <c r="F4" s="126" t="s">
        <v>120</v>
      </c>
      <c r="G4" s="127"/>
      <c r="H4" s="128"/>
      <c r="I4" s="126" t="s">
        <v>121</v>
      </c>
      <c r="J4" s="127"/>
      <c r="K4" s="128"/>
      <c r="L4" s="131" t="s">
        <v>122</v>
      </c>
      <c r="M4" s="132"/>
      <c r="N4" s="133"/>
      <c r="P4" s="98" t="s">
        <v>123</v>
      </c>
      <c r="Q4" s="98"/>
      <c r="R4" s="129" t="s">
        <v>124</v>
      </c>
      <c r="S4" s="129"/>
      <c r="T4" s="130" t="s">
        <v>121</v>
      </c>
      <c r="U4" s="130"/>
      <c r="V4" s="116" t="s">
        <v>125</v>
      </c>
      <c r="W4" s="116"/>
    </row>
    <row r="5" spans="1:23" ht="36" x14ac:dyDescent="0.45">
      <c r="A5" s="123"/>
      <c r="B5" s="124"/>
      <c r="C5" s="38" t="s">
        <v>126</v>
      </c>
      <c r="D5" s="38" t="s">
        <v>94</v>
      </c>
      <c r="E5" s="38" t="s">
        <v>95</v>
      </c>
      <c r="F5" s="38" t="s">
        <v>126</v>
      </c>
      <c r="G5" s="38" t="s">
        <v>94</v>
      </c>
      <c r="H5" s="38" t="s">
        <v>95</v>
      </c>
      <c r="I5" s="38" t="s">
        <v>126</v>
      </c>
      <c r="J5" s="38" t="s">
        <v>94</v>
      </c>
      <c r="K5" s="38" t="s">
        <v>95</v>
      </c>
      <c r="L5" s="66" t="s">
        <v>126</v>
      </c>
      <c r="M5" s="66" t="s">
        <v>94</v>
      </c>
      <c r="N5" s="66" t="s">
        <v>95</v>
      </c>
      <c r="P5" s="39" t="s">
        <v>127</v>
      </c>
      <c r="Q5" s="39" t="s">
        <v>128</v>
      </c>
      <c r="R5" s="39" t="s">
        <v>129</v>
      </c>
      <c r="S5" s="39" t="s">
        <v>130</v>
      </c>
      <c r="T5" s="39" t="s">
        <v>129</v>
      </c>
      <c r="U5" s="39" t="s">
        <v>128</v>
      </c>
      <c r="V5" s="39" t="s">
        <v>131</v>
      </c>
      <c r="W5" s="39" t="s">
        <v>128</v>
      </c>
    </row>
    <row r="6" spans="1:23" x14ac:dyDescent="0.45">
      <c r="A6" s="28" t="s">
        <v>132</v>
      </c>
      <c r="B6" s="40">
        <f>SUM(B7:B53)</f>
        <v>193998109</v>
      </c>
      <c r="C6" s="40">
        <f>SUM(C7:C53)</f>
        <v>161516156</v>
      </c>
      <c r="D6" s="40">
        <f>SUM(D7:D53)</f>
        <v>81022905</v>
      </c>
      <c r="E6" s="41">
        <f>SUM(E7:E53)</f>
        <v>80493251</v>
      </c>
      <c r="F6" s="41">
        <f t="shared" ref="F6:T6" si="0">SUM(F7:F53)</f>
        <v>32344094</v>
      </c>
      <c r="G6" s="41">
        <f>SUM(G7:G53)</f>
        <v>16221972</v>
      </c>
      <c r="H6" s="41">
        <f t="shared" ref="H6:N6" si="1">SUM(H7:H53)</f>
        <v>16122122</v>
      </c>
      <c r="I6" s="41">
        <f>SUM(I7:I53)</f>
        <v>117552</v>
      </c>
      <c r="J6" s="41">
        <f t="shared" si="1"/>
        <v>58691</v>
      </c>
      <c r="K6" s="41">
        <f t="shared" si="1"/>
        <v>58861</v>
      </c>
      <c r="L6" s="67">
        <f>SUM(L7:L53)</f>
        <v>20307</v>
      </c>
      <c r="M6" s="67">
        <f t="shared" si="1"/>
        <v>13174</v>
      </c>
      <c r="N6" s="67">
        <f t="shared" si="1"/>
        <v>7133</v>
      </c>
      <c r="O6" s="42"/>
      <c r="P6" s="41">
        <f>SUM(P7:P53)</f>
        <v>177126180</v>
      </c>
      <c r="Q6" s="43">
        <f>C6/P6</f>
        <v>0.91187059981759899</v>
      </c>
      <c r="R6" s="41">
        <f t="shared" si="0"/>
        <v>34262000</v>
      </c>
      <c r="S6" s="44">
        <f>F6/R6</f>
        <v>0.94402235713034854</v>
      </c>
      <c r="T6" s="41">
        <f t="shared" si="0"/>
        <v>204940</v>
      </c>
      <c r="U6" s="44">
        <f>I6/T6</f>
        <v>0.57359227090855858</v>
      </c>
      <c r="V6" s="41">
        <f t="shared" ref="V6" si="2">SUM(V7:V53)</f>
        <v>378320</v>
      </c>
      <c r="W6" s="44">
        <f>L6/V6</f>
        <v>5.3676781560583635E-2</v>
      </c>
    </row>
    <row r="7" spans="1:23" x14ac:dyDescent="0.45">
      <c r="A7" s="45" t="s">
        <v>13</v>
      </c>
      <c r="B7" s="40">
        <v>7963260</v>
      </c>
      <c r="C7" s="40">
        <v>6463933</v>
      </c>
      <c r="D7" s="40">
        <v>3243259</v>
      </c>
      <c r="E7" s="41">
        <v>3220674</v>
      </c>
      <c r="F7" s="46">
        <v>1497889</v>
      </c>
      <c r="G7" s="41">
        <v>750956</v>
      </c>
      <c r="H7" s="41">
        <v>746933</v>
      </c>
      <c r="I7" s="41">
        <v>873</v>
      </c>
      <c r="J7" s="41">
        <v>429</v>
      </c>
      <c r="K7" s="41">
        <v>444</v>
      </c>
      <c r="L7" s="67">
        <v>565</v>
      </c>
      <c r="M7" s="67">
        <v>370</v>
      </c>
      <c r="N7" s="67">
        <v>195</v>
      </c>
      <c r="O7" s="42"/>
      <c r="P7" s="41">
        <v>7433760</v>
      </c>
      <c r="Q7" s="43">
        <v>0.8695374884311573</v>
      </c>
      <c r="R7" s="47">
        <v>1518500</v>
      </c>
      <c r="S7" s="43">
        <v>0.98642673691142579</v>
      </c>
      <c r="T7" s="41">
        <v>900</v>
      </c>
      <c r="U7" s="44">
        <v>0.97</v>
      </c>
      <c r="V7" s="41">
        <v>8750</v>
      </c>
      <c r="W7" s="44">
        <v>6.4571428571428571E-2</v>
      </c>
    </row>
    <row r="8" spans="1:23" x14ac:dyDescent="0.45">
      <c r="A8" s="45" t="s">
        <v>14</v>
      </c>
      <c r="B8" s="40">
        <v>2049600</v>
      </c>
      <c r="C8" s="40">
        <v>1858584</v>
      </c>
      <c r="D8" s="40">
        <v>931837</v>
      </c>
      <c r="E8" s="41">
        <v>926747</v>
      </c>
      <c r="F8" s="46">
        <v>188490</v>
      </c>
      <c r="G8" s="41">
        <v>94686</v>
      </c>
      <c r="H8" s="41">
        <v>93804</v>
      </c>
      <c r="I8" s="41">
        <v>2418</v>
      </c>
      <c r="J8" s="41">
        <v>1214</v>
      </c>
      <c r="K8" s="41">
        <v>1204</v>
      </c>
      <c r="L8" s="67">
        <v>108</v>
      </c>
      <c r="M8" s="67">
        <v>87</v>
      </c>
      <c r="N8" s="67">
        <v>21</v>
      </c>
      <c r="O8" s="42"/>
      <c r="P8" s="41">
        <v>1921955</v>
      </c>
      <c r="Q8" s="43">
        <v>0.96702784404421538</v>
      </c>
      <c r="R8" s="47">
        <v>186500</v>
      </c>
      <c r="S8" s="43">
        <v>1.0106702412868633</v>
      </c>
      <c r="T8" s="41">
        <v>3900</v>
      </c>
      <c r="U8" s="44">
        <v>0.62</v>
      </c>
      <c r="V8" s="41">
        <v>1300</v>
      </c>
      <c r="W8" s="44">
        <v>8.3076923076923076E-2</v>
      </c>
    </row>
    <row r="9" spans="1:23" x14ac:dyDescent="0.45">
      <c r="A9" s="45" t="s">
        <v>15</v>
      </c>
      <c r="B9" s="40">
        <v>1969997</v>
      </c>
      <c r="C9" s="40">
        <v>1725224</v>
      </c>
      <c r="D9" s="40">
        <v>865488</v>
      </c>
      <c r="E9" s="41">
        <v>859736</v>
      </c>
      <c r="F9" s="46">
        <v>244662</v>
      </c>
      <c r="G9" s="41">
        <v>122784</v>
      </c>
      <c r="H9" s="41">
        <v>121878</v>
      </c>
      <c r="I9" s="41">
        <v>98</v>
      </c>
      <c r="J9" s="41">
        <v>50</v>
      </c>
      <c r="K9" s="41">
        <v>48</v>
      </c>
      <c r="L9" s="67">
        <v>13</v>
      </c>
      <c r="M9" s="67">
        <v>11</v>
      </c>
      <c r="N9" s="67">
        <v>2</v>
      </c>
      <c r="O9" s="42"/>
      <c r="P9" s="41">
        <v>1879585</v>
      </c>
      <c r="Q9" s="43">
        <v>0.9178749564398524</v>
      </c>
      <c r="R9" s="47">
        <v>227500</v>
      </c>
      <c r="S9" s="43">
        <v>1.0754373626373626</v>
      </c>
      <c r="T9" s="41">
        <v>360</v>
      </c>
      <c r="U9" s="44">
        <v>0.2722222222222222</v>
      </c>
      <c r="V9" s="41">
        <v>500</v>
      </c>
      <c r="W9" s="44">
        <v>2.5999999999999999E-2</v>
      </c>
    </row>
    <row r="10" spans="1:23" x14ac:dyDescent="0.45">
      <c r="A10" s="45" t="s">
        <v>16</v>
      </c>
      <c r="B10" s="40">
        <v>3559845</v>
      </c>
      <c r="C10" s="40">
        <v>2817924</v>
      </c>
      <c r="D10" s="40">
        <v>1413424</v>
      </c>
      <c r="E10" s="41">
        <v>1404500</v>
      </c>
      <c r="F10" s="46">
        <v>741530</v>
      </c>
      <c r="G10" s="41">
        <v>371653</v>
      </c>
      <c r="H10" s="41">
        <v>369877</v>
      </c>
      <c r="I10" s="41">
        <v>54</v>
      </c>
      <c r="J10" s="41">
        <v>21</v>
      </c>
      <c r="K10" s="41">
        <v>33</v>
      </c>
      <c r="L10" s="67">
        <v>337</v>
      </c>
      <c r="M10" s="67">
        <v>231</v>
      </c>
      <c r="N10" s="67">
        <v>106</v>
      </c>
      <c r="O10" s="42"/>
      <c r="P10" s="41">
        <v>3171035</v>
      </c>
      <c r="Q10" s="43">
        <v>0.88864487462295438</v>
      </c>
      <c r="R10" s="47">
        <v>854400</v>
      </c>
      <c r="S10" s="43">
        <v>0.86789559925093629</v>
      </c>
      <c r="T10" s="41">
        <v>340</v>
      </c>
      <c r="U10" s="44">
        <v>0.1588235294117647</v>
      </c>
      <c r="V10" s="41">
        <v>12180</v>
      </c>
      <c r="W10" s="44">
        <v>2.7668308702791463E-2</v>
      </c>
    </row>
    <row r="11" spans="1:23" x14ac:dyDescent="0.45">
      <c r="A11" s="45" t="s">
        <v>17</v>
      </c>
      <c r="B11" s="40">
        <v>1593602</v>
      </c>
      <c r="C11" s="40">
        <v>1497366</v>
      </c>
      <c r="D11" s="40">
        <v>750566</v>
      </c>
      <c r="E11" s="41">
        <v>746800</v>
      </c>
      <c r="F11" s="46">
        <v>96158</v>
      </c>
      <c r="G11" s="41">
        <v>48377</v>
      </c>
      <c r="H11" s="41">
        <v>47781</v>
      </c>
      <c r="I11" s="41">
        <v>67</v>
      </c>
      <c r="J11" s="41">
        <v>34</v>
      </c>
      <c r="K11" s="41">
        <v>33</v>
      </c>
      <c r="L11" s="67">
        <v>11</v>
      </c>
      <c r="M11" s="67">
        <v>10</v>
      </c>
      <c r="N11" s="67">
        <v>1</v>
      </c>
      <c r="O11" s="42"/>
      <c r="P11" s="41">
        <v>1523455</v>
      </c>
      <c r="Q11" s="43">
        <v>0.98287510953720325</v>
      </c>
      <c r="R11" s="47">
        <v>87900</v>
      </c>
      <c r="S11" s="43">
        <v>1.0939476678043232</v>
      </c>
      <c r="T11" s="41">
        <v>140</v>
      </c>
      <c r="U11" s="44">
        <v>0.47857142857142859</v>
      </c>
      <c r="V11" s="41">
        <v>1200</v>
      </c>
      <c r="W11" s="44">
        <v>9.1666666666666667E-3</v>
      </c>
    </row>
    <row r="12" spans="1:23" x14ac:dyDescent="0.45">
      <c r="A12" s="45" t="s">
        <v>18</v>
      </c>
      <c r="B12" s="40">
        <v>1745214</v>
      </c>
      <c r="C12" s="40">
        <v>1666903</v>
      </c>
      <c r="D12" s="40">
        <v>835702</v>
      </c>
      <c r="E12" s="41">
        <v>831201</v>
      </c>
      <c r="F12" s="46">
        <v>77971</v>
      </c>
      <c r="G12" s="41">
        <v>39038</v>
      </c>
      <c r="H12" s="41">
        <v>38933</v>
      </c>
      <c r="I12" s="41">
        <v>161</v>
      </c>
      <c r="J12" s="41">
        <v>80</v>
      </c>
      <c r="K12" s="41">
        <v>81</v>
      </c>
      <c r="L12" s="67">
        <v>179</v>
      </c>
      <c r="M12" s="67">
        <v>87</v>
      </c>
      <c r="N12" s="67">
        <v>92</v>
      </c>
      <c r="O12" s="42"/>
      <c r="P12" s="41">
        <v>1736595</v>
      </c>
      <c r="Q12" s="43">
        <v>0.95986859342564046</v>
      </c>
      <c r="R12" s="47">
        <v>61700</v>
      </c>
      <c r="S12" s="43">
        <v>1.2637115072933549</v>
      </c>
      <c r="T12" s="41">
        <v>340</v>
      </c>
      <c r="U12" s="44">
        <v>0.47352941176470587</v>
      </c>
      <c r="V12" s="41">
        <v>400</v>
      </c>
      <c r="W12" s="44">
        <v>0.44750000000000001</v>
      </c>
    </row>
    <row r="13" spans="1:23" x14ac:dyDescent="0.45">
      <c r="A13" s="45" t="s">
        <v>19</v>
      </c>
      <c r="B13" s="40">
        <v>2975196</v>
      </c>
      <c r="C13" s="40">
        <v>2766682</v>
      </c>
      <c r="D13" s="40">
        <v>1388445</v>
      </c>
      <c r="E13" s="41">
        <v>1378237</v>
      </c>
      <c r="F13" s="46">
        <v>208089</v>
      </c>
      <c r="G13" s="41">
        <v>104527</v>
      </c>
      <c r="H13" s="41">
        <v>103562</v>
      </c>
      <c r="I13" s="41">
        <v>253</v>
      </c>
      <c r="J13" s="41">
        <v>126</v>
      </c>
      <c r="K13" s="41">
        <v>127</v>
      </c>
      <c r="L13" s="67">
        <v>172</v>
      </c>
      <c r="M13" s="67">
        <v>122</v>
      </c>
      <c r="N13" s="67">
        <v>50</v>
      </c>
      <c r="O13" s="42"/>
      <c r="P13" s="41">
        <v>2910040</v>
      </c>
      <c r="Q13" s="43">
        <v>0.95073675963216997</v>
      </c>
      <c r="R13" s="47">
        <v>178600</v>
      </c>
      <c r="S13" s="43">
        <v>1.1651119820828668</v>
      </c>
      <c r="T13" s="41">
        <v>660</v>
      </c>
      <c r="U13" s="44">
        <v>0.38333333333333336</v>
      </c>
      <c r="V13" s="41">
        <v>11240</v>
      </c>
      <c r="W13" s="44">
        <v>1.5302491103202847E-2</v>
      </c>
    </row>
    <row r="14" spans="1:23" x14ac:dyDescent="0.45">
      <c r="A14" s="45" t="s">
        <v>20</v>
      </c>
      <c r="B14" s="40">
        <v>4650479</v>
      </c>
      <c r="C14" s="40">
        <v>3778341</v>
      </c>
      <c r="D14" s="40">
        <v>1895108</v>
      </c>
      <c r="E14" s="41">
        <v>1883233</v>
      </c>
      <c r="F14" s="46">
        <v>871109</v>
      </c>
      <c r="G14" s="41">
        <v>436941</v>
      </c>
      <c r="H14" s="41">
        <v>434168</v>
      </c>
      <c r="I14" s="41">
        <v>370</v>
      </c>
      <c r="J14" s="41">
        <v>176</v>
      </c>
      <c r="K14" s="41">
        <v>194</v>
      </c>
      <c r="L14" s="67">
        <v>659</v>
      </c>
      <c r="M14" s="67">
        <v>397</v>
      </c>
      <c r="N14" s="67">
        <v>262</v>
      </c>
      <c r="O14" s="42"/>
      <c r="P14" s="41">
        <v>4064675</v>
      </c>
      <c r="Q14" s="43">
        <v>0.92955549951718153</v>
      </c>
      <c r="R14" s="47">
        <v>892500</v>
      </c>
      <c r="S14" s="43">
        <v>0.97603249299719885</v>
      </c>
      <c r="T14" s="41">
        <v>960</v>
      </c>
      <c r="U14" s="44">
        <v>0.38541666666666669</v>
      </c>
      <c r="V14" s="41">
        <v>6150</v>
      </c>
      <c r="W14" s="44">
        <v>0.10715447154471544</v>
      </c>
    </row>
    <row r="15" spans="1:23" x14ac:dyDescent="0.45">
      <c r="A15" s="48" t="s">
        <v>21</v>
      </c>
      <c r="B15" s="40">
        <v>3089454</v>
      </c>
      <c r="C15" s="40">
        <v>2705869</v>
      </c>
      <c r="D15" s="40">
        <v>1356864</v>
      </c>
      <c r="E15" s="41">
        <v>1349005</v>
      </c>
      <c r="F15" s="46">
        <v>382395</v>
      </c>
      <c r="G15" s="41">
        <v>192271</v>
      </c>
      <c r="H15" s="41">
        <v>190124</v>
      </c>
      <c r="I15" s="41">
        <v>829</v>
      </c>
      <c r="J15" s="41">
        <v>413</v>
      </c>
      <c r="K15" s="41">
        <v>416</v>
      </c>
      <c r="L15" s="67">
        <v>361</v>
      </c>
      <c r="M15" s="67">
        <v>222</v>
      </c>
      <c r="N15" s="67">
        <v>139</v>
      </c>
      <c r="O15" s="42"/>
      <c r="P15" s="41">
        <v>2869350</v>
      </c>
      <c r="Q15" s="43">
        <v>0.94302507536550084</v>
      </c>
      <c r="R15" s="47">
        <v>375900</v>
      </c>
      <c r="S15" s="43">
        <v>1.0172785315243416</v>
      </c>
      <c r="T15" s="41">
        <v>1320</v>
      </c>
      <c r="U15" s="44">
        <v>0.62803030303030305</v>
      </c>
      <c r="V15" s="41">
        <v>4610</v>
      </c>
      <c r="W15" s="44">
        <v>7.8308026030368766E-2</v>
      </c>
    </row>
    <row r="16" spans="1:23" x14ac:dyDescent="0.45">
      <c r="A16" s="45" t="s">
        <v>22</v>
      </c>
      <c r="B16" s="40">
        <v>3011039</v>
      </c>
      <c r="C16" s="40">
        <v>2159654</v>
      </c>
      <c r="D16" s="40">
        <v>1083583</v>
      </c>
      <c r="E16" s="41">
        <v>1076071</v>
      </c>
      <c r="F16" s="46">
        <v>850969</v>
      </c>
      <c r="G16" s="41">
        <v>426687</v>
      </c>
      <c r="H16" s="41">
        <v>424282</v>
      </c>
      <c r="I16" s="41">
        <v>224</v>
      </c>
      <c r="J16" s="41">
        <v>95</v>
      </c>
      <c r="K16" s="41">
        <v>129</v>
      </c>
      <c r="L16" s="67">
        <v>192</v>
      </c>
      <c r="M16" s="67">
        <v>128</v>
      </c>
      <c r="N16" s="67">
        <v>64</v>
      </c>
      <c r="O16" s="42"/>
      <c r="P16" s="41">
        <v>2506095</v>
      </c>
      <c r="Q16" s="43">
        <v>0.86176062758993577</v>
      </c>
      <c r="R16" s="47">
        <v>887500</v>
      </c>
      <c r="S16" s="43">
        <v>0.95883830985915497</v>
      </c>
      <c r="T16" s="41">
        <v>440</v>
      </c>
      <c r="U16" s="44">
        <v>0.50909090909090904</v>
      </c>
      <c r="V16" s="41">
        <v>1140</v>
      </c>
      <c r="W16" s="44">
        <v>0.16842105263157894</v>
      </c>
    </row>
    <row r="17" spans="1:23" x14ac:dyDescent="0.45">
      <c r="A17" s="45" t="s">
        <v>23</v>
      </c>
      <c r="B17" s="40">
        <v>11595223</v>
      </c>
      <c r="C17" s="40">
        <v>9895447</v>
      </c>
      <c r="D17" s="40">
        <v>4970181</v>
      </c>
      <c r="E17" s="41">
        <v>4925266</v>
      </c>
      <c r="F17" s="46">
        <v>1680168</v>
      </c>
      <c r="G17" s="41">
        <v>841374</v>
      </c>
      <c r="H17" s="41">
        <v>838794</v>
      </c>
      <c r="I17" s="41">
        <v>18096</v>
      </c>
      <c r="J17" s="41">
        <v>9064</v>
      </c>
      <c r="K17" s="41">
        <v>9032</v>
      </c>
      <c r="L17" s="67">
        <v>1512</v>
      </c>
      <c r="M17" s="67">
        <v>874</v>
      </c>
      <c r="N17" s="67">
        <v>638</v>
      </c>
      <c r="O17" s="42"/>
      <c r="P17" s="41">
        <v>10836010</v>
      </c>
      <c r="Q17" s="43">
        <v>0.91320024621608875</v>
      </c>
      <c r="R17" s="47">
        <v>659400</v>
      </c>
      <c r="S17" s="43">
        <v>2.5480254777070064</v>
      </c>
      <c r="T17" s="41">
        <v>37920</v>
      </c>
      <c r="U17" s="44">
        <v>0.47721518987341771</v>
      </c>
      <c r="V17" s="41">
        <v>18250</v>
      </c>
      <c r="W17" s="44">
        <v>8.2849315068493148E-2</v>
      </c>
    </row>
    <row r="18" spans="1:23" x14ac:dyDescent="0.45">
      <c r="A18" s="45" t="s">
        <v>24</v>
      </c>
      <c r="B18" s="40">
        <v>9909389</v>
      </c>
      <c r="C18" s="40">
        <v>8201253</v>
      </c>
      <c r="D18" s="40">
        <v>4115560</v>
      </c>
      <c r="E18" s="41">
        <v>4085693</v>
      </c>
      <c r="F18" s="46">
        <v>1706473</v>
      </c>
      <c r="G18" s="41">
        <v>855011</v>
      </c>
      <c r="H18" s="41">
        <v>851462</v>
      </c>
      <c r="I18" s="41">
        <v>823</v>
      </c>
      <c r="J18" s="41">
        <v>371</v>
      </c>
      <c r="K18" s="41">
        <v>452</v>
      </c>
      <c r="L18" s="67">
        <v>840</v>
      </c>
      <c r="M18" s="67">
        <v>598</v>
      </c>
      <c r="N18" s="67">
        <v>242</v>
      </c>
      <c r="O18" s="42"/>
      <c r="P18" s="41">
        <v>8816645</v>
      </c>
      <c r="Q18" s="43">
        <v>0.93020111391578086</v>
      </c>
      <c r="R18" s="47">
        <v>643300</v>
      </c>
      <c r="S18" s="43">
        <v>2.6526861495414269</v>
      </c>
      <c r="T18" s="41">
        <v>4860</v>
      </c>
      <c r="U18" s="44">
        <v>0.16934156378600823</v>
      </c>
      <c r="V18" s="41">
        <v>12430</v>
      </c>
      <c r="W18" s="44">
        <v>6.7578439259855183E-2</v>
      </c>
    </row>
    <row r="19" spans="1:23" x14ac:dyDescent="0.45">
      <c r="A19" s="45" t="s">
        <v>25</v>
      </c>
      <c r="B19" s="40">
        <v>21323134</v>
      </c>
      <c r="C19" s="40">
        <v>15939131</v>
      </c>
      <c r="D19" s="40">
        <v>8001185</v>
      </c>
      <c r="E19" s="41">
        <v>7937946</v>
      </c>
      <c r="F19" s="46">
        <v>5366156</v>
      </c>
      <c r="G19" s="41">
        <v>2691656</v>
      </c>
      <c r="H19" s="41">
        <v>2674500</v>
      </c>
      <c r="I19" s="41">
        <v>13667</v>
      </c>
      <c r="J19" s="41">
        <v>6785</v>
      </c>
      <c r="K19" s="41">
        <v>6882</v>
      </c>
      <c r="L19" s="67">
        <v>4180</v>
      </c>
      <c r="M19" s="67">
        <v>2565</v>
      </c>
      <c r="N19" s="67">
        <v>1615</v>
      </c>
      <c r="O19" s="42"/>
      <c r="P19" s="41">
        <v>17678890</v>
      </c>
      <c r="Q19" s="43">
        <v>0.90159116324610877</v>
      </c>
      <c r="R19" s="47">
        <v>10135750</v>
      </c>
      <c r="S19" s="43">
        <v>0.52942860666452907</v>
      </c>
      <c r="T19" s="41">
        <v>43840</v>
      </c>
      <c r="U19" s="44">
        <v>0.31174726277372261</v>
      </c>
      <c r="V19" s="41">
        <v>46510</v>
      </c>
      <c r="W19" s="44">
        <v>8.9873145560094597E-2</v>
      </c>
    </row>
    <row r="20" spans="1:23" x14ac:dyDescent="0.45">
      <c r="A20" s="45" t="s">
        <v>26</v>
      </c>
      <c r="B20" s="40">
        <v>14403376</v>
      </c>
      <c r="C20" s="40">
        <v>11056846</v>
      </c>
      <c r="D20" s="40">
        <v>5546648</v>
      </c>
      <c r="E20" s="41">
        <v>5510198</v>
      </c>
      <c r="F20" s="46">
        <v>3338189</v>
      </c>
      <c r="G20" s="41">
        <v>1672353</v>
      </c>
      <c r="H20" s="41">
        <v>1665836</v>
      </c>
      <c r="I20" s="41">
        <v>6097</v>
      </c>
      <c r="J20" s="41">
        <v>3054</v>
      </c>
      <c r="K20" s="41">
        <v>3043</v>
      </c>
      <c r="L20" s="67">
        <v>2244</v>
      </c>
      <c r="M20" s="67">
        <v>1432</v>
      </c>
      <c r="N20" s="67">
        <v>812</v>
      </c>
      <c r="O20" s="42"/>
      <c r="P20" s="41">
        <v>11882835</v>
      </c>
      <c r="Q20" s="43">
        <v>0.93048889427480896</v>
      </c>
      <c r="R20" s="47">
        <v>1939900</v>
      </c>
      <c r="S20" s="43">
        <v>1.7208046806536419</v>
      </c>
      <c r="T20" s="41">
        <v>11740</v>
      </c>
      <c r="U20" s="44">
        <v>0.51933560477001706</v>
      </c>
      <c r="V20" s="41">
        <v>22790</v>
      </c>
      <c r="W20" s="44">
        <v>9.8464238701184731E-2</v>
      </c>
    </row>
    <row r="21" spans="1:23" x14ac:dyDescent="0.45">
      <c r="A21" s="45" t="s">
        <v>27</v>
      </c>
      <c r="B21" s="40">
        <v>3560446</v>
      </c>
      <c r="C21" s="40">
        <v>2988288</v>
      </c>
      <c r="D21" s="40">
        <v>1497794</v>
      </c>
      <c r="E21" s="41">
        <v>1490494</v>
      </c>
      <c r="F21" s="46">
        <v>571614</v>
      </c>
      <c r="G21" s="41">
        <v>286704</v>
      </c>
      <c r="H21" s="41">
        <v>284910</v>
      </c>
      <c r="I21" s="41">
        <v>77</v>
      </c>
      <c r="J21" s="41">
        <v>35</v>
      </c>
      <c r="K21" s="41">
        <v>42</v>
      </c>
      <c r="L21" s="67">
        <v>467</v>
      </c>
      <c r="M21" s="67">
        <v>310</v>
      </c>
      <c r="N21" s="67">
        <v>157</v>
      </c>
      <c r="O21" s="42"/>
      <c r="P21" s="41">
        <v>3293905</v>
      </c>
      <c r="Q21" s="43">
        <v>0.90721742126746219</v>
      </c>
      <c r="R21" s="47">
        <v>584800</v>
      </c>
      <c r="S21" s="43">
        <v>0.97745212038303697</v>
      </c>
      <c r="T21" s="41">
        <v>440</v>
      </c>
      <c r="U21" s="44">
        <v>0.17499999999999999</v>
      </c>
      <c r="V21" s="41">
        <v>4280</v>
      </c>
      <c r="W21" s="44">
        <v>0.10911214953271028</v>
      </c>
    </row>
    <row r="22" spans="1:23" x14ac:dyDescent="0.45">
      <c r="A22" s="45" t="s">
        <v>28</v>
      </c>
      <c r="B22" s="40">
        <v>1679727</v>
      </c>
      <c r="C22" s="40">
        <v>1493326</v>
      </c>
      <c r="D22" s="40">
        <v>748422</v>
      </c>
      <c r="E22" s="41">
        <v>744904</v>
      </c>
      <c r="F22" s="46">
        <v>186134</v>
      </c>
      <c r="G22" s="41">
        <v>93286</v>
      </c>
      <c r="H22" s="41">
        <v>92848</v>
      </c>
      <c r="I22" s="41">
        <v>216</v>
      </c>
      <c r="J22" s="41">
        <v>107</v>
      </c>
      <c r="K22" s="41">
        <v>109</v>
      </c>
      <c r="L22" s="67">
        <v>51</v>
      </c>
      <c r="M22" s="67">
        <v>39</v>
      </c>
      <c r="N22" s="67">
        <v>12</v>
      </c>
      <c r="O22" s="42"/>
      <c r="P22" s="41">
        <v>1611720</v>
      </c>
      <c r="Q22" s="43">
        <v>0.92654183108728561</v>
      </c>
      <c r="R22" s="47">
        <v>176600</v>
      </c>
      <c r="S22" s="43">
        <v>1.053986409966025</v>
      </c>
      <c r="T22" s="41">
        <v>540</v>
      </c>
      <c r="U22" s="44">
        <v>0.4</v>
      </c>
      <c r="V22" s="41">
        <v>460</v>
      </c>
      <c r="W22" s="44">
        <v>0.1108695652173913</v>
      </c>
    </row>
    <row r="23" spans="1:23" x14ac:dyDescent="0.45">
      <c r="A23" s="45" t="s">
        <v>29</v>
      </c>
      <c r="B23" s="40">
        <v>1739056</v>
      </c>
      <c r="C23" s="40">
        <v>1532271</v>
      </c>
      <c r="D23" s="40">
        <v>768153</v>
      </c>
      <c r="E23" s="41">
        <v>764118</v>
      </c>
      <c r="F23" s="46">
        <v>205641</v>
      </c>
      <c r="G23" s="41">
        <v>103165</v>
      </c>
      <c r="H23" s="41">
        <v>102476</v>
      </c>
      <c r="I23" s="41">
        <v>1009</v>
      </c>
      <c r="J23" s="41">
        <v>503</v>
      </c>
      <c r="K23" s="41">
        <v>506</v>
      </c>
      <c r="L23" s="67">
        <v>135</v>
      </c>
      <c r="M23" s="67">
        <v>102</v>
      </c>
      <c r="N23" s="67">
        <v>33</v>
      </c>
      <c r="O23" s="42"/>
      <c r="P23" s="41">
        <v>1620330</v>
      </c>
      <c r="Q23" s="43">
        <v>0.94565366314269317</v>
      </c>
      <c r="R23" s="47">
        <v>220900</v>
      </c>
      <c r="S23" s="43">
        <v>0.93092349479402448</v>
      </c>
      <c r="T23" s="41">
        <v>1280</v>
      </c>
      <c r="U23" s="44">
        <v>0.78828125000000004</v>
      </c>
      <c r="V23" s="41">
        <v>6340</v>
      </c>
      <c r="W23" s="44">
        <v>2.1293375394321766E-2</v>
      </c>
    </row>
    <row r="24" spans="1:23" x14ac:dyDescent="0.45">
      <c r="A24" s="45" t="s">
        <v>30</v>
      </c>
      <c r="B24" s="40">
        <v>1196420</v>
      </c>
      <c r="C24" s="40">
        <v>1053226</v>
      </c>
      <c r="D24" s="40">
        <v>528216</v>
      </c>
      <c r="E24" s="41">
        <v>525010</v>
      </c>
      <c r="F24" s="46">
        <v>142856</v>
      </c>
      <c r="G24" s="41">
        <v>71653</v>
      </c>
      <c r="H24" s="41">
        <v>71203</v>
      </c>
      <c r="I24" s="41">
        <v>63</v>
      </c>
      <c r="J24" s="41">
        <v>21</v>
      </c>
      <c r="K24" s="41">
        <v>42</v>
      </c>
      <c r="L24" s="67">
        <v>275</v>
      </c>
      <c r="M24" s="67">
        <v>179</v>
      </c>
      <c r="N24" s="67">
        <v>96</v>
      </c>
      <c r="O24" s="42"/>
      <c r="P24" s="41">
        <v>1125370</v>
      </c>
      <c r="Q24" s="43">
        <v>0.93589308405235616</v>
      </c>
      <c r="R24" s="47">
        <v>145200</v>
      </c>
      <c r="S24" s="43">
        <v>0.98385674931129474</v>
      </c>
      <c r="T24" s="41">
        <v>240</v>
      </c>
      <c r="U24" s="44">
        <v>0.26250000000000001</v>
      </c>
      <c r="V24" s="41">
        <v>7630</v>
      </c>
      <c r="W24" s="44">
        <v>3.6041939711664479E-2</v>
      </c>
    </row>
    <row r="25" spans="1:23" x14ac:dyDescent="0.45">
      <c r="A25" s="45" t="s">
        <v>31</v>
      </c>
      <c r="B25" s="40">
        <v>1276318</v>
      </c>
      <c r="C25" s="40">
        <v>1126068</v>
      </c>
      <c r="D25" s="40">
        <v>564549</v>
      </c>
      <c r="E25" s="41">
        <v>561519</v>
      </c>
      <c r="F25" s="46">
        <v>150147</v>
      </c>
      <c r="G25" s="41">
        <v>75322</v>
      </c>
      <c r="H25" s="41">
        <v>74825</v>
      </c>
      <c r="I25" s="41">
        <v>32</v>
      </c>
      <c r="J25" s="41">
        <v>12</v>
      </c>
      <c r="K25" s="41">
        <v>20</v>
      </c>
      <c r="L25" s="67">
        <v>71</v>
      </c>
      <c r="M25" s="67">
        <v>59</v>
      </c>
      <c r="N25" s="67">
        <v>12</v>
      </c>
      <c r="O25" s="42"/>
      <c r="P25" s="41">
        <v>1271190</v>
      </c>
      <c r="Q25" s="43">
        <v>0.885837679654497</v>
      </c>
      <c r="R25" s="47">
        <v>139400</v>
      </c>
      <c r="S25" s="43">
        <v>1.0770946915351507</v>
      </c>
      <c r="T25" s="41">
        <v>380</v>
      </c>
      <c r="U25" s="44">
        <v>8.4210526315789472E-2</v>
      </c>
      <c r="V25" s="41">
        <v>4680</v>
      </c>
      <c r="W25" s="44">
        <v>1.5170940170940171E-2</v>
      </c>
    </row>
    <row r="26" spans="1:23" x14ac:dyDescent="0.45">
      <c r="A26" s="45" t="s">
        <v>32</v>
      </c>
      <c r="B26" s="40">
        <v>3248241</v>
      </c>
      <c r="C26" s="40">
        <v>2957020</v>
      </c>
      <c r="D26" s="40">
        <v>1482411</v>
      </c>
      <c r="E26" s="41">
        <v>1474609</v>
      </c>
      <c r="F26" s="46">
        <v>290487</v>
      </c>
      <c r="G26" s="41">
        <v>145744</v>
      </c>
      <c r="H26" s="41">
        <v>144743</v>
      </c>
      <c r="I26" s="41">
        <v>122</v>
      </c>
      <c r="J26" s="41">
        <v>55</v>
      </c>
      <c r="K26" s="41">
        <v>67</v>
      </c>
      <c r="L26" s="67">
        <v>612</v>
      </c>
      <c r="M26" s="67">
        <v>411</v>
      </c>
      <c r="N26" s="67">
        <v>201</v>
      </c>
      <c r="O26" s="42"/>
      <c r="P26" s="41">
        <v>3174370</v>
      </c>
      <c r="Q26" s="43">
        <v>0.93152972085799701</v>
      </c>
      <c r="R26" s="47">
        <v>268100</v>
      </c>
      <c r="S26" s="43">
        <v>1.0835024244684819</v>
      </c>
      <c r="T26" s="41">
        <v>140</v>
      </c>
      <c r="U26" s="44">
        <v>0.87142857142857144</v>
      </c>
      <c r="V26" s="41">
        <v>15730</v>
      </c>
      <c r="W26" s="44">
        <v>3.8906547997457089E-2</v>
      </c>
    </row>
    <row r="27" spans="1:23" x14ac:dyDescent="0.45">
      <c r="A27" s="45" t="s">
        <v>33</v>
      </c>
      <c r="B27" s="40">
        <v>3125534</v>
      </c>
      <c r="C27" s="40">
        <v>2784282</v>
      </c>
      <c r="D27" s="40">
        <v>1394698</v>
      </c>
      <c r="E27" s="41">
        <v>1389584</v>
      </c>
      <c r="F27" s="46">
        <v>338982</v>
      </c>
      <c r="G27" s="41">
        <v>170632</v>
      </c>
      <c r="H27" s="41">
        <v>168350</v>
      </c>
      <c r="I27" s="41">
        <v>2139</v>
      </c>
      <c r="J27" s="41">
        <v>1065</v>
      </c>
      <c r="K27" s="41">
        <v>1074</v>
      </c>
      <c r="L27" s="67">
        <v>131</v>
      </c>
      <c r="M27" s="67">
        <v>95</v>
      </c>
      <c r="N27" s="67">
        <v>36</v>
      </c>
      <c r="O27" s="42"/>
      <c r="P27" s="41">
        <v>3040725</v>
      </c>
      <c r="Q27" s="43">
        <v>0.9156638630589744</v>
      </c>
      <c r="R27" s="47">
        <v>279600</v>
      </c>
      <c r="S27" s="43">
        <v>1.212381974248927</v>
      </c>
      <c r="T27" s="41">
        <v>2780</v>
      </c>
      <c r="U27" s="44">
        <v>0.76942446043165469</v>
      </c>
      <c r="V27" s="41">
        <v>1210</v>
      </c>
      <c r="W27" s="44">
        <v>0.10826446280991736</v>
      </c>
    </row>
    <row r="28" spans="1:23" x14ac:dyDescent="0.45">
      <c r="A28" s="45" t="s">
        <v>34</v>
      </c>
      <c r="B28" s="40">
        <v>5938734</v>
      </c>
      <c r="C28" s="40">
        <v>5154949</v>
      </c>
      <c r="D28" s="40">
        <v>2585304</v>
      </c>
      <c r="E28" s="41">
        <v>2569645</v>
      </c>
      <c r="F28" s="46">
        <v>782670</v>
      </c>
      <c r="G28" s="41">
        <v>392297</v>
      </c>
      <c r="H28" s="41">
        <v>390373</v>
      </c>
      <c r="I28" s="41">
        <v>202</v>
      </c>
      <c r="J28" s="41">
        <v>94</v>
      </c>
      <c r="K28" s="41">
        <v>108</v>
      </c>
      <c r="L28" s="67">
        <v>913</v>
      </c>
      <c r="M28" s="67">
        <v>591</v>
      </c>
      <c r="N28" s="67">
        <v>322</v>
      </c>
      <c r="O28" s="42"/>
      <c r="P28" s="41">
        <v>5396620</v>
      </c>
      <c r="Q28" s="43">
        <v>0.95521808094696314</v>
      </c>
      <c r="R28" s="47">
        <v>752600</v>
      </c>
      <c r="S28" s="43">
        <v>1.0399548232792983</v>
      </c>
      <c r="T28" s="41">
        <v>1260</v>
      </c>
      <c r="U28" s="44">
        <v>0.16031746031746033</v>
      </c>
      <c r="V28" s="41">
        <v>57760</v>
      </c>
      <c r="W28" s="44">
        <v>1.5806786703601108E-2</v>
      </c>
    </row>
    <row r="29" spans="1:23" x14ac:dyDescent="0.45">
      <c r="A29" s="45" t="s">
        <v>35</v>
      </c>
      <c r="B29" s="40">
        <v>11247969</v>
      </c>
      <c r="C29" s="40">
        <v>8812521</v>
      </c>
      <c r="D29" s="40">
        <v>4418706</v>
      </c>
      <c r="E29" s="41">
        <v>4393815</v>
      </c>
      <c r="F29" s="46">
        <v>2434184</v>
      </c>
      <c r="G29" s="41">
        <v>1220948</v>
      </c>
      <c r="H29" s="41">
        <v>1213236</v>
      </c>
      <c r="I29" s="41">
        <v>749</v>
      </c>
      <c r="J29" s="41">
        <v>331</v>
      </c>
      <c r="K29" s="41">
        <v>418</v>
      </c>
      <c r="L29" s="67">
        <v>515</v>
      </c>
      <c r="M29" s="67">
        <v>358</v>
      </c>
      <c r="N29" s="67">
        <v>157</v>
      </c>
      <c r="O29" s="42"/>
      <c r="P29" s="41">
        <v>10122810</v>
      </c>
      <c r="Q29" s="43">
        <v>0.87056074350896639</v>
      </c>
      <c r="R29" s="47">
        <v>2709900</v>
      </c>
      <c r="S29" s="43">
        <v>0.89825602420753536</v>
      </c>
      <c r="T29" s="41">
        <v>1740</v>
      </c>
      <c r="U29" s="44">
        <v>0.43045977011494252</v>
      </c>
      <c r="V29" s="41">
        <v>9150</v>
      </c>
      <c r="W29" s="44">
        <v>5.628415300546448E-2</v>
      </c>
    </row>
    <row r="30" spans="1:23" x14ac:dyDescent="0.45">
      <c r="A30" s="45" t="s">
        <v>36</v>
      </c>
      <c r="B30" s="40">
        <v>2778263</v>
      </c>
      <c r="C30" s="40">
        <v>2505855</v>
      </c>
      <c r="D30" s="40">
        <v>1255984</v>
      </c>
      <c r="E30" s="41">
        <v>1249871</v>
      </c>
      <c r="F30" s="46">
        <v>271756</v>
      </c>
      <c r="G30" s="41">
        <v>136496</v>
      </c>
      <c r="H30" s="41">
        <v>135260</v>
      </c>
      <c r="I30" s="41">
        <v>472</v>
      </c>
      <c r="J30" s="41">
        <v>235</v>
      </c>
      <c r="K30" s="41">
        <v>237</v>
      </c>
      <c r="L30" s="67">
        <v>180</v>
      </c>
      <c r="M30" s="67">
        <v>148</v>
      </c>
      <c r="N30" s="67">
        <v>32</v>
      </c>
      <c r="O30" s="42"/>
      <c r="P30" s="41">
        <v>2668985</v>
      </c>
      <c r="Q30" s="43">
        <v>0.93887938673315885</v>
      </c>
      <c r="R30" s="47">
        <v>239550</v>
      </c>
      <c r="S30" s="43">
        <v>1.1344437486954706</v>
      </c>
      <c r="T30" s="41">
        <v>980</v>
      </c>
      <c r="U30" s="44">
        <v>0.48163265306122449</v>
      </c>
      <c r="V30" s="41">
        <v>3210</v>
      </c>
      <c r="W30" s="44">
        <v>5.6074766355140186E-2</v>
      </c>
    </row>
    <row r="31" spans="1:23" x14ac:dyDescent="0.45">
      <c r="A31" s="45" t="s">
        <v>37</v>
      </c>
      <c r="B31" s="40">
        <v>2184451</v>
      </c>
      <c r="C31" s="40">
        <v>1815441</v>
      </c>
      <c r="D31" s="40">
        <v>910758</v>
      </c>
      <c r="E31" s="41">
        <v>904683</v>
      </c>
      <c r="F31" s="46">
        <v>368823</v>
      </c>
      <c r="G31" s="41">
        <v>184790</v>
      </c>
      <c r="H31" s="41">
        <v>184033</v>
      </c>
      <c r="I31" s="41">
        <v>94</v>
      </c>
      <c r="J31" s="41">
        <v>43</v>
      </c>
      <c r="K31" s="41">
        <v>51</v>
      </c>
      <c r="L31" s="67">
        <v>93</v>
      </c>
      <c r="M31" s="67">
        <v>71</v>
      </c>
      <c r="N31" s="67">
        <v>22</v>
      </c>
      <c r="O31" s="42"/>
      <c r="P31" s="41">
        <v>1916090</v>
      </c>
      <c r="Q31" s="43">
        <v>0.94747167408629029</v>
      </c>
      <c r="R31" s="47">
        <v>348300</v>
      </c>
      <c r="S31" s="43">
        <v>1.0589233419465978</v>
      </c>
      <c r="T31" s="41">
        <v>240</v>
      </c>
      <c r="U31" s="44">
        <v>0.39166666666666666</v>
      </c>
      <c r="V31" s="41">
        <v>1720</v>
      </c>
      <c r="W31" s="44">
        <v>5.4069767441860463E-2</v>
      </c>
    </row>
    <row r="32" spans="1:23" x14ac:dyDescent="0.45">
      <c r="A32" s="45" t="s">
        <v>38</v>
      </c>
      <c r="B32" s="40">
        <v>3768644</v>
      </c>
      <c r="C32" s="40">
        <v>3115155</v>
      </c>
      <c r="D32" s="40">
        <v>1561756</v>
      </c>
      <c r="E32" s="41">
        <v>1553399</v>
      </c>
      <c r="F32" s="46">
        <v>652708</v>
      </c>
      <c r="G32" s="41">
        <v>327561</v>
      </c>
      <c r="H32" s="41">
        <v>325147</v>
      </c>
      <c r="I32" s="41">
        <v>499</v>
      </c>
      <c r="J32" s="41">
        <v>251</v>
      </c>
      <c r="K32" s="41">
        <v>248</v>
      </c>
      <c r="L32" s="67">
        <v>282</v>
      </c>
      <c r="M32" s="67">
        <v>164</v>
      </c>
      <c r="N32" s="67">
        <v>118</v>
      </c>
      <c r="O32" s="42"/>
      <c r="P32" s="41">
        <v>3409695</v>
      </c>
      <c r="Q32" s="43">
        <v>0.91361690708406473</v>
      </c>
      <c r="R32" s="47">
        <v>704200</v>
      </c>
      <c r="S32" s="43">
        <v>0.92687872763419488</v>
      </c>
      <c r="T32" s="41">
        <v>1060</v>
      </c>
      <c r="U32" s="44">
        <v>0.47075471698113208</v>
      </c>
      <c r="V32" s="41">
        <v>4100</v>
      </c>
      <c r="W32" s="44">
        <v>6.8780487804878054E-2</v>
      </c>
    </row>
    <row r="33" spans="1:23" x14ac:dyDescent="0.45">
      <c r="A33" s="45" t="s">
        <v>39</v>
      </c>
      <c r="B33" s="40">
        <v>12939318</v>
      </c>
      <c r="C33" s="40">
        <v>9997542</v>
      </c>
      <c r="D33" s="40">
        <v>5013657</v>
      </c>
      <c r="E33" s="41">
        <v>4983885</v>
      </c>
      <c r="F33" s="46">
        <v>2876400</v>
      </c>
      <c r="G33" s="41">
        <v>1441653</v>
      </c>
      <c r="H33" s="41">
        <v>1434747</v>
      </c>
      <c r="I33" s="41">
        <v>63941</v>
      </c>
      <c r="J33" s="41">
        <v>32163</v>
      </c>
      <c r="K33" s="41">
        <v>31778</v>
      </c>
      <c r="L33" s="67">
        <v>1435</v>
      </c>
      <c r="M33" s="67">
        <v>886</v>
      </c>
      <c r="N33" s="67">
        <v>549</v>
      </c>
      <c r="O33" s="42"/>
      <c r="P33" s="41">
        <v>11521165</v>
      </c>
      <c r="Q33" s="43">
        <v>0.86775443281994491</v>
      </c>
      <c r="R33" s="47">
        <v>3481600</v>
      </c>
      <c r="S33" s="43">
        <v>0.826171875</v>
      </c>
      <c r="T33" s="41">
        <v>72820</v>
      </c>
      <c r="U33" s="44">
        <v>0.8780692117550124</v>
      </c>
      <c r="V33" s="41">
        <v>37370</v>
      </c>
      <c r="W33" s="44">
        <v>3.8399785924538403E-2</v>
      </c>
    </row>
    <row r="34" spans="1:23" x14ac:dyDescent="0.45">
      <c r="A34" s="45" t="s">
        <v>40</v>
      </c>
      <c r="B34" s="40">
        <v>8319108</v>
      </c>
      <c r="C34" s="40">
        <v>6927969</v>
      </c>
      <c r="D34" s="40">
        <v>3472726</v>
      </c>
      <c r="E34" s="41">
        <v>3455243</v>
      </c>
      <c r="F34" s="46">
        <v>1389202</v>
      </c>
      <c r="G34" s="41">
        <v>697514</v>
      </c>
      <c r="H34" s="41">
        <v>691688</v>
      </c>
      <c r="I34" s="41">
        <v>1126</v>
      </c>
      <c r="J34" s="41">
        <v>547</v>
      </c>
      <c r="K34" s="41">
        <v>579</v>
      </c>
      <c r="L34" s="67">
        <v>811</v>
      </c>
      <c r="M34" s="67">
        <v>480</v>
      </c>
      <c r="N34" s="67">
        <v>331</v>
      </c>
      <c r="O34" s="42"/>
      <c r="P34" s="41">
        <v>7609375</v>
      </c>
      <c r="Q34" s="43">
        <v>0.9104517782340863</v>
      </c>
      <c r="R34" s="47">
        <v>1135400</v>
      </c>
      <c r="S34" s="43">
        <v>1.2235353179496213</v>
      </c>
      <c r="T34" s="41">
        <v>2640</v>
      </c>
      <c r="U34" s="44">
        <v>0.42651515151515151</v>
      </c>
      <c r="V34" s="41">
        <v>5370</v>
      </c>
      <c r="W34" s="44">
        <v>0.15102420856610801</v>
      </c>
    </row>
    <row r="35" spans="1:23" x14ac:dyDescent="0.45">
      <c r="A35" s="45" t="s">
        <v>41</v>
      </c>
      <c r="B35" s="40">
        <v>2040663</v>
      </c>
      <c r="C35" s="40">
        <v>1817949</v>
      </c>
      <c r="D35" s="40">
        <v>911355</v>
      </c>
      <c r="E35" s="41">
        <v>906594</v>
      </c>
      <c r="F35" s="46">
        <v>222313</v>
      </c>
      <c r="G35" s="41">
        <v>111400</v>
      </c>
      <c r="H35" s="41">
        <v>110913</v>
      </c>
      <c r="I35" s="41">
        <v>212</v>
      </c>
      <c r="J35" s="41">
        <v>93</v>
      </c>
      <c r="K35" s="41">
        <v>119</v>
      </c>
      <c r="L35" s="67">
        <v>189</v>
      </c>
      <c r="M35" s="67">
        <v>139</v>
      </c>
      <c r="N35" s="67">
        <v>50</v>
      </c>
      <c r="O35" s="42"/>
      <c r="P35" s="41">
        <v>1964100</v>
      </c>
      <c r="Q35" s="43">
        <v>0.92558881930655257</v>
      </c>
      <c r="R35" s="47">
        <v>127300</v>
      </c>
      <c r="S35" s="43">
        <v>1.7463707776904949</v>
      </c>
      <c r="T35" s="41">
        <v>900</v>
      </c>
      <c r="U35" s="44">
        <v>0.23555555555555555</v>
      </c>
      <c r="V35" s="41">
        <v>3430</v>
      </c>
      <c r="W35" s="44">
        <v>5.5102040816326532E-2</v>
      </c>
    </row>
    <row r="36" spans="1:23" x14ac:dyDescent="0.45">
      <c r="A36" s="45" t="s">
        <v>42</v>
      </c>
      <c r="B36" s="40">
        <v>1389833</v>
      </c>
      <c r="C36" s="40">
        <v>1327285</v>
      </c>
      <c r="D36" s="40">
        <v>665282</v>
      </c>
      <c r="E36" s="41">
        <v>662003</v>
      </c>
      <c r="F36" s="46">
        <v>62366</v>
      </c>
      <c r="G36" s="41">
        <v>31247</v>
      </c>
      <c r="H36" s="41">
        <v>31119</v>
      </c>
      <c r="I36" s="41">
        <v>75</v>
      </c>
      <c r="J36" s="41">
        <v>39</v>
      </c>
      <c r="K36" s="41">
        <v>36</v>
      </c>
      <c r="L36" s="67">
        <v>107</v>
      </c>
      <c r="M36" s="67">
        <v>84</v>
      </c>
      <c r="N36" s="67">
        <v>23</v>
      </c>
      <c r="O36" s="42"/>
      <c r="P36" s="41">
        <v>1398645</v>
      </c>
      <c r="Q36" s="43">
        <v>0.94897919057373381</v>
      </c>
      <c r="R36" s="47">
        <v>48100</v>
      </c>
      <c r="S36" s="43">
        <v>1.2965904365904366</v>
      </c>
      <c r="T36" s="41">
        <v>160</v>
      </c>
      <c r="U36" s="44">
        <v>0.46875</v>
      </c>
      <c r="V36" s="41">
        <v>2660</v>
      </c>
      <c r="W36" s="44">
        <v>4.0225563909774435E-2</v>
      </c>
    </row>
    <row r="37" spans="1:23" x14ac:dyDescent="0.45">
      <c r="A37" s="45" t="s">
        <v>43</v>
      </c>
      <c r="B37" s="40">
        <v>818819</v>
      </c>
      <c r="C37" s="40">
        <v>718617</v>
      </c>
      <c r="D37" s="40">
        <v>360385</v>
      </c>
      <c r="E37" s="41">
        <v>358232</v>
      </c>
      <c r="F37" s="46">
        <v>100066</v>
      </c>
      <c r="G37" s="41">
        <v>50231</v>
      </c>
      <c r="H37" s="41">
        <v>49835</v>
      </c>
      <c r="I37" s="41">
        <v>63</v>
      </c>
      <c r="J37" s="41">
        <v>30</v>
      </c>
      <c r="K37" s="41">
        <v>33</v>
      </c>
      <c r="L37" s="67">
        <v>73</v>
      </c>
      <c r="M37" s="67">
        <v>44</v>
      </c>
      <c r="N37" s="67">
        <v>29</v>
      </c>
      <c r="O37" s="42"/>
      <c r="P37" s="41">
        <v>826860</v>
      </c>
      <c r="Q37" s="43">
        <v>0.86909150279370151</v>
      </c>
      <c r="R37" s="47">
        <v>110800</v>
      </c>
      <c r="S37" s="43">
        <v>0.90312274368231049</v>
      </c>
      <c r="T37" s="41">
        <v>540</v>
      </c>
      <c r="U37" s="44">
        <v>0.11666666666666667</v>
      </c>
      <c r="V37" s="41">
        <v>530</v>
      </c>
      <c r="W37" s="44">
        <v>0.13773584905660377</v>
      </c>
    </row>
    <row r="38" spans="1:23" x14ac:dyDescent="0.45">
      <c r="A38" s="45" t="s">
        <v>44</v>
      </c>
      <c r="B38" s="40">
        <v>1046012</v>
      </c>
      <c r="C38" s="40">
        <v>990405</v>
      </c>
      <c r="D38" s="40">
        <v>496531</v>
      </c>
      <c r="E38" s="41">
        <v>493874</v>
      </c>
      <c r="F38" s="46">
        <v>55428</v>
      </c>
      <c r="G38" s="41">
        <v>27797</v>
      </c>
      <c r="H38" s="41">
        <v>27631</v>
      </c>
      <c r="I38" s="41">
        <v>117</v>
      </c>
      <c r="J38" s="41">
        <v>54</v>
      </c>
      <c r="K38" s="41">
        <v>63</v>
      </c>
      <c r="L38" s="67">
        <v>62</v>
      </c>
      <c r="M38" s="67">
        <v>41</v>
      </c>
      <c r="N38" s="67">
        <v>21</v>
      </c>
      <c r="O38" s="42"/>
      <c r="P38" s="41">
        <v>1077500</v>
      </c>
      <c r="Q38" s="43">
        <v>0.91916937354988404</v>
      </c>
      <c r="R38" s="47">
        <v>47400</v>
      </c>
      <c r="S38" s="43">
        <v>1.1693670886075949</v>
      </c>
      <c r="T38" s="41">
        <v>880</v>
      </c>
      <c r="U38" s="44">
        <v>0.13295454545454546</v>
      </c>
      <c r="V38" s="41">
        <v>700</v>
      </c>
      <c r="W38" s="44">
        <v>8.8571428571428565E-2</v>
      </c>
    </row>
    <row r="39" spans="1:23" x14ac:dyDescent="0.45">
      <c r="A39" s="45" t="s">
        <v>45</v>
      </c>
      <c r="B39" s="40">
        <v>2759048</v>
      </c>
      <c r="C39" s="40">
        <v>2425006</v>
      </c>
      <c r="D39" s="40">
        <v>1216245</v>
      </c>
      <c r="E39" s="41">
        <v>1208761</v>
      </c>
      <c r="F39" s="46">
        <v>333487</v>
      </c>
      <c r="G39" s="41">
        <v>167380</v>
      </c>
      <c r="H39" s="41">
        <v>166107</v>
      </c>
      <c r="I39" s="41">
        <v>314</v>
      </c>
      <c r="J39" s="41">
        <v>149</v>
      </c>
      <c r="K39" s="41">
        <v>165</v>
      </c>
      <c r="L39" s="67">
        <v>241</v>
      </c>
      <c r="M39" s="67">
        <v>166</v>
      </c>
      <c r="N39" s="67">
        <v>75</v>
      </c>
      <c r="O39" s="42"/>
      <c r="P39" s="41">
        <v>2837130</v>
      </c>
      <c r="Q39" s="43">
        <v>0.85473912016721121</v>
      </c>
      <c r="R39" s="47">
        <v>385900</v>
      </c>
      <c r="S39" s="43">
        <v>0.86417983933661568</v>
      </c>
      <c r="T39" s="41">
        <v>720</v>
      </c>
      <c r="U39" s="44">
        <v>0.43611111111111112</v>
      </c>
      <c r="V39" s="41">
        <v>5370</v>
      </c>
      <c r="W39" s="44">
        <v>4.4878957169459964E-2</v>
      </c>
    </row>
    <row r="40" spans="1:23" x14ac:dyDescent="0.45">
      <c r="A40" s="45" t="s">
        <v>46</v>
      </c>
      <c r="B40" s="40">
        <v>4148551</v>
      </c>
      <c r="C40" s="40">
        <v>3552946</v>
      </c>
      <c r="D40" s="40">
        <v>1781111</v>
      </c>
      <c r="E40" s="41">
        <v>1771835</v>
      </c>
      <c r="F40" s="46">
        <v>595222</v>
      </c>
      <c r="G40" s="41">
        <v>298638</v>
      </c>
      <c r="H40" s="41">
        <v>296584</v>
      </c>
      <c r="I40" s="41">
        <v>126</v>
      </c>
      <c r="J40" s="41">
        <v>58</v>
      </c>
      <c r="K40" s="41">
        <v>68</v>
      </c>
      <c r="L40" s="67">
        <v>257</v>
      </c>
      <c r="M40" s="67">
        <v>175</v>
      </c>
      <c r="N40" s="67">
        <v>82</v>
      </c>
      <c r="O40" s="42"/>
      <c r="P40" s="41">
        <v>3981430</v>
      </c>
      <c r="Q40" s="43">
        <v>0.89237937123093969</v>
      </c>
      <c r="R40" s="47">
        <v>616200</v>
      </c>
      <c r="S40" s="43">
        <v>0.96595585848750409</v>
      </c>
      <c r="T40" s="41">
        <v>1240</v>
      </c>
      <c r="U40" s="44">
        <v>0.10161290322580645</v>
      </c>
      <c r="V40" s="41">
        <v>7530</v>
      </c>
      <c r="W40" s="44">
        <v>3.4130146082337318E-2</v>
      </c>
    </row>
    <row r="41" spans="1:23" x14ac:dyDescent="0.45">
      <c r="A41" s="45" t="s">
        <v>47</v>
      </c>
      <c r="B41" s="40">
        <v>2037532</v>
      </c>
      <c r="C41" s="40">
        <v>1824288</v>
      </c>
      <c r="D41" s="40">
        <v>914270</v>
      </c>
      <c r="E41" s="41">
        <v>910018</v>
      </c>
      <c r="F41" s="46">
        <v>213035</v>
      </c>
      <c r="G41" s="41">
        <v>106976</v>
      </c>
      <c r="H41" s="41">
        <v>106059</v>
      </c>
      <c r="I41" s="41">
        <v>55</v>
      </c>
      <c r="J41" s="41">
        <v>29</v>
      </c>
      <c r="K41" s="41">
        <v>26</v>
      </c>
      <c r="L41" s="67">
        <v>154</v>
      </c>
      <c r="M41" s="67">
        <v>115</v>
      </c>
      <c r="N41" s="67">
        <v>39</v>
      </c>
      <c r="O41" s="42"/>
      <c r="P41" s="41">
        <v>2024075</v>
      </c>
      <c r="Q41" s="43">
        <v>0.90129466546447146</v>
      </c>
      <c r="R41" s="47">
        <v>210200</v>
      </c>
      <c r="S41" s="43">
        <v>1.0134871550903901</v>
      </c>
      <c r="T41" s="41">
        <v>420</v>
      </c>
      <c r="U41" s="44">
        <v>0.13095238095238096</v>
      </c>
      <c r="V41" s="41">
        <v>4620</v>
      </c>
      <c r="W41" s="44">
        <v>3.3333333333333333E-2</v>
      </c>
    </row>
    <row r="42" spans="1:23" x14ac:dyDescent="0.45">
      <c r="A42" s="45" t="s">
        <v>48</v>
      </c>
      <c r="B42" s="40">
        <v>1094164</v>
      </c>
      <c r="C42" s="40">
        <v>941791</v>
      </c>
      <c r="D42" s="40">
        <v>472148</v>
      </c>
      <c r="E42" s="41">
        <v>469643</v>
      </c>
      <c r="F42" s="46">
        <v>152133</v>
      </c>
      <c r="G42" s="41">
        <v>76276</v>
      </c>
      <c r="H42" s="41">
        <v>75857</v>
      </c>
      <c r="I42" s="41">
        <v>167</v>
      </c>
      <c r="J42" s="41">
        <v>79</v>
      </c>
      <c r="K42" s="41">
        <v>88</v>
      </c>
      <c r="L42" s="67">
        <v>73</v>
      </c>
      <c r="M42" s="67">
        <v>70</v>
      </c>
      <c r="N42" s="67">
        <v>3</v>
      </c>
      <c r="O42" s="42"/>
      <c r="P42" s="41">
        <v>1026575</v>
      </c>
      <c r="Q42" s="43">
        <v>0.91741080778316242</v>
      </c>
      <c r="R42" s="47">
        <v>152900</v>
      </c>
      <c r="S42" s="43">
        <v>0.99498364944408113</v>
      </c>
      <c r="T42" s="41">
        <v>860</v>
      </c>
      <c r="U42" s="44">
        <v>0.19418604651162791</v>
      </c>
      <c r="V42" s="41">
        <v>8000</v>
      </c>
      <c r="W42" s="44">
        <v>9.1249999999999994E-3</v>
      </c>
    </row>
    <row r="43" spans="1:23" x14ac:dyDescent="0.45">
      <c r="A43" s="45" t="s">
        <v>49</v>
      </c>
      <c r="B43" s="40">
        <v>1448181</v>
      </c>
      <c r="C43" s="40">
        <v>1335753</v>
      </c>
      <c r="D43" s="40">
        <v>669584</v>
      </c>
      <c r="E43" s="41">
        <v>666169</v>
      </c>
      <c r="F43" s="46">
        <v>112193</v>
      </c>
      <c r="G43" s="41">
        <v>56185</v>
      </c>
      <c r="H43" s="41">
        <v>56008</v>
      </c>
      <c r="I43" s="41">
        <v>173</v>
      </c>
      <c r="J43" s="41">
        <v>85</v>
      </c>
      <c r="K43" s="41">
        <v>88</v>
      </c>
      <c r="L43" s="67">
        <v>62</v>
      </c>
      <c r="M43" s="67">
        <v>57</v>
      </c>
      <c r="N43" s="67">
        <v>5</v>
      </c>
      <c r="O43" s="42"/>
      <c r="P43" s="41">
        <v>1441310</v>
      </c>
      <c r="Q43" s="43">
        <v>0.92676315296501099</v>
      </c>
      <c r="R43" s="47">
        <v>102300</v>
      </c>
      <c r="S43" s="43">
        <v>1.0967057673509286</v>
      </c>
      <c r="T43" s="41">
        <v>200</v>
      </c>
      <c r="U43" s="44">
        <v>0.86499999999999999</v>
      </c>
      <c r="V43" s="41">
        <v>1760</v>
      </c>
      <c r="W43" s="44">
        <v>3.5227272727272725E-2</v>
      </c>
    </row>
    <row r="44" spans="1:23" x14ac:dyDescent="0.45">
      <c r="A44" s="45" t="s">
        <v>50</v>
      </c>
      <c r="B44" s="40">
        <v>2060563</v>
      </c>
      <c r="C44" s="40">
        <v>1927305</v>
      </c>
      <c r="D44" s="40">
        <v>966481</v>
      </c>
      <c r="E44" s="41">
        <v>960824</v>
      </c>
      <c r="F44" s="46">
        <v>132958</v>
      </c>
      <c r="G44" s="41">
        <v>66749</v>
      </c>
      <c r="H44" s="41">
        <v>66209</v>
      </c>
      <c r="I44" s="41">
        <v>56</v>
      </c>
      <c r="J44" s="41">
        <v>26</v>
      </c>
      <c r="K44" s="41">
        <v>30</v>
      </c>
      <c r="L44" s="67">
        <v>244</v>
      </c>
      <c r="M44" s="67">
        <v>163</v>
      </c>
      <c r="N44" s="67">
        <v>81</v>
      </c>
      <c r="O44" s="42"/>
      <c r="P44" s="41">
        <v>2095550</v>
      </c>
      <c r="Q44" s="43">
        <v>0.91971320178473437</v>
      </c>
      <c r="R44" s="47">
        <v>128400</v>
      </c>
      <c r="S44" s="43">
        <v>1.0354984423676012</v>
      </c>
      <c r="T44" s="41">
        <v>100</v>
      </c>
      <c r="U44" s="44">
        <v>0.56000000000000005</v>
      </c>
      <c r="V44" s="41">
        <v>11740</v>
      </c>
      <c r="W44" s="44">
        <v>2.0783645655877342E-2</v>
      </c>
    </row>
    <row r="45" spans="1:23" x14ac:dyDescent="0.45">
      <c r="A45" s="45" t="s">
        <v>51</v>
      </c>
      <c r="B45" s="40">
        <v>1039367</v>
      </c>
      <c r="C45" s="40">
        <v>980117</v>
      </c>
      <c r="D45" s="40">
        <v>492206</v>
      </c>
      <c r="E45" s="41">
        <v>487911</v>
      </c>
      <c r="F45" s="46">
        <v>58903</v>
      </c>
      <c r="G45" s="41">
        <v>29630</v>
      </c>
      <c r="H45" s="41">
        <v>29273</v>
      </c>
      <c r="I45" s="41">
        <v>74</v>
      </c>
      <c r="J45" s="41">
        <v>33</v>
      </c>
      <c r="K45" s="41">
        <v>41</v>
      </c>
      <c r="L45" s="67">
        <v>273</v>
      </c>
      <c r="M45" s="67">
        <v>171</v>
      </c>
      <c r="N45" s="67">
        <v>102</v>
      </c>
      <c r="O45" s="42"/>
      <c r="P45" s="41">
        <v>1048795</v>
      </c>
      <c r="Q45" s="43">
        <v>0.93451723168016632</v>
      </c>
      <c r="R45" s="47">
        <v>55600</v>
      </c>
      <c r="S45" s="43">
        <v>1.0594064748201439</v>
      </c>
      <c r="T45" s="41">
        <v>140</v>
      </c>
      <c r="U45" s="44">
        <v>0.52857142857142858</v>
      </c>
      <c r="V45" s="41">
        <v>6730</v>
      </c>
      <c r="W45" s="44">
        <v>4.0564635958395247E-2</v>
      </c>
    </row>
    <row r="46" spans="1:23" x14ac:dyDescent="0.45">
      <c r="A46" s="45" t="s">
        <v>52</v>
      </c>
      <c r="B46" s="40">
        <v>7671396</v>
      </c>
      <c r="C46" s="40">
        <v>6690976</v>
      </c>
      <c r="D46" s="40">
        <v>3360187</v>
      </c>
      <c r="E46" s="41">
        <v>3330789</v>
      </c>
      <c r="F46" s="46">
        <v>979947</v>
      </c>
      <c r="G46" s="41">
        <v>493587</v>
      </c>
      <c r="H46" s="41">
        <v>486360</v>
      </c>
      <c r="I46" s="41">
        <v>204</v>
      </c>
      <c r="J46" s="41">
        <v>92</v>
      </c>
      <c r="K46" s="41">
        <v>112</v>
      </c>
      <c r="L46" s="67">
        <v>269</v>
      </c>
      <c r="M46" s="67">
        <v>221</v>
      </c>
      <c r="N46" s="67">
        <v>48</v>
      </c>
      <c r="O46" s="42"/>
      <c r="P46" s="41">
        <v>7070230</v>
      </c>
      <c r="Q46" s="43">
        <v>0.94635902933850813</v>
      </c>
      <c r="R46" s="47">
        <v>1044500</v>
      </c>
      <c r="S46" s="43">
        <v>0.93819722355193869</v>
      </c>
      <c r="T46" s="41">
        <v>920</v>
      </c>
      <c r="U46" s="44">
        <v>0.22173913043478261</v>
      </c>
      <c r="V46" s="41">
        <v>2700</v>
      </c>
      <c r="W46" s="44">
        <v>9.9629629629629624E-2</v>
      </c>
    </row>
    <row r="47" spans="1:23" x14ac:dyDescent="0.45">
      <c r="A47" s="45" t="s">
        <v>53</v>
      </c>
      <c r="B47" s="40">
        <v>1193666</v>
      </c>
      <c r="C47" s="40">
        <v>1109900</v>
      </c>
      <c r="D47" s="40">
        <v>556541</v>
      </c>
      <c r="E47" s="41">
        <v>553359</v>
      </c>
      <c r="F47" s="46">
        <v>83609</v>
      </c>
      <c r="G47" s="41">
        <v>42119</v>
      </c>
      <c r="H47" s="41">
        <v>41490</v>
      </c>
      <c r="I47" s="41">
        <v>16</v>
      </c>
      <c r="J47" s="41">
        <v>5</v>
      </c>
      <c r="K47" s="41">
        <v>11</v>
      </c>
      <c r="L47" s="67">
        <v>141</v>
      </c>
      <c r="M47" s="67">
        <v>73</v>
      </c>
      <c r="N47" s="67">
        <v>68</v>
      </c>
      <c r="O47" s="42"/>
      <c r="P47" s="41">
        <v>1212205</v>
      </c>
      <c r="Q47" s="43">
        <v>0.91560420885906257</v>
      </c>
      <c r="R47" s="47">
        <v>74400</v>
      </c>
      <c r="S47" s="43">
        <v>1.1237768817204301</v>
      </c>
      <c r="T47" s="41">
        <v>140</v>
      </c>
      <c r="U47" s="44">
        <v>0.11428571428571428</v>
      </c>
      <c r="V47" s="41">
        <v>1120</v>
      </c>
      <c r="W47" s="44">
        <v>0.12589285714285714</v>
      </c>
    </row>
    <row r="48" spans="1:23" x14ac:dyDescent="0.45">
      <c r="A48" s="45" t="s">
        <v>54</v>
      </c>
      <c r="B48" s="40">
        <v>2037772</v>
      </c>
      <c r="C48" s="40">
        <v>1752849</v>
      </c>
      <c r="D48" s="40">
        <v>879602</v>
      </c>
      <c r="E48" s="41">
        <v>873247</v>
      </c>
      <c r="F48" s="46">
        <v>284835</v>
      </c>
      <c r="G48" s="41">
        <v>142712</v>
      </c>
      <c r="H48" s="41">
        <v>142123</v>
      </c>
      <c r="I48" s="41">
        <v>29</v>
      </c>
      <c r="J48" s="41">
        <v>12</v>
      </c>
      <c r="K48" s="41">
        <v>17</v>
      </c>
      <c r="L48" s="67">
        <v>59</v>
      </c>
      <c r="M48" s="67">
        <v>51</v>
      </c>
      <c r="N48" s="67">
        <v>8</v>
      </c>
      <c r="O48" s="42"/>
      <c r="P48" s="41">
        <v>1909420</v>
      </c>
      <c r="Q48" s="43">
        <v>0.91800075415571225</v>
      </c>
      <c r="R48" s="47">
        <v>288800</v>
      </c>
      <c r="S48" s="43">
        <v>0.9862707756232687</v>
      </c>
      <c r="T48" s="41">
        <v>300</v>
      </c>
      <c r="U48" s="44">
        <v>9.6666666666666665E-2</v>
      </c>
      <c r="V48" s="41">
        <v>1370</v>
      </c>
      <c r="W48" s="44">
        <v>4.3065693430656936E-2</v>
      </c>
    </row>
    <row r="49" spans="1:23" x14ac:dyDescent="0.45">
      <c r="A49" s="45" t="s">
        <v>55</v>
      </c>
      <c r="B49" s="40">
        <v>2673977</v>
      </c>
      <c r="C49" s="40">
        <v>2305321</v>
      </c>
      <c r="D49" s="40">
        <v>1156142</v>
      </c>
      <c r="E49" s="41">
        <v>1149179</v>
      </c>
      <c r="F49" s="46">
        <v>368253</v>
      </c>
      <c r="G49" s="41">
        <v>184764</v>
      </c>
      <c r="H49" s="41">
        <v>183489</v>
      </c>
      <c r="I49" s="41">
        <v>252</v>
      </c>
      <c r="J49" s="41">
        <v>124</v>
      </c>
      <c r="K49" s="41">
        <v>128</v>
      </c>
      <c r="L49" s="67">
        <v>151</v>
      </c>
      <c r="M49" s="67">
        <v>130</v>
      </c>
      <c r="N49" s="67">
        <v>21</v>
      </c>
      <c r="O49" s="42"/>
      <c r="P49" s="41">
        <v>2537755</v>
      </c>
      <c r="Q49" s="43">
        <v>0.90840959824726975</v>
      </c>
      <c r="R49" s="47">
        <v>350000</v>
      </c>
      <c r="S49" s="43">
        <v>1.0521514285714286</v>
      </c>
      <c r="T49" s="41">
        <v>720</v>
      </c>
      <c r="U49" s="44">
        <v>0.35</v>
      </c>
      <c r="V49" s="41">
        <v>1500</v>
      </c>
      <c r="W49" s="44">
        <v>0.10066666666666667</v>
      </c>
    </row>
    <row r="50" spans="1:23" x14ac:dyDescent="0.45">
      <c r="A50" s="45" t="s">
        <v>56</v>
      </c>
      <c r="B50" s="40">
        <v>1699571</v>
      </c>
      <c r="C50" s="40">
        <v>1563487</v>
      </c>
      <c r="D50" s="40">
        <v>784751</v>
      </c>
      <c r="E50" s="41">
        <v>778736</v>
      </c>
      <c r="F50" s="46">
        <v>135750</v>
      </c>
      <c r="G50" s="41">
        <v>68085</v>
      </c>
      <c r="H50" s="41">
        <v>67665</v>
      </c>
      <c r="I50" s="41">
        <v>98</v>
      </c>
      <c r="J50" s="41">
        <v>42</v>
      </c>
      <c r="K50" s="41">
        <v>56</v>
      </c>
      <c r="L50" s="67">
        <v>236</v>
      </c>
      <c r="M50" s="67">
        <v>139</v>
      </c>
      <c r="N50" s="67">
        <v>97</v>
      </c>
      <c r="O50" s="42"/>
      <c r="P50" s="41">
        <v>1676195</v>
      </c>
      <c r="Q50" s="43">
        <v>0.93275961329081636</v>
      </c>
      <c r="R50" s="47">
        <v>125500</v>
      </c>
      <c r="S50" s="43">
        <v>1.0816733067729083</v>
      </c>
      <c r="T50" s="41">
        <v>540</v>
      </c>
      <c r="U50" s="44">
        <v>0.18148148148148149</v>
      </c>
      <c r="V50" s="41">
        <v>1150</v>
      </c>
      <c r="W50" s="44">
        <v>0.20521739130434782</v>
      </c>
    </row>
    <row r="51" spans="1:23" x14ac:dyDescent="0.45">
      <c r="A51" s="45" t="s">
        <v>57</v>
      </c>
      <c r="B51" s="40">
        <v>1614252</v>
      </c>
      <c r="C51" s="40">
        <v>1550957</v>
      </c>
      <c r="D51" s="40">
        <v>778115</v>
      </c>
      <c r="E51" s="41">
        <v>772842</v>
      </c>
      <c r="F51" s="46">
        <v>63092</v>
      </c>
      <c r="G51" s="41">
        <v>31639</v>
      </c>
      <c r="H51" s="41">
        <v>31453</v>
      </c>
      <c r="I51" s="41">
        <v>27</v>
      </c>
      <c r="J51" s="41">
        <v>10</v>
      </c>
      <c r="K51" s="41">
        <v>17</v>
      </c>
      <c r="L51" s="67">
        <v>176</v>
      </c>
      <c r="M51" s="67">
        <v>144</v>
      </c>
      <c r="N51" s="67">
        <v>32</v>
      </c>
      <c r="O51" s="42"/>
      <c r="P51" s="41">
        <v>1622295</v>
      </c>
      <c r="Q51" s="43">
        <v>0.9560264933319772</v>
      </c>
      <c r="R51" s="47">
        <v>55600</v>
      </c>
      <c r="S51" s="43">
        <v>1.134748201438849</v>
      </c>
      <c r="T51" s="41">
        <v>300</v>
      </c>
      <c r="U51" s="44">
        <v>0.09</v>
      </c>
      <c r="V51" s="41">
        <v>3300</v>
      </c>
      <c r="W51" s="44">
        <v>5.3333333333333337E-2</v>
      </c>
    </row>
    <row r="52" spans="1:23" x14ac:dyDescent="0.45">
      <c r="A52" s="45" t="s">
        <v>58</v>
      </c>
      <c r="B52" s="40">
        <v>2417563</v>
      </c>
      <c r="C52" s="40">
        <v>2217826</v>
      </c>
      <c r="D52" s="40">
        <v>1113182</v>
      </c>
      <c r="E52" s="41">
        <v>1104644</v>
      </c>
      <c r="F52" s="46">
        <v>199474</v>
      </c>
      <c r="G52" s="41">
        <v>100132</v>
      </c>
      <c r="H52" s="41">
        <v>99342</v>
      </c>
      <c r="I52" s="41">
        <v>234</v>
      </c>
      <c r="J52" s="41">
        <v>115</v>
      </c>
      <c r="K52" s="41">
        <v>119</v>
      </c>
      <c r="L52" s="67">
        <v>29</v>
      </c>
      <c r="M52" s="67">
        <v>27</v>
      </c>
      <c r="N52" s="67">
        <v>2</v>
      </c>
      <c r="O52" s="42"/>
      <c r="P52" s="41">
        <v>2407410</v>
      </c>
      <c r="Q52" s="43">
        <v>0.92124980788482225</v>
      </c>
      <c r="R52" s="47">
        <v>197100</v>
      </c>
      <c r="S52" s="43">
        <v>1.0120446473871132</v>
      </c>
      <c r="T52" s="41">
        <v>340</v>
      </c>
      <c r="U52" s="44">
        <v>0.68823529411764706</v>
      </c>
      <c r="V52" s="41">
        <v>3220</v>
      </c>
      <c r="W52" s="44">
        <v>9.0062111801242229E-3</v>
      </c>
    </row>
    <row r="53" spans="1:23" x14ac:dyDescent="0.45">
      <c r="A53" s="45" t="s">
        <v>59</v>
      </c>
      <c r="B53" s="40">
        <v>1966142</v>
      </c>
      <c r="C53" s="40">
        <v>1686308</v>
      </c>
      <c r="D53" s="40">
        <v>847803</v>
      </c>
      <c r="E53" s="41">
        <v>838505</v>
      </c>
      <c r="F53" s="46">
        <v>279178</v>
      </c>
      <c r="G53" s="41">
        <v>140346</v>
      </c>
      <c r="H53" s="41">
        <v>138832</v>
      </c>
      <c r="I53" s="41">
        <v>489</v>
      </c>
      <c r="J53" s="41">
        <v>242</v>
      </c>
      <c r="K53" s="41">
        <v>247</v>
      </c>
      <c r="L53" s="67">
        <v>167</v>
      </c>
      <c r="M53" s="67">
        <v>137</v>
      </c>
      <c r="N53" s="67">
        <v>30</v>
      </c>
      <c r="O53" s="42"/>
      <c r="P53" s="41">
        <v>1955425</v>
      </c>
      <c r="Q53" s="43">
        <v>0.86237416418425661</v>
      </c>
      <c r="R53" s="47">
        <v>305500</v>
      </c>
      <c r="S53" s="43">
        <v>0.9138396072013093</v>
      </c>
      <c r="T53" s="41">
        <v>1260</v>
      </c>
      <c r="U53" s="44">
        <v>0.3880952380952381</v>
      </c>
      <c r="V53" s="41">
        <v>4430</v>
      </c>
      <c r="W53" s="44">
        <v>3.7697516930022573E-2</v>
      </c>
    </row>
    <row r="55" spans="1:23" x14ac:dyDescent="0.45">
      <c r="A55" s="114" t="s">
        <v>133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23" x14ac:dyDescent="0.45">
      <c r="A56" s="115" t="s">
        <v>134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23" x14ac:dyDescent="0.45">
      <c r="A57" s="115" t="s">
        <v>135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23" x14ac:dyDescent="0.45">
      <c r="A58" s="115" t="s">
        <v>136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23" ht="18" customHeight="1" x14ac:dyDescent="0.45">
      <c r="A59" s="114" t="s">
        <v>137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23" x14ac:dyDescent="0.45">
      <c r="A60" s="22" t="s">
        <v>138</v>
      </c>
    </row>
    <row r="61" spans="1:23" x14ac:dyDescent="0.45">
      <c r="A61" s="22" t="s">
        <v>139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140</v>
      </c>
    </row>
    <row r="2" spans="1:6" x14ac:dyDescent="0.45">
      <c r="D2" s="49" t="s">
        <v>141</v>
      </c>
    </row>
    <row r="3" spans="1:6" ht="36" x14ac:dyDescent="0.45">
      <c r="A3" s="45" t="s">
        <v>2</v>
      </c>
      <c r="B3" s="39" t="s">
        <v>142</v>
      </c>
      <c r="C3" s="50" t="s">
        <v>94</v>
      </c>
      <c r="D3" s="50" t="s">
        <v>95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143</v>
      </c>
    </row>
    <row r="54" spans="1:4" x14ac:dyDescent="0.45">
      <c r="A54" t="s">
        <v>144</v>
      </c>
    </row>
    <row r="55" spans="1:4" x14ac:dyDescent="0.45">
      <c r="A55" t="s">
        <v>145</v>
      </c>
    </row>
    <row r="56" spans="1:4" x14ac:dyDescent="0.45">
      <c r="A56" t="s">
        <v>146</v>
      </c>
    </row>
    <row r="57" spans="1:4" x14ac:dyDescent="0.45">
      <c r="A57" s="22" t="s">
        <v>147</v>
      </c>
    </row>
    <row r="58" spans="1:4" x14ac:dyDescent="0.45">
      <c r="A58" t="s">
        <v>148</v>
      </c>
    </row>
    <row r="59" spans="1:4" x14ac:dyDescent="0.45">
      <c r="A59" t="s">
        <v>149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DIGI-808455956-3925152</_dlc_DocId>
    <_dlc_DocIdUrl xmlns="89559dea-130d-4237-8e78-1ce7f44b9a24">
      <Url>https://digitalgojp.sharepoint.com/sites/digi_portal/_layouts/15/DocIdRedir.aspx?ID=DIGI-808455956-3925152</Url>
      <Description>DIGI-808455956-3925152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2022-07-26T08:36:05Z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e52599b6-7c10-4e10-9cfc-ef96c8f7abe3</vt:lpwstr>
  </property>
  <property fmtid="{D5CDD505-2E9C-101B-9397-08002B2CF9AE}" pid="4" name="MediaServiceImageTags">
    <vt:lpwstr/>
  </property>
</Properties>
</file>