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総接種回数!$A$1:$L$61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0" l="1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L7" i="11"/>
  <c r="J7" i="11" l="1"/>
  <c r="K7" i="11"/>
  <c r="I7" i="11"/>
  <c r="Q2" i="12"/>
  <c r="L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<sst xmlns="http://schemas.openxmlformats.org/spreadsheetml/2006/main" count="334" uniqueCount="142">
  <si>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</si>
  <si>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（3月18日公表時点）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</si>
  <si>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</si>
  <si>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</si>
  <si>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</si>
  <si>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</si>
  <si>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  <rPh sb="3" eb="5">
      <t>シュウカン</t>
    </rPh>
    <phoneticPr fontId="1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</si>
  <si>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</si>
  <si>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</si>
  <si>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</si>
  <si>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</si>
  <si>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</si>
  <si>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</si>
  <si>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</si>
  <si>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</si>
  <si>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</si>
  <si>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</si>
  <si>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</si>
  <si>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</si>
  <si>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</si>
  <si>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</si>
  <si>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</si>
  <si>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</si>
  <si>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</si>
  <si>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</si>
  <si>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</si>
  <si>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</si>
  <si>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</si>
  <si>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</si>
  <si>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</si>
  <si>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</si>
  <si>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</si>
  <si>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</si>
  <si>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</si>
  <si>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</si>
  <si>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</si>
  <si>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</si>
  <si>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</si>
  <si>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</si>
  <si>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</si>
  <si>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</si>
  <si>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</si>
  <si>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</si>
  <si>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</si>
  <si>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</si>
  <si>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</si>
  <si>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</si>
  <si>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</si>
  <si>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</si>
  <si>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</si>
  <si>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</si>
  <si>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</si>
  <si>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</si>
  <si>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</si>
  <si>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</si>
  <si>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</si>
  <si>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</si>
  <si>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</si>
  <si>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</si>
  <si>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</si>
  <si>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</si>
  <si>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</si>
  <si>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</si>
  <si>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</si>
  <si>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</si>
  <si>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</si>
  <si>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</si>
  <si>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</si>
  <si>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</si>
  <si>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</si>
  <si>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</si>
  <si>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</si>
  <si>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</si>
  <si>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</si>
  <si>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</si>
  <si>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</si>
  <si>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</si>
  <si>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</si>
  <si>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</si>
  <si>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</si>
  <si>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</si>
  <si>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</si>
  <si>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</si>
  <si>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</si>
  <si>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</si>
  <si>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</si>
  <si>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</si>
  <si>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</si>
  <si>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</si>
  <si>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</si>
  <si>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</si>
  <si>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</si>
  <si>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</si>
  <si>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</si>
  <si>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</si>
  <si>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接種回数（3月17日まで）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</si>
  <si>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</si>
  <si>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</si>
  <si>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</si>
  <si>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</si>
  <si>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</si>
  <si>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</si>
  <si>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</si>
  <si>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</si>
  <si>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</si>
  <si>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</si>
  <si>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</si>
  <si>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</si>
  <si>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</si>
  <si>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</si>
  <si>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</si>
  <si>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</si>
  <si>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（3月17日まで）</t>
  </si>
  <si>
    <t>ワクチン供給量
（3月17日まで）※4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</si>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</sst>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C18" sqref="C18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44637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42025673</v>
      </c>
      <c r="D10" s="11">
        <f>C10/$B10</f>
        <v>0.33183832527175855</v>
      </c>
      <c r="E10" s="21">
        <f>SUM(E11:E57)</f>
        <v>6281354</v>
      </c>
      <c r="F10" s="11">
        <f>E10/$B10</f>
        <v>4.9598110940402111E-2</v>
      </c>
      <c r="G10" s="21">
        <f>SUM(G11:G57)</f>
        <v>867403</v>
      </c>
      <c r="H10" s="11">
        <f>G10/$B10</f>
        <v>6.8490886238918572E-3</v>
      </c>
    </row>
    <row r="11" spans="1:8" x14ac:dyDescent="0.45">
      <c r="A11" s="12" t="s">
        <v>14</v>
      </c>
      <c r="B11" s="20">
        <v>5226603</v>
      </c>
      <c r="C11" s="21">
        <v>1664995</v>
      </c>
      <c r="D11" s="11">
        <f t="shared" ref="D11:D57" si="0">C11/$B11</f>
        <v>0.31856159727455863</v>
      </c>
      <c r="E11" s="21">
        <v>275008</v>
      </c>
      <c r="F11" s="11">
        <f t="shared" ref="F11:F57" si="1">E11/$B11</f>
        <v>5.261696746433582E-2</v>
      </c>
      <c r="G11" s="21">
        <v>50642</v>
      </c>
      <c r="H11" s="11">
        <f t="shared" ref="H11:H57" si="2">G11/$B11</f>
        <v>9.6892761895250121E-3</v>
      </c>
    </row>
    <row r="12" spans="1:8" x14ac:dyDescent="0.45">
      <c r="A12" s="12" t="s">
        <v>15</v>
      </c>
      <c r="B12" s="20">
        <v>1259615</v>
      </c>
      <c r="C12" s="21">
        <v>397036</v>
      </c>
      <c r="D12" s="11">
        <f t="shared" si="0"/>
        <v>0.3152042489173279</v>
      </c>
      <c r="E12" s="21">
        <v>61074</v>
      </c>
      <c r="F12" s="11">
        <f t="shared" si="1"/>
        <v>4.8486243812593532E-2</v>
      </c>
      <c r="G12" s="21">
        <v>11756</v>
      </c>
      <c r="H12" s="11">
        <f t="shared" si="2"/>
        <v>9.3330104833619799E-3</v>
      </c>
    </row>
    <row r="13" spans="1:8" x14ac:dyDescent="0.45">
      <c r="A13" s="12" t="s">
        <v>16</v>
      </c>
      <c r="B13" s="20">
        <v>1220823</v>
      </c>
      <c r="C13" s="21">
        <v>404685</v>
      </c>
      <c r="D13" s="11">
        <f t="shared" si="0"/>
        <v>0.3314853996033823</v>
      </c>
      <c r="E13" s="21">
        <v>63518</v>
      </c>
      <c r="F13" s="11">
        <f t="shared" si="1"/>
        <v>5.2028836285030675E-2</v>
      </c>
      <c r="G13" s="21">
        <v>7179</v>
      </c>
      <c r="H13" s="11">
        <f t="shared" si="2"/>
        <v>5.8804593294851095E-3</v>
      </c>
    </row>
    <row r="14" spans="1:8" x14ac:dyDescent="0.45">
      <c r="A14" s="12" t="s">
        <v>17</v>
      </c>
      <c r="B14" s="20">
        <v>2281989</v>
      </c>
      <c r="C14" s="21">
        <v>778433</v>
      </c>
      <c r="D14" s="11">
        <f t="shared" si="0"/>
        <v>0.34112039979158532</v>
      </c>
      <c r="E14" s="21">
        <v>98945</v>
      </c>
      <c r="F14" s="11">
        <f t="shared" si="1"/>
        <v>4.3359104710846544E-2</v>
      </c>
      <c r="G14" s="21">
        <v>10669</v>
      </c>
      <c r="H14" s="11">
        <f t="shared" si="2"/>
        <v>4.6753073744001394E-3</v>
      </c>
    </row>
    <row r="15" spans="1:8" x14ac:dyDescent="0.45">
      <c r="A15" s="12" t="s">
        <v>18</v>
      </c>
      <c r="B15" s="20">
        <v>971288</v>
      </c>
      <c r="C15" s="21">
        <v>284999</v>
      </c>
      <c r="D15" s="11">
        <f t="shared" si="0"/>
        <v>0.29342378367693206</v>
      </c>
      <c r="E15" s="21">
        <v>58517</v>
      </c>
      <c r="F15" s="11">
        <f t="shared" si="1"/>
        <v>6.0246806302559075E-2</v>
      </c>
      <c r="G15" s="21">
        <v>6622</v>
      </c>
      <c r="H15" s="11">
        <f t="shared" si="2"/>
        <v>6.8177512745962064E-3</v>
      </c>
    </row>
    <row r="16" spans="1:8" x14ac:dyDescent="0.45">
      <c r="A16" s="12" t="s">
        <v>19</v>
      </c>
      <c r="B16" s="20">
        <v>1069562</v>
      </c>
      <c r="C16" s="21">
        <v>381836</v>
      </c>
      <c r="D16" s="11">
        <f t="shared" si="0"/>
        <v>0.3570022121204755</v>
      </c>
      <c r="E16" s="21">
        <v>61108</v>
      </c>
      <c r="F16" s="11">
        <f t="shared" si="1"/>
        <v>5.7133667800464118E-2</v>
      </c>
      <c r="G16" s="21">
        <v>9543</v>
      </c>
      <c r="H16" s="11">
        <f t="shared" si="2"/>
        <v>8.9223439127418518E-3</v>
      </c>
    </row>
    <row r="17" spans="1:8" x14ac:dyDescent="0.45">
      <c r="A17" s="12" t="s">
        <v>20</v>
      </c>
      <c r="B17" s="20">
        <v>1862059.0000000002</v>
      </c>
      <c r="C17" s="21">
        <v>648452</v>
      </c>
      <c r="D17" s="11">
        <f t="shared" si="0"/>
        <v>0.34824460449427214</v>
      </c>
      <c r="E17" s="21">
        <v>96142</v>
      </c>
      <c r="F17" s="11">
        <f t="shared" si="1"/>
        <v>5.1632091142117399E-2</v>
      </c>
      <c r="G17" s="21">
        <v>12328</v>
      </c>
      <c r="H17" s="11">
        <f t="shared" si="2"/>
        <v>6.6206280252129488E-3</v>
      </c>
    </row>
    <row r="18" spans="1:8" x14ac:dyDescent="0.45">
      <c r="A18" s="12" t="s">
        <v>21</v>
      </c>
      <c r="B18" s="20">
        <v>2907675</v>
      </c>
      <c r="C18" s="21">
        <v>1039678</v>
      </c>
      <c r="D18" s="11">
        <f t="shared" si="0"/>
        <v>0.35756334528446265</v>
      </c>
      <c r="E18" s="21">
        <v>140626</v>
      </c>
      <c r="F18" s="11">
        <f t="shared" si="1"/>
        <v>4.8363727032766729E-2</v>
      </c>
      <c r="G18" s="21">
        <v>18853</v>
      </c>
      <c r="H18" s="11">
        <f t="shared" si="2"/>
        <v>6.4838745733274868E-3</v>
      </c>
    </row>
    <row r="19" spans="1:8" x14ac:dyDescent="0.45">
      <c r="A19" s="12" t="s">
        <v>22</v>
      </c>
      <c r="B19" s="20">
        <v>1955401</v>
      </c>
      <c r="C19" s="21">
        <v>636711</v>
      </c>
      <c r="D19" s="11">
        <f t="shared" si="0"/>
        <v>0.32561658708367236</v>
      </c>
      <c r="E19" s="21">
        <v>88813</v>
      </c>
      <c r="F19" s="11">
        <f t="shared" si="1"/>
        <v>4.5419328311686449E-2</v>
      </c>
      <c r="G19" s="21">
        <v>12184</v>
      </c>
      <c r="H19" s="11">
        <f t="shared" si="2"/>
        <v>6.2309470026864055E-3</v>
      </c>
    </row>
    <row r="20" spans="1:8" x14ac:dyDescent="0.45">
      <c r="A20" s="12" t="s">
        <v>23</v>
      </c>
      <c r="B20" s="20">
        <v>1958101</v>
      </c>
      <c r="C20" s="21">
        <v>737772</v>
      </c>
      <c r="D20" s="11">
        <f t="shared" si="0"/>
        <v>0.37677933875729597</v>
      </c>
      <c r="E20" s="21">
        <v>100323</v>
      </c>
      <c r="F20" s="11">
        <f t="shared" si="1"/>
        <v>5.1234844372174876E-2</v>
      </c>
      <c r="G20" s="21">
        <v>15137</v>
      </c>
      <c r="H20" s="11">
        <f t="shared" si="2"/>
        <v>7.7304490422097734E-3</v>
      </c>
    </row>
    <row r="21" spans="1:8" x14ac:dyDescent="0.45">
      <c r="A21" s="12" t="s">
        <v>24</v>
      </c>
      <c r="B21" s="20">
        <v>7393799</v>
      </c>
      <c r="C21" s="21">
        <v>2317899</v>
      </c>
      <c r="D21" s="11">
        <f t="shared" si="0"/>
        <v>0.3134922926630816</v>
      </c>
      <c r="E21" s="21">
        <v>349741</v>
      </c>
      <c r="F21" s="11">
        <f t="shared" si="1"/>
        <v>4.7301935040430503E-2</v>
      </c>
      <c r="G21" s="21">
        <v>47641</v>
      </c>
      <c r="H21" s="11">
        <f t="shared" si="2"/>
        <v>6.4433723448527611E-3</v>
      </c>
    </row>
    <row r="22" spans="1:8" x14ac:dyDescent="0.45">
      <c r="A22" s="12" t="s">
        <v>25</v>
      </c>
      <c r="B22" s="20">
        <v>6322892.0000000009</v>
      </c>
      <c r="C22" s="21">
        <v>2037976</v>
      </c>
      <c r="D22" s="11">
        <f t="shared" si="0"/>
        <v>0.32231706630446949</v>
      </c>
      <c r="E22" s="21">
        <v>334882</v>
      </c>
      <c r="F22" s="11">
        <f t="shared" si="1"/>
        <v>5.2963422433911563E-2</v>
      </c>
      <c r="G22" s="21">
        <v>43381</v>
      </c>
      <c r="H22" s="11">
        <f t="shared" si="2"/>
        <v>6.8609427458194748E-3</v>
      </c>
    </row>
    <row r="23" spans="1:8" x14ac:dyDescent="0.45">
      <c r="A23" s="12" t="s">
        <v>26</v>
      </c>
      <c r="B23" s="20">
        <v>13843329.000000002</v>
      </c>
      <c r="C23" s="21">
        <v>4715854</v>
      </c>
      <c r="D23" s="11">
        <f t="shared" si="0"/>
        <v>0.34065895566015947</v>
      </c>
      <c r="E23" s="21">
        <v>704946</v>
      </c>
      <c r="F23" s="11">
        <f t="shared" si="1"/>
        <v>5.0923155839177114E-2</v>
      </c>
      <c r="G23" s="21">
        <v>102483</v>
      </c>
      <c r="H23" s="11">
        <f t="shared" si="2"/>
        <v>7.4030603476952679E-3</v>
      </c>
    </row>
    <row r="24" spans="1:8" x14ac:dyDescent="0.45">
      <c r="A24" s="12" t="s">
        <v>27</v>
      </c>
      <c r="B24" s="20">
        <v>9220206</v>
      </c>
      <c r="C24" s="21">
        <v>2808681</v>
      </c>
      <c r="D24" s="11">
        <f t="shared" si="0"/>
        <v>0.30462236960866168</v>
      </c>
      <c r="E24" s="21">
        <v>510241</v>
      </c>
      <c r="F24" s="11">
        <f t="shared" si="1"/>
        <v>5.5339436016939317E-2</v>
      </c>
      <c r="G24" s="21">
        <v>71862</v>
      </c>
      <c r="H24" s="11">
        <f t="shared" si="2"/>
        <v>7.7939690284577158E-3</v>
      </c>
    </row>
    <row r="25" spans="1:8" x14ac:dyDescent="0.45">
      <c r="A25" s="12" t="s">
        <v>28</v>
      </c>
      <c r="B25" s="20">
        <v>2213174</v>
      </c>
      <c r="C25" s="21">
        <v>709314</v>
      </c>
      <c r="D25" s="11">
        <f t="shared" si="0"/>
        <v>0.32049626464073772</v>
      </c>
      <c r="E25" s="21">
        <v>143932</v>
      </c>
      <c r="F25" s="11">
        <f t="shared" si="1"/>
        <v>6.5034199751126662E-2</v>
      </c>
      <c r="G25" s="21">
        <v>20399</v>
      </c>
      <c r="H25" s="11">
        <f t="shared" si="2"/>
        <v>9.217079181302509E-3</v>
      </c>
    </row>
    <row r="26" spans="1:8" x14ac:dyDescent="0.45">
      <c r="A26" s="12" t="s">
        <v>29</v>
      </c>
      <c r="B26" s="20">
        <v>1047674</v>
      </c>
      <c r="C26" s="21">
        <v>371417</v>
      </c>
      <c r="D26" s="11">
        <f t="shared" si="0"/>
        <v>0.35451581312507519</v>
      </c>
      <c r="E26" s="21">
        <v>51023</v>
      </c>
      <c r="F26" s="11">
        <f t="shared" si="1"/>
        <v>4.8701218127012794E-2</v>
      </c>
      <c r="G26" s="21">
        <v>7561</v>
      </c>
      <c r="H26" s="11">
        <f t="shared" si="2"/>
        <v>7.2169396205308137E-3</v>
      </c>
    </row>
    <row r="27" spans="1:8" x14ac:dyDescent="0.45">
      <c r="A27" s="12" t="s">
        <v>30</v>
      </c>
      <c r="B27" s="20">
        <v>1132656</v>
      </c>
      <c r="C27" s="21">
        <v>374830</v>
      </c>
      <c r="D27" s="11">
        <f t="shared" si="0"/>
        <v>0.33093013236145835</v>
      </c>
      <c r="E27" s="21">
        <v>47935</v>
      </c>
      <c r="F27" s="11">
        <f t="shared" si="1"/>
        <v>4.2320881185461429E-2</v>
      </c>
      <c r="G27" s="21">
        <v>7070</v>
      </c>
      <c r="H27" s="11">
        <f t="shared" si="2"/>
        <v>6.2419657866112921E-3</v>
      </c>
    </row>
    <row r="28" spans="1:8" x14ac:dyDescent="0.45">
      <c r="A28" s="12" t="s">
        <v>31</v>
      </c>
      <c r="B28" s="20">
        <v>774582.99999999988</v>
      </c>
      <c r="C28" s="21">
        <v>269707</v>
      </c>
      <c r="D28" s="11">
        <f t="shared" si="0"/>
        <v>0.34819638437714234</v>
      </c>
      <c r="E28" s="21">
        <v>40513</v>
      </c>
      <c r="F28" s="11">
        <f t="shared" si="1"/>
        <v>5.2302981087888591E-2</v>
      </c>
      <c r="G28" s="21">
        <v>9721</v>
      </c>
      <c r="H28" s="11">
        <f t="shared" si="2"/>
        <v>1.2549978504563103E-2</v>
      </c>
    </row>
    <row r="29" spans="1:8" x14ac:dyDescent="0.45">
      <c r="A29" s="12" t="s">
        <v>32</v>
      </c>
      <c r="B29" s="20">
        <v>820997</v>
      </c>
      <c r="C29" s="21">
        <v>293591</v>
      </c>
      <c r="D29" s="11">
        <f t="shared" si="0"/>
        <v>0.35760301194766853</v>
      </c>
      <c r="E29" s="21">
        <v>39967</v>
      </c>
      <c r="F29" s="11">
        <f t="shared" si="1"/>
        <v>4.8681054863781478E-2</v>
      </c>
      <c r="G29" s="21">
        <v>5862</v>
      </c>
      <c r="H29" s="11">
        <f t="shared" si="2"/>
        <v>7.1400991721041612E-3</v>
      </c>
    </row>
    <row r="30" spans="1:8" x14ac:dyDescent="0.45">
      <c r="A30" s="12" t="s">
        <v>33</v>
      </c>
      <c r="B30" s="20">
        <v>2071737</v>
      </c>
      <c r="C30" s="21">
        <v>768101</v>
      </c>
      <c r="D30" s="11">
        <f t="shared" si="0"/>
        <v>0.37075217558985529</v>
      </c>
      <c r="E30" s="21">
        <v>106828</v>
      </c>
      <c r="F30" s="11">
        <f t="shared" si="1"/>
        <v>5.1564460160725037E-2</v>
      </c>
      <c r="G30" s="21">
        <v>15422</v>
      </c>
      <c r="H30" s="11">
        <f t="shared" si="2"/>
        <v>7.4439950630799182E-3</v>
      </c>
    </row>
    <row r="31" spans="1:8" x14ac:dyDescent="0.45">
      <c r="A31" s="12" t="s">
        <v>34</v>
      </c>
      <c r="B31" s="20">
        <v>2016791</v>
      </c>
      <c r="C31" s="21">
        <v>797004</v>
      </c>
      <c r="D31" s="11">
        <f t="shared" si="0"/>
        <v>0.39518423079039922</v>
      </c>
      <c r="E31" s="21">
        <v>100618</v>
      </c>
      <c r="F31" s="11">
        <f t="shared" si="1"/>
        <v>4.9890147268606418E-2</v>
      </c>
      <c r="G31" s="21">
        <v>9674</v>
      </c>
      <c r="H31" s="11">
        <f t="shared" si="2"/>
        <v>4.796729061166973E-3</v>
      </c>
    </row>
    <row r="32" spans="1:8" x14ac:dyDescent="0.45">
      <c r="A32" s="12" t="s">
        <v>35</v>
      </c>
      <c r="B32" s="20">
        <v>3686259.9999999995</v>
      </c>
      <c r="C32" s="21">
        <v>1154446</v>
      </c>
      <c r="D32" s="11">
        <f t="shared" si="0"/>
        <v>0.3131754135627981</v>
      </c>
      <c r="E32" s="21">
        <v>170196</v>
      </c>
      <c r="F32" s="11">
        <f t="shared" si="1"/>
        <v>4.6170373223809506E-2</v>
      </c>
      <c r="G32" s="21">
        <v>22399</v>
      </c>
      <c r="H32" s="11">
        <f t="shared" si="2"/>
        <v>6.0763483856266249E-3</v>
      </c>
    </row>
    <row r="33" spans="1:8" x14ac:dyDescent="0.45">
      <c r="A33" s="12" t="s">
        <v>36</v>
      </c>
      <c r="B33" s="20">
        <v>7558801.9999999991</v>
      </c>
      <c r="C33" s="21">
        <v>2482602</v>
      </c>
      <c r="D33" s="11">
        <f t="shared" si="0"/>
        <v>0.3284385541518352</v>
      </c>
      <c r="E33" s="21">
        <v>340495</v>
      </c>
      <c r="F33" s="11">
        <f t="shared" si="1"/>
        <v>4.5046159431084455E-2</v>
      </c>
      <c r="G33" s="21">
        <v>40050</v>
      </c>
      <c r="H33" s="11">
        <f t="shared" si="2"/>
        <v>5.2984586710962938E-3</v>
      </c>
    </row>
    <row r="34" spans="1:8" x14ac:dyDescent="0.45">
      <c r="A34" s="12" t="s">
        <v>37</v>
      </c>
      <c r="B34" s="20">
        <v>1800557</v>
      </c>
      <c r="C34" s="21">
        <v>596970</v>
      </c>
      <c r="D34" s="11">
        <f t="shared" si="0"/>
        <v>0.33154740449760822</v>
      </c>
      <c r="E34" s="21">
        <v>98357</v>
      </c>
      <c r="F34" s="11">
        <f t="shared" si="1"/>
        <v>5.4625874104513215E-2</v>
      </c>
      <c r="G34" s="21">
        <v>10556</v>
      </c>
      <c r="H34" s="11">
        <f t="shared" si="2"/>
        <v>5.8626302860725872E-3</v>
      </c>
    </row>
    <row r="35" spans="1:8" x14ac:dyDescent="0.45">
      <c r="A35" s="12" t="s">
        <v>38</v>
      </c>
      <c r="B35" s="20">
        <v>1418843</v>
      </c>
      <c r="C35" s="21">
        <v>454558</v>
      </c>
      <c r="D35" s="11">
        <f t="shared" si="0"/>
        <v>0.32037230334857347</v>
      </c>
      <c r="E35" s="21">
        <v>69518</v>
      </c>
      <c r="F35" s="11">
        <f t="shared" si="1"/>
        <v>4.8996259628443742E-2</v>
      </c>
      <c r="G35" s="21">
        <v>8523</v>
      </c>
      <c r="H35" s="11">
        <f t="shared" si="2"/>
        <v>6.0070071177713109E-3</v>
      </c>
    </row>
    <row r="36" spans="1:8" x14ac:dyDescent="0.45">
      <c r="A36" s="12" t="s">
        <v>39</v>
      </c>
      <c r="B36" s="20">
        <v>2530542</v>
      </c>
      <c r="C36" s="21">
        <v>781422</v>
      </c>
      <c r="D36" s="11">
        <f t="shared" si="0"/>
        <v>0.308796297393997</v>
      </c>
      <c r="E36" s="21">
        <v>118410</v>
      </c>
      <c r="F36" s="11">
        <f t="shared" si="1"/>
        <v>4.6792347252090659E-2</v>
      </c>
      <c r="G36" s="21">
        <v>12911</v>
      </c>
      <c r="H36" s="11">
        <f t="shared" si="2"/>
        <v>5.1020690429164975E-3</v>
      </c>
    </row>
    <row r="37" spans="1:8" x14ac:dyDescent="0.45">
      <c r="A37" s="12" t="s">
        <v>40</v>
      </c>
      <c r="B37" s="20">
        <v>8839511</v>
      </c>
      <c r="C37" s="21">
        <v>2607243</v>
      </c>
      <c r="D37" s="11">
        <f t="shared" si="0"/>
        <v>0.29495330680622489</v>
      </c>
      <c r="E37" s="21">
        <v>404426</v>
      </c>
      <c r="F37" s="11">
        <f t="shared" si="1"/>
        <v>4.5752078367230949E-2</v>
      </c>
      <c r="G37" s="21">
        <v>45911</v>
      </c>
      <c r="H37" s="11">
        <f t="shared" si="2"/>
        <v>5.1938393424704153E-3</v>
      </c>
    </row>
    <row r="38" spans="1:8" x14ac:dyDescent="0.45">
      <c r="A38" s="12" t="s">
        <v>41</v>
      </c>
      <c r="B38" s="20">
        <v>5523625</v>
      </c>
      <c r="C38" s="21">
        <v>1807908</v>
      </c>
      <c r="D38" s="11">
        <f t="shared" si="0"/>
        <v>0.32730462332254634</v>
      </c>
      <c r="E38" s="21">
        <v>260485</v>
      </c>
      <c r="F38" s="11">
        <f t="shared" si="1"/>
        <v>4.7158342573943739E-2</v>
      </c>
      <c r="G38" s="21">
        <v>31213</v>
      </c>
      <c r="H38" s="11">
        <f t="shared" si="2"/>
        <v>5.6508180768969655E-3</v>
      </c>
    </row>
    <row r="39" spans="1:8" x14ac:dyDescent="0.45">
      <c r="A39" s="12" t="s">
        <v>42</v>
      </c>
      <c r="B39" s="20">
        <v>1344738.9999999998</v>
      </c>
      <c r="C39" s="21">
        <v>480999</v>
      </c>
      <c r="D39" s="11">
        <f t="shared" si="0"/>
        <v>0.35768948472528878</v>
      </c>
      <c r="E39" s="21">
        <v>65903</v>
      </c>
      <c r="F39" s="11">
        <f t="shared" si="1"/>
        <v>4.9008023118240797E-2</v>
      </c>
      <c r="G39" s="21">
        <v>8475</v>
      </c>
      <c r="H39" s="11">
        <f t="shared" si="2"/>
        <v>6.3023382232537326E-3</v>
      </c>
    </row>
    <row r="40" spans="1:8" x14ac:dyDescent="0.45">
      <c r="A40" s="12" t="s">
        <v>43</v>
      </c>
      <c r="B40" s="20">
        <v>944432</v>
      </c>
      <c r="C40" s="21">
        <v>368466</v>
      </c>
      <c r="D40" s="11">
        <f t="shared" si="0"/>
        <v>0.39014561133040809</v>
      </c>
      <c r="E40" s="21">
        <v>48597</v>
      </c>
      <c r="F40" s="11">
        <f t="shared" si="1"/>
        <v>5.1456325071577415E-2</v>
      </c>
      <c r="G40" s="21">
        <v>5703</v>
      </c>
      <c r="H40" s="11">
        <f t="shared" si="2"/>
        <v>6.0385501550138075E-3</v>
      </c>
    </row>
    <row r="41" spans="1:8" x14ac:dyDescent="0.45">
      <c r="A41" s="12" t="s">
        <v>44</v>
      </c>
      <c r="B41" s="20">
        <v>556788</v>
      </c>
      <c r="C41" s="21">
        <v>198091</v>
      </c>
      <c r="D41" s="11">
        <f t="shared" si="0"/>
        <v>0.3557745497388593</v>
      </c>
      <c r="E41" s="21">
        <v>25638</v>
      </c>
      <c r="F41" s="11">
        <f t="shared" si="1"/>
        <v>4.6046250996788725E-2</v>
      </c>
      <c r="G41" s="21">
        <v>2940</v>
      </c>
      <c r="H41" s="11">
        <f t="shared" si="2"/>
        <v>5.2802862130649367E-3</v>
      </c>
    </row>
    <row r="42" spans="1:8" x14ac:dyDescent="0.45">
      <c r="A42" s="12" t="s">
        <v>45</v>
      </c>
      <c r="B42" s="20">
        <v>672814.99999999988</v>
      </c>
      <c r="C42" s="21">
        <v>222692</v>
      </c>
      <c r="D42" s="11">
        <f t="shared" si="0"/>
        <v>0.33098548635211766</v>
      </c>
      <c r="E42" s="21">
        <v>33851</v>
      </c>
      <c r="F42" s="11">
        <f t="shared" si="1"/>
        <v>5.0312493033003135E-2</v>
      </c>
      <c r="G42" s="21">
        <v>3836</v>
      </c>
      <c r="H42" s="11">
        <f t="shared" si="2"/>
        <v>5.7014186663495916E-3</v>
      </c>
    </row>
    <row r="43" spans="1:8" x14ac:dyDescent="0.45">
      <c r="A43" s="12" t="s">
        <v>46</v>
      </c>
      <c r="B43" s="20">
        <v>1893791</v>
      </c>
      <c r="C43" s="21">
        <v>683753</v>
      </c>
      <c r="D43" s="11">
        <f t="shared" si="0"/>
        <v>0.36104987297964769</v>
      </c>
      <c r="E43" s="21">
        <v>80015</v>
      </c>
      <c r="F43" s="11">
        <f t="shared" si="1"/>
        <v>4.2251230468409659E-2</v>
      </c>
      <c r="G43" s="21">
        <v>9477</v>
      </c>
      <c r="H43" s="11">
        <f t="shared" si="2"/>
        <v>5.0042480928465709E-3</v>
      </c>
    </row>
    <row r="44" spans="1:8" x14ac:dyDescent="0.45">
      <c r="A44" s="12" t="s">
        <v>47</v>
      </c>
      <c r="B44" s="20">
        <v>2812432.9999999995</v>
      </c>
      <c r="C44" s="21">
        <v>989431</v>
      </c>
      <c r="D44" s="11">
        <f t="shared" si="0"/>
        <v>0.35180606969126027</v>
      </c>
      <c r="E44" s="21">
        <v>133250</v>
      </c>
      <c r="F44" s="11">
        <f t="shared" si="1"/>
        <v>4.7378906448615851E-2</v>
      </c>
      <c r="G44" s="21">
        <v>16117</v>
      </c>
      <c r="H44" s="11">
        <f t="shared" si="2"/>
        <v>5.7306254051207629E-3</v>
      </c>
    </row>
    <row r="45" spans="1:8" x14ac:dyDescent="0.45">
      <c r="A45" s="12" t="s">
        <v>48</v>
      </c>
      <c r="B45" s="20">
        <v>1356110</v>
      </c>
      <c r="C45" s="21">
        <v>559538</v>
      </c>
      <c r="D45" s="11">
        <f t="shared" si="0"/>
        <v>0.41260517214680226</v>
      </c>
      <c r="E45" s="21">
        <v>81395</v>
      </c>
      <c r="F45" s="11">
        <f t="shared" si="1"/>
        <v>6.0020942253946954E-2</v>
      </c>
      <c r="G45" s="21">
        <v>8959</v>
      </c>
      <c r="H45" s="11">
        <f t="shared" si="2"/>
        <v>6.6063962362935156E-3</v>
      </c>
    </row>
    <row r="46" spans="1:8" x14ac:dyDescent="0.45">
      <c r="A46" s="12" t="s">
        <v>49</v>
      </c>
      <c r="B46" s="20">
        <v>734949</v>
      </c>
      <c r="C46" s="21">
        <v>275852</v>
      </c>
      <c r="D46" s="11">
        <f t="shared" si="0"/>
        <v>0.37533488718264807</v>
      </c>
      <c r="E46" s="21">
        <v>42556</v>
      </c>
      <c r="F46" s="11">
        <f t="shared" si="1"/>
        <v>5.7903337510493924E-2</v>
      </c>
      <c r="G46" s="21">
        <v>4592</v>
      </c>
      <c r="H46" s="11">
        <f t="shared" si="2"/>
        <v>6.2480525859617466E-3</v>
      </c>
    </row>
    <row r="47" spans="1:8" x14ac:dyDescent="0.45">
      <c r="A47" s="12" t="s">
        <v>50</v>
      </c>
      <c r="B47" s="20">
        <v>973896</v>
      </c>
      <c r="C47" s="21">
        <v>308353</v>
      </c>
      <c r="D47" s="11">
        <f t="shared" si="0"/>
        <v>0.31661799617207587</v>
      </c>
      <c r="E47" s="21">
        <v>44353</v>
      </c>
      <c r="F47" s="11">
        <f t="shared" si="1"/>
        <v>4.5541823767630218E-2</v>
      </c>
      <c r="G47" s="21">
        <v>23379</v>
      </c>
      <c r="H47" s="11">
        <f t="shared" si="2"/>
        <v>2.4005643313043692E-2</v>
      </c>
    </row>
    <row r="48" spans="1:8" x14ac:dyDescent="0.45">
      <c r="A48" s="12" t="s">
        <v>51</v>
      </c>
      <c r="B48" s="20">
        <v>1356219</v>
      </c>
      <c r="C48" s="21">
        <v>479757</v>
      </c>
      <c r="D48" s="11">
        <f t="shared" si="0"/>
        <v>0.35374596580640738</v>
      </c>
      <c r="E48" s="21">
        <v>64836</v>
      </c>
      <c r="F48" s="11">
        <f t="shared" si="1"/>
        <v>4.780643834071046E-2</v>
      </c>
      <c r="G48" s="21">
        <v>12857</v>
      </c>
      <c r="H48" s="11">
        <f t="shared" si="2"/>
        <v>9.4800323546565864E-3</v>
      </c>
    </row>
    <row r="49" spans="1:8" x14ac:dyDescent="0.45">
      <c r="A49" s="12" t="s">
        <v>52</v>
      </c>
      <c r="B49" s="20">
        <v>701167</v>
      </c>
      <c r="C49" s="21">
        <v>250936</v>
      </c>
      <c r="D49" s="11">
        <f t="shared" si="0"/>
        <v>0.35788335731715837</v>
      </c>
      <c r="E49" s="21">
        <v>31157</v>
      </c>
      <c r="F49" s="11">
        <f t="shared" si="1"/>
        <v>4.4435918975080119E-2</v>
      </c>
      <c r="G49" s="21">
        <v>5296</v>
      </c>
      <c r="H49" s="11">
        <f t="shared" si="2"/>
        <v>7.5531221520693361E-3</v>
      </c>
    </row>
    <row r="50" spans="1:8" x14ac:dyDescent="0.45">
      <c r="A50" s="12" t="s">
        <v>53</v>
      </c>
      <c r="B50" s="20">
        <v>5124170</v>
      </c>
      <c r="C50" s="21">
        <v>1695538</v>
      </c>
      <c r="D50" s="11">
        <f t="shared" si="0"/>
        <v>0.330890271009744</v>
      </c>
      <c r="E50" s="21">
        <v>238297</v>
      </c>
      <c r="F50" s="11">
        <f t="shared" si="1"/>
        <v>4.6504507071389124E-2</v>
      </c>
      <c r="G50" s="21">
        <v>30782</v>
      </c>
      <c r="H50" s="11">
        <f t="shared" si="2"/>
        <v>6.00721677852218E-3</v>
      </c>
    </row>
    <row r="51" spans="1:8" x14ac:dyDescent="0.45">
      <c r="A51" s="12" t="s">
        <v>54</v>
      </c>
      <c r="B51" s="20">
        <v>818222</v>
      </c>
      <c r="C51" s="21">
        <v>318084</v>
      </c>
      <c r="D51" s="11">
        <f t="shared" si="0"/>
        <v>0.38875024137703462</v>
      </c>
      <c r="E51" s="21">
        <v>35570</v>
      </c>
      <c r="F51" s="11">
        <f t="shared" si="1"/>
        <v>4.3472309471023755E-2</v>
      </c>
      <c r="G51" s="21">
        <v>4855</v>
      </c>
      <c r="H51" s="11">
        <f t="shared" si="2"/>
        <v>5.9335974833235969E-3</v>
      </c>
    </row>
    <row r="52" spans="1:8" x14ac:dyDescent="0.45">
      <c r="A52" s="12" t="s">
        <v>55</v>
      </c>
      <c r="B52" s="20">
        <v>1335937.9999999998</v>
      </c>
      <c r="C52" s="21">
        <v>501435</v>
      </c>
      <c r="D52" s="11">
        <f t="shared" si="0"/>
        <v>0.37534301741547893</v>
      </c>
      <c r="E52" s="21">
        <v>78991</v>
      </c>
      <c r="F52" s="11">
        <f t="shared" si="1"/>
        <v>5.9127743952189407E-2</v>
      </c>
      <c r="G52" s="21">
        <v>12569</v>
      </c>
      <c r="H52" s="11">
        <f t="shared" si="2"/>
        <v>9.4083707477442824E-3</v>
      </c>
    </row>
    <row r="53" spans="1:8" x14ac:dyDescent="0.45">
      <c r="A53" s="12" t="s">
        <v>56</v>
      </c>
      <c r="B53" s="20">
        <v>1758645</v>
      </c>
      <c r="C53" s="21">
        <v>656426</v>
      </c>
      <c r="D53" s="11">
        <f t="shared" si="0"/>
        <v>0.37325668341251361</v>
      </c>
      <c r="E53" s="21">
        <v>111611</v>
      </c>
      <c r="F53" s="11">
        <f t="shared" si="1"/>
        <v>6.3464201132121603E-2</v>
      </c>
      <c r="G53" s="21">
        <v>17710</v>
      </c>
      <c r="H53" s="11">
        <f t="shared" si="2"/>
        <v>1.00702529504249E-2</v>
      </c>
    </row>
    <row r="54" spans="1:8" x14ac:dyDescent="0.45">
      <c r="A54" s="12" t="s">
        <v>57</v>
      </c>
      <c r="B54" s="20">
        <v>1141741</v>
      </c>
      <c r="C54" s="21">
        <v>398144</v>
      </c>
      <c r="D54" s="11">
        <f t="shared" si="0"/>
        <v>0.34871656531560136</v>
      </c>
      <c r="E54" s="21">
        <v>60396</v>
      </c>
      <c r="F54" s="11">
        <f t="shared" si="1"/>
        <v>5.289816166713817E-2</v>
      </c>
      <c r="G54" s="21">
        <v>7460</v>
      </c>
      <c r="H54" s="11">
        <f t="shared" si="2"/>
        <v>6.5338811516797591E-3</v>
      </c>
    </row>
    <row r="55" spans="1:8" x14ac:dyDescent="0.45">
      <c r="A55" s="12" t="s">
        <v>58</v>
      </c>
      <c r="B55" s="20">
        <v>1087241</v>
      </c>
      <c r="C55" s="21">
        <v>363590</v>
      </c>
      <c r="D55" s="11">
        <f t="shared" si="0"/>
        <v>0.33441527683374705</v>
      </c>
      <c r="E55" s="21">
        <v>50009</v>
      </c>
      <c r="F55" s="11">
        <f t="shared" si="1"/>
        <v>4.5996241863579465E-2</v>
      </c>
      <c r="G55" s="21">
        <v>7916</v>
      </c>
      <c r="H55" s="11">
        <f t="shared" si="2"/>
        <v>7.2808144652381579E-3</v>
      </c>
    </row>
    <row r="56" spans="1:8" x14ac:dyDescent="0.45">
      <c r="A56" s="12" t="s">
        <v>59</v>
      </c>
      <c r="B56" s="20">
        <v>1617517</v>
      </c>
      <c r="C56" s="21">
        <v>572549</v>
      </c>
      <c r="D56" s="11">
        <f t="shared" si="0"/>
        <v>0.35396784083258476</v>
      </c>
      <c r="E56" s="21">
        <v>73662</v>
      </c>
      <c r="F56" s="11">
        <f t="shared" si="1"/>
        <v>4.5540170520618949E-2</v>
      </c>
      <c r="G56" s="21">
        <v>10931</v>
      </c>
      <c r="H56" s="11">
        <f t="shared" si="2"/>
        <v>6.7578887888040742E-3</v>
      </c>
    </row>
    <row r="57" spans="1:8" x14ac:dyDescent="0.45">
      <c r="A57" s="12" t="s">
        <v>60</v>
      </c>
      <c r="B57" s="20">
        <v>1485118</v>
      </c>
      <c r="C57" s="21">
        <v>377919</v>
      </c>
      <c r="D57" s="11">
        <f t="shared" si="0"/>
        <v>0.25447068852441357</v>
      </c>
      <c r="E57" s="21">
        <v>44680</v>
      </c>
      <c r="F57" s="11">
        <f t="shared" si="1"/>
        <v>3.0085151482912468E-2</v>
      </c>
      <c r="G57" s="21">
        <v>5997</v>
      </c>
      <c r="H57" s="11">
        <f t="shared" si="2"/>
        <v>4.0380629687337974E-3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（3月18日公表時点）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72" t="str">
        <f>'進捗状況 (都道府県別)'!E5</f>
        <v>直近1週間</v>
      </c>
      <c r="F5" s="73"/>
      <c r="G5" s="83">
        <f>'進捗状況 (都道府県別)'!G5:H5</f>
        <v>44637</v>
      </c>
      <c r="H5" s="84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8313852</v>
      </c>
      <c r="D10" s="11">
        <f>C10/$B10</f>
        <v>0.3017838158524046</v>
      </c>
      <c r="E10" s="21">
        <f>SUM(E11:E30)</f>
        <v>1325007</v>
      </c>
      <c r="F10" s="11">
        <f>E10/$B10</f>
        <v>4.8096317866994392E-2</v>
      </c>
      <c r="G10" s="21">
        <f>SUM(G11:G30)</f>
        <v>178489</v>
      </c>
      <c r="H10" s="11">
        <f>G10/$B10</f>
        <v>6.4789572279708423E-3</v>
      </c>
    </row>
    <row r="11" spans="1:8" x14ac:dyDescent="0.45">
      <c r="A11" s="12" t="s">
        <v>70</v>
      </c>
      <c r="B11" s="20">
        <v>1961575</v>
      </c>
      <c r="C11" s="21">
        <v>523987</v>
      </c>
      <c r="D11" s="11">
        <f t="shared" ref="D11:D30" si="0">C11/$B11</f>
        <v>0.26712565158099993</v>
      </c>
      <c r="E11" s="21">
        <v>106947</v>
      </c>
      <c r="F11" s="11">
        <f t="shared" ref="F11:F30" si="1">E11/$B11</f>
        <v>5.4520984413035441E-2</v>
      </c>
      <c r="G11" s="21">
        <v>27728</v>
      </c>
      <c r="H11" s="11">
        <f t="shared" ref="H11:H30" si="2">G11/$B11</f>
        <v>1.4135579827434587E-2</v>
      </c>
    </row>
    <row r="12" spans="1:8" x14ac:dyDescent="0.45">
      <c r="A12" s="12" t="s">
        <v>71</v>
      </c>
      <c r="B12" s="20">
        <v>1065932</v>
      </c>
      <c r="C12" s="21">
        <v>371390</v>
      </c>
      <c r="D12" s="11">
        <f t="shared" si="0"/>
        <v>0.34841809796497336</v>
      </c>
      <c r="E12" s="21">
        <v>36394</v>
      </c>
      <c r="F12" s="11">
        <f t="shared" si="1"/>
        <v>3.4142890916118475E-2</v>
      </c>
      <c r="G12" s="21">
        <v>4079</v>
      </c>
      <c r="H12" s="11">
        <f t="shared" si="2"/>
        <v>3.8266981383427837E-3</v>
      </c>
    </row>
    <row r="13" spans="1:8" x14ac:dyDescent="0.45">
      <c r="A13" s="12" t="s">
        <v>72</v>
      </c>
      <c r="B13" s="20">
        <v>1324589</v>
      </c>
      <c r="C13" s="21">
        <v>398787</v>
      </c>
      <c r="D13" s="11">
        <f t="shared" si="0"/>
        <v>0.3010647076187406</v>
      </c>
      <c r="E13" s="21">
        <v>52355</v>
      </c>
      <c r="F13" s="11">
        <f t="shared" si="1"/>
        <v>3.9525467899854221E-2</v>
      </c>
      <c r="G13" s="21">
        <v>6991</v>
      </c>
      <c r="H13" s="11">
        <f t="shared" si="2"/>
        <v>5.2778635486177223E-3</v>
      </c>
    </row>
    <row r="14" spans="1:8" x14ac:dyDescent="0.45">
      <c r="A14" s="12" t="s">
        <v>73</v>
      </c>
      <c r="B14" s="20">
        <v>974726</v>
      </c>
      <c r="C14" s="21">
        <v>343711</v>
      </c>
      <c r="D14" s="11">
        <f t="shared" si="0"/>
        <v>0.35262319872456466</v>
      </c>
      <c r="E14" s="21">
        <v>43551</v>
      </c>
      <c r="F14" s="11">
        <f t="shared" si="1"/>
        <v>4.4680248603197206E-2</v>
      </c>
      <c r="G14" s="21">
        <v>5152</v>
      </c>
      <c r="H14" s="11">
        <f t="shared" si="2"/>
        <v>5.2855879498443668E-3</v>
      </c>
    </row>
    <row r="15" spans="1:8" x14ac:dyDescent="0.45">
      <c r="A15" s="12" t="s">
        <v>74</v>
      </c>
      <c r="B15" s="20">
        <v>3759920</v>
      </c>
      <c r="C15" s="21">
        <v>998417</v>
      </c>
      <c r="D15" s="11">
        <f t="shared" si="0"/>
        <v>0.26554208600182982</v>
      </c>
      <c r="E15" s="21">
        <v>238755</v>
      </c>
      <c r="F15" s="11">
        <f t="shared" si="1"/>
        <v>6.3500021277048443E-2</v>
      </c>
      <c r="G15" s="21">
        <v>31868</v>
      </c>
      <c r="H15" s="11">
        <f t="shared" si="2"/>
        <v>8.4757122491967915E-3</v>
      </c>
    </row>
    <row r="16" spans="1:8" x14ac:dyDescent="0.45">
      <c r="A16" s="12" t="s">
        <v>75</v>
      </c>
      <c r="B16" s="20">
        <v>1521562.0000000002</v>
      </c>
      <c r="C16" s="21">
        <v>454893</v>
      </c>
      <c r="D16" s="11">
        <f t="shared" si="0"/>
        <v>0.29896448518036067</v>
      </c>
      <c r="E16" s="21">
        <v>76703</v>
      </c>
      <c r="F16" s="11">
        <f t="shared" si="1"/>
        <v>5.0410696376486784E-2</v>
      </c>
      <c r="G16" s="21">
        <v>11338</v>
      </c>
      <c r="H16" s="11">
        <f t="shared" si="2"/>
        <v>7.4515530750636503E-3</v>
      </c>
    </row>
    <row r="17" spans="1:8" x14ac:dyDescent="0.45">
      <c r="A17" s="12" t="s">
        <v>76</v>
      </c>
      <c r="B17" s="20">
        <v>718601</v>
      </c>
      <c r="C17" s="21">
        <v>260994</v>
      </c>
      <c r="D17" s="11">
        <f t="shared" si="0"/>
        <v>0.3631973793523805</v>
      </c>
      <c r="E17" s="21">
        <v>35752</v>
      </c>
      <c r="F17" s="11">
        <f t="shared" si="1"/>
        <v>4.9752226896427922E-2</v>
      </c>
      <c r="G17" s="21">
        <v>4508</v>
      </c>
      <c r="H17" s="11">
        <f t="shared" si="2"/>
        <v>6.2733004824652343E-3</v>
      </c>
    </row>
    <row r="18" spans="1:8" x14ac:dyDescent="0.45">
      <c r="A18" s="12" t="s">
        <v>77</v>
      </c>
      <c r="B18" s="20">
        <v>784774</v>
      </c>
      <c r="C18" s="21">
        <v>256103</v>
      </c>
      <c r="D18" s="11">
        <f t="shared" si="0"/>
        <v>0.32633981248104549</v>
      </c>
      <c r="E18" s="21">
        <v>41933</v>
      </c>
      <c r="F18" s="11">
        <f t="shared" si="1"/>
        <v>5.3433217716183257E-2</v>
      </c>
      <c r="G18" s="21">
        <v>4665</v>
      </c>
      <c r="H18" s="11">
        <f t="shared" si="2"/>
        <v>5.9443865367609016E-3</v>
      </c>
    </row>
    <row r="19" spans="1:8" x14ac:dyDescent="0.45">
      <c r="A19" s="12" t="s">
        <v>78</v>
      </c>
      <c r="B19" s="20">
        <v>694295.99999999988</v>
      </c>
      <c r="C19" s="21">
        <v>181129</v>
      </c>
      <c r="D19" s="11">
        <f t="shared" si="0"/>
        <v>0.26088152603500531</v>
      </c>
      <c r="E19" s="21">
        <v>36913</v>
      </c>
      <c r="F19" s="11">
        <f t="shared" si="1"/>
        <v>5.3166084782283067E-2</v>
      </c>
      <c r="G19" s="21">
        <v>5078</v>
      </c>
      <c r="H19" s="11">
        <f t="shared" si="2"/>
        <v>7.3138834157189456E-3</v>
      </c>
    </row>
    <row r="20" spans="1:8" x14ac:dyDescent="0.45">
      <c r="A20" s="12" t="s">
        <v>79</v>
      </c>
      <c r="B20" s="20">
        <v>799966</v>
      </c>
      <c r="C20" s="21">
        <v>284010</v>
      </c>
      <c r="D20" s="11">
        <f t="shared" si="0"/>
        <v>0.3550275886725186</v>
      </c>
      <c r="E20" s="21">
        <v>36826</v>
      </c>
      <c r="F20" s="11">
        <f t="shared" si="1"/>
        <v>4.6034456464399735E-2</v>
      </c>
      <c r="G20" s="21">
        <v>4269</v>
      </c>
      <c r="H20" s="11">
        <f t="shared" si="2"/>
        <v>5.336476800264011E-3</v>
      </c>
    </row>
    <row r="21" spans="1:8" x14ac:dyDescent="0.45">
      <c r="A21" s="12" t="s">
        <v>80</v>
      </c>
      <c r="B21" s="20">
        <v>2300944</v>
      </c>
      <c r="C21" s="21">
        <v>693298</v>
      </c>
      <c r="D21" s="11">
        <f t="shared" si="0"/>
        <v>0.30131024483864016</v>
      </c>
      <c r="E21" s="21">
        <v>111559</v>
      </c>
      <c r="F21" s="11">
        <f t="shared" si="1"/>
        <v>4.8484013517930032E-2</v>
      </c>
      <c r="G21" s="21">
        <v>14474</v>
      </c>
      <c r="H21" s="11">
        <f t="shared" si="2"/>
        <v>6.2904616539994022E-3</v>
      </c>
    </row>
    <row r="22" spans="1:8" x14ac:dyDescent="0.45">
      <c r="A22" s="12" t="s">
        <v>81</v>
      </c>
      <c r="B22" s="20">
        <v>1400720</v>
      </c>
      <c r="C22" s="21">
        <v>433716</v>
      </c>
      <c r="D22" s="11">
        <f t="shared" si="0"/>
        <v>0.30963790050831003</v>
      </c>
      <c r="E22" s="21">
        <v>58610</v>
      </c>
      <c r="F22" s="11">
        <f t="shared" si="1"/>
        <v>4.1842766577188877E-2</v>
      </c>
      <c r="G22" s="21">
        <v>6782</v>
      </c>
      <c r="H22" s="11">
        <f t="shared" si="2"/>
        <v>4.8417956479524819E-3</v>
      </c>
    </row>
    <row r="23" spans="1:8" x14ac:dyDescent="0.45">
      <c r="A23" s="12" t="s">
        <v>82</v>
      </c>
      <c r="B23" s="20">
        <v>2739963</v>
      </c>
      <c r="C23" s="21">
        <v>672284</v>
      </c>
      <c r="D23" s="11">
        <f t="shared" si="0"/>
        <v>0.24536243737597915</v>
      </c>
      <c r="E23" s="21">
        <v>120136</v>
      </c>
      <c r="F23" s="11">
        <f t="shared" si="1"/>
        <v>4.3845847553415869E-2</v>
      </c>
      <c r="G23" s="21">
        <v>12562</v>
      </c>
      <c r="H23" s="11">
        <f t="shared" si="2"/>
        <v>4.5847334434808065E-3</v>
      </c>
    </row>
    <row r="24" spans="1:8" x14ac:dyDescent="0.45">
      <c r="A24" s="12" t="s">
        <v>83</v>
      </c>
      <c r="B24" s="20">
        <v>831479.00000000012</v>
      </c>
      <c r="C24" s="21">
        <v>282234</v>
      </c>
      <c r="D24" s="11">
        <f t="shared" si="0"/>
        <v>0.33943611323917977</v>
      </c>
      <c r="E24" s="21">
        <v>41438</v>
      </c>
      <c r="F24" s="11">
        <f t="shared" si="1"/>
        <v>4.9836496171280324E-2</v>
      </c>
      <c r="G24" s="21">
        <v>6866</v>
      </c>
      <c r="H24" s="11">
        <f t="shared" si="2"/>
        <v>8.2575747553455935E-3</v>
      </c>
    </row>
    <row r="25" spans="1:8" x14ac:dyDescent="0.45">
      <c r="A25" s="12" t="s">
        <v>84</v>
      </c>
      <c r="B25" s="20">
        <v>1526835</v>
      </c>
      <c r="C25" s="21">
        <v>492059</v>
      </c>
      <c r="D25" s="11">
        <f t="shared" si="0"/>
        <v>0.32227385408377462</v>
      </c>
      <c r="E25" s="21">
        <v>57950</v>
      </c>
      <c r="F25" s="11">
        <f t="shared" si="1"/>
        <v>3.7954330363136814E-2</v>
      </c>
      <c r="G25" s="21">
        <v>7454</v>
      </c>
      <c r="H25" s="11">
        <f t="shared" si="2"/>
        <v>4.8819944525767354E-3</v>
      </c>
    </row>
    <row r="26" spans="1:8" x14ac:dyDescent="0.45">
      <c r="A26" s="12" t="s">
        <v>85</v>
      </c>
      <c r="B26" s="20">
        <v>708155</v>
      </c>
      <c r="C26" s="21">
        <v>254756</v>
      </c>
      <c r="D26" s="11">
        <f t="shared" si="0"/>
        <v>0.35974610078302066</v>
      </c>
      <c r="E26" s="21">
        <v>20976</v>
      </c>
      <c r="F26" s="11">
        <f t="shared" si="1"/>
        <v>2.9620633900770313E-2</v>
      </c>
      <c r="G26" s="21">
        <v>2591</v>
      </c>
      <c r="H26" s="11">
        <f t="shared" si="2"/>
        <v>3.6588035105308866E-3</v>
      </c>
    </row>
    <row r="27" spans="1:8" x14ac:dyDescent="0.45">
      <c r="A27" s="12" t="s">
        <v>86</v>
      </c>
      <c r="B27" s="20">
        <v>1194817</v>
      </c>
      <c r="C27" s="21">
        <v>373915</v>
      </c>
      <c r="D27" s="11">
        <f t="shared" si="0"/>
        <v>0.31294750576866581</v>
      </c>
      <c r="E27" s="21">
        <v>50698</v>
      </c>
      <c r="F27" s="11">
        <f t="shared" si="1"/>
        <v>4.2431602496449249E-2</v>
      </c>
      <c r="G27" s="21">
        <v>5522</v>
      </c>
      <c r="H27" s="11">
        <f t="shared" si="2"/>
        <v>4.621628249346971E-3</v>
      </c>
    </row>
    <row r="28" spans="1:8" x14ac:dyDescent="0.45">
      <c r="A28" s="12" t="s">
        <v>87</v>
      </c>
      <c r="B28" s="20">
        <v>944709</v>
      </c>
      <c r="C28" s="21">
        <v>298875</v>
      </c>
      <c r="D28" s="11">
        <f t="shared" si="0"/>
        <v>0.31636726229981932</v>
      </c>
      <c r="E28" s="21">
        <v>46064</v>
      </c>
      <c r="F28" s="11">
        <f t="shared" si="1"/>
        <v>4.8759988525567136E-2</v>
      </c>
      <c r="G28" s="21">
        <v>2866</v>
      </c>
      <c r="H28" s="11">
        <f t="shared" si="2"/>
        <v>3.0337384316228596E-3</v>
      </c>
    </row>
    <row r="29" spans="1:8" x14ac:dyDescent="0.45">
      <c r="A29" s="12" t="s">
        <v>88</v>
      </c>
      <c r="B29" s="20">
        <v>1562767</v>
      </c>
      <c r="C29" s="21">
        <v>490896</v>
      </c>
      <c r="D29" s="11">
        <f t="shared" si="0"/>
        <v>0.31411976321486185</v>
      </c>
      <c r="E29" s="21">
        <v>65075</v>
      </c>
      <c r="F29" s="11">
        <f t="shared" si="1"/>
        <v>4.1640884405672755E-2</v>
      </c>
      <c r="G29" s="21">
        <v>8745</v>
      </c>
      <c r="H29" s="11">
        <f t="shared" si="2"/>
        <v>5.5958437822144951E-3</v>
      </c>
    </row>
    <row r="30" spans="1:8" x14ac:dyDescent="0.45">
      <c r="A30" s="12" t="s">
        <v>89</v>
      </c>
      <c r="B30" s="20">
        <v>732702</v>
      </c>
      <c r="C30" s="21">
        <v>248398</v>
      </c>
      <c r="D30" s="11">
        <f t="shared" si="0"/>
        <v>0.33901640776195507</v>
      </c>
      <c r="E30" s="21">
        <v>46372</v>
      </c>
      <c r="F30" s="11">
        <f t="shared" si="1"/>
        <v>6.3289031557167849E-2</v>
      </c>
      <c r="G30" s="21">
        <v>4951</v>
      </c>
      <c r="H30" s="11">
        <f t="shared" si="2"/>
        <v>6.7571809548766073E-3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72" t="str">
        <f>E5</f>
        <v>直近1週間</v>
      </c>
      <c r="F34" s="73"/>
      <c r="G34" s="72">
        <f>'進捗状況 (都道府県別)'!G5:H5</f>
        <v>44637</v>
      </c>
      <c r="H34" s="73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3206204</v>
      </c>
      <c r="D39" s="11">
        <f>C39/$B39</f>
        <v>0.33492984209470139</v>
      </c>
      <c r="E39" s="21">
        <v>489272</v>
      </c>
      <c r="F39" s="11">
        <f>E39/$B39</f>
        <v>5.1110844382128755E-2</v>
      </c>
      <c r="G39" s="21">
        <v>72724</v>
      </c>
      <c r="H39" s="11">
        <f>G39/$B39</f>
        <v>7.5969706969659647E-3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view="pageBreakPreview" zoomScale="99" zoomScaleNormal="100" zoomScaleSheetLayoutView="99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2" width="13.09765625" customWidth="1"/>
    <col min="14" max="14" width="11.59765625" bestFit="1" customWidth="1"/>
  </cols>
  <sheetData>
    <row r="1" spans="1:14" x14ac:dyDescent="0.45">
      <c r="A1" s="22" t="s">
        <v>94</v>
      </c>
      <c r="B1" s="23"/>
      <c r="C1" s="24"/>
      <c r="D1" s="24"/>
      <c r="E1" s="24"/>
      <c r="F1" s="24"/>
      <c r="J1" s="25"/>
    </row>
    <row r="2" spans="1:14" x14ac:dyDescent="0.45">
      <c r="A2" s="22"/>
      <c r="B2" s="22"/>
      <c r="C2" s="22"/>
      <c r="D2" s="22"/>
      <c r="E2" s="22"/>
      <c r="F2" s="22"/>
      <c r="G2" s="22"/>
      <c r="H2" s="22"/>
      <c r="I2" s="22"/>
      <c r="L2" s="26" t="str">
        <f>'進捗状況 (都道府県別)'!H3</f>
        <v>（3月18日公表時点）</v>
      </c>
    </row>
    <row r="3" spans="1:14" x14ac:dyDescent="0.45">
      <c r="A3" s="86" t="s">
        <v>3</v>
      </c>
      <c r="B3" s="93" t="s">
        <v>95</v>
      </c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1:14" x14ac:dyDescent="0.45">
      <c r="A4" s="87"/>
      <c r="B4" s="87"/>
      <c r="C4" s="89" t="s">
        <v>96</v>
      </c>
      <c r="D4" s="90"/>
      <c r="E4" s="89" t="s">
        <v>97</v>
      </c>
      <c r="F4" s="90"/>
      <c r="G4" s="89" t="s">
        <v>98</v>
      </c>
      <c r="H4" s="96"/>
      <c r="I4" s="96"/>
      <c r="J4" s="96"/>
      <c r="K4" s="96"/>
      <c r="L4" s="90"/>
    </row>
    <row r="5" spans="1:14" x14ac:dyDescent="0.45">
      <c r="A5" s="87"/>
      <c r="B5" s="87"/>
      <c r="C5" s="91"/>
      <c r="D5" s="92"/>
      <c r="E5" s="91"/>
      <c r="F5" s="92"/>
      <c r="G5" s="91"/>
      <c r="H5" s="92"/>
      <c r="I5" s="27" t="s">
        <v>99</v>
      </c>
      <c r="J5" s="27" t="s">
        <v>100</v>
      </c>
      <c r="K5" s="28" t="s">
        <v>101</v>
      </c>
      <c r="L5" s="61" t="s">
        <v>102</v>
      </c>
    </row>
    <row r="6" spans="1:14" x14ac:dyDescent="0.45">
      <c r="A6" s="88"/>
      <c r="B6" s="88"/>
      <c r="C6" s="29" t="s">
        <v>9</v>
      </c>
      <c r="D6" s="29" t="s">
        <v>103</v>
      </c>
      <c r="E6" s="29" t="s">
        <v>9</v>
      </c>
      <c r="F6" s="29" t="s">
        <v>103</v>
      </c>
      <c r="G6" s="29" t="s">
        <v>9</v>
      </c>
      <c r="H6" s="29" t="s">
        <v>103</v>
      </c>
      <c r="I6" s="97" t="s">
        <v>9</v>
      </c>
      <c r="J6" s="98"/>
      <c r="K6" s="98"/>
      <c r="L6" s="99"/>
      <c r="N6" s="30" t="s">
        <v>104</v>
      </c>
    </row>
    <row r="7" spans="1:14" x14ac:dyDescent="0.45">
      <c r="A7" s="31" t="s">
        <v>13</v>
      </c>
      <c r="B7" s="32">
        <f>C7+E7+G7</f>
        <v>244424357</v>
      </c>
      <c r="C7" s="32">
        <f t="shared" ref="C7:J7" si="0">SUM(C8:C54)</f>
        <v>102008193</v>
      </c>
      <c r="D7" s="33">
        <f t="shared" ref="D7:D54" si="1">C7/N7</f>
        <v>0.80546545748638765</v>
      </c>
      <c r="E7" s="32">
        <f t="shared" si="0"/>
        <v>100390491</v>
      </c>
      <c r="F7" s="34">
        <f t="shared" ref="F7:F54" si="2">E7/N7</f>
        <v>0.79269194348534422</v>
      </c>
      <c r="G7" s="35">
        <f t="shared" si="0"/>
        <v>42025673</v>
      </c>
      <c r="H7" s="34">
        <f t="shared" ref="H7:H54" si="3">G7/N7</f>
        <v>0.33183832527175861</v>
      </c>
      <c r="I7" s="35">
        <f t="shared" si="0"/>
        <v>977933</v>
      </c>
      <c r="J7" s="35">
        <f t="shared" si="0"/>
        <v>4950574</v>
      </c>
      <c r="K7" s="35">
        <f>SUM(K8:K54)</f>
        <v>22498895</v>
      </c>
      <c r="L7" s="35">
        <f>SUM(L8:L54)</f>
        <v>13598271</v>
      </c>
      <c r="N7" s="1">
        <v>126645025</v>
      </c>
    </row>
    <row r="8" spans="1:14" x14ac:dyDescent="0.45">
      <c r="A8" s="36" t="s">
        <v>14</v>
      </c>
      <c r="B8" s="32">
        <f t="shared" ref="B8:B54" si="4">C8+E8+G8</f>
        <v>10085402</v>
      </c>
      <c r="C8" s="37">
        <f>SUM(一般接種!D7+一般接種!G7+一般接種!J7+医療従事者等!C5)</f>
        <v>4245604</v>
      </c>
      <c r="D8" s="33">
        <f t="shared" si="1"/>
        <v>0.81230657847936794</v>
      </c>
      <c r="E8" s="37">
        <f>SUM(一般接種!E7+一般接種!H7+一般接種!K7+医療従事者等!D5)</f>
        <v>4174803</v>
      </c>
      <c r="F8" s="34">
        <f t="shared" si="2"/>
        <v>0.79876030377665952</v>
      </c>
      <c r="G8" s="32">
        <f>SUM(I8:L8)</f>
        <v>1664995</v>
      </c>
      <c r="H8" s="34">
        <f t="shared" si="3"/>
        <v>0.31856159727455863</v>
      </c>
      <c r="I8" s="38">
        <v>41265</v>
      </c>
      <c r="J8" s="38">
        <v>217006</v>
      </c>
      <c r="K8" s="38">
        <v>891892</v>
      </c>
      <c r="L8" s="38">
        <v>514832</v>
      </c>
      <c r="N8" s="1">
        <v>5226603</v>
      </c>
    </row>
    <row r="9" spans="1:14" x14ac:dyDescent="0.45">
      <c r="A9" s="36" t="s">
        <v>15</v>
      </c>
      <c r="B9" s="32">
        <f t="shared" si="4"/>
        <v>2512342</v>
      </c>
      <c r="C9" s="37">
        <f>SUM(一般接種!D8+一般接種!G8+一般接種!J8+医療従事者等!C6)</f>
        <v>1066172</v>
      </c>
      <c r="D9" s="33">
        <f t="shared" si="1"/>
        <v>0.84642688440515557</v>
      </c>
      <c r="E9" s="37">
        <f>SUM(一般接種!E8+一般接種!H8+一般接種!K8+医療従事者等!D6)</f>
        <v>1049134</v>
      </c>
      <c r="F9" s="34">
        <f t="shared" si="2"/>
        <v>0.83290052912993251</v>
      </c>
      <c r="G9" s="32">
        <f t="shared" ref="G9:G54" si="5">SUM(I9:L9)</f>
        <v>397036</v>
      </c>
      <c r="H9" s="34">
        <f t="shared" si="3"/>
        <v>0.3152042489173279</v>
      </c>
      <c r="I9" s="38">
        <v>10522</v>
      </c>
      <c r="J9" s="38">
        <v>41455</v>
      </c>
      <c r="K9" s="38">
        <v>221454</v>
      </c>
      <c r="L9" s="38">
        <v>123605</v>
      </c>
      <c r="N9" s="1">
        <v>1259615</v>
      </c>
    </row>
    <row r="10" spans="1:14" x14ac:dyDescent="0.45">
      <c r="A10" s="36" t="s">
        <v>16</v>
      </c>
      <c r="B10" s="32">
        <f t="shared" si="4"/>
        <v>2450135</v>
      </c>
      <c r="C10" s="37">
        <f>SUM(一般接種!D9+一般接種!G9+一般接種!J9+医療従事者等!C7)</f>
        <v>1030772</v>
      </c>
      <c r="D10" s="33">
        <f t="shared" si="1"/>
        <v>0.84432550828416564</v>
      </c>
      <c r="E10" s="37">
        <f>SUM(一般接種!E9+一般接種!H9+一般接種!K9+医療従事者等!D7)</f>
        <v>1014678</v>
      </c>
      <c r="F10" s="34">
        <f t="shared" si="2"/>
        <v>0.8311425980670416</v>
      </c>
      <c r="G10" s="32">
        <f t="shared" si="5"/>
        <v>404685</v>
      </c>
      <c r="H10" s="34">
        <f t="shared" si="3"/>
        <v>0.3314853996033823</v>
      </c>
      <c r="I10" s="38">
        <v>10183</v>
      </c>
      <c r="J10" s="38">
        <v>46236</v>
      </c>
      <c r="K10" s="38">
        <v>216967</v>
      </c>
      <c r="L10" s="38">
        <v>131299</v>
      </c>
      <c r="N10" s="1">
        <v>1220823</v>
      </c>
    </row>
    <row r="11" spans="1:14" x14ac:dyDescent="0.45">
      <c r="A11" s="36" t="s">
        <v>17</v>
      </c>
      <c r="B11" s="32">
        <f t="shared" si="4"/>
        <v>4525029</v>
      </c>
      <c r="C11" s="37">
        <f>SUM(一般接種!D10+一般接種!G10+一般接種!J10+医療従事者等!C8)</f>
        <v>1891566</v>
      </c>
      <c r="D11" s="33">
        <f t="shared" si="1"/>
        <v>0.82891109466347124</v>
      </c>
      <c r="E11" s="37">
        <f>SUM(一般接種!E10+一般接種!H10+一般接種!K10+医療従事者等!D8)</f>
        <v>1855030</v>
      </c>
      <c r="F11" s="34">
        <f t="shared" si="2"/>
        <v>0.81290050039680295</v>
      </c>
      <c r="G11" s="32">
        <f t="shared" si="5"/>
        <v>778433</v>
      </c>
      <c r="H11" s="34">
        <f t="shared" si="3"/>
        <v>0.34112039979158532</v>
      </c>
      <c r="I11" s="38">
        <v>17570</v>
      </c>
      <c r="J11" s="38">
        <v>113461</v>
      </c>
      <c r="K11" s="38">
        <v>447953</v>
      </c>
      <c r="L11" s="38">
        <v>199449</v>
      </c>
      <c r="N11" s="1">
        <v>2281989</v>
      </c>
    </row>
    <row r="12" spans="1:14" x14ac:dyDescent="0.45">
      <c r="A12" s="36" t="s">
        <v>18</v>
      </c>
      <c r="B12" s="32">
        <f t="shared" si="4"/>
        <v>1934555</v>
      </c>
      <c r="C12" s="37">
        <f>SUM(一般接種!D11+一般接種!G11+一般接種!J11+医療従事者等!C9)</f>
        <v>830778</v>
      </c>
      <c r="D12" s="33">
        <f t="shared" si="1"/>
        <v>0.85533641927008264</v>
      </c>
      <c r="E12" s="37">
        <f>SUM(一般接種!E11+一般接種!H11+一般接種!K11+医療従事者等!D9)</f>
        <v>818778</v>
      </c>
      <c r="F12" s="34">
        <f t="shared" si="2"/>
        <v>0.84298169029165393</v>
      </c>
      <c r="G12" s="32">
        <f t="shared" si="5"/>
        <v>284999</v>
      </c>
      <c r="H12" s="34">
        <f t="shared" si="3"/>
        <v>0.29342378367693206</v>
      </c>
      <c r="I12" s="38">
        <v>4859</v>
      </c>
      <c r="J12" s="38">
        <v>29095</v>
      </c>
      <c r="K12" s="38">
        <v>124817</v>
      </c>
      <c r="L12" s="38">
        <v>126228</v>
      </c>
      <c r="N12" s="1">
        <v>971288</v>
      </c>
    </row>
    <row r="13" spans="1:14" x14ac:dyDescent="0.45">
      <c r="A13" s="36" t="s">
        <v>19</v>
      </c>
      <c r="B13" s="32">
        <f t="shared" si="4"/>
        <v>2177799</v>
      </c>
      <c r="C13" s="37">
        <f>SUM(一般接種!D12+一般接種!G12+一般接種!J12+医療従事者等!C10)</f>
        <v>903974</v>
      </c>
      <c r="D13" s="33">
        <f t="shared" si="1"/>
        <v>0.8451814855052816</v>
      </c>
      <c r="E13" s="37">
        <f>SUM(一般接種!E12+一般接種!H12+一般接種!K12+医療従事者等!D10)</f>
        <v>891989</v>
      </c>
      <c r="F13" s="34">
        <f t="shared" si="2"/>
        <v>0.83397596399273721</v>
      </c>
      <c r="G13" s="32">
        <f t="shared" si="5"/>
        <v>381836</v>
      </c>
      <c r="H13" s="34">
        <f t="shared" si="3"/>
        <v>0.3570022121204755</v>
      </c>
      <c r="I13" s="38">
        <v>9283</v>
      </c>
      <c r="J13" s="38">
        <v>33783</v>
      </c>
      <c r="K13" s="38">
        <v>190407</v>
      </c>
      <c r="L13" s="38">
        <v>148363</v>
      </c>
      <c r="N13" s="1">
        <v>1069562</v>
      </c>
    </row>
    <row r="14" spans="1:14" x14ac:dyDescent="0.45">
      <c r="A14" s="36" t="s">
        <v>20</v>
      </c>
      <c r="B14" s="32">
        <f t="shared" si="4"/>
        <v>3732729</v>
      </c>
      <c r="C14" s="37">
        <f>SUM(一般接種!D13+一般接種!G13+一般接種!J13+医療従事者等!C11)</f>
        <v>1553513</v>
      </c>
      <c r="D14" s="33">
        <f t="shared" si="1"/>
        <v>0.8342984835604027</v>
      </c>
      <c r="E14" s="37">
        <f>SUM(一般接種!E13+一般接種!H13+一般接種!K13+医療従事者等!D11)</f>
        <v>1530764</v>
      </c>
      <c r="F14" s="34">
        <f t="shared" si="2"/>
        <v>0.82208136262062592</v>
      </c>
      <c r="G14" s="32">
        <f t="shared" si="5"/>
        <v>648452</v>
      </c>
      <c r="H14" s="34">
        <f t="shared" si="3"/>
        <v>0.34824460449427219</v>
      </c>
      <c r="I14" s="38">
        <v>18612</v>
      </c>
      <c r="J14" s="38">
        <v>71398</v>
      </c>
      <c r="K14" s="38">
        <v>336699</v>
      </c>
      <c r="L14" s="38">
        <v>221743</v>
      </c>
      <c r="N14" s="1">
        <v>1862059</v>
      </c>
    </row>
    <row r="15" spans="1:14" x14ac:dyDescent="0.45">
      <c r="A15" s="36" t="s">
        <v>21</v>
      </c>
      <c r="B15" s="32">
        <f t="shared" si="4"/>
        <v>5842893</v>
      </c>
      <c r="C15" s="37">
        <f>SUM(一般接種!D14+一般接種!G14+一般接種!J14+医療従事者等!C12)</f>
        <v>2420917</v>
      </c>
      <c r="D15" s="33">
        <f t="shared" si="1"/>
        <v>0.83259545857085127</v>
      </c>
      <c r="E15" s="37">
        <f>SUM(一般接種!E14+一般接種!H14+一般接種!K14+医療従事者等!D12)</f>
        <v>2382298</v>
      </c>
      <c r="F15" s="34">
        <f t="shared" si="2"/>
        <v>0.81931371284617438</v>
      </c>
      <c r="G15" s="32">
        <f t="shared" si="5"/>
        <v>1039678</v>
      </c>
      <c r="H15" s="34">
        <f t="shared" si="3"/>
        <v>0.35756334528446265</v>
      </c>
      <c r="I15" s="38">
        <v>20801</v>
      </c>
      <c r="J15" s="38">
        <v>134329</v>
      </c>
      <c r="K15" s="38">
        <v>545614</v>
      </c>
      <c r="L15" s="38">
        <v>338934</v>
      </c>
      <c r="N15" s="1">
        <v>2907675</v>
      </c>
    </row>
    <row r="16" spans="1:14" x14ac:dyDescent="0.45">
      <c r="A16" s="39" t="s">
        <v>22</v>
      </c>
      <c r="B16" s="32">
        <f t="shared" si="4"/>
        <v>3804589</v>
      </c>
      <c r="C16" s="37">
        <f>SUM(一般接種!D15+一般接種!G15+一般接種!J15+医療従事者等!C13)</f>
        <v>1595520</v>
      </c>
      <c r="D16" s="33">
        <f t="shared" si="1"/>
        <v>0.81595539738396372</v>
      </c>
      <c r="E16" s="37">
        <f>SUM(一般接種!E15+一般接種!H15+一般接種!K15+医療従事者等!D13)</f>
        <v>1572358</v>
      </c>
      <c r="F16" s="34">
        <f t="shared" si="2"/>
        <v>0.80411025666858105</v>
      </c>
      <c r="G16" s="32">
        <f t="shared" si="5"/>
        <v>636711</v>
      </c>
      <c r="H16" s="34">
        <f t="shared" si="3"/>
        <v>0.32561658708367236</v>
      </c>
      <c r="I16" s="38">
        <v>14574</v>
      </c>
      <c r="J16" s="38">
        <v>68425</v>
      </c>
      <c r="K16" s="38">
        <v>359018</v>
      </c>
      <c r="L16" s="38">
        <v>194694</v>
      </c>
      <c r="N16" s="1">
        <v>1955401</v>
      </c>
    </row>
    <row r="17" spans="1:14" x14ac:dyDescent="0.45">
      <c r="A17" s="36" t="s">
        <v>23</v>
      </c>
      <c r="B17" s="32">
        <f t="shared" si="4"/>
        <v>3886247</v>
      </c>
      <c r="C17" s="37">
        <f>SUM(一般接種!D16+一般接種!G16+一般接種!J16+医療従事者等!C14)</f>
        <v>1588075</v>
      </c>
      <c r="D17" s="33">
        <f t="shared" si="1"/>
        <v>0.81102813389094841</v>
      </c>
      <c r="E17" s="37">
        <f>SUM(一般接種!E16+一般接種!H16+一般接種!K16+医療従事者等!D14)</f>
        <v>1560400</v>
      </c>
      <c r="F17" s="34">
        <f t="shared" si="2"/>
        <v>0.79689454221207179</v>
      </c>
      <c r="G17" s="32">
        <f t="shared" si="5"/>
        <v>737772</v>
      </c>
      <c r="H17" s="34">
        <f t="shared" si="3"/>
        <v>0.37677933875729597</v>
      </c>
      <c r="I17" s="38">
        <v>15925</v>
      </c>
      <c r="J17" s="38">
        <v>69364</v>
      </c>
      <c r="K17" s="38">
        <v>398129</v>
      </c>
      <c r="L17" s="38">
        <v>254354</v>
      </c>
      <c r="N17" s="1">
        <v>1958101</v>
      </c>
    </row>
    <row r="18" spans="1:14" x14ac:dyDescent="0.45">
      <c r="A18" s="36" t="s">
        <v>24</v>
      </c>
      <c r="B18" s="32">
        <f t="shared" si="4"/>
        <v>14255521</v>
      </c>
      <c r="C18" s="37">
        <f>SUM(一般接種!D17+一般接種!G17+一般接種!J17+医療従事者等!C15)</f>
        <v>6017904</v>
      </c>
      <c r="D18" s="33">
        <f t="shared" si="1"/>
        <v>0.81391230678572679</v>
      </c>
      <c r="E18" s="37">
        <f>SUM(一般接種!E17+一般接種!H17+一般接種!K17+医療従事者等!D15)</f>
        <v>5919718</v>
      </c>
      <c r="F18" s="34">
        <f t="shared" si="2"/>
        <v>0.80063280054002006</v>
      </c>
      <c r="G18" s="32">
        <f t="shared" si="5"/>
        <v>2317899</v>
      </c>
      <c r="H18" s="34">
        <f t="shared" si="3"/>
        <v>0.3134922926630816</v>
      </c>
      <c r="I18" s="38">
        <v>46836</v>
      </c>
      <c r="J18" s="38">
        <v>252894</v>
      </c>
      <c r="K18" s="38">
        <v>1275385</v>
      </c>
      <c r="L18" s="38">
        <v>742784</v>
      </c>
      <c r="N18" s="1">
        <v>7393799</v>
      </c>
    </row>
    <row r="19" spans="1:14" x14ac:dyDescent="0.45">
      <c r="A19" s="36" t="s">
        <v>25</v>
      </c>
      <c r="B19" s="32">
        <f t="shared" si="4"/>
        <v>12217174</v>
      </c>
      <c r="C19" s="37">
        <f>SUM(一般接種!D18+一般接種!G18+一般接種!J18+医療従事者等!C16)</f>
        <v>5127048</v>
      </c>
      <c r="D19" s="33">
        <f t="shared" si="1"/>
        <v>0.81087072181527065</v>
      </c>
      <c r="E19" s="37">
        <f>SUM(一般接種!E18+一般接種!H18+一般接種!K18+医療従事者等!D16)</f>
        <v>5052150</v>
      </c>
      <c r="F19" s="34">
        <f t="shared" si="2"/>
        <v>0.79902519290223528</v>
      </c>
      <c r="G19" s="32">
        <f t="shared" si="5"/>
        <v>2037976</v>
      </c>
      <c r="H19" s="34">
        <f t="shared" si="3"/>
        <v>0.32231706630446955</v>
      </c>
      <c r="I19" s="38">
        <v>40970</v>
      </c>
      <c r="J19" s="38">
        <v>201079</v>
      </c>
      <c r="K19" s="38">
        <v>1063236</v>
      </c>
      <c r="L19" s="38">
        <v>732691</v>
      </c>
      <c r="N19" s="1">
        <v>6322892</v>
      </c>
    </row>
    <row r="20" spans="1:14" x14ac:dyDescent="0.45">
      <c r="A20" s="36" t="s">
        <v>26</v>
      </c>
      <c r="B20" s="32">
        <f t="shared" si="4"/>
        <v>26794868</v>
      </c>
      <c r="C20" s="37">
        <f>SUM(一般接種!D19+一般接種!G19+一般接種!J19+医療従事者等!C17)</f>
        <v>11124800</v>
      </c>
      <c r="D20" s="33">
        <f t="shared" si="1"/>
        <v>0.80362173000439419</v>
      </c>
      <c r="E20" s="37">
        <f>SUM(一般接種!E19+一般接種!H19+一般接種!K19+医療従事者等!D17)</f>
        <v>10954214</v>
      </c>
      <c r="F20" s="34">
        <f t="shared" si="2"/>
        <v>0.79129911598575742</v>
      </c>
      <c r="G20" s="32">
        <f t="shared" si="5"/>
        <v>4715854</v>
      </c>
      <c r="H20" s="34">
        <f t="shared" si="3"/>
        <v>0.34065895566015947</v>
      </c>
      <c r="I20" s="38">
        <v>92013</v>
      </c>
      <c r="J20" s="38">
        <v>557468</v>
      </c>
      <c r="K20" s="38">
        <v>2490611</v>
      </c>
      <c r="L20" s="38">
        <v>1575762</v>
      </c>
      <c r="N20" s="1">
        <v>13843329</v>
      </c>
    </row>
    <row r="21" spans="1:14" x14ac:dyDescent="0.45">
      <c r="A21" s="36" t="s">
        <v>27</v>
      </c>
      <c r="B21" s="32">
        <f t="shared" si="4"/>
        <v>17688731</v>
      </c>
      <c r="C21" s="37">
        <f>SUM(一般接種!D20+一般接種!G20+一般接種!J20+医療従事者等!C18)</f>
        <v>7490581</v>
      </c>
      <c r="D21" s="33">
        <f t="shared" si="1"/>
        <v>0.81240928890308961</v>
      </c>
      <c r="E21" s="37">
        <f>SUM(一般接種!E20+一般接種!H20+一般接種!K20+医療従事者等!D18)</f>
        <v>7389469</v>
      </c>
      <c r="F21" s="34">
        <f t="shared" si="2"/>
        <v>0.80144293956122026</v>
      </c>
      <c r="G21" s="32">
        <f t="shared" si="5"/>
        <v>2808681</v>
      </c>
      <c r="H21" s="34">
        <f t="shared" si="3"/>
        <v>0.30462236960866168</v>
      </c>
      <c r="I21" s="38">
        <v>46763</v>
      </c>
      <c r="J21" s="38">
        <v>272034</v>
      </c>
      <c r="K21" s="38">
        <v>1374432</v>
      </c>
      <c r="L21" s="38">
        <v>1115452</v>
      </c>
      <c r="N21" s="1">
        <v>9220206</v>
      </c>
    </row>
    <row r="22" spans="1:14" x14ac:dyDescent="0.45">
      <c r="A22" s="36" t="s">
        <v>28</v>
      </c>
      <c r="B22" s="32">
        <f t="shared" si="4"/>
        <v>4397046</v>
      </c>
      <c r="C22" s="37">
        <f>SUM(一般接種!D21+一般接種!G21+一般接種!J21+医療従事者等!C19)</f>
        <v>1861941</v>
      </c>
      <c r="D22" s="33">
        <f t="shared" si="1"/>
        <v>0.84129896700395002</v>
      </c>
      <c r="E22" s="37">
        <f>SUM(一般接種!E21+一般接種!H21+一般接種!K21+医療従事者等!D19)</f>
        <v>1825791</v>
      </c>
      <c r="F22" s="34">
        <f t="shared" si="2"/>
        <v>0.8249649598269273</v>
      </c>
      <c r="G22" s="32">
        <f t="shared" si="5"/>
        <v>709314</v>
      </c>
      <c r="H22" s="34">
        <f t="shared" si="3"/>
        <v>0.32049626464073772</v>
      </c>
      <c r="I22" s="38">
        <v>16056</v>
      </c>
      <c r="J22" s="38">
        <v>62445</v>
      </c>
      <c r="K22" s="38">
        <v>339142</v>
      </c>
      <c r="L22" s="38">
        <v>291671</v>
      </c>
      <c r="N22" s="1">
        <v>2213174</v>
      </c>
    </row>
    <row r="23" spans="1:14" x14ac:dyDescent="0.45">
      <c r="A23" s="36" t="s">
        <v>29</v>
      </c>
      <c r="B23" s="32">
        <f t="shared" si="4"/>
        <v>2126777</v>
      </c>
      <c r="C23" s="37">
        <f>SUM(一般接種!D22+一般接種!G22+一般接種!J22+医療従事者等!C20)</f>
        <v>883116</v>
      </c>
      <c r="D23" s="33">
        <f t="shared" si="1"/>
        <v>0.84293014811859412</v>
      </c>
      <c r="E23" s="37">
        <f>SUM(一般接種!E22+一般接種!H22+一般接種!K22+医療従事者等!D20)</f>
        <v>872244</v>
      </c>
      <c r="F23" s="34">
        <f t="shared" si="2"/>
        <v>0.83255287427195868</v>
      </c>
      <c r="G23" s="32">
        <f t="shared" si="5"/>
        <v>371417</v>
      </c>
      <c r="H23" s="34">
        <f t="shared" si="3"/>
        <v>0.35451581312507519</v>
      </c>
      <c r="I23" s="38">
        <v>10112</v>
      </c>
      <c r="J23" s="38">
        <v>37692</v>
      </c>
      <c r="K23" s="38">
        <v>206750</v>
      </c>
      <c r="L23" s="38">
        <v>116863</v>
      </c>
      <c r="N23" s="1">
        <v>1047674</v>
      </c>
    </row>
    <row r="24" spans="1:14" x14ac:dyDescent="0.45">
      <c r="A24" s="36" t="s">
        <v>30</v>
      </c>
      <c r="B24" s="32">
        <f t="shared" si="4"/>
        <v>2202510</v>
      </c>
      <c r="C24" s="37">
        <f>SUM(一般接種!D23+一般接種!G23+一般接種!J23+医療従事者等!C21)</f>
        <v>920416</v>
      </c>
      <c r="D24" s="33">
        <f t="shared" si="1"/>
        <v>0.81261742311875806</v>
      </c>
      <c r="E24" s="37">
        <f>SUM(一般接種!E23+一般接種!H23+一般接種!K23+医療従事者等!D21)</f>
        <v>907264</v>
      </c>
      <c r="F24" s="34">
        <f t="shared" si="2"/>
        <v>0.8010057775705951</v>
      </c>
      <c r="G24" s="32">
        <f t="shared" si="5"/>
        <v>374830</v>
      </c>
      <c r="H24" s="34">
        <f t="shared" si="3"/>
        <v>0.33093013236145835</v>
      </c>
      <c r="I24" s="38">
        <v>7957</v>
      </c>
      <c r="J24" s="38">
        <v>53406</v>
      </c>
      <c r="K24" s="38">
        <v>200248</v>
      </c>
      <c r="L24" s="38">
        <v>113219</v>
      </c>
      <c r="N24" s="1">
        <v>1132656</v>
      </c>
    </row>
    <row r="25" spans="1:14" x14ac:dyDescent="0.45">
      <c r="A25" s="36" t="s">
        <v>31</v>
      </c>
      <c r="B25" s="32">
        <f t="shared" si="4"/>
        <v>1533794</v>
      </c>
      <c r="C25" s="37">
        <f>SUM(一般接種!D24+一般接種!G24+一般接種!J24+医療従事者等!C22)</f>
        <v>636830</v>
      </c>
      <c r="D25" s="33">
        <f t="shared" si="1"/>
        <v>0.82215850334954421</v>
      </c>
      <c r="E25" s="37">
        <f>SUM(一般接種!E24+一般接種!H24+一般接種!K24+医療従事者等!D22)</f>
        <v>627257</v>
      </c>
      <c r="F25" s="34">
        <f t="shared" si="2"/>
        <v>0.80979959539519974</v>
      </c>
      <c r="G25" s="32">
        <f t="shared" si="5"/>
        <v>269707</v>
      </c>
      <c r="H25" s="34">
        <f t="shared" si="3"/>
        <v>0.34819638437714229</v>
      </c>
      <c r="I25" s="38">
        <v>7502</v>
      </c>
      <c r="J25" s="38">
        <v>31640</v>
      </c>
      <c r="K25" s="38">
        <v>142849</v>
      </c>
      <c r="L25" s="38">
        <v>87716</v>
      </c>
      <c r="N25" s="1">
        <v>774583</v>
      </c>
    </row>
    <row r="26" spans="1:14" x14ac:dyDescent="0.45">
      <c r="A26" s="36" t="s">
        <v>32</v>
      </c>
      <c r="B26" s="32">
        <f t="shared" si="4"/>
        <v>1626637</v>
      </c>
      <c r="C26" s="37">
        <f>SUM(一般接種!D25+一般接種!G25+一般接種!J25+医療従事者等!C23)</f>
        <v>671249</v>
      </c>
      <c r="D26" s="33">
        <f t="shared" si="1"/>
        <v>0.81760225676829512</v>
      </c>
      <c r="E26" s="37">
        <f>SUM(一般接種!E25+一般接種!H25+一般接種!K25+医療従事者等!D23)</f>
        <v>661797</v>
      </c>
      <c r="F26" s="34">
        <f t="shared" si="2"/>
        <v>0.80608942541811968</v>
      </c>
      <c r="G26" s="32">
        <f t="shared" si="5"/>
        <v>293591</v>
      </c>
      <c r="H26" s="34">
        <f t="shared" si="3"/>
        <v>0.35760301194766853</v>
      </c>
      <c r="I26" s="38">
        <v>6214</v>
      </c>
      <c r="J26" s="38">
        <v>36414</v>
      </c>
      <c r="K26" s="38">
        <v>166384</v>
      </c>
      <c r="L26" s="38">
        <v>84579</v>
      </c>
      <c r="N26" s="1">
        <v>820997</v>
      </c>
    </row>
    <row r="27" spans="1:14" x14ac:dyDescent="0.45">
      <c r="A27" s="36" t="s">
        <v>33</v>
      </c>
      <c r="B27" s="32">
        <f t="shared" si="4"/>
        <v>4134275</v>
      </c>
      <c r="C27" s="37">
        <f>SUM(一般接種!D26+一般接種!G26+一般接種!J26+医療従事者等!C24)</f>
        <v>1695688</v>
      </c>
      <c r="D27" s="33">
        <f t="shared" si="1"/>
        <v>0.81848613023757355</v>
      </c>
      <c r="E27" s="37">
        <f>SUM(一般接種!E26+一般接種!H26+一般接種!K26+医療従事者等!D24)</f>
        <v>1670486</v>
      </c>
      <c r="F27" s="34">
        <f t="shared" si="2"/>
        <v>0.80632145875658923</v>
      </c>
      <c r="G27" s="32">
        <f t="shared" si="5"/>
        <v>768101</v>
      </c>
      <c r="H27" s="34">
        <f t="shared" si="3"/>
        <v>0.37075217558985529</v>
      </c>
      <c r="I27" s="38">
        <v>13956</v>
      </c>
      <c r="J27" s="38">
        <v>66209</v>
      </c>
      <c r="K27" s="38">
        <v>447435</v>
      </c>
      <c r="L27" s="38">
        <v>240501</v>
      </c>
      <c r="N27" s="1">
        <v>2071737</v>
      </c>
    </row>
    <row r="28" spans="1:14" x14ac:dyDescent="0.45">
      <c r="A28" s="36" t="s">
        <v>34</v>
      </c>
      <c r="B28" s="32">
        <f t="shared" si="4"/>
        <v>4065317</v>
      </c>
      <c r="C28" s="37">
        <f>SUM(一般接種!D27+一般接種!G27+一般接種!J27+医療従事者等!C25)</f>
        <v>1643733</v>
      </c>
      <c r="D28" s="33">
        <f t="shared" si="1"/>
        <v>0.81502396629100393</v>
      </c>
      <c r="E28" s="37">
        <f>SUM(一般接種!E27+一般接種!H27+一般接種!K27+医療従事者等!D25)</f>
        <v>1624580</v>
      </c>
      <c r="F28" s="34">
        <f t="shared" si="2"/>
        <v>0.80552719642243542</v>
      </c>
      <c r="G28" s="32">
        <f t="shared" si="5"/>
        <v>797004</v>
      </c>
      <c r="H28" s="34">
        <f t="shared" si="3"/>
        <v>0.39518423079039922</v>
      </c>
      <c r="I28" s="38">
        <v>15343</v>
      </c>
      <c r="J28" s="38">
        <v>83920</v>
      </c>
      <c r="K28" s="38">
        <v>461698</v>
      </c>
      <c r="L28" s="38">
        <v>236043</v>
      </c>
      <c r="N28" s="1">
        <v>2016791</v>
      </c>
    </row>
    <row r="29" spans="1:14" x14ac:dyDescent="0.45">
      <c r="A29" s="36" t="s">
        <v>35</v>
      </c>
      <c r="B29" s="32">
        <f t="shared" si="4"/>
        <v>7276626</v>
      </c>
      <c r="C29" s="37">
        <f>SUM(一般接種!D28+一般接種!G28+一般接種!J28+医療従事者等!C26)</f>
        <v>3081871</v>
      </c>
      <c r="D29" s="33">
        <f t="shared" si="1"/>
        <v>0.83604276421088042</v>
      </c>
      <c r="E29" s="37">
        <f>SUM(一般接種!E28+一般接種!H28+一般接種!K28+医療従事者等!D26)</f>
        <v>3040309</v>
      </c>
      <c r="F29" s="34">
        <f t="shared" si="2"/>
        <v>0.82476792195884174</v>
      </c>
      <c r="G29" s="32">
        <f t="shared" si="5"/>
        <v>1154446</v>
      </c>
      <c r="H29" s="34">
        <f t="shared" si="3"/>
        <v>0.31317541356279804</v>
      </c>
      <c r="I29" s="38">
        <v>21592</v>
      </c>
      <c r="J29" s="38">
        <v>107827</v>
      </c>
      <c r="K29" s="38">
        <v>633130</v>
      </c>
      <c r="L29" s="38">
        <v>391897</v>
      </c>
      <c r="N29" s="1">
        <v>3686260</v>
      </c>
    </row>
    <row r="30" spans="1:14" x14ac:dyDescent="0.45">
      <c r="A30" s="36" t="s">
        <v>36</v>
      </c>
      <c r="B30" s="32">
        <f t="shared" si="4"/>
        <v>14221295</v>
      </c>
      <c r="C30" s="37">
        <f>SUM(一般接種!D29+一般接種!G29+一般接種!J29+医療従事者等!C27)</f>
        <v>5928226</v>
      </c>
      <c r="D30" s="33">
        <f t="shared" si="1"/>
        <v>0.78428115989808966</v>
      </c>
      <c r="E30" s="37">
        <f>SUM(一般接種!E29+一般接種!H29+一般接種!K29+医療従事者等!D27)</f>
        <v>5810467</v>
      </c>
      <c r="F30" s="34">
        <f t="shared" si="2"/>
        <v>0.76870210385190674</v>
      </c>
      <c r="G30" s="32">
        <f t="shared" si="5"/>
        <v>2482602</v>
      </c>
      <c r="H30" s="34">
        <f t="shared" si="3"/>
        <v>0.32843855415183515</v>
      </c>
      <c r="I30" s="38">
        <v>42296</v>
      </c>
      <c r="J30" s="38">
        <v>361202</v>
      </c>
      <c r="K30" s="38">
        <v>1320320</v>
      </c>
      <c r="L30" s="38">
        <v>758784</v>
      </c>
      <c r="N30" s="1">
        <v>7558802</v>
      </c>
    </row>
    <row r="31" spans="1:14" x14ac:dyDescent="0.45">
      <c r="A31" s="36" t="s">
        <v>37</v>
      </c>
      <c r="B31" s="32">
        <f t="shared" si="4"/>
        <v>3492852</v>
      </c>
      <c r="C31" s="37">
        <f>SUM(一般接種!D30+一般接種!G30+一般接種!J30+医療従事者等!C28)</f>
        <v>1457371</v>
      </c>
      <c r="D31" s="33">
        <f t="shared" si="1"/>
        <v>0.80940009119400269</v>
      </c>
      <c r="E31" s="37">
        <f>SUM(一般接種!E30+一般接種!H30+一般接種!K30+医療従事者等!D28)</f>
        <v>1438511</v>
      </c>
      <c r="F31" s="34">
        <f t="shared" si="2"/>
        <v>0.79892555470335014</v>
      </c>
      <c r="G31" s="32">
        <f t="shared" si="5"/>
        <v>596970</v>
      </c>
      <c r="H31" s="34">
        <f t="shared" si="3"/>
        <v>0.33154740449760822</v>
      </c>
      <c r="I31" s="38">
        <v>16347</v>
      </c>
      <c r="J31" s="38">
        <v>64524</v>
      </c>
      <c r="K31" s="38">
        <v>340477</v>
      </c>
      <c r="L31" s="38">
        <v>175622</v>
      </c>
      <c r="N31" s="1">
        <v>1800557</v>
      </c>
    </row>
    <row r="32" spans="1:14" x14ac:dyDescent="0.45">
      <c r="A32" s="36" t="s">
        <v>38</v>
      </c>
      <c r="B32" s="32">
        <f t="shared" si="4"/>
        <v>2722651</v>
      </c>
      <c r="C32" s="37">
        <f>SUM(一般接種!D31+一般接種!G31+一般接種!J31+医療従事者等!C29)</f>
        <v>1140977</v>
      </c>
      <c r="D32" s="33">
        <f t="shared" si="1"/>
        <v>0.80416015020689391</v>
      </c>
      <c r="E32" s="37">
        <f>SUM(一般接種!E31+一般接種!H31+一般接種!K31+医療従事者等!D29)</f>
        <v>1127116</v>
      </c>
      <c r="F32" s="34">
        <f t="shared" si="2"/>
        <v>0.79439092274479983</v>
      </c>
      <c r="G32" s="32">
        <f t="shared" si="5"/>
        <v>454558</v>
      </c>
      <c r="H32" s="34">
        <f t="shared" si="3"/>
        <v>0.32037230334857347</v>
      </c>
      <c r="I32" s="38">
        <v>8559</v>
      </c>
      <c r="J32" s="38">
        <v>50893</v>
      </c>
      <c r="K32" s="38">
        <v>233694</v>
      </c>
      <c r="L32" s="38">
        <v>161412</v>
      </c>
      <c r="N32" s="1">
        <v>1418843</v>
      </c>
    </row>
    <row r="33" spans="1:14" x14ac:dyDescent="0.45">
      <c r="A33" s="36" t="s">
        <v>39</v>
      </c>
      <c r="B33" s="32">
        <f t="shared" si="4"/>
        <v>4757175</v>
      </c>
      <c r="C33" s="37">
        <f>SUM(一般接種!D32+一般接種!G32+一般接種!J32+医療従事者等!C30)</f>
        <v>2005164</v>
      </c>
      <c r="D33" s="33">
        <f t="shared" si="1"/>
        <v>0.79238518862757468</v>
      </c>
      <c r="E33" s="37">
        <f>SUM(一般接種!E32+一般接種!H32+一般接種!K32+医療従事者等!D30)</f>
        <v>1970589</v>
      </c>
      <c r="F33" s="34">
        <f t="shared" si="2"/>
        <v>0.77872210775399109</v>
      </c>
      <c r="G33" s="32">
        <f t="shared" si="5"/>
        <v>781422</v>
      </c>
      <c r="H33" s="34">
        <f t="shared" si="3"/>
        <v>0.308796297393997</v>
      </c>
      <c r="I33" s="38">
        <v>24401</v>
      </c>
      <c r="J33" s="38">
        <v>84035</v>
      </c>
      <c r="K33" s="38">
        <v>425909</v>
      </c>
      <c r="L33" s="38">
        <v>247077</v>
      </c>
      <c r="N33" s="1">
        <v>2530542</v>
      </c>
    </row>
    <row r="34" spans="1:14" x14ac:dyDescent="0.45">
      <c r="A34" s="36" t="s">
        <v>40</v>
      </c>
      <c r="B34" s="32">
        <f t="shared" si="4"/>
        <v>16177908</v>
      </c>
      <c r="C34" s="37">
        <f>SUM(一般接種!D33+一般接種!G33+一般接種!J33+医療従事者等!C31)</f>
        <v>6836110</v>
      </c>
      <c r="D34" s="33">
        <f t="shared" si="1"/>
        <v>0.7733583905263538</v>
      </c>
      <c r="E34" s="37">
        <f>SUM(一般接種!E33+一般接種!H33+一般接種!K33+医療従事者等!D31)</f>
        <v>6734555</v>
      </c>
      <c r="F34" s="34">
        <f t="shared" si="2"/>
        <v>0.76186963283376197</v>
      </c>
      <c r="G34" s="32">
        <f t="shared" si="5"/>
        <v>2607243</v>
      </c>
      <c r="H34" s="34">
        <f t="shared" si="3"/>
        <v>0.29495330680622489</v>
      </c>
      <c r="I34" s="38">
        <v>57976</v>
      </c>
      <c r="J34" s="38">
        <v>338460</v>
      </c>
      <c r="K34" s="38">
        <v>1449113</v>
      </c>
      <c r="L34" s="38">
        <v>761694</v>
      </c>
      <c r="N34" s="1">
        <v>8839511</v>
      </c>
    </row>
    <row r="35" spans="1:14" x14ac:dyDescent="0.45">
      <c r="A35" s="36" t="s">
        <v>41</v>
      </c>
      <c r="B35" s="32">
        <f t="shared" si="4"/>
        <v>10518897</v>
      </c>
      <c r="C35" s="37">
        <f>SUM(一般接種!D34+一般接種!G34+一般接種!J34+医療従事者等!C32)</f>
        <v>4387132</v>
      </c>
      <c r="D35" s="33">
        <f t="shared" si="1"/>
        <v>0.79424870442870399</v>
      </c>
      <c r="E35" s="37">
        <f>SUM(一般接種!E34+一般接種!H34+一般接種!K34+医療従事者等!D32)</f>
        <v>4323857</v>
      </c>
      <c r="F35" s="34">
        <f t="shared" si="2"/>
        <v>0.78279336486455908</v>
      </c>
      <c r="G35" s="32">
        <f t="shared" si="5"/>
        <v>1807908</v>
      </c>
      <c r="H35" s="34">
        <f t="shared" si="3"/>
        <v>0.32730462332254634</v>
      </c>
      <c r="I35" s="38">
        <v>41743</v>
      </c>
      <c r="J35" s="38">
        <v>226206</v>
      </c>
      <c r="K35" s="38">
        <v>974936</v>
      </c>
      <c r="L35" s="38">
        <v>565023</v>
      </c>
      <c r="N35" s="1">
        <v>5523625</v>
      </c>
    </row>
    <row r="36" spans="1:14" x14ac:dyDescent="0.45">
      <c r="A36" s="36" t="s">
        <v>42</v>
      </c>
      <c r="B36" s="32">
        <f t="shared" si="4"/>
        <v>2634935</v>
      </c>
      <c r="C36" s="37">
        <f>SUM(一般接種!D35+一般接種!G35+一般接種!J35+医療従事者等!C33)</f>
        <v>1083708</v>
      </c>
      <c r="D36" s="33">
        <f t="shared" si="1"/>
        <v>0.80588723908505666</v>
      </c>
      <c r="E36" s="37">
        <f>SUM(一般接種!E35+一般接種!H35+一般接種!K35+医療従事者等!D33)</f>
        <v>1070228</v>
      </c>
      <c r="F36" s="34">
        <f t="shared" si="2"/>
        <v>0.79586298902612329</v>
      </c>
      <c r="G36" s="32">
        <f t="shared" si="5"/>
        <v>480999</v>
      </c>
      <c r="H36" s="34">
        <f t="shared" si="3"/>
        <v>0.35768948472528872</v>
      </c>
      <c r="I36" s="38">
        <v>6613</v>
      </c>
      <c r="J36" s="38">
        <v>49720</v>
      </c>
      <c r="K36" s="38">
        <v>300464</v>
      </c>
      <c r="L36" s="38">
        <v>124202</v>
      </c>
      <c r="N36" s="1">
        <v>1344739</v>
      </c>
    </row>
    <row r="37" spans="1:14" x14ac:dyDescent="0.45">
      <c r="A37" s="36" t="s">
        <v>43</v>
      </c>
      <c r="B37" s="32">
        <f t="shared" si="4"/>
        <v>1841627</v>
      </c>
      <c r="C37" s="37">
        <f>SUM(一般接種!D36+一般接種!G36+一般接種!J36+医療従事者等!C34)</f>
        <v>742318</v>
      </c>
      <c r="D37" s="33">
        <f t="shared" si="1"/>
        <v>0.78599412133430469</v>
      </c>
      <c r="E37" s="37">
        <f>SUM(一般接種!E36+一般接種!H36+一般接種!K36+医療従事者等!D34)</f>
        <v>730843</v>
      </c>
      <c r="F37" s="34">
        <f t="shared" si="2"/>
        <v>0.77384396123807753</v>
      </c>
      <c r="G37" s="32">
        <f t="shared" si="5"/>
        <v>368466</v>
      </c>
      <c r="H37" s="34">
        <f t="shared" si="3"/>
        <v>0.39014561133040809</v>
      </c>
      <c r="I37" s="38">
        <v>7500</v>
      </c>
      <c r="J37" s="38">
        <v>42933</v>
      </c>
      <c r="K37" s="38">
        <v>209006</v>
      </c>
      <c r="L37" s="38">
        <v>109027</v>
      </c>
      <c r="N37" s="1">
        <v>944432</v>
      </c>
    </row>
    <row r="38" spans="1:14" x14ac:dyDescent="0.45">
      <c r="A38" s="36" t="s">
        <v>44</v>
      </c>
      <c r="B38" s="32">
        <f t="shared" si="4"/>
        <v>1062197</v>
      </c>
      <c r="C38" s="37">
        <f>SUM(一般接種!D37+一般接種!G37+一般接種!J37+医療従事者等!C35)</f>
        <v>435102</v>
      </c>
      <c r="D38" s="33">
        <f t="shared" si="1"/>
        <v>0.78145003125067347</v>
      </c>
      <c r="E38" s="37">
        <f>SUM(一般接種!E37+一般接種!H37+一般接種!K37+医療従事者等!D35)</f>
        <v>429004</v>
      </c>
      <c r="F38" s="34">
        <f t="shared" si="2"/>
        <v>0.7704979273978606</v>
      </c>
      <c r="G38" s="32">
        <f t="shared" si="5"/>
        <v>198091</v>
      </c>
      <c r="H38" s="34">
        <f t="shared" si="3"/>
        <v>0.3557745497388593</v>
      </c>
      <c r="I38" s="38">
        <v>4866</v>
      </c>
      <c r="J38" s="38">
        <v>22635</v>
      </c>
      <c r="K38" s="38">
        <v>107450</v>
      </c>
      <c r="L38" s="38">
        <v>63140</v>
      </c>
      <c r="N38" s="1">
        <v>556788</v>
      </c>
    </row>
    <row r="39" spans="1:14" x14ac:dyDescent="0.45">
      <c r="A39" s="36" t="s">
        <v>45</v>
      </c>
      <c r="B39" s="32">
        <f t="shared" si="4"/>
        <v>1316540</v>
      </c>
      <c r="C39" s="37">
        <f>SUM(一般接種!D38+一般接種!G38+一般接種!J38+医療従事者等!C36)</f>
        <v>552046</v>
      </c>
      <c r="D39" s="33">
        <f t="shared" si="1"/>
        <v>0.82050192103327069</v>
      </c>
      <c r="E39" s="37">
        <f>SUM(一般接種!E38+一般接種!H38+一般接種!K38+医療従事者等!D36)</f>
        <v>541802</v>
      </c>
      <c r="F39" s="34">
        <f t="shared" si="2"/>
        <v>0.80527633896390538</v>
      </c>
      <c r="G39" s="32">
        <f t="shared" si="5"/>
        <v>222692</v>
      </c>
      <c r="H39" s="34">
        <f t="shared" si="3"/>
        <v>0.33098548635211761</v>
      </c>
      <c r="I39" s="38">
        <v>4820</v>
      </c>
      <c r="J39" s="38">
        <v>29922</v>
      </c>
      <c r="K39" s="38">
        <v>109689</v>
      </c>
      <c r="L39" s="38">
        <v>78261</v>
      </c>
      <c r="N39" s="1">
        <v>672815</v>
      </c>
    </row>
    <row r="40" spans="1:14" x14ac:dyDescent="0.45">
      <c r="A40" s="36" t="s">
        <v>46</v>
      </c>
      <c r="B40" s="32">
        <f t="shared" si="4"/>
        <v>3631864</v>
      </c>
      <c r="C40" s="37">
        <f>SUM(一般接種!D39+一般接種!G39+一般接種!J39+医療従事者等!C37)</f>
        <v>1489714</v>
      </c>
      <c r="D40" s="33">
        <f t="shared" si="1"/>
        <v>0.78663062608281487</v>
      </c>
      <c r="E40" s="37">
        <f>SUM(一般接種!E39+一般接種!H39+一般接種!K39+医療従事者等!D37)</f>
        <v>1458397</v>
      </c>
      <c r="F40" s="34">
        <f t="shared" si="2"/>
        <v>0.77009395440151529</v>
      </c>
      <c r="G40" s="32">
        <f t="shared" si="5"/>
        <v>683753</v>
      </c>
      <c r="H40" s="34">
        <f t="shared" si="3"/>
        <v>0.36104987297964769</v>
      </c>
      <c r="I40" s="38">
        <v>21812</v>
      </c>
      <c r="J40" s="38">
        <v>135497</v>
      </c>
      <c r="K40" s="38">
        <v>358189</v>
      </c>
      <c r="L40" s="38">
        <v>168255</v>
      </c>
      <c r="N40" s="1">
        <v>1893791</v>
      </c>
    </row>
    <row r="41" spans="1:14" x14ac:dyDescent="0.45">
      <c r="A41" s="36" t="s">
        <v>47</v>
      </c>
      <c r="B41" s="32">
        <f t="shared" si="4"/>
        <v>5378639</v>
      </c>
      <c r="C41" s="37">
        <f>SUM(一般接種!D40+一般接種!G40+一般接種!J40+医療従事者等!C38)</f>
        <v>2211050</v>
      </c>
      <c r="D41" s="33">
        <f t="shared" si="1"/>
        <v>0.78616983942373031</v>
      </c>
      <c r="E41" s="37">
        <f>SUM(一般接種!E40+一般接種!H40+一般接種!K40+医療従事者等!D38)</f>
        <v>2178158</v>
      </c>
      <c r="F41" s="34">
        <f t="shared" si="2"/>
        <v>0.77447462748445917</v>
      </c>
      <c r="G41" s="32">
        <f t="shared" si="5"/>
        <v>989431</v>
      </c>
      <c r="H41" s="34">
        <f t="shared" si="3"/>
        <v>0.35180606969126021</v>
      </c>
      <c r="I41" s="38">
        <v>22254</v>
      </c>
      <c r="J41" s="38">
        <v>118556</v>
      </c>
      <c r="K41" s="38">
        <v>538400</v>
      </c>
      <c r="L41" s="38">
        <v>310221</v>
      </c>
      <c r="N41" s="1">
        <v>2812433</v>
      </c>
    </row>
    <row r="42" spans="1:14" x14ac:dyDescent="0.45">
      <c r="A42" s="36" t="s">
        <v>48</v>
      </c>
      <c r="B42" s="32">
        <f t="shared" si="4"/>
        <v>2741269</v>
      </c>
      <c r="C42" s="37">
        <f>SUM(一般接種!D41+一般接種!G41+一般接種!J41+医療従事者等!C39)</f>
        <v>1103791</v>
      </c>
      <c r="D42" s="33">
        <f t="shared" si="1"/>
        <v>0.81393913473095836</v>
      </c>
      <c r="E42" s="37">
        <f>SUM(一般接種!E41+一般接種!H41+一般接種!K41+医療従事者等!D39)</f>
        <v>1077940</v>
      </c>
      <c r="F42" s="34">
        <f t="shared" si="2"/>
        <v>0.79487652181607682</v>
      </c>
      <c r="G42" s="32">
        <f t="shared" si="5"/>
        <v>559538</v>
      </c>
      <c r="H42" s="34">
        <f t="shared" si="3"/>
        <v>0.41260517214680226</v>
      </c>
      <c r="I42" s="38">
        <v>44346</v>
      </c>
      <c r="J42" s="38">
        <v>45499</v>
      </c>
      <c r="K42" s="38">
        <v>284190</v>
      </c>
      <c r="L42" s="38">
        <v>185503</v>
      </c>
      <c r="N42" s="1">
        <v>1356110</v>
      </c>
    </row>
    <row r="43" spans="1:14" x14ac:dyDescent="0.45">
      <c r="A43" s="36" t="s">
        <v>49</v>
      </c>
      <c r="B43" s="32">
        <f t="shared" si="4"/>
        <v>1448831</v>
      </c>
      <c r="C43" s="37">
        <f>SUM(一般接種!D42+一般接種!G42+一般接種!J42+医療従事者等!C40)</f>
        <v>591243</v>
      </c>
      <c r="D43" s="33">
        <f t="shared" si="1"/>
        <v>0.80446806513104996</v>
      </c>
      <c r="E43" s="37">
        <f>SUM(一般接種!E42+一般接種!H42+一般接種!K42+医療従事者等!D40)</f>
        <v>581736</v>
      </c>
      <c r="F43" s="34">
        <f t="shared" si="2"/>
        <v>0.79153247368184732</v>
      </c>
      <c r="G43" s="32">
        <f t="shared" si="5"/>
        <v>275852</v>
      </c>
      <c r="H43" s="34">
        <f t="shared" si="3"/>
        <v>0.37533488718264807</v>
      </c>
      <c r="I43" s="38">
        <v>7705</v>
      </c>
      <c r="J43" s="38">
        <v>37794</v>
      </c>
      <c r="K43" s="38">
        <v>147282</v>
      </c>
      <c r="L43" s="38">
        <v>83071</v>
      </c>
      <c r="N43" s="1">
        <v>734949</v>
      </c>
    </row>
    <row r="44" spans="1:14" x14ac:dyDescent="0.45">
      <c r="A44" s="36" t="s">
        <v>50</v>
      </c>
      <c r="B44" s="32">
        <f t="shared" si="4"/>
        <v>1832228</v>
      </c>
      <c r="C44" s="37">
        <f>SUM(一般接種!D43+一般接種!G43+一般接種!J43+医療従事者等!C41)</f>
        <v>767112</v>
      </c>
      <c r="D44" s="33">
        <f t="shared" si="1"/>
        <v>0.78767342714211785</v>
      </c>
      <c r="E44" s="37">
        <f>SUM(一般接種!E43+一般接種!H43+一般接種!K43+医療従事者等!D41)</f>
        <v>756763</v>
      </c>
      <c r="F44" s="34">
        <f t="shared" si="2"/>
        <v>0.77704703582312695</v>
      </c>
      <c r="G44" s="32">
        <f t="shared" si="5"/>
        <v>308353</v>
      </c>
      <c r="H44" s="34">
        <f t="shared" si="3"/>
        <v>0.31661799617207587</v>
      </c>
      <c r="I44" s="38">
        <v>9289</v>
      </c>
      <c r="J44" s="38">
        <v>45343</v>
      </c>
      <c r="K44" s="38">
        <v>167447</v>
      </c>
      <c r="L44" s="38">
        <v>86274</v>
      </c>
      <c r="N44" s="1">
        <v>973896</v>
      </c>
    </row>
    <row r="45" spans="1:14" x14ac:dyDescent="0.45">
      <c r="A45" s="36" t="s">
        <v>51</v>
      </c>
      <c r="B45" s="32">
        <f t="shared" si="4"/>
        <v>2654103</v>
      </c>
      <c r="C45" s="37">
        <f>SUM(一般接種!D44+一般接種!G44+一般接種!J44+医療従事者等!C42)</f>
        <v>1094074</v>
      </c>
      <c r="D45" s="33">
        <f t="shared" si="1"/>
        <v>0.80670894597406462</v>
      </c>
      <c r="E45" s="37">
        <f>SUM(一般接種!E44+一般接種!H44+一般接種!K44+医療従事者等!D42)</f>
        <v>1080272</v>
      </c>
      <c r="F45" s="34">
        <f t="shared" si="2"/>
        <v>0.79653212349922842</v>
      </c>
      <c r="G45" s="32">
        <f t="shared" si="5"/>
        <v>479757</v>
      </c>
      <c r="H45" s="34">
        <f t="shared" si="3"/>
        <v>0.35374596580640738</v>
      </c>
      <c r="I45" s="38">
        <v>11853</v>
      </c>
      <c r="J45" s="38">
        <v>53521</v>
      </c>
      <c r="K45" s="38">
        <v>265749</v>
      </c>
      <c r="L45" s="38">
        <v>148634</v>
      </c>
      <c r="N45" s="1">
        <v>1356219</v>
      </c>
    </row>
    <row r="46" spans="1:14" x14ac:dyDescent="0.45">
      <c r="A46" s="36" t="s">
        <v>52</v>
      </c>
      <c r="B46" s="32">
        <f t="shared" si="4"/>
        <v>1356897</v>
      </c>
      <c r="C46" s="37">
        <f>SUM(一般接種!D45+一般接種!G45+一般接種!J45+医療従事者等!C43)</f>
        <v>556756</v>
      </c>
      <c r="D46" s="33">
        <f t="shared" si="1"/>
        <v>0.79404193294892655</v>
      </c>
      <c r="E46" s="37">
        <f>SUM(一般接種!E45+一般接種!H45+一般接種!K45+医療従事者等!D43)</f>
        <v>549205</v>
      </c>
      <c r="F46" s="34">
        <f t="shared" si="2"/>
        <v>0.78327274386843648</v>
      </c>
      <c r="G46" s="32">
        <f t="shared" si="5"/>
        <v>250936</v>
      </c>
      <c r="H46" s="34">
        <f t="shared" si="3"/>
        <v>0.35788335731715837</v>
      </c>
      <c r="I46" s="38">
        <v>10497</v>
      </c>
      <c r="J46" s="38">
        <v>32940</v>
      </c>
      <c r="K46" s="38">
        <v>139761</v>
      </c>
      <c r="L46" s="38">
        <v>67738</v>
      </c>
      <c r="N46" s="1">
        <v>701167</v>
      </c>
    </row>
    <row r="47" spans="1:14" x14ac:dyDescent="0.45">
      <c r="A47" s="36" t="s">
        <v>53</v>
      </c>
      <c r="B47" s="32">
        <f t="shared" si="4"/>
        <v>9759485</v>
      </c>
      <c r="C47" s="37">
        <f>SUM(一般接種!D46+一般接種!G46+一般接種!J46+医療従事者等!C44)</f>
        <v>4075256</v>
      </c>
      <c r="D47" s="33">
        <f t="shared" si="1"/>
        <v>0.79530070235765016</v>
      </c>
      <c r="E47" s="37">
        <f>SUM(一般接種!E46+一般接種!H46+一般接種!K46+医療従事者等!D44)</f>
        <v>3988691</v>
      </c>
      <c r="F47" s="34">
        <f t="shared" si="2"/>
        <v>0.77840723473264939</v>
      </c>
      <c r="G47" s="32">
        <f t="shared" si="5"/>
        <v>1695538</v>
      </c>
      <c r="H47" s="34">
        <f t="shared" si="3"/>
        <v>0.330890271009744</v>
      </c>
      <c r="I47" s="38">
        <v>40013</v>
      </c>
      <c r="J47" s="38">
        <v>210766</v>
      </c>
      <c r="K47" s="38">
        <v>885728</v>
      </c>
      <c r="L47" s="38">
        <v>559031</v>
      </c>
      <c r="N47" s="1">
        <v>5124170</v>
      </c>
    </row>
    <row r="48" spans="1:14" x14ac:dyDescent="0.45">
      <c r="A48" s="36" t="s">
        <v>54</v>
      </c>
      <c r="B48" s="32">
        <f t="shared" si="4"/>
        <v>1603661</v>
      </c>
      <c r="C48" s="37">
        <f>SUM(一般接種!D47+一般接種!G47+一般接種!J47+医療従事者等!C45)</f>
        <v>647718</v>
      </c>
      <c r="D48" s="33">
        <f t="shared" si="1"/>
        <v>0.79161645616959697</v>
      </c>
      <c r="E48" s="37">
        <f>SUM(一般接種!E47+一般接種!H47+一般接種!K47+医療従事者等!D45)</f>
        <v>637859</v>
      </c>
      <c r="F48" s="34">
        <f t="shared" si="2"/>
        <v>0.77956715903507845</v>
      </c>
      <c r="G48" s="32">
        <f t="shared" si="5"/>
        <v>318084</v>
      </c>
      <c r="H48" s="34">
        <f t="shared" si="3"/>
        <v>0.38875024137703462</v>
      </c>
      <c r="I48" s="38">
        <v>8324</v>
      </c>
      <c r="J48" s="38">
        <v>55549</v>
      </c>
      <c r="K48" s="38">
        <v>163763</v>
      </c>
      <c r="L48" s="38">
        <v>90448</v>
      </c>
      <c r="N48" s="1">
        <v>818222</v>
      </c>
    </row>
    <row r="49" spans="1:14" x14ac:dyDescent="0.45">
      <c r="A49" s="36" t="s">
        <v>55</v>
      </c>
      <c r="B49" s="32">
        <f t="shared" si="4"/>
        <v>2645924</v>
      </c>
      <c r="C49" s="37">
        <f>SUM(一般接種!D48+一般接種!G48+一般接種!J48+医療従事者等!C46)</f>
        <v>1080462</v>
      </c>
      <c r="D49" s="33">
        <f t="shared" si="1"/>
        <v>0.80876657449672062</v>
      </c>
      <c r="E49" s="37">
        <f>SUM(一般接種!E48+一般接種!H48+一般接種!K48+医療従事者等!D46)</f>
        <v>1064027</v>
      </c>
      <c r="F49" s="34">
        <f t="shared" si="2"/>
        <v>0.79646435687883721</v>
      </c>
      <c r="G49" s="32">
        <f t="shared" si="5"/>
        <v>501435</v>
      </c>
      <c r="H49" s="34">
        <f t="shared" si="3"/>
        <v>0.37534301741547887</v>
      </c>
      <c r="I49" s="38">
        <v>14326</v>
      </c>
      <c r="J49" s="38">
        <v>61650</v>
      </c>
      <c r="K49" s="38">
        <v>267301</v>
      </c>
      <c r="L49" s="38">
        <v>158158</v>
      </c>
      <c r="N49" s="1">
        <v>1335938</v>
      </c>
    </row>
    <row r="50" spans="1:14" x14ac:dyDescent="0.45">
      <c r="A50" s="36" t="s">
        <v>56</v>
      </c>
      <c r="B50" s="32">
        <f t="shared" si="4"/>
        <v>3506478</v>
      </c>
      <c r="C50" s="37">
        <f>SUM(一般接種!D49+一般接種!G49+一般接種!J49+医療従事者等!C47)</f>
        <v>1433629</v>
      </c>
      <c r="D50" s="33">
        <f t="shared" si="1"/>
        <v>0.81518953512505365</v>
      </c>
      <c r="E50" s="37">
        <f>SUM(一般接種!E49+一般接種!H49+一般接種!K49+医療従事者等!D47)</f>
        <v>1416423</v>
      </c>
      <c r="F50" s="34">
        <f t="shared" si="2"/>
        <v>0.8054058664483168</v>
      </c>
      <c r="G50" s="32">
        <f t="shared" si="5"/>
        <v>656426</v>
      </c>
      <c r="H50" s="34">
        <f t="shared" si="3"/>
        <v>0.37325668341251361</v>
      </c>
      <c r="I50" s="38">
        <v>20825</v>
      </c>
      <c r="J50" s="38">
        <v>76286</v>
      </c>
      <c r="K50" s="38">
        <v>337441</v>
      </c>
      <c r="L50" s="38">
        <v>221874</v>
      </c>
      <c r="N50" s="1">
        <v>1758645</v>
      </c>
    </row>
    <row r="51" spans="1:14" x14ac:dyDescent="0.45">
      <c r="A51" s="36" t="s">
        <v>57</v>
      </c>
      <c r="B51" s="32">
        <f t="shared" si="4"/>
        <v>2202343</v>
      </c>
      <c r="C51" s="37">
        <f>SUM(一般接種!D50+一般接種!G50+一般接種!J50+医療従事者等!C48)</f>
        <v>910648</v>
      </c>
      <c r="D51" s="33">
        <f t="shared" si="1"/>
        <v>0.79759595214676537</v>
      </c>
      <c r="E51" s="37">
        <f>SUM(一般接種!E50+一般接種!H50+一般接種!K50+医療従事者等!D48)</f>
        <v>893551</v>
      </c>
      <c r="F51" s="34">
        <f t="shared" si="2"/>
        <v>0.78262145267621996</v>
      </c>
      <c r="G51" s="32">
        <f t="shared" si="5"/>
        <v>398144</v>
      </c>
      <c r="H51" s="34">
        <f t="shared" si="3"/>
        <v>0.34871656531560136</v>
      </c>
      <c r="I51" s="38">
        <v>18263</v>
      </c>
      <c r="J51" s="38">
        <v>49131</v>
      </c>
      <c r="K51" s="38">
        <v>211154</v>
      </c>
      <c r="L51" s="38">
        <v>119596</v>
      </c>
      <c r="N51" s="1">
        <v>1141741</v>
      </c>
    </row>
    <row r="52" spans="1:14" x14ac:dyDescent="0.45">
      <c r="A52" s="36" t="s">
        <v>58</v>
      </c>
      <c r="B52" s="32">
        <f t="shared" si="4"/>
        <v>2060211</v>
      </c>
      <c r="C52" s="37">
        <f>SUM(一般接種!D51+一般接種!G51+一般接種!J51+医療従事者等!C49)</f>
        <v>855616</v>
      </c>
      <c r="D52" s="33">
        <f t="shared" si="1"/>
        <v>0.78696075663077458</v>
      </c>
      <c r="E52" s="37">
        <f>SUM(一般接種!E51+一般接種!H51+一般接種!K51+医療従事者等!D49)</f>
        <v>841005</v>
      </c>
      <c r="F52" s="34">
        <f t="shared" si="2"/>
        <v>0.77352215378191225</v>
      </c>
      <c r="G52" s="32">
        <f t="shared" si="5"/>
        <v>363590</v>
      </c>
      <c r="H52" s="34">
        <f t="shared" si="3"/>
        <v>0.33441527683374705</v>
      </c>
      <c r="I52" s="38">
        <v>10757</v>
      </c>
      <c r="J52" s="38">
        <v>44750</v>
      </c>
      <c r="K52" s="38">
        <v>184987</v>
      </c>
      <c r="L52" s="38">
        <v>123096</v>
      </c>
      <c r="N52" s="1">
        <v>1087241</v>
      </c>
    </row>
    <row r="53" spans="1:14" x14ac:dyDescent="0.45">
      <c r="A53" s="36" t="s">
        <v>59</v>
      </c>
      <c r="B53" s="32">
        <f t="shared" si="4"/>
        <v>3139061</v>
      </c>
      <c r="C53" s="37">
        <f>SUM(一般接種!D52+一般接種!G52+一般接種!J52+医療従事者等!C50)</f>
        <v>1295999</v>
      </c>
      <c r="D53" s="33">
        <f t="shared" si="1"/>
        <v>0.80122743686774234</v>
      </c>
      <c r="E53" s="37">
        <f>SUM(一般接種!E52+一般接種!H52+一般接種!K52+医療従事者等!D50)</f>
        <v>1270513</v>
      </c>
      <c r="F53" s="34">
        <f t="shared" si="2"/>
        <v>0.78547118824717144</v>
      </c>
      <c r="G53" s="32">
        <f t="shared" si="5"/>
        <v>572549</v>
      </c>
      <c r="H53" s="34">
        <f t="shared" si="3"/>
        <v>0.35396784083258476</v>
      </c>
      <c r="I53" s="38">
        <v>16882</v>
      </c>
      <c r="J53" s="38">
        <v>69249</v>
      </c>
      <c r="K53" s="38">
        <v>337463</v>
      </c>
      <c r="L53" s="38">
        <v>148955</v>
      </c>
      <c r="N53" s="1">
        <v>1617517</v>
      </c>
    </row>
    <row r="54" spans="1:14" x14ac:dyDescent="0.45">
      <c r="A54" s="36" t="s">
        <v>60</v>
      </c>
      <c r="B54" s="32">
        <f t="shared" si="4"/>
        <v>2446290</v>
      </c>
      <c r="C54" s="37">
        <f>SUM(一般接種!D53+一般接種!G53+一般接種!J53+医療従事者等!C51)</f>
        <v>1044903</v>
      </c>
      <c r="D54" s="40">
        <f t="shared" si="1"/>
        <v>0.70358247627461257</v>
      </c>
      <c r="E54" s="37">
        <f>SUM(一般接種!E53+一般接種!H53+一般接種!K53+医療従事者等!D51)</f>
        <v>1023468</v>
      </c>
      <c r="F54" s="34">
        <f t="shared" si="2"/>
        <v>0.68914927972053397</v>
      </c>
      <c r="G54" s="32">
        <f t="shared" si="5"/>
        <v>377919</v>
      </c>
      <c r="H54" s="34">
        <f t="shared" si="3"/>
        <v>0.25447068852441357</v>
      </c>
      <c r="I54" s="38">
        <v>16758</v>
      </c>
      <c r="J54" s="38">
        <v>55933</v>
      </c>
      <c r="K54" s="38">
        <v>204732</v>
      </c>
      <c r="L54" s="38">
        <v>100496</v>
      </c>
      <c r="N54" s="1">
        <v>1485118</v>
      </c>
    </row>
    <row r="55" spans="1:14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45">
      <c r="A56" s="85" t="s">
        <v>105</v>
      </c>
      <c r="B56" s="85"/>
      <c r="C56" s="85"/>
      <c r="D56" s="85"/>
      <c r="E56" s="85"/>
      <c r="F56" s="85"/>
      <c r="G56" s="85"/>
      <c r="H56" s="85"/>
      <c r="I56" s="85"/>
      <c r="J56" s="22"/>
      <c r="K56" s="22"/>
    </row>
    <row r="57" spans="1:14" x14ac:dyDescent="0.45">
      <c r="A57" s="22" t="s">
        <v>106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4" x14ac:dyDescent="0.45">
      <c r="A58" s="22" t="s">
        <v>107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4" x14ac:dyDescent="0.45">
      <c r="A59" s="24" t="s">
        <v>108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4" x14ac:dyDescent="0.45">
      <c r="A60" s="85" t="s">
        <v>109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4" x14ac:dyDescent="0.45">
      <c r="A61" s="24" t="s">
        <v>110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L3"/>
    <mergeCell ref="G4:L4"/>
    <mergeCell ref="I6:L6"/>
  </mergeCells>
  <phoneticPr fontId="2"/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M4" sqref="M4:N4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111</v>
      </c>
      <c r="B1" s="23"/>
      <c r="C1" s="24"/>
      <c r="D1" s="24"/>
    </row>
    <row r="2" spans="1:18" x14ac:dyDescent="0.45">
      <c r="B2"/>
      <c r="Q2" s="101" t="str">
        <f>'進捗状況 (都道府県別)'!H3</f>
        <v>（3月18日公表時点）</v>
      </c>
      <c r="R2" s="101"/>
    </row>
    <row r="3" spans="1:18" ht="37.5" customHeight="1" x14ac:dyDescent="0.45">
      <c r="A3" s="102" t="s">
        <v>3</v>
      </c>
      <c r="B3" s="105" t="s">
        <v>112</v>
      </c>
      <c r="C3" s="105"/>
      <c r="D3" s="105"/>
      <c r="E3" s="105"/>
      <c r="F3" s="105"/>
      <c r="G3" s="105"/>
      <c r="H3" s="105"/>
      <c r="I3" s="105"/>
      <c r="J3" s="105"/>
      <c r="K3" s="105"/>
      <c r="M3" s="105" t="s">
        <v>113</v>
      </c>
      <c r="N3" s="105"/>
      <c r="O3" s="105"/>
      <c r="P3" s="105"/>
      <c r="Q3" s="105"/>
      <c r="R3" s="105"/>
    </row>
    <row r="4" spans="1:18" ht="18.75" customHeight="1" x14ac:dyDescent="0.45">
      <c r="A4" s="103"/>
      <c r="B4" s="106" t="s">
        <v>13</v>
      </c>
      <c r="C4" s="107" t="s">
        <v>114</v>
      </c>
      <c r="D4" s="107"/>
      <c r="E4" s="107"/>
      <c r="F4" s="108" t="s">
        <v>115</v>
      </c>
      <c r="G4" s="109"/>
      <c r="H4" s="110"/>
      <c r="I4" s="108" t="s">
        <v>116</v>
      </c>
      <c r="J4" s="109"/>
      <c r="K4" s="110"/>
      <c r="M4" s="111" t="s">
        <v>117</v>
      </c>
      <c r="N4" s="111"/>
      <c r="O4" s="105" t="s">
        <v>118</v>
      </c>
      <c r="P4" s="105"/>
      <c r="Q4" s="107" t="s">
        <v>116</v>
      </c>
      <c r="R4" s="107"/>
    </row>
    <row r="5" spans="1:18" ht="36" x14ac:dyDescent="0.45">
      <c r="A5" s="104"/>
      <c r="B5" s="106"/>
      <c r="C5" s="41" t="s">
        <v>119</v>
      </c>
      <c r="D5" s="41" t="s">
        <v>96</v>
      </c>
      <c r="E5" s="41" t="s">
        <v>97</v>
      </c>
      <c r="F5" s="41" t="s">
        <v>119</v>
      </c>
      <c r="G5" s="41" t="s">
        <v>96</v>
      </c>
      <c r="H5" s="41" t="s">
        <v>97</v>
      </c>
      <c r="I5" s="41" t="s">
        <v>119</v>
      </c>
      <c r="J5" s="41" t="s">
        <v>96</v>
      </c>
      <c r="K5" s="41" t="s">
        <v>97</v>
      </c>
      <c r="M5" s="42" t="s">
        <v>120</v>
      </c>
      <c r="N5" s="42" t="s">
        <v>121</v>
      </c>
      <c r="O5" s="42" t="s">
        <v>122</v>
      </c>
      <c r="P5" s="42" t="s">
        <v>123</v>
      </c>
      <c r="Q5" s="42" t="s">
        <v>122</v>
      </c>
      <c r="R5" s="42" t="s">
        <v>121</v>
      </c>
    </row>
    <row r="6" spans="1:18" x14ac:dyDescent="0.45">
      <c r="A6" s="31" t="s">
        <v>124</v>
      </c>
      <c r="B6" s="43">
        <f>SUM(B7:B53)</f>
        <v>190104569</v>
      </c>
      <c r="C6" s="43">
        <f t="shared" ref="C6" si="0">SUM(C7:C53)</f>
        <v>157817209</v>
      </c>
      <c r="D6" s="43">
        <f>SUM(D7:D53)</f>
        <v>79271773</v>
      </c>
      <c r="E6" s="44">
        <f>SUM(E7:E53)</f>
        <v>78545436</v>
      </c>
      <c r="F6" s="44">
        <f t="shared" ref="F6:Q6" si="1">SUM(F7:F53)</f>
        <v>32170742</v>
      </c>
      <c r="G6" s="44">
        <f>SUM(G7:G53)</f>
        <v>16145845</v>
      </c>
      <c r="H6" s="44">
        <f t="shared" ref="H6:K6" si="2">SUM(H7:H53)</f>
        <v>16024897</v>
      </c>
      <c r="I6" s="44">
        <f>SUM(I7:I53)</f>
        <v>116618</v>
      </c>
      <c r="J6" s="44">
        <f t="shared" si="2"/>
        <v>58411</v>
      </c>
      <c r="K6" s="44">
        <f t="shared" si="2"/>
        <v>58207</v>
      </c>
      <c r="L6" s="45"/>
      <c r="M6" s="44">
        <f>SUM(M7:M53)</f>
        <v>166833210</v>
      </c>
      <c r="N6" s="46">
        <f>C6/M6</f>
        <v>0.94595799601290409</v>
      </c>
      <c r="O6" s="44">
        <f t="shared" si="1"/>
        <v>34257250</v>
      </c>
      <c r="P6" s="47">
        <f>F6/O6</f>
        <v>0.93909295112713365</v>
      </c>
      <c r="Q6" s="44">
        <f t="shared" si="1"/>
        <v>197520</v>
      </c>
      <c r="R6" s="47">
        <f>I6/Q6</f>
        <v>0.59041109761036858</v>
      </c>
    </row>
    <row r="7" spans="1:18" x14ac:dyDescent="0.45">
      <c r="A7" s="48" t="s">
        <v>14</v>
      </c>
      <c r="B7" s="43">
        <v>7798397</v>
      </c>
      <c r="C7" s="43">
        <v>6306589</v>
      </c>
      <c r="D7" s="43">
        <v>3168599</v>
      </c>
      <c r="E7" s="44">
        <v>3137990</v>
      </c>
      <c r="F7" s="49">
        <v>1490978</v>
      </c>
      <c r="G7" s="44">
        <v>747471</v>
      </c>
      <c r="H7" s="44">
        <v>743507</v>
      </c>
      <c r="I7" s="44">
        <v>830</v>
      </c>
      <c r="J7" s="44">
        <v>413</v>
      </c>
      <c r="K7" s="44">
        <v>417</v>
      </c>
      <c r="L7" s="45"/>
      <c r="M7" s="44">
        <v>7002960</v>
      </c>
      <c r="N7" s="46">
        <v>0.90056047728389144</v>
      </c>
      <c r="O7" s="50">
        <v>1518200</v>
      </c>
      <c r="P7" s="46">
        <v>0.98206955605322088</v>
      </c>
      <c r="Q7" s="44">
        <v>900</v>
      </c>
      <c r="R7" s="47">
        <v>0.92222222222222228</v>
      </c>
    </row>
    <row r="8" spans="1:18" x14ac:dyDescent="0.45">
      <c r="A8" s="48" t="s">
        <v>15</v>
      </c>
      <c r="B8" s="43">
        <v>1987671</v>
      </c>
      <c r="C8" s="43">
        <v>1799184</v>
      </c>
      <c r="D8" s="43">
        <v>903633</v>
      </c>
      <c r="E8" s="44">
        <v>895551</v>
      </c>
      <c r="F8" s="49">
        <v>186089</v>
      </c>
      <c r="G8" s="44">
        <v>93659</v>
      </c>
      <c r="H8" s="44">
        <v>92430</v>
      </c>
      <c r="I8" s="44">
        <v>2398</v>
      </c>
      <c r="J8" s="44">
        <v>1208</v>
      </c>
      <c r="K8" s="44">
        <v>1190</v>
      </c>
      <c r="L8" s="45"/>
      <c r="M8" s="44">
        <v>1823655</v>
      </c>
      <c r="N8" s="46">
        <v>0.98658134351069693</v>
      </c>
      <c r="O8" s="50">
        <v>186500</v>
      </c>
      <c r="P8" s="46">
        <v>0.99779624664879352</v>
      </c>
      <c r="Q8" s="44">
        <v>3700</v>
      </c>
      <c r="R8" s="47">
        <v>0.64810810810810815</v>
      </c>
    </row>
    <row r="9" spans="1:18" x14ac:dyDescent="0.45">
      <c r="A9" s="48" t="s">
        <v>16</v>
      </c>
      <c r="B9" s="43">
        <v>1909110</v>
      </c>
      <c r="C9" s="43">
        <v>1666043</v>
      </c>
      <c r="D9" s="43">
        <v>836205</v>
      </c>
      <c r="E9" s="44">
        <v>829838</v>
      </c>
      <c r="F9" s="49">
        <v>242973</v>
      </c>
      <c r="G9" s="44">
        <v>122081</v>
      </c>
      <c r="H9" s="44">
        <v>120892</v>
      </c>
      <c r="I9" s="44">
        <v>94</v>
      </c>
      <c r="J9" s="44">
        <v>48</v>
      </c>
      <c r="K9" s="44">
        <v>46</v>
      </c>
      <c r="L9" s="45"/>
      <c r="M9" s="44">
        <v>1755085</v>
      </c>
      <c r="N9" s="46">
        <v>0.94926627485278492</v>
      </c>
      <c r="O9" s="50">
        <v>227500</v>
      </c>
      <c r="P9" s="46">
        <v>1.0680131868131868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3467338</v>
      </c>
      <c r="C10" s="43">
        <v>2728180</v>
      </c>
      <c r="D10" s="43">
        <v>1369898</v>
      </c>
      <c r="E10" s="44">
        <v>1358282</v>
      </c>
      <c r="F10" s="49">
        <v>739111</v>
      </c>
      <c r="G10" s="44">
        <v>370635</v>
      </c>
      <c r="H10" s="44">
        <v>368476</v>
      </c>
      <c r="I10" s="44">
        <v>47</v>
      </c>
      <c r="J10" s="44">
        <v>21</v>
      </c>
      <c r="K10" s="44">
        <v>26</v>
      </c>
      <c r="L10" s="45"/>
      <c r="M10" s="44">
        <v>2921365</v>
      </c>
      <c r="N10" s="46">
        <v>0.93387166615606065</v>
      </c>
      <c r="O10" s="50">
        <v>854400</v>
      </c>
      <c r="P10" s="46">
        <v>0.86506437265917602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1539588</v>
      </c>
      <c r="C11" s="43">
        <v>1445546</v>
      </c>
      <c r="D11" s="43">
        <v>725108</v>
      </c>
      <c r="E11" s="44">
        <v>720438</v>
      </c>
      <c r="F11" s="49">
        <v>93986</v>
      </c>
      <c r="G11" s="44">
        <v>47859</v>
      </c>
      <c r="H11" s="44">
        <v>46127</v>
      </c>
      <c r="I11" s="44">
        <v>56</v>
      </c>
      <c r="J11" s="44">
        <v>28</v>
      </c>
      <c r="K11" s="44">
        <v>28</v>
      </c>
      <c r="L11" s="45"/>
      <c r="M11" s="44">
        <v>1455055</v>
      </c>
      <c r="N11" s="46">
        <v>0.99346485184408839</v>
      </c>
      <c r="O11" s="50">
        <v>87900</v>
      </c>
      <c r="P11" s="46">
        <v>1.0692377701934015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1681405</v>
      </c>
      <c r="C12" s="43">
        <v>1604693</v>
      </c>
      <c r="D12" s="43">
        <v>805967</v>
      </c>
      <c r="E12" s="44">
        <v>798726</v>
      </c>
      <c r="F12" s="49">
        <v>76551</v>
      </c>
      <c r="G12" s="44">
        <v>38416</v>
      </c>
      <c r="H12" s="44">
        <v>38135</v>
      </c>
      <c r="I12" s="44">
        <v>161</v>
      </c>
      <c r="J12" s="44">
        <v>80</v>
      </c>
      <c r="K12" s="44">
        <v>81</v>
      </c>
      <c r="L12" s="45"/>
      <c r="M12" s="44">
        <v>1632095</v>
      </c>
      <c r="N12" s="46">
        <v>0.9832105361513882</v>
      </c>
      <c r="O12" s="50">
        <v>61700</v>
      </c>
      <c r="P12" s="46">
        <v>1.2406969205834684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2882154</v>
      </c>
      <c r="C13" s="43">
        <v>2675871</v>
      </c>
      <c r="D13" s="43">
        <v>1344461</v>
      </c>
      <c r="E13" s="44">
        <v>1331410</v>
      </c>
      <c r="F13" s="49">
        <v>206033</v>
      </c>
      <c r="G13" s="44">
        <v>103712</v>
      </c>
      <c r="H13" s="44">
        <v>102321</v>
      </c>
      <c r="I13" s="44">
        <v>250</v>
      </c>
      <c r="J13" s="44">
        <v>126</v>
      </c>
      <c r="K13" s="44">
        <v>124</v>
      </c>
      <c r="L13" s="45"/>
      <c r="M13" s="44">
        <v>2770640</v>
      </c>
      <c r="N13" s="46">
        <v>0.96579526751941791</v>
      </c>
      <c r="O13" s="50">
        <v>178600</v>
      </c>
      <c r="P13" s="46">
        <v>1.1536002239641658</v>
      </c>
      <c r="Q13" s="44">
        <v>520</v>
      </c>
      <c r="R13" s="47">
        <v>0.48076923076923078</v>
      </c>
    </row>
    <row r="14" spans="1:18" x14ac:dyDescent="0.45">
      <c r="A14" s="48" t="s">
        <v>21</v>
      </c>
      <c r="B14" s="43">
        <v>4530842</v>
      </c>
      <c r="C14" s="43">
        <v>3662658</v>
      </c>
      <c r="D14" s="43">
        <v>1839789</v>
      </c>
      <c r="E14" s="44">
        <v>1822869</v>
      </c>
      <c r="F14" s="49">
        <v>867819</v>
      </c>
      <c r="G14" s="44">
        <v>435759</v>
      </c>
      <c r="H14" s="44">
        <v>432060</v>
      </c>
      <c r="I14" s="44">
        <v>365</v>
      </c>
      <c r="J14" s="44">
        <v>179</v>
      </c>
      <c r="K14" s="44">
        <v>186</v>
      </c>
      <c r="L14" s="45"/>
      <c r="M14" s="44">
        <v>3846105</v>
      </c>
      <c r="N14" s="46">
        <v>0.95230317425031297</v>
      </c>
      <c r="O14" s="50">
        <v>892500</v>
      </c>
      <c r="P14" s="46">
        <v>0.972346218487395</v>
      </c>
      <c r="Q14" s="44">
        <v>800</v>
      </c>
      <c r="R14" s="47">
        <v>0.45624999999999999</v>
      </c>
    </row>
    <row r="15" spans="1:18" x14ac:dyDescent="0.45">
      <c r="A15" s="51" t="s">
        <v>22</v>
      </c>
      <c r="B15" s="43">
        <v>3007142</v>
      </c>
      <c r="C15" s="43">
        <v>2625511</v>
      </c>
      <c r="D15" s="43">
        <v>1318294</v>
      </c>
      <c r="E15" s="44">
        <v>1307217</v>
      </c>
      <c r="F15" s="49">
        <v>380806</v>
      </c>
      <c r="G15" s="44">
        <v>191639</v>
      </c>
      <c r="H15" s="44">
        <v>189167</v>
      </c>
      <c r="I15" s="44">
        <v>825</v>
      </c>
      <c r="J15" s="44">
        <v>417</v>
      </c>
      <c r="K15" s="44">
        <v>408</v>
      </c>
      <c r="L15" s="45"/>
      <c r="M15" s="44">
        <v>2679650</v>
      </c>
      <c r="N15" s="46">
        <v>0.97979624204653593</v>
      </c>
      <c r="O15" s="50">
        <v>375900</v>
      </c>
      <c r="P15" s="46">
        <v>1.0130513434424049</v>
      </c>
      <c r="Q15" s="44">
        <v>1100</v>
      </c>
      <c r="R15" s="47">
        <v>0.75</v>
      </c>
    </row>
    <row r="16" spans="1:18" x14ac:dyDescent="0.45">
      <c r="A16" s="48" t="s">
        <v>23</v>
      </c>
      <c r="B16" s="43">
        <v>2954872</v>
      </c>
      <c r="C16" s="43">
        <v>2106954</v>
      </c>
      <c r="D16" s="43">
        <v>1058469</v>
      </c>
      <c r="E16" s="44">
        <v>1048485</v>
      </c>
      <c r="F16" s="49">
        <v>847704</v>
      </c>
      <c r="G16" s="44">
        <v>425407</v>
      </c>
      <c r="H16" s="44">
        <v>422297</v>
      </c>
      <c r="I16" s="44">
        <v>214</v>
      </c>
      <c r="J16" s="44">
        <v>94</v>
      </c>
      <c r="K16" s="44">
        <v>120</v>
      </c>
      <c r="L16" s="45"/>
      <c r="M16" s="44">
        <v>2318195</v>
      </c>
      <c r="N16" s="46">
        <v>0.90887694952322817</v>
      </c>
      <c r="O16" s="50">
        <v>887500</v>
      </c>
      <c r="P16" s="46">
        <v>0.95515943661971836</v>
      </c>
      <c r="Q16" s="44">
        <v>320</v>
      </c>
      <c r="R16" s="47">
        <v>0.66874999999999996</v>
      </c>
    </row>
    <row r="17" spans="1:18" x14ac:dyDescent="0.45">
      <c r="A17" s="48" t="s">
        <v>24</v>
      </c>
      <c r="B17" s="43">
        <v>11343437</v>
      </c>
      <c r="C17" s="43">
        <v>9654784</v>
      </c>
      <c r="D17" s="43">
        <v>4855184</v>
      </c>
      <c r="E17" s="44">
        <v>4799600</v>
      </c>
      <c r="F17" s="49">
        <v>1670643</v>
      </c>
      <c r="G17" s="44">
        <v>837054</v>
      </c>
      <c r="H17" s="44">
        <v>833589</v>
      </c>
      <c r="I17" s="44">
        <v>18010</v>
      </c>
      <c r="J17" s="44">
        <v>9037</v>
      </c>
      <c r="K17" s="44">
        <v>8973</v>
      </c>
      <c r="L17" s="45"/>
      <c r="M17" s="44">
        <v>10086110</v>
      </c>
      <c r="N17" s="46">
        <v>0.95723564387062998</v>
      </c>
      <c r="O17" s="50">
        <v>659400</v>
      </c>
      <c r="P17" s="46">
        <v>2.5335805277525023</v>
      </c>
      <c r="Q17" s="44">
        <v>37360</v>
      </c>
      <c r="R17" s="47">
        <v>0.48206638115631689</v>
      </c>
    </row>
    <row r="18" spans="1:18" x14ac:dyDescent="0.45">
      <c r="A18" s="48" t="s">
        <v>25</v>
      </c>
      <c r="B18" s="43">
        <v>9668818</v>
      </c>
      <c r="C18" s="43">
        <v>7975198</v>
      </c>
      <c r="D18" s="43">
        <v>4007450</v>
      </c>
      <c r="E18" s="44">
        <v>3967748</v>
      </c>
      <c r="F18" s="49">
        <v>1692844</v>
      </c>
      <c r="G18" s="44">
        <v>848475</v>
      </c>
      <c r="H18" s="44">
        <v>844369</v>
      </c>
      <c r="I18" s="44">
        <v>776</v>
      </c>
      <c r="J18" s="44">
        <v>362</v>
      </c>
      <c r="K18" s="44">
        <v>414</v>
      </c>
      <c r="L18" s="45"/>
      <c r="M18" s="44">
        <v>8308245</v>
      </c>
      <c r="N18" s="46">
        <v>0.95991367611330669</v>
      </c>
      <c r="O18" s="50">
        <v>643300</v>
      </c>
      <c r="P18" s="46">
        <v>2.6315000777242346</v>
      </c>
      <c r="Q18" s="44">
        <v>4340</v>
      </c>
      <c r="R18" s="47">
        <v>0.17880184331797236</v>
      </c>
    </row>
    <row r="19" spans="1:18" x14ac:dyDescent="0.45">
      <c r="A19" s="48" t="s">
        <v>26</v>
      </c>
      <c r="B19" s="43">
        <v>20922585</v>
      </c>
      <c r="C19" s="43">
        <v>15570748</v>
      </c>
      <c r="D19" s="43">
        <v>7828627</v>
      </c>
      <c r="E19" s="44">
        <v>7742121</v>
      </c>
      <c r="F19" s="49">
        <v>5338496</v>
      </c>
      <c r="G19" s="44">
        <v>2679147</v>
      </c>
      <c r="H19" s="44">
        <v>2659349</v>
      </c>
      <c r="I19" s="44">
        <v>13341</v>
      </c>
      <c r="J19" s="44">
        <v>6542</v>
      </c>
      <c r="K19" s="44">
        <v>6799</v>
      </c>
      <c r="L19" s="45"/>
      <c r="M19" s="44">
        <v>16723390</v>
      </c>
      <c r="N19" s="46">
        <v>0.93107605575185415</v>
      </c>
      <c r="O19" s="50">
        <v>10132950</v>
      </c>
      <c r="P19" s="46">
        <v>0.52684519315697798</v>
      </c>
      <c r="Q19" s="44">
        <v>43080</v>
      </c>
      <c r="R19" s="47">
        <v>0.30967966573816158</v>
      </c>
    </row>
    <row r="20" spans="1:18" x14ac:dyDescent="0.45">
      <c r="A20" s="48" t="s">
        <v>27</v>
      </c>
      <c r="B20" s="43">
        <v>14135589</v>
      </c>
      <c r="C20" s="43">
        <v>10805392</v>
      </c>
      <c r="D20" s="43">
        <v>5426018</v>
      </c>
      <c r="E20" s="44">
        <v>5379374</v>
      </c>
      <c r="F20" s="49">
        <v>3324122</v>
      </c>
      <c r="G20" s="44">
        <v>1665097</v>
      </c>
      <c r="H20" s="44">
        <v>1659025</v>
      </c>
      <c r="I20" s="44">
        <v>6075</v>
      </c>
      <c r="J20" s="44">
        <v>3060</v>
      </c>
      <c r="K20" s="44">
        <v>3015</v>
      </c>
      <c r="L20" s="45"/>
      <c r="M20" s="44">
        <v>11302135</v>
      </c>
      <c r="N20" s="46">
        <v>0.95604874654213567</v>
      </c>
      <c r="O20" s="50">
        <v>1939600</v>
      </c>
      <c r="P20" s="46">
        <v>1.7138183130542379</v>
      </c>
      <c r="Q20" s="44">
        <v>11520</v>
      </c>
      <c r="R20" s="47">
        <v>0.52734375</v>
      </c>
    </row>
    <row r="21" spans="1:18" x14ac:dyDescent="0.45">
      <c r="A21" s="48" t="s">
        <v>28</v>
      </c>
      <c r="B21" s="43">
        <v>3468355</v>
      </c>
      <c r="C21" s="43">
        <v>2899445</v>
      </c>
      <c r="D21" s="43">
        <v>1455473</v>
      </c>
      <c r="E21" s="44">
        <v>1443972</v>
      </c>
      <c r="F21" s="49">
        <v>568832</v>
      </c>
      <c r="G21" s="44">
        <v>285768</v>
      </c>
      <c r="H21" s="44">
        <v>283064</v>
      </c>
      <c r="I21" s="44">
        <v>78</v>
      </c>
      <c r="J21" s="44">
        <v>35</v>
      </c>
      <c r="K21" s="44">
        <v>43</v>
      </c>
      <c r="L21" s="45"/>
      <c r="M21" s="44">
        <v>3050705</v>
      </c>
      <c r="N21" s="46">
        <v>0.95041801813023552</v>
      </c>
      <c r="O21" s="50">
        <v>584800</v>
      </c>
      <c r="P21" s="46">
        <v>0.97269493844049248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1646993</v>
      </c>
      <c r="C22" s="43">
        <v>1461375</v>
      </c>
      <c r="D22" s="43">
        <v>733998</v>
      </c>
      <c r="E22" s="44">
        <v>727377</v>
      </c>
      <c r="F22" s="49">
        <v>185406</v>
      </c>
      <c r="G22" s="44">
        <v>92955</v>
      </c>
      <c r="H22" s="44">
        <v>92451</v>
      </c>
      <c r="I22" s="44">
        <v>212</v>
      </c>
      <c r="J22" s="44">
        <v>110</v>
      </c>
      <c r="K22" s="44">
        <v>102</v>
      </c>
      <c r="L22" s="45"/>
      <c r="M22" s="44">
        <v>1499620</v>
      </c>
      <c r="N22" s="46">
        <v>0.97449687254104378</v>
      </c>
      <c r="O22" s="50">
        <v>176600</v>
      </c>
      <c r="P22" s="46">
        <v>1.0498640996602491</v>
      </c>
      <c r="Q22" s="44">
        <v>400</v>
      </c>
      <c r="R22" s="47">
        <v>0.53</v>
      </c>
    </row>
    <row r="23" spans="1:18" x14ac:dyDescent="0.45">
      <c r="A23" s="48" t="s">
        <v>30</v>
      </c>
      <c r="B23" s="43">
        <v>1699837</v>
      </c>
      <c r="C23" s="43">
        <v>1494202</v>
      </c>
      <c r="D23" s="43">
        <v>750229</v>
      </c>
      <c r="E23" s="44">
        <v>743973</v>
      </c>
      <c r="F23" s="49">
        <v>204636</v>
      </c>
      <c r="G23" s="44">
        <v>102686</v>
      </c>
      <c r="H23" s="44">
        <v>101950</v>
      </c>
      <c r="I23" s="44">
        <v>999</v>
      </c>
      <c r="J23" s="44">
        <v>505</v>
      </c>
      <c r="K23" s="44">
        <v>494</v>
      </c>
      <c r="L23" s="45"/>
      <c r="M23" s="44">
        <v>1531830</v>
      </c>
      <c r="N23" s="46">
        <v>0.97543591651815154</v>
      </c>
      <c r="O23" s="50">
        <v>220900</v>
      </c>
      <c r="P23" s="46">
        <v>0.92637392485287462</v>
      </c>
      <c r="Q23" s="44">
        <v>1080</v>
      </c>
      <c r="R23" s="47">
        <v>0.92500000000000004</v>
      </c>
    </row>
    <row r="24" spans="1:18" x14ac:dyDescent="0.45">
      <c r="A24" s="48" t="s">
        <v>31</v>
      </c>
      <c r="B24" s="43">
        <v>1169691</v>
      </c>
      <c r="C24" s="43">
        <v>1028789</v>
      </c>
      <c r="D24" s="43">
        <v>517286</v>
      </c>
      <c r="E24" s="44">
        <v>511503</v>
      </c>
      <c r="F24" s="49">
        <v>140827</v>
      </c>
      <c r="G24" s="44">
        <v>70946</v>
      </c>
      <c r="H24" s="44">
        <v>69881</v>
      </c>
      <c r="I24" s="44">
        <v>75</v>
      </c>
      <c r="J24" s="44">
        <v>33</v>
      </c>
      <c r="K24" s="44">
        <v>42</v>
      </c>
      <c r="L24" s="45"/>
      <c r="M24" s="44">
        <v>1060670</v>
      </c>
      <c r="N24" s="46">
        <v>0.96994258346139706</v>
      </c>
      <c r="O24" s="50">
        <v>145200</v>
      </c>
      <c r="P24" s="46">
        <v>0.96988292011019284</v>
      </c>
      <c r="Q24" s="44">
        <v>140</v>
      </c>
      <c r="R24" s="47">
        <v>0.5357142857142857</v>
      </c>
    </row>
    <row r="25" spans="1:18" x14ac:dyDescent="0.45">
      <c r="A25" s="48" t="s">
        <v>32</v>
      </c>
      <c r="B25" s="43">
        <v>1252376</v>
      </c>
      <c r="C25" s="43">
        <v>1103753</v>
      </c>
      <c r="D25" s="43">
        <v>554008</v>
      </c>
      <c r="E25" s="44">
        <v>549745</v>
      </c>
      <c r="F25" s="49">
        <v>148596</v>
      </c>
      <c r="G25" s="44">
        <v>74642</v>
      </c>
      <c r="H25" s="44">
        <v>73954</v>
      </c>
      <c r="I25" s="44">
        <v>27</v>
      </c>
      <c r="J25" s="44">
        <v>10</v>
      </c>
      <c r="K25" s="44">
        <v>17</v>
      </c>
      <c r="L25" s="45"/>
      <c r="M25" s="44">
        <v>1188890</v>
      </c>
      <c r="N25" s="46">
        <v>0.92838950617803162</v>
      </c>
      <c r="O25" s="50">
        <v>139400</v>
      </c>
      <c r="P25" s="46">
        <v>1.0659684361549497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3169765</v>
      </c>
      <c r="C26" s="43">
        <v>2882111</v>
      </c>
      <c r="D26" s="43">
        <v>1446130</v>
      </c>
      <c r="E26" s="44">
        <v>1435981</v>
      </c>
      <c r="F26" s="49">
        <v>287533</v>
      </c>
      <c r="G26" s="44">
        <v>144700</v>
      </c>
      <c r="H26" s="44">
        <v>142833</v>
      </c>
      <c r="I26" s="44">
        <v>121</v>
      </c>
      <c r="J26" s="44">
        <v>55</v>
      </c>
      <c r="K26" s="44">
        <v>66</v>
      </c>
      <c r="L26" s="45"/>
      <c r="M26" s="44">
        <v>2981770</v>
      </c>
      <c r="N26" s="46">
        <v>0.96657723432726195</v>
      </c>
      <c r="O26" s="50">
        <v>268100</v>
      </c>
      <c r="P26" s="46">
        <v>1.0724841477060798</v>
      </c>
      <c r="Q26" s="44">
        <v>140</v>
      </c>
      <c r="R26" s="47">
        <v>0.86428571428571432</v>
      </c>
    </row>
    <row r="27" spans="1:18" x14ac:dyDescent="0.45">
      <c r="A27" s="48" t="s">
        <v>34</v>
      </c>
      <c r="B27" s="43">
        <v>3066186</v>
      </c>
      <c r="C27" s="43">
        <v>2726170</v>
      </c>
      <c r="D27" s="43">
        <v>1368397</v>
      </c>
      <c r="E27" s="44">
        <v>1357773</v>
      </c>
      <c r="F27" s="49">
        <v>337889</v>
      </c>
      <c r="G27" s="44">
        <v>170194</v>
      </c>
      <c r="H27" s="44">
        <v>167695</v>
      </c>
      <c r="I27" s="44">
        <v>2127</v>
      </c>
      <c r="J27" s="44">
        <v>1066</v>
      </c>
      <c r="K27" s="44">
        <v>1061</v>
      </c>
      <c r="L27" s="45"/>
      <c r="M27" s="44">
        <v>2806725</v>
      </c>
      <c r="N27" s="46">
        <v>0.97129929009788984</v>
      </c>
      <c r="O27" s="50">
        <v>279600</v>
      </c>
      <c r="P27" s="46">
        <v>1.208472818311874</v>
      </c>
      <c r="Q27" s="44">
        <v>2560</v>
      </c>
      <c r="R27" s="47">
        <v>0.83085937499999996</v>
      </c>
    </row>
    <row r="28" spans="1:18" x14ac:dyDescent="0.45">
      <c r="A28" s="48" t="s">
        <v>35</v>
      </c>
      <c r="B28" s="43">
        <v>5811152</v>
      </c>
      <c r="C28" s="43">
        <v>5034352</v>
      </c>
      <c r="D28" s="43">
        <v>2528593</v>
      </c>
      <c r="E28" s="44">
        <v>2505759</v>
      </c>
      <c r="F28" s="49">
        <v>776621</v>
      </c>
      <c r="G28" s="44">
        <v>389503</v>
      </c>
      <c r="H28" s="44">
        <v>387118</v>
      </c>
      <c r="I28" s="44">
        <v>179</v>
      </c>
      <c r="J28" s="44">
        <v>91</v>
      </c>
      <c r="K28" s="44">
        <v>88</v>
      </c>
      <c r="L28" s="45"/>
      <c r="M28" s="44">
        <v>5097520</v>
      </c>
      <c r="N28" s="46">
        <v>0.9876080917779626</v>
      </c>
      <c r="O28" s="50">
        <v>752600</v>
      </c>
      <c r="P28" s="46">
        <v>1.0319173531756578</v>
      </c>
      <c r="Q28" s="44">
        <v>1040</v>
      </c>
      <c r="R28" s="47">
        <v>0.17211538461538461</v>
      </c>
    </row>
    <row r="29" spans="1:18" x14ac:dyDescent="0.45">
      <c r="A29" s="48" t="s">
        <v>36</v>
      </c>
      <c r="B29" s="43">
        <v>11055091</v>
      </c>
      <c r="C29" s="43">
        <v>8628308</v>
      </c>
      <c r="D29" s="43">
        <v>4332801</v>
      </c>
      <c r="E29" s="44">
        <v>4295507</v>
      </c>
      <c r="F29" s="49">
        <v>2426070</v>
      </c>
      <c r="G29" s="44">
        <v>1217350</v>
      </c>
      <c r="H29" s="44">
        <v>1208720</v>
      </c>
      <c r="I29" s="44">
        <v>713</v>
      </c>
      <c r="J29" s="44">
        <v>340</v>
      </c>
      <c r="K29" s="44">
        <v>373</v>
      </c>
      <c r="L29" s="45"/>
      <c r="M29" s="44">
        <v>9440310</v>
      </c>
      <c r="N29" s="46">
        <v>0.91398566360638578</v>
      </c>
      <c r="O29" s="50">
        <v>2709600</v>
      </c>
      <c r="P29" s="46">
        <v>0.89536093888396806</v>
      </c>
      <c r="Q29" s="44">
        <v>1320</v>
      </c>
      <c r="R29" s="47">
        <v>0.54015151515151516</v>
      </c>
    </row>
    <row r="30" spans="1:18" x14ac:dyDescent="0.45">
      <c r="A30" s="48" t="s">
        <v>37</v>
      </c>
      <c r="B30" s="43">
        <v>2725154</v>
      </c>
      <c r="C30" s="43">
        <v>2454909</v>
      </c>
      <c r="D30" s="43">
        <v>1232014</v>
      </c>
      <c r="E30" s="44">
        <v>1222895</v>
      </c>
      <c r="F30" s="49">
        <v>269770</v>
      </c>
      <c r="G30" s="44">
        <v>135734</v>
      </c>
      <c r="H30" s="44">
        <v>134036</v>
      </c>
      <c r="I30" s="44">
        <v>475</v>
      </c>
      <c r="J30" s="44">
        <v>240</v>
      </c>
      <c r="K30" s="44">
        <v>235</v>
      </c>
      <c r="L30" s="45"/>
      <c r="M30" s="44">
        <v>2533015</v>
      </c>
      <c r="N30" s="46">
        <v>0.96916480952540751</v>
      </c>
      <c r="O30" s="50">
        <v>239400</v>
      </c>
      <c r="P30" s="46">
        <v>1.126858813700919</v>
      </c>
      <c r="Q30" s="44">
        <v>780</v>
      </c>
      <c r="R30" s="47">
        <v>0.60897435897435892</v>
      </c>
    </row>
    <row r="31" spans="1:18" x14ac:dyDescent="0.45">
      <c r="A31" s="48" t="s">
        <v>38</v>
      </c>
      <c r="B31" s="43">
        <v>2146939</v>
      </c>
      <c r="C31" s="43">
        <v>1778620</v>
      </c>
      <c r="D31" s="43">
        <v>893281</v>
      </c>
      <c r="E31" s="44">
        <v>885339</v>
      </c>
      <c r="F31" s="49">
        <v>368227</v>
      </c>
      <c r="G31" s="44">
        <v>184522</v>
      </c>
      <c r="H31" s="44">
        <v>183705</v>
      </c>
      <c r="I31" s="44">
        <v>92</v>
      </c>
      <c r="J31" s="44">
        <v>48</v>
      </c>
      <c r="K31" s="44">
        <v>44</v>
      </c>
      <c r="L31" s="45"/>
      <c r="M31" s="44">
        <v>1819880</v>
      </c>
      <c r="N31" s="46">
        <v>0.97732817548409789</v>
      </c>
      <c r="O31" s="50">
        <v>348300</v>
      </c>
      <c r="P31" s="46">
        <v>1.0572121734137239</v>
      </c>
      <c r="Q31" s="44">
        <v>240</v>
      </c>
      <c r="R31" s="47">
        <v>0.38333333333333336</v>
      </c>
    </row>
    <row r="32" spans="1:18" x14ac:dyDescent="0.45">
      <c r="A32" s="48" t="s">
        <v>39</v>
      </c>
      <c r="B32" s="43">
        <v>3712939</v>
      </c>
      <c r="C32" s="43">
        <v>3062889</v>
      </c>
      <c r="D32" s="43">
        <v>1536984</v>
      </c>
      <c r="E32" s="44">
        <v>1525905</v>
      </c>
      <c r="F32" s="49">
        <v>649557</v>
      </c>
      <c r="G32" s="44">
        <v>326263</v>
      </c>
      <c r="H32" s="44">
        <v>323294</v>
      </c>
      <c r="I32" s="44">
        <v>493</v>
      </c>
      <c r="J32" s="44">
        <v>254</v>
      </c>
      <c r="K32" s="44">
        <v>239</v>
      </c>
      <c r="L32" s="45"/>
      <c r="M32" s="44">
        <v>3257495</v>
      </c>
      <c r="N32" s="46">
        <v>0.94025900269992735</v>
      </c>
      <c r="O32" s="50">
        <v>704200</v>
      </c>
      <c r="P32" s="46">
        <v>0.92240414654927583</v>
      </c>
      <c r="Q32" s="44">
        <v>1060</v>
      </c>
      <c r="R32" s="47">
        <v>0.46509433962264152</v>
      </c>
    </row>
    <row r="33" spans="1:18" x14ac:dyDescent="0.45">
      <c r="A33" s="48" t="s">
        <v>40</v>
      </c>
      <c r="B33" s="43">
        <v>12781816</v>
      </c>
      <c r="C33" s="43">
        <v>9853194</v>
      </c>
      <c r="D33" s="43">
        <v>4947328</v>
      </c>
      <c r="E33" s="44">
        <v>4905866</v>
      </c>
      <c r="F33" s="49">
        <v>2864827</v>
      </c>
      <c r="G33" s="44">
        <v>1436664</v>
      </c>
      <c r="H33" s="44">
        <v>1428163</v>
      </c>
      <c r="I33" s="44">
        <v>63795</v>
      </c>
      <c r="J33" s="44">
        <v>32140</v>
      </c>
      <c r="K33" s="44">
        <v>31655</v>
      </c>
      <c r="L33" s="45"/>
      <c r="M33" s="44">
        <v>10943765</v>
      </c>
      <c r="N33" s="46">
        <v>0.90034773224754006</v>
      </c>
      <c r="O33" s="50">
        <v>3481300</v>
      </c>
      <c r="P33" s="46">
        <v>0.82291873725332487</v>
      </c>
      <c r="Q33" s="44">
        <v>72560</v>
      </c>
      <c r="R33" s="47">
        <v>0.87920341786108047</v>
      </c>
    </row>
    <row r="34" spans="1:18" x14ac:dyDescent="0.45">
      <c r="A34" s="48" t="s">
        <v>41</v>
      </c>
      <c r="B34" s="43">
        <v>8207164</v>
      </c>
      <c r="C34" s="43">
        <v>6825247</v>
      </c>
      <c r="D34" s="43">
        <v>3426683</v>
      </c>
      <c r="E34" s="44">
        <v>3398564</v>
      </c>
      <c r="F34" s="49">
        <v>1380808</v>
      </c>
      <c r="G34" s="44">
        <v>694190</v>
      </c>
      <c r="H34" s="44">
        <v>686618</v>
      </c>
      <c r="I34" s="44">
        <v>1109</v>
      </c>
      <c r="J34" s="44">
        <v>546</v>
      </c>
      <c r="K34" s="44">
        <v>563</v>
      </c>
      <c r="L34" s="45"/>
      <c r="M34" s="44">
        <v>7254335</v>
      </c>
      <c r="N34" s="46">
        <v>0.9408508154089934</v>
      </c>
      <c r="O34" s="50">
        <v>1135400</v>
      </c>
      <c r="P34" s="46">
        <v>1.216142328694733</v>
      </c>
      <c r="Q34" s="44">
        <v>2420</v>
      </c>
      <c r="R34" s="47">
        <v>0.45826446280991734</v>
      </c>
    </row>
    <row r="35" spans="1:18" x14ac:dyDescent="0.45">
      <c r="A35" s="48" t="s">
        <v>42</v>
      </c>
      <c r="B35" s="43">
        <v>2015809</v>
      </c>
      <c r="C35" s="43">
        <v>1794154</v>
      </c>
      <c r="D35" s="43">
        <v>900662</v>
      </c>
      <c r="E35" s="44">
        <v>893492</v>
      </c>
      <c r="F35" s="49">
        <v>221472</v>
      </c>
      <c r="G35" s="44">
        <v>111018</v>
      </c>
      <c r="H35" s="44">
        <v>110454</v>
      </c>
      <c r="I35" s="44">
        <v>183</v>
      </c>
      <c r="J35" s="44">
        <v>89</v>
      </c>
      <c r="K35" s="44">
        <v>94</v>
      </c>
      <c r="L35" s="45"/>
      <c r="M35" s="44">
        <v>1918100</v>
      </c>
      <c r="N35" s="46">
        <v>0.93538084562848656</v>
      </c>
      <c r="O35" s="50">
        <v>127300</v>
      </c>
      <c r="P35" s="46">
        <v>1.7397643362136685</v>
      </c>
      <c r="Q35" s="44">
        <v>680</v>
      </c>
      <c r="R35" s="47">
        <v>0.26911764705882352</v>
      </c>
    </row>
    <row r="36" spans="1:18" x14ac:dyDescent="0.45">
      <c r="A36" s="48" t="s">
        <v>43</v>
      </c>
      <c r="B36" s="43">
        <v>1371172</v>
      </c>
      <c r="C36" s="43">
        <v>1309274</v>
      </c>
      <c r="D36" s="43">
        <v>657479</v>
      </c>
      <c r="E36" s="44">
        <v>651795</v>
      </c>
      <c r="F36" s="49">
        <v>61823</v>
      </c>
      <c r="G36" s="44">
        <v>31036</v>
      </c>
      <c r="H36" s="44">
        <v>30787</v>
      </c>
      <c r="I36" s="44">
        <v>75</v>
      </c>
      <c r="J36" s="44">
        <v>39</v>
      </c>
      <c r="K36" s="44">
        <v>36</v>
      </c>
      <c r="L36" s="45"/>
      <c r="M36" s="44">
        <v>1354645</v>
      </c>
      <c r="N36" s="46">
        <v>0.96650709226402487</v>
      </c>
      <c r="O36" s="50">
        <v>48100</v>
      </c>
      <c r="P36" s="46">
        <v>1.2853014553014552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799299</v>
      </c>
      <c r="C37" s="43">
        <v>699709</v>
      </c>
      <c r="D37" s="43">
        <v>351363</v>
      </c>
      <c r="E37" s="44">
        <v>348346</v>
      </c>
      <c r="F37" s="49">
        <v>99529</v>
      </c>
      <c r="G37" s="44">
        <v>49975</v>
      </c>
      <c r="H37" s="44">
        <v>49554</v>
      </c>
      <c r="I37" s="44">
        <v>61</v>
      </c>
      <c r="J37" s="44">
        <v>30</v>
      </c>
      <c r="K37" s="44">
        <v>31</v>
      </c>
      <c r="L37" s="45"/>
      <c r="M37" s="44">
        <v>764160</v>
      </c>
      <c r="N37" s="46">
        <v>0.91565771566164156</v>
      </c>
      <c r="O37" s="50">
        <v>110800</v>
      </c>
      <c r="P37" s="46">
        <v>0.8982761732851986</v>
      </c>
      <c r="Q37" s="44">
        <v>340</v>
      </c>
      <c r="R37" s="47">
        <v>0.17941176470588235</v>
      </c>
    </row>
    <row r="38" spans="1:18" x14ac:dyDescent="0.45">
      <c r="A38" s="48" t="s">
        <v>45</v>
      </c>
      <c r="B38" s="43">
        <v>1017881</v>
      </c>
      <c r="C38" s="43">
        <v>962667</v>
      </c>
      <c r="D38" s="43">
        <v>483432</v>
      </c>
      <c r="E38" s="44">
        <v>479235</v>
      </c>
      <c r="F38" s="49">
        <v>55106</v>
      </c>
      <c r="G38" s="44">
        <v>27648</v>
      </c>
      <c r="H38" s="44">
        <v>27458</v>
      </c>
      <c r="I38" s="44">
        <v>108</v>
      </c>
      <c r="J38" s="44">
        <v>50</v>
      </c>
      <c r="K38" s="44">
        <v>58</v>
      </c>
      <c r="L38" s="45"/>
      <c r="M38" s="44">
        <v>1001100</v>
      </c>
      <c r="N38" s="46">
        <v>0.96160922984716812</v>
      </c>
      <c r="O38" s="50">
        <v>47400</v>
      </c>
      <c r="P38" s="46">
        <v>1.1625738396624472</v>
      </c>
      <c r="Q38" s="44">
        <v>680</v>
      </c>
      <c r="R38" s="47">
        <v>0.1588235294117647</v>
      </c>
    </row>
    <row r="39" spans="1:18" x14ac:dyDescent="0.45">
      <c r="A39" s="48" t="s">
        <v>46</v>
      </c>
      <c r="B39" s="43">
        <v>2702652</v>
      </c>
      <c r="C39" s="43">
        <v>2370415</v>
      </c>
      <c r="D39" s="43">
        <v>1189964</v>
      </c>
      <c r="E39" s="44">
        <v>1180451</v>
      </c>
      <c r="F39" s="49">
        <v>331931</v>
      </c>
      <c r="G39" s="44">
        <v>166681</v>
      </c>
      <c r="H39" s="44">
        <v>165250</v>
      </c>
      <c r="I39" s="44">
        <v>306</v>
      </c>
      <c r="J39" s="44">
        <v>155</v>
      </c>
      <c r="K39" s="44">
        <v>151</v>
      </c>
      <c r="L39" s="45"/>
      <c r="M39" s="44">
        <v>2609730</v>
      </c>
      <c r="N39" s="46">
        <v>0.90829894280251211</v>
      </c>
      <c r="O39" s="50">
        <v>385900</v>
      </c>
      <c r="P39" s="46">
        <v>0.86014770665975637</v>
      </c>
      <c r="Q39" s="44">
        <v>700</v>
      </c>
      <c r="R39" s="47">
        <v>0.43714285714285717</v>
      </c>
    </row>
    <row r="40" spans="1:18" x14ac:dyDescent="0.45">
      <c r="A40" s="48" t="s">
        <v>47</v>
      </c>
      <c r="B40" s="43">
        <v>4072093</v>
      </c>
      <c r="C40" s="43">
        <v>3481648</v>
      </c>
      <c r="D40" s="43">
        <v>1748235</v>
      </c>
      <c r="E40" s="44">
        <v>1733413</v>
      </c>
      <c r="F40" s="49">
        <v>590330</v>
      </c>
      <c r="G40" s="44">
        <v>296537</v>
      </c>
      <c r="H40" s="44">
        <v>293793</v>
      </c>
      <c r="I40" s="44">
        <v>115</v>
      </c>
      <c r="J40" s="44">
        <v>59</v>
      </c>
      <c r="K40" s="44">
        <v>56</v>
      </c>
      <c r="L40" s="45"/>
      <c r="M40" s="44">
        <v>3699930</v>
      </c>
      <c r="N40" s="46">
        <v>0.94100374871957038</v>
      </c>
      <c r="O40" s="50">
        <v>616200</v>
      </c>
      <c r="P40" s="46">
        <v>0.95801687763713084</v>
      </c>
      <c r="Q40" s="44">
        <v>1140</v>
      </c>
      <c r="R40" s="47">
        <v>0.10087719298245613</v>
      </c>
    </row>
    <row r="41" spans="1:18" x14ac:dyDescent="0.45">
      <c r="A41" s="48" t="s">
        <v>48</v>
      </c>
      <c r="B41" s="43">
        <v>1996100</v>
      </c>
      <c r="C41" s="43">
        <v>1784247</v>
      </c>
      <c r="D41" s="43">
        <v>895636</v>
      </c>
      <c r="E41" s="44">
        <v>888611</v>
      </c>
      <c r="F41" s="49">
        <v>211800</v>
      </c>
      <c r="G41" s="44">
        <v>106440</v>
      </c>
      <c r="H41" s="44">
        <v>105360</v>
      </c>
      <c r="I41" s="44">
        <v>53</v>
      </c>
      <c r="J41" s="44">
        <v>30</v>
      </c>
      <c r="K41" s="44">
        <v>23</v>
      </c>
      <c r="L41" s="45"/>
      <c r="M41" s="44">
        <v>1904375</v>
      </c>
      <c r="N41" s="46">
        <v>0.93691998687233347</v>
      </c>
      <c r="O41" s="50">
        <v>210200</v>
      </c>
      <c r="P41" s="46">
        <v>1.0076117982873454</v>
      </c>
      <c r="Q41" s="44">
        <v>320</v>
      </c>
      <c r="R41" s="47">
        <v>0.16562499999999999</v>
      </c>
    </row>
    <row r="42" spans="1:18" x14ac:dyDescent="0.45">
      <c r="A42" s="48" t="s">
        <v>49</v>
      </c>
      <c r="B42" s="43">
        <v>1074736</v>
      </c>
      <c r="C42" s="43">
        <v>923318</v>
      </c>
      <c r="D42" s="43">
        <v>464044</v>
      </c>
      <c r="E42" s="44">
        <v>459274</v>
      </c>
      <c r="F42" s="49">
        <v>151255</v>
      </c>
      <c r="G42" s="44">
        <v>75803</v>
      </c>
      <c r="H42" s="44">
        <v>75452</v>
      </c>
      <c r="I42" s="44">
        <v>163</v>
      </c>
      <c r="J42" s="44">
        <v>79</v>
      </c>
      <c r="K42" s="44">
        <v>84</v>
      </c>
      <c r="L42" s="45"/>
      <c r="M42" s="44">
        <v>956805</v>
      </c>
      <c r="N42" s="46">
        <v>0.96500122804542199</v>
      </c>
      <c r="O42" s="50">
        <v>152900</v>
      </c>
      <c r="P42" s="46">
        <v>0.98924133420536298</v>
      </c>
      <c r="Q42" s="44">
        <v>640</v>
      </c>
      <c r="R42" s="47">
        <v>0.25468750000000001</v>
      </c>
    </row>
    <row r="43" spans="1:18" x14ac:dyDescent="0.45">
      <c r="A43" s="48" t="s">
        <v>50</v>
      </c>
      <c r="B43" s="43">
        <v>1419038</v>
      </c>
      <c r="C43" s="43">
        <v>1307162</v>
      </c>
      <c r="D43" s="43">
        <v>656359</v>
      </c>
      <c r="E43" s="44">
        <v>650803</v>
      </c>
      <c r="F43" s="49">
        <v>111703</v>
      </c>
      <c r="G43" s="44">
        <v>55973</v>
      </c>
      <c r="H43" s="44">
        <v>55730</v>
      </c>
      <c r="I43" s="44">
        <v>173</v>
      </c>
      <c r="J43" s="44">
        <v>85</v>
      </c>
      <c r="K43" s="44">
        <v>88</v>
      </c>
      <c r="L43" s="45"/>
      <c r="M43" s="44">
        <v>1361310</v>
      </c>
      <c r="N43" s="46">
        <v>0.96022360814215724</v>
      </c>
      <c r="O43" s="50">
        <v>102300</v>
      </c>
      <c r="P43" s="46">
        <v>1.0919159335288366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2015541</v>
      </c>
      <c r="C44" s="43">
        <v>1883862</v>
      </c>
      <c r="D44" s="43">
        <v>945842</v>
      </c>
      <c r="E44" s="44">
        <v>938020</v>
      </c>
      <c r="F44" s="49">
        <v>131624</v>
      </c>
      <c r="G44" s="44">
        <v>66325</v>
      </c>
      <c r="H44" s="44">
        <v>65299</v>
      </c>
      <c r="I44" s="44">
        <v>55</v>
      </c>
      <c r="J44" s="44">
        <v>27</v>
      </c>
      <c r="K44" s="44">
        <v>28</v>
      </c>
      <c r="L44" s="45"/>
      <c r="M44" s="44">
        <v>1957850</v>
      </c>
      <c r="N44" s="46">
        <v>0.96220956661644153</v>
      </c>
      <c r="O44" s="50">
        <v>128400</v>
      </c>
      <c r="P44" s="46">
        <v>1.0251090342679128</v>
      </c>
      <c r="Q44" s="44">
        <v>100</v>
      </c>
      <c r="R44" s="47">
        <v>0.55000000000000004</v>
      </c>
    </row>
    <row r="45" spans="1:18" x14ac:dyDescent="0.45">
      <c r="A45" s="48" t="s">
        <v>52</v>
      </c>
      <c r="B45" s="43">
        <v>1019881</v>
      </c>
      <c r="C45" s="43">
        <v>961560</v>
      </c>
      <c r="D45" s="43">
        <v>483133</v>
      </c>
      <c r="E45" s="44">
        <v>478427</v>
      </c>
      <c r="F45" s="49">
        <v>58248</v>
      </c>
      <c r="G45" s="44">
        <v>29298</v>
      </c>
      <c r="H45" s="44">
        <v>28950</v>
      </c>
      <c r="I45" s="44">
        <v>73</v>
      </c>
      <c r="J45" s="44">
        <v>32</v>
      </c>
      <c r="K45" s="44">
        <v>41</v>
      </c>
      <c r="L45" s="45"/>
      <c r="M45" s="44">
        <v>1011795</v>
      </c>
      <c r="N45" s="46">
        <v>0.95035061450194946</v>
      </c>
      <c r="O45" s="50">
        <v>55600</v>
      </c>
      <c r="P45" s="46">
        <v>1.0476258992805756</v>
      </c>
      <c r="Q45" s="44">
        <v>140</v>
      </c>
      <c r="R45" s="47">
        <v>0.52142857142857146</v>
      </c>
    </row>
    <row r="46" spans="1:18" x14ac:dyDescent="0.45">
      <c r="A46" s="48" t="s">
        <v>53</v>
      </c>
      <c r="B46" s="43">
        <v>7539013</v>
      </c>
      <c r="C46" s="43">
        <v>6567717</v>
      </c>
      <c r="D46" s="43">
        <v>3300800</v>
      </c>
      <c r="E46" s="44">
        <v>3266917</v>
      </c>
      <c r="F46" s="49">
        <v>971107</v>
      </c>
      <c r="G46" s="44">
        <v>490001</v>
      </c>
      <c r="H46" s="44">
        <v>481106</v>
      </c>
      <c r="I46" s="44">
        <v>189</v>
      </c>
      <c r="J46" s="44">
        <v>99</v>
      </c>
      <c r="K46" s="44">
        <v>90</v>
      </c>
      <c r="L46" s="45"/>
      <c r="M46" s="44">
        <v>6655030</v>
      </c>
      <c r="N46" s="46">
        <v>0.98688014930060419</v>
      </c>
      <c r="O46" s="50">
        <v>1044200</v>
      </c>
      <c r="P46" s="46">
        <v>0.93000095767094426</v>
      </c>
      <c r="Q46" s="44">
        <v>700</v>
      </c>
      <c r="R46" s="47">
        <v>0.27</v>
      </c>
    </row>
    <row r="47" spans="1:18" x14ac:dyDescent="0.45">
      <c r="A47" s="48" t="s">
        <v>54</v>
      </c>
      <c r="B47" s="43">
        <v>1169531</v>
      </c>
      <c r="C47" s="43">
        <v>1086227</v>
      </c>
      <c r="D47" s="43">
        <v>545659</v>
      </c>
      <c r="E47" s="44">
        <v>540568</v>
      </c>
      <c r="F47" s="49">
        <v>83288</v>
      </c>
      <c r="G47" s="44">
        <v>41969</v>
      </c>
      <c r="H47" s="44">
        <v>41319</v>
      </c>
      <c r="I47" s="44">
        <v>16</v>
      </c>
      <c r="J47" s="44">
        <v>5</v>
      </c>
      <c r="K47" s="44">
        <v>11</v>
      </c>
      <c r="L47" s="45"/>
      <c r="M47" s="44">
        <v>1163505</v>
      </c>
      <c r="N47" s="46">
        <v>0.93358172074894397</v>
      </c>
      <c r="O47" s="50">
        <v>74400</v>
      </c>
      <c r="P47" s="46">
        <v>1.1194623655913978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1993310</v>
      </c>
      <c r="C48" s="43">
        <v>1709916</v>
      </c>
      <c r="D48" s="43">
        <v>858444</v>
      </c>
      <c r="E48" s="44">
        <v>851472</v>
      </c>
      <c r="F48" s="49">
        <v>283365</v>
      </c>
      <c r="G48" s="44">
        <v>142002</v>
      </c>
      <c r="H48" s="44">
        <v>141363</v>
      </c>
      <c r="I48" s="44">
        <v>29</v>
      </c>
      <c r="J48" s="44">
        <v>12</v>
      </c>
      <c r="K48" s="44">
        <v>17</v>
      </c>
      <c r="L48" s="45"/>
      <c r="M48" s="44">
        <v>1778150</v>
      </c>
      <c r="N48" s="46">
        <v>0.96162640947051714</v>
      </c>
      <c r="O48" s="50">
        <v>288800</v>
      </c>
      <c r="P48" s="46">
        <v>0.9811807479224377</v>
      </c>
      <c r="Q48" s="44">
        <v>160</v>
      </c>
      <c r="R48" s="47">
        <v>0.18124999999999999</v>
      </c>
    </row>
    <row r="49" spans="1:18" x14ac:dyDescent="0.45">
      <c r="A49" s="48" t="s">
        <v>56</v>
      </c>
      <c r="B49" s="43">
        <v>2615855</v>
      </c>
      <c r="C49" s="43">
        <v>2248329</v>
      </c>
      <c r="D49" s="43">
        <v>1128229</v>
      </c>
      <c r="E49" s="44">
        <v>1120100</v>
      </c>
      <c r="F49" s="49">
        <v>367277</v>
      </c>
      <c r="G49" s="44">
        <v>184243</v>
      </c>
      <c r="H49" s="44">
        <v>183034</v>
      </c>
      <c r="I49" s="44">
        <v>249</v>
      </c>
      <c r="J49" s="44">
        <v>125</v>
      </c>
      <c r="K49" s="44">
        <v>124</v>
      </c>
      <c r="L49" s="45"/>
      <c r="M49" s="44">
        <v>2341355</v>
      </c>
      <c r="N49" s="46">
        <v>0.96026830617313474</v>
      </c>
      <c r="O49" s="50">
        <v>349700</v>
      </c>
      <c r="P49" s="46">
        <v>1.0502630826422648</v>
      </c>
      <c r="Q49" s="44">
        <v>720</v>
      </c>
      <c r="R49" s="47">
        <v>0.34583333333333333</v>
      </c>
    </row>
    <row r="50" spans="1:18" x14ac:dyDescent="0.45">
      <c r="A50" s="48" t="s">
        <v>57</v>
      </c>
      <c r="B50" s="43">
        <v>1665074</v>
      </c>
      <c r="C50" s="43">
        <v>1529632</v>
      </c>
      <c r="D50" s="43">
        <v>768774</v>
      </c>
      <c r="E50" s="44">
        <v>760858</v>
      </c>
      <c r="F50" s="49">
        <v>135348</v>
      </c>
      <c r="G50" s="44">
        <v>67920</v>
      </c>
      <c r="H50" s="44">
        <v>67428</v>
      </c>
      <c r="I50" s="44">
        <v>94</v>
      </c>
      <c r="J50" s="44">
        <v>40</v>
      </c>
      <c r="K50" s="44">
        <v>54</v>
      </c>
      <c r="L50" s="45"/>
      <c r="M50" s="44">
        <v>1575525</v>
      </c>
      <c r="N50" s="46">
        <v>0.97087129686929752</v>
      </c>
      <c r="O50" s="50">
        <v>125500</v>
      </c>
      <c r="P50" s="46">
        <v>1.0784701195219124</v>
      </c>
      <c r="Q50" s="44">
        <v>340</v>
      </c>
      <c r="R50" s="47">
        <v>0.27647058823529413</v>
      </c>
    </row>
    <row r="51" spans="1:18" x14ac:dyDescent="0.45">
      <c r="A51" s="48" t="s">
        <v>58</v>
      </c>
      <c r="B51" s="43">
        <v>1578819</v>
      </c>
      <c r="C51" s="43">
        <v>1516179</v>
      </c>
      <c r="D51" s="43">
        <v>762273</v>
      </c>
      <c r="E51" s="44">
        <v>753906</v>
      </c>
      <c r="F51" s="49">
        <v>62613</v>
      </c>
      <c r="G51" s="44">
        <v>31447</v>
      </c>
      <c r="H51" s="44">
        <v>31166</v>
      </c>
      <c r="I51" s="44">
        <v>27</v>
      </c>
      <c r="J51" s="44">
        <v>10</v>
      </c>
      <c r="K51" s="44">
        <v>17</v>
      </c>
      <c r="L51" s="45"/>
      <c r="M51" s="44">
        <v>1586095</v>
      </c>
      <c r="N51" s="46">
        <v>0.95591941214113907</v>
      </c>
      <c r="O51" s="50">
        <v>55600</v>
      </c>
      <c r="P51" s="46">
        <v>1.1261330935251799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2361641</v>
      </c>
      <c r="C52" s="43">
        <v>2164290</v>
      </c>
      <c r="D52" s="43">
        <v>1087584</v>
      </c>
      <c r="E52" s="44">
        <v>1076706</v>
      </c>
      <c r="F52" s="49">
        <v>197117</v>
      </c>
      <c r="G52" s="44">
        <v>99167</v>
      </c>
      <c r="H52" s="44">
        <v>97950</v>
      </c>
      <c r="I52" s="44">
        <v>234</v>
      </c>
      <c r="J52" s="44">
        <v>115</v>
      </c>
      <c r="K52" s="44">
        <v>119</v>
      </c>
      <c r="L52" s="45"/>
      <c r="M52" s="44">
        <v>2238210</v>
      </c>
      <c r="N52" s="46">
        <v>0.96697360837454926</v>
      </c>
      <c r="O52" s="50">
        <v>197100</v>
      </c>
      <c r="P52" s="46">
        <v>1.0000862506341959</v>
      </c>
      <c r="Q52" s="44">
        <v>340</v>
      </c>
      <c r="R52" s="47">
        <v>0.68823529411764706</v>
      </c>
    </row>
    <row r="53" spans="1:18" x14ac:dyDescent="0.45">
      <c r="A53" s="48" t="s">
        <v>60</v>
      </c>
      <c r="B53" s="43">
        <v>1934718</v>
      </c>
      <c r="C53" s="43">
        <v>1656188</v>
      </c>
      <c r="D53" s="43">
        <v>832954</v>
      </c>
      <c r="E53" s="44">
        <v>823234</v>
      </c>
      <c r="F53" s="49">
        <v>278052</v>
      </c>
      <c r="G53" s="44">
        <v>139834</v>
      </c>
      <c r="H53" s="44">
        <v>138218</v>
      </c>
      <c r="I53" s="44">
        <v>478</v>
      </c>
      <c r="J53" s="44">
        <v>242</v>
      </c>
      <c r="K53" s="44">
        <v>236</v>
      </c>
      <c r="L53" s="45"/>
      <c r="M53" s="44">
        <v>1864325</v>
      </c>
      <c r="N53" s="46">
        <v>0.88835798479342387</v>
      </c>
      <c r="O53" s="50">
        <v>305500</v>
      </c>
      <c r="P53" s="46">
        <v>0.9101538461538462</v>
      </c>
      <c r="Q53" s="44">
        <v>1140</v>
      </c>
      <c r="R53" s="47">
        <v>0.41929824561403511</v>
      </c>
    </row>
    <row r="55" spans="1:18" x14ac:dyDescent="0.45">
      <c r="A55" s="100" t="s">
        <v>125</v>
      </c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1:18" x14ac:dyDescent="0.45">
      <c r="A56" s="112" t="s">
        <v>126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</row>
    <row r="57" spans="1:18" x14ac:dyDescent="0.45">
      <c r="A57" s="112" t="s">
        <v>127</v>
      </c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</row>
    <row r="58" spans="1:18" x14ac:dyDescent="0.45">
      <c r="A58" s="112" t="s">
        <v>128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</row>
    <row r="59" spans="1:18" ht="18" customHeight="1" x14ac:dyDescent="0.45">
      <c r="A59" s="100" t="s">
        <v>129</v>
      </c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1:18" x14ac:dyDescent="0.45">
      <c r="A60" s="22" t="s">
        <v>130</v>
      </c>
    </row>
    <row r="61" spans="1:18" x14ac:dyDescent="0.45">
      <c r="A61" s="22" t="s">
        <v>131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132</v>
      </c>
    </row>
    <row r="2" spans="1:6" x14ac:dyDescent="0.45">
      <c r="D2" s="52" t="s">
        <v>133</v>
      </c>
    </row>
    <row r="3" spans="1:6" ht="36" x14ac:dyDescent="0.45">
      <c r="A3" s="48" t="s">
        <v>3</v>
      </c>
      <c r="B3" s="42" t="s">
        <v>134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135</v>
      </c>
    </row>
    <row r="54" spans="1:4" x14ac:dyDescent="0.45">
      <c r="A54" t="s">
        <v>136</v>
      </c>
    </row>
    <row r="55" spans="1:4" x14ac:dyDescent="0.45">
      <c r="A55" t="s">
        <v>137</v>
      </c>
    </row>
    <row r="56" spans="1:4" x14ac:dyDescent="0.45">
      <c r="A56" t="s">
        <v>138</v>
      </c>
    </row>
    <row r="57" spans="1:4" x14ac:dyDescent="0.45">
      <c r="A57" s="22" t="s">
        <v>139</v>
      </c>
    </row>
    <row r="58" spans="1:4" x14ac:dyDescent="0.45">
      <c r="A58" t="s">
        <v>140</v>
      </c>
    </row>
    <row r="59" spans="1:4" x14ac:dyDescent="0.45">
      <c r="A59" t="s">
        <v>141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DIGI-808455956-3483698</_dlc_DocId>
    <_dlc_DocIdUrl xmlns="89559dea-130d-4237-8e78-1ce7f44b9a24">
      <Url>https://digitalgojp.sharepoint.com/sites/digi_portal/_layouts/15/DocIdRedir.aspx?ID=DIGI-808455956-3483698</Url>
      <Description>DIGI-808455956-3483698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2022-03-18T04:32:31Z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bce5e6be-20c3-4d95-aef0-47609dea99e8</vt:lpwstr>
  </property>
</Properties>
</file>