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652" yWindow="2652" windowWidth="34560" windowHeight="1869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総接種回数!$A$1:$U$61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2" l="1"/>
  <c r="B3" i="12"/>
  <c r="B3" i="11"/>
  <c r="Q8" i="11" l="1"/>
  <c r="T7" i="11" l="1"/>
  <c r="I7" i="11"/>
  <c r="G8" i="11"/>
  <c r="O7" i="11"/>
  <c r="C8" i="11" l="1"/>
  <c r="D8" i="11" s="1"/>
  <c r="E8" i="11"/>
  <c r="F8" i="11" s="1"/>
  <c r="H8" i="11"/>
  <c r="C9" i="11"/>
  <c r="D9" i="11" s="1"/>
  <c r="E9" i="11"/>
  <c r="F9" i="11" s="1"/>
  <c r="G9" i="11"/>
  <c r="H9" i="11" s="1"/>
  <c r="C10" i="11"/>
  <c r="D10" i="11" s="1"/>
  <c r="E10" i="11"/>
  <c r="F10" i="11" s="1"/>
  <c r="G10" i="11"/>
  <c r="H10" i="11" s="1"/>
  <c r="C11" i="11"/>
  <c r="D11" i="11" s="1"/>
  <c r="E11" i="11"/>
  <c r="F11" i="11" s="1"/>
  <c r="G11" i="11"/>
  <c r="H11" i="11" s="1"/>
  <c r="C12" i="11"/>
  <c r="D12" i="11" s="1"/>
  <c r="E12" i="11"/>
  <c r="F12" i="11" s="1"/>
  <c r="G12" i="11"/>
  <c r="H12" i="11" s="1"/>
  <c r="C13" i="11"/>
  <c r="D13" i="11" s="1"/>
  <c r="E13" i="11"/>
  <c r="F13" i="11" s="1"/>
  <c r="G13" i="11"/>
  <c r="H13" i="11" s="1"/>
  <c r="C14" i="11"/>
  <c r="D14" i="11" s="1"/>
  <c r="E14" i="11"/>
  <c r="F14" i="11" s="1"/>
  <c r="G14" i="11"/>
  <c r="H14" i="11" s="1"/>
  <c r="C15" i="11"/>
  <c r="D15" i="11" s="1"/>
  <c r="E15" i="11"/>
  <c r="F15" i="11" s="1"/>
  <c r="G15" i="11"/>
  <c r="H15" i="11" s="1"/>
  <c r="C16" i="11"/>
  <c r="D16" i="11" s="1"/>
  <c r="E16" i="11"/>
  <c r="F16" i="11" s="1"/>
  <c r="G16" i="11"/>
  <c r="H16" i="11" s="1"/>
  <c r="C17" i="11"/>
  <c r="D17" i="11" s="1"/>
  <c r="E17" i="11"/>
  <c r="F17" i="11" s="1"/>
  <c r="G17" i="11"/>
  <c r="H17" i="11" s="1"/>
  <c r="C18" i="11"/>
  <c r="D18" i="11" s="1"/>
  <c r="E18" i="11"/>
  <c r="F18" i="11" s="1"/>
  <c r="G18" i="11"/>
  <c r="H18" i="11" s="1"/>
  <c r="C19" i="11"/>
  <c r="D19" i="11" s="1"/>
  <c r="E19" i="11"/>
  <c r="F19" i="11" s="1"/>
  <c r="G19" i="11"/>
  <c r="H19" i="11" s="1"/>
  <c r="C20" i="11"/>
  <c r="D20" i="11" s="1"/>
  <c r="E20" i="11"/>
  <c r="F20" i="11" s="1"/>
  <c r="G20" i="11"/>
  <c r="H20" i="11" s="1"/>
  <c r="C21" i="11"/>
  <c r="D21" i="11" s="1"/>
  <c r="E21" i="11"/>
  <c r="F21" i="11" s="1"/>
  <c r="G21" i="11"/>
  <c r="H21" i="11" s="1"/>
  <c r="C22" i="11"/>
  <c r="D22" i="11" s="1"/>
  <c r="E22" i="11"/>
  <c r="F22" i="11" s="1"/>
  <c r="G22" i="11"/>
  <c r="H22" i="11" s="1"/>
  <c r="C23" i="11"/>
  <c r="D23" i="11" s="1"/>
  <c r="E23" i="11"/>
  <c r="F23" i="11" s="1"/>
  <c r="G23" i="11"/>
  <c r="H23" i="11" s="1"/>
  <c r="C24" i="11"/>
  <c r="D24" i="11" s="1"/>
  <c r="E24" i="11"/>
  <c r="F24" i="11" s="1"/>
  <c r="G24" i="11"/>
  <c r="H24" i="11" s="1"/>
  <c r="C25" i="11"/>
  <c r="D25" i="11" s="1"/>
  <c r="E25" i="11"/>
  <c r="F25" i="11" s="1"/>
  <c r="G25" i="11"/>
  <c r="H25" i="11" s="1"/>
  <c r="C26" i="11"/>
  <c r="D26" i="11" s="1"/>
  <c r="E26" i="11"/>
  <c r="F26" i="11" s="1"/>
  <c r="G26" i="11"/>
  <c r="H26" i="11" s="1"/>
  <c r="C27" i="11"/>
  <c r="D27" i="11" s="1"/>
  <c r="E27" i="11"/>
  <c r="F27" i="11" s="1"/>
  <c r="G27" i="11"/>
  <c r="H27" i="11" s="1"/>
  <c r="C28" i="11"/>
  <c r="D28" i="11" s="1"/>
  <c r="E28" i="11"/>
  <c r="F28" i="11" s="1"/>
  <c r="G28" i="11"/>
  <c r="H28" i="11" s="1"/>
  <c r="C29" i="11"/>
  <c r="D29" i="11" s="1"/>
  <c r="E29" i="11"/>
  <c r="F29" i="11" s="1"/>
  <c r="G29" i="11"/>
  <c r="H29" i="11" s="1"/>
  <c r="C30" i="11"/>
  <c r="D30" i="11" s="1"/>
  <c r="E30" i="11"/>
  <c r="F30" i="11" s="1"/>
  <c r="G30" i="11"/>
  <c r="H30" i="11" s="1"/>
  <c r="C31" i="11"/>
  <c r="D31" i="11" s="1"/>
  <c r="E31" i="11"/>
  <c r="F31" i="11" s="1"/>
  <c r="G31" i="11"/>
  <c r="H31" i="11" s="1"/>
  <c r="C32" i="11"/>
  <c r="D32" i="11" s="1"/>
  <c r="E32" i="11"/>
  <c r="F32" i="11" s="1"/>
  <c r="G32" i="11"/>
  <c r="H32" i="11" s="1"/>
  <c r="C33" i="11"/>
  <c r="D33" i="11" s="1"/>
  <c r="E33" i="11"/>
  <c r="F33" i="11" s="1"/>
  <c r="G33" i="11"/>
  <c r="H33" i="11" s="1"/>
  <c r="C34" i="11"/>
  <c r="D34" i="11" s="1"/>
  <c r="E34" i="11"/>
  <c r="F34" i="11" s="1"/>
  <c r="G34" i="11"/>
  <c r="H34" i="11" s="1"/>
  <c r="C35" i="11"/>
  <c r="D35" i="11" s="1"/>
  <c r="E35" i="11"/>
  <c r="F35" i="11" s="1"/>
  <c r="G35" i="11"/>
  <c r="H35" i="11" s="1"/>
  <c r="C36" i="11"/>
  <c r="D36" i="11" s="1"/>
  <c r="E36" i="11"/>
  <c r="F36" i="11" s="1"/>
  <c r="G36" i="11"/>
  <c r="H36" i="11" s="1"/>
  <c r="C37" i="11"/>
  <c r="D37" i="11" s="1"/>
  <c r="E37" i="11"/>
  <c r="F37" i="11" s="1"/>
  <c r="G37" i="11"/>
  <c r="H37" i="11" s="1"/>
  <c r="C38" i="11"/>
  <c r="D38" i="11" s="1"/>
  <c r="E38" i="11"/>
  <c r="F38" i="11" s="1"/>
  <c r="G38" i="11"/>
  <c r="H38" i="11" s="1"/>
  <c r="C39" i="11"/>
  <c r="D39" i="11" s="1"/>
  <c r="E39" i="11"/>
  <c r="F39" i="11" s="1"/>
  <c r="G39" i="11"/>
  <c r="H39" i="11" s="1"/>
  <c r="C40" i="11"/>
  <c r="D40" i="11" s="1"/>
  <c r="E40" i="11"/>
  <c r="F40" i="11" s="1"/>
  <c r="G40" i="11"/>
  <c r="H40" i="11" s="1"/>
  <c r="C41" i="11"/>
  <c r="D41" i="11" s="1"/>
  <c r="E41" i="11"/>
  <c r="F41" i="11" s="1"/>
  <c r="G41" i="11"/>
  <c r="H41" i="11" s="1"/>
  <c r="C42" i="11"/>
  <c r="D42" i="11" s="1"/>
  <c r="E42" i="11"/>
  <c r="F42" i="11" s="1"/>
  <c r="G42" i="11"/>
  <c r="H42" i="11" s="1"/>
  <c r="C43" i="11"/>
  <c r="D43" i="11" s="1"/>
  <c r="E43" i="11"/>
  <c r="F43" i="11" s="1"/>
  <c r="G43" i="11"/>
  <c r="H43" i="11" s="1"/>
  <c r="C44" i="11"/>
  <c r="D44" i="11" s="1"/>
  <c r="E44" i="11"/>
  <c r="F44" i="11" s="1"/>
  <c r="G44" i="11"/>
  <c r="H44" i="11" s="1"/>
  <c r="C45" i="11"/>
  <c r="D45" i="11" s="1"/>
  <c r="E45" i="11"/>
  <c r="F45" i="11" s="1"/>
  <c r="G45" i="11"/>
  <c r="H45" i="11" s="1"/>
  <c r="C46" i="11"/>
  <c r="D46" i="11" s="1"/>
  <c r="E46" i="11"/>
  <c r="F46" i="11" s="1"/>
  <c r="G46" i="11"/>
  <c r="H46" i="11" s="1"/>
  <c r="C47" i="11"/>
  <c r="D47" i="11" s="1"/>
  <c r="E47" i="11"/>
  <c r="F47" i="11" s="1"/>
  <c r="G47" i="11"/>
  <c r="H47" i="11" s="1"/>
  <c r="C48" i="11"/>
  <c r="D48" i="11" s="1"/>
  <c r="E48" i="11"/>
  <c r="F48" i="11" s="1"/>
  <c r="G48" i="11"/>
  <c r="H48" i="11" s="1"/>
  <c r="C49" i="11"/>
  <c r="D49" i="11" s="1"/>
  <c r="E49" i="11"/>
  <c r="F49" i="11" s="1"/>
  <c r="G49" i="11"/>
  <c r="H49" i="11" s="1"/>
  <c r="C50" i="11"/>
  <c r="D50" i="11" s="1"/>
  <c r="E50" i="11"/>
  <c r="F50" i="11" s="1"/>
  <c r="G50" i="11"/>
  <c r="H50" i="11" s="1"/>
  <c r="C51" i="11"/>
  <c r="D51" i="11" s="1"/>
  <c r="E51" i="11"/>
  <c r="F51" i="11" s="1"/>
  <c r="G51" i="11"/>
  <c r="H51" i="11" s="1"/>
  <c r="C52" i="11"/>
  <c r="D52" i="11" s="1"/>
  <c r="E52" i="11"/>
  <c r="F52" i="11" s="1"/>
  <c r="G52" i="11"/>
  <c r="H52" i="11" s="1"/>
  <c r="C53" i="11"/>
  <c r="D53" i="11" s="1"/>
  <c r="E53" i="11"/>
  <c r="F53" i="11" s="1"/>
  <c r="G53" i="11"/>
  <c r="H53" i="11" s="1"/>
  <c r="C54" i="11"/>
  <c r="D54" i="11" s="1"/>
  <c r="E54" i="11"/>
  <c r="F54" i="11" s="1"/>
  <c r="G54" i="11"/>
  <c r="H54" i="11" s="1"/>
  <c r="N7" i="11"/>
  <c r="V2" i="12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S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N6" i="12"/>
  <c r="M6" i="12"/>
  <c r="L6" i="12"/>
  <c r="W6" i="12" s="1"/>
  <c r="I6" i="12"/>
  <c r="R8" i="11" l="1"/>
  <c r="Q7" i="11"/>
  <c r="R7" i="11" s="1"/>
  <c r="U7" i="11" l="1"/>
  <c r="T2" i="11"/>
  <c r="M7" i="11" l="1"/>
  <c r="L7" i="11"/>
  <c r="G5" i="10"/>
  <c r="G7" i="11" l="1"/>
  <c r="B7" i="11" s="1"/>
  <c r="P7" i="11"/>
  <c r="H7" i="11" l="1"/>
  <c r="J7" i="11"/>
  <c r="K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G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<sst xmlns="http://schemas.openxmlformats.org/spreadsheetml/2006/main" count="350" uniqueCount="150">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</sst>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sqref="A1:H1"/>
    </sheetView>
  </sheetViews>
  <sheetFormatPr defaultRowHeight="18" x14ac:dyDescent="0.45"/>
  <cols>
    <col min="1" max="1" width="13.59765625" customWidth="1"/>
    <col min="2" max="3" width="13.59765625" style="1" customWidth="1"/>
    <col min="4" max="7" width="13.59765625" customWidth="1"/>
    <col min="8" max="8" width="15.19921875" customWidth="1"/>
    <col min="9" max="9" width="8.59765625" customWidth="1"/>
    <col min="10" max="10" width="10.5" bestFit="1" customWidth="1"/>
  </cols>
  <sheetData>
    <row r="1" spans="1:8" x14ac:dyDescent="0.45">
      <c r="A1" s="73" t="s">
        <v>0</v>
      </c>
      <c r="B1" s="73"/>
      <c r="C1" s="73"/>
      <c r="D1" s="73"/>
      <c r="E1" s="73"/>
      <c r="F1" s="73"/>
      <c r="G1" s="73"/>
      <c r="H1" s="73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88">
        <v>44763</v>
      </c>
      <c r="H3" s="88"/>
    </row>
    <row r="4" spans="1:8" x14ac:dyDescent="0.45">
      <c r="A4" s="4"/>
      <c r="B4" s="5"/>
      <c r="C4" s="5"/>
      <c r="D4" s="4"/>
      <c r="E4" s="6"/>
      <c r="F4" s="6"/>
      <c r="G4" s="6"/>
      <c r="H4" s="7" t="s">
        <v>1</v>
      </c>
    </row>
    <row r="5" spans="1:8" ht="19.5" customHeight="1" x14ac:dyDescent="0.45">
      <c r="A5" s="69" t="s">
        <v>2</v>
      </c>
      <c r="B5" s="74" t="s">
        <v>3</v>
      </c>
      <c r="C5" s="70" t="s">
        <v>4</v>
      </c>
      <c r="D5" s="75"/>
      <c r="E5" s="78" t="s">
        <v>5</v>
      </c>
      <c r="F5" s="79"/>
      <c r="G5" s="80">
        <v>44762</v>
      </c>
      <c r="H5" s="81"/>
    </row>
    <row r="6" spans="1:8" ht="21.75" customHeight="1" x14ac:dyDescent="0.45">
      <c r="A6" s="6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45">
      <c r="A7" s="69"/>
      <c r="B7" s="74"/>
      <c r="C7" s="86" t="s">
        <v>8</v>
      </c>
      <c r="D7" s="8"/>
      <c r="E7" s="68" t="s">
        <v>9</v>
      </c>
      <c r="F7" s="8"/>
      <c r="G7" s="68" t="s">
        <v>9</v>
      </c>
      <c r="H7" s="9"/>
    </row>
    <row r="8" spans="1:8" ht="18.75" customHeight="1" x14ac:dyDescent="0.45">
      <c r="A8" s="69"/>
      <c r="B8" s="74"/>
      <c r="C8" s="87"/>
      <c r="D8" s="70" t="s">
        <v>10</v>
      </c>
      <c r="E8" s="69"/>
      <c r="F8" s="70" t="s">
        <v>11</v>
      </c>
      <c r="G8" s="69"/>
      <c r="H8" s="72" t="s">
        <v>11</v>
      </c>
    </row>
    <row r="9" spans="1:8" ht="35.1" customHeight="1" x14ac:dyDescent="0.45">
      <c r="A9" s="69"/>
      <c r="B9" s="74"/>
      <c r="C9" s="87"/>
      <c r="D9" s="71"/>
      <c r="E9" s="69"/>
      <c r="F9" s="71"/>
      <c r="G9" s="69"/>
      <c r="H9" s="71"/>
    </row>
    <row r="10" spans="1:8" x14ac:dyDescent="0.45">
      <c r="A10" s="10" t="s">
        <v>12</v>
      </c>
      <c r="B10" s="20">
        <v>126645025.00000003</v>
      </c>
      <c r="C10" s="21">
        <f>SUM(C11:C57)</f>
        <v>79004907</v>
      </c>
      <c r="D10" s="11">
        <f>C10/$B10</f>
        <v>0.62382953455929269</v>
      </c>
      <c r="E10" s="21">
        <f>SUM(E11:E57)</f>
        <v>403892</v>
      </c>
      <c r="F10" s="11">
        <f>E10/$B10</f>
        <v>3.1891659384172405E-3</v>
      </c>
      <c r="G10" s="21">
        <f>SUM(G11:G57)</f>
        <v>63954</v>
      </c>
      <c r="H10" s="11">
        <f>G10/$B10</f>
        <v>5.0498627956368591E-4</v>
      </c>
    </row>
    <row r="11" spans="1:8" x14ac:dyDescent="0.45">
      <c r="A11" s="12" t="s">
        <v>13</v>
      </c>
      <c r="B11" s="20">
        <v>5226603</v>
      </c>
      <c r="C11" s="21">
        <v>3385467</v>
      </c>
      <c r="D11" s="11">
        <f t="shared" ref="D11:D57" si="0">C11/$B11</f>
        <v>0.6477375457826049</v>
      </c>
      <c r="E11" s="21">
        <v>13837</v>
      </c>
      <c r="F11" s="11">
        <f t="shared" ref="F11:F57" si="1">E11/$B11</f>
        <v>2.6474174525977965E-3</v>
      </c>
      <c r="G11" s="21">
        <v>4522</v>
      </c>
      <c r="H11" s="11">
        <f t="shared" ref="H11:H57" si="2">G11/$B11</f>
        <v>8.6518911040306672E-4</v>
      </c>
    </row>
    <row r="12" spans="1:8" x14ac:dyDescent="0.45">
      <c r="A12" s="12" t="s">
        <v>14</v>
      </c>
      <c r="B12" s="20">
        <v>1259615</v>
      </c>
      <c r="C12" s="21">
        <v>871696</v>
      </c>
      <c r="D12" s="11">
        <f t="shared" si="0"/>
        <v>0.69203367695684792</v>
      </c>
      <c r="E12" s="21">
        <v>4082</v>
      </c>
      <c r="F12" s="11">
        <f t="shared" si="1"/>
        <v>3.2406727452435865E-3</v>
      </c>
      <c r="G12" s="21">
        <v>776</v>
      </c>
      <c r="H12" s="11">
        <f t="shared" si="2"/>
        <v>6.1606125681259755E-4</v>
      </c>
    </row>
    <row r="13" spans="1:8" x14ac:dyDescent="0.45">
      <c r="A13" s="12" t="s">
        <v>15</v>
      </c>
      <c r="B13" s="20">
        <v>1220823</v>
      </c>
      <c r="C13" s="21">
        <v>858558</v>
      </c>
      <c r="D13" s="11">
        <f t="shared" si="0"/>
        <v>0.70326165218053727</v>
      </c>
      <c r="E13" s="21">
        <v>3812</v>
      </c>
      <c r="F13" s="11">
        <f t="shared" si="1"/>
        <v>3.122483767098097E-3</v>
      </c>
      <c r="G13" s="21">
        <v>519</v>
      </c>
      <c r="H13" s="11">
        <f t="shared" si="2"/>
        <v>4.2512305223607356E-4</v>
      </c>
    </row>
    <row r="14" spans="1:8" x14ac:dyDescent="0.45">
      <c r="A14" s="12" t="s">
        <v>16</v>
      </c>
      <c r="B14" s="20">
        <v>2281989</v>
      </c>
      <c r="C14" s="21">
        <v>1493949</v>
      </c>
      <c r="D14" s="11">
        <f t="shared" si="0"/>
        <v>0.65466967632184025</v>
      </c>
      <c r="E14" s="21">
        <v>5820</v>
      </c>
      <c r="F14" s="11">
        <f t="shared" si="1"/>
        <v>2.550406684694799E-3</v>
      </c>
      <c r="G14" s="21">
        <v>1819</v>
      </c>
      <c r="H14" s="11">
        <f t="shared" si="2"/>
        <v>7.9711164251887283E-4</v>
      </c>
    </row>
    <row r="15" spans="1:8" x14ac:dyDescent="0.45">
      <c r="A15" s="12" t="s">
        <v>17</v>
      </c>
      <c r="B15" s="20">
        <v>971288</v>
      </c>
      <c r="C15" s="21">
        <v>709114</v>
      </c>
      <c r="D15" s="11">
        <f t="shared" si="0"/>
        <v>0.73007594040078738</v>
      </c>
      <c r="E15" s="21">
        <v>3151</v>
      </c>
      <c r="F15" s="11">
        <f t="shared" si="1"/>
        <v>3.2441459175857213E-3</v>
      </c>
      <c r="G15" s="21">
        <v>433</v>
      </c>
      <c r="H15" s="11">
        <f t="shared" si="2"/>
        <v>4.4579980397163355E-4</v>
      </c>
    </row>
    <row r="16" spans="1:8" x14ac:dyDescent="0.45">
      <c r="A16" s="12" t="s">
        <v>18</v>
      </c>
      <c r="B16" s="20">
        <v>1069562</v>
      </c>
      <c r="C16" s="21">
        <v>760813</v>
      </c>
      <c r="D16" s="11">
        <f t="shared" si="0"/>
        <v>0.71133136741956049</v>
      </c>
      <c r="E16" s="21">
        <v>3283</v>
      </c>
      <c r="F16" s="11">
        <f t="shared" si="1"/>
        <v>3.0694807781129099E-3</v>
      </c>
      <c r="G16" s="21">
        <v>486</v>
      </c>
      <c r="H16" s="11">
        <f t="shared" si="2"/>
        <v>4.543916107715121E-4</v>
      </c>
    </row>
    <row r="17" spans="1:8" x14ac:dyDescent="0.45">
      <c r="A17" s="12" t="s">
        <v>19</v>
      </c>
      <c r="B17" s="20">
        <v>1862059.0000000002</v>
      </c>
      <c r="C17" s="21">
        <v>1287178</v>
      </c>
      <c r="D17" s="11">
        <f t="shared" si="0"/>
        <v>0.69126595881226094</v>
      </c>
      <c r="E17" s="21">
        <v>5341</v>
      </c>
      <c r="F17" s="11">
        <f t="shared" si="1"/>
        <v>2.8683301656929235E-3</v>
      </c>
      <c r="G17" s="21">
        <v>804</v>
      </c>
      <c r="H17" s="11">
        <f t="shared" si="2"/>
        <v>4.3178008860084448E-4</v>
      </c>
    </row>
    <row r="18" spans="1:8" x14ac:dyDescent="0.45">
      <c r="A18" s="12" t="s">
        <v>20</v>
      </c>
      <c r="B18" s="20">
        <v>2907675</v>
      </c>
      <c r="C18" s="21">
        <v>1932964</v>
      </c>
      <c r="D18" s="11">
        <f t="shared" si="0"/>
        <v>0.66477993585940653</v>
      </c>
      <c r="E18" s="21">
        <v>8107</v>
      </c>
      <c r="F18" s="11">
        <f t="shared" si="1"/>
        <v>2.7881382891829383E-3</v>
      </c>
      <c r="G18" s="21">
        <v>1392</v>
      </c>
      <c r="H18" s="11">
        <f t="shared" si="2"/>
        <v>4.7873300833139879E-4</v>
      </c>
    </row>
    <row r="19" spans="1:8" x14ac:dyDescent="0.45">
      <c r="A19" s="12" t="s">
        <v>21</v>
      </c>
      <c r="B19" s="20">
        <v>1955401</v>
      </c>
      <c r="C19" s="21">
        <v>1285143</v>
      </c>
      <c r="D19" s="11">
        <f t="shared" si="0"/>
        <v>0.65722734109269654</v>
      </c>
      <c r="E19" s="21">
        <v>6936</v>
      </c>
      <c r="F19" s="11">
        <f t="shared" si="1"/>
        <v>3.5470985235253535E-3</v>
      </c>
      <c r="G19" s="21">
        <v>823</v>
      </c>
      <c r="H19" s="11">
        <f t="shared" si="2"/>
        <v>4.2088553703306891E-4</v>
      </c>
    </row>
    <row r="20" spans="1:8" x14ac:dyDescent="0.45">
      <c r="A20" s="12" t="s">
        <v>22</v>
      </c>
      <c r="B20" s="20">
        <v>1958101</v>
      </c>
      <c r="C20" s="21">
        <v>1270011</v>
      </c>
      <c r="D20" s="11">
        <f t="shared" si="0"/>
        <v>0.64859320331280157</v>
      </c>
      <c r="E20" s="21">
        <v>3521</v>
      </c>
      <c r="F20" s="11">
        <f t="shared" si="1"/>
        <v>1.7981707787289828E-3</v>
      </c>
      <c r="G20" s="21">
        <v>706</v>
      </c>
      <c r="H20" s="11">
        <f t="shared" si="2"/>
        <v>3.6055341374117067E-4</v>
      </c>
    </row>
    <row r="21" spans="1:8" x14ac:dyDescent="0.45">
      <c r="A21" s="12" t="s">
        <v>23</v>
      </c>
      <c r="B21" s="20">
        <v>7393799</v>
      </c>
      <c r="C21" s="21">
        <v>4638442</v>
      </c>
      <c r="D21" s="11">
        <f t="shared" si="0"/>
        <v>0.62734218228004301</v>
      </c>
      <c r="E21" s="21">
        <v>29535</v>
      </c>
      <c r="F21" s="11">
        <f t="shared" si="1"/>
        <v>3.9945635525120444E-3</v>
      </c>
      <c r="G21" s="21">
        <v>3926</v>
      </c>
      <c r="H21" s="11">
        <f t="shared" si="2"/>
        <v>5.3098549203190403E-4</v>
      </c>
    </row>
    <row r="22" spans="1:8" x14ac:dyDescent="0.45">
      <c r="A22" s="12" t="s">
        <v>24</v>
      </c>
      <c r="B22" s="20">
        <v>6322892.0000000009</v>
      </c>
      <c r="C22" s="21">
        <v>4053521</v>
      </c>
      <c r="D22" s="11">
        <f t="shared" si="0"/>
        <v>0.64108654710534352</v>
      </c>
      <c r="E22" s="21">
        <v>25471</v>
      </c>
      <c r="F22" s="11">
        <f t="shared" si="1"/>
        <v>4.0283781535411321E-3</v>
      </c>
      <c r="G22" s="21">
        <v>4099</v>
      </c>
      <c r="H22" s="11">
        <f t="shared" si="2"/>
        <v>6.4827930004181624E-4</v>
      </c>
    </row>
    <row r="23" spans="1:8" x14ac:dyDescent="0.45">
      <c r="A23" s="12" t="s">
        <v>25</v>
      </c>
      <c r="B23" s="20">
        <v>13843329.000000002</v>
      </c>
      <c r="C23" s="21">
        <v>8430800</v>
      </c>
      <c r="D23" s="11">
        <f t="shared" si="0"/>
        <v>0.60901536039488757</v>
      </c>
      <c r="E23" s="21">
        <v>54479</v>
      </c>
      <c r="F23" s="11">
        <f t="shared" si="1"/>
        <v>3.9353973310899421E-3</v>
      </c>
      <c r="G23" s="21">
        <v>8396</v>
      </c>
      <c r="H23" s="11">
        <f t="shared" si="2"/>
        <v>6.0650151419503211E-4</v>
      </c>
    </row>
    <row r="24" spans="1:8" x14ac:dyDescent="0.45">
      <c r="A24" s="12" t="s">
        <v>26</v>
      </c>
      <c r="B24" s="20">
        <v>9220206</v>
      </c>
      <c r="C24" s="21">
        <v>5725752</v>
      </c>
      <c r="D24" s="11">
        <f t="shared" si="0"/>
        <v>0.62100044185563752</v>
      </c>
      <c r="E24" s="21">
        <v>39319</v>
      </c>
      <c r="F24" s="11">
        <f t="shared" si="1"/>
        <v>4.2644383433515475E-3</v>
      </c>
      <c r="G24" s="21">
        <v>5124</v>
      </c>
      <c r="H24" s="11">
        <f t="shared" si="2"/>
        <v>5.5573595644175416E-4</v>
      </c>
    </row>
    <row r="25" spans="1:8" x14ac:dyDescent="0.45">
      <c r="A25" s="12" t="s">
        <v>27</v>
      </c>
      <c r="B25" s="20">
        <v>2213174</v>
      </c>
      <c r="C25" s="21">
        <v>1564578</v>
      </c>
      <c r="D25" s="11">
        <f t="shared" si="0"/>
        <v>0.7069385416600773</v>
      </c>
      <c r="E25" s="21">
        <v>5722</v>
      </c>
      <c r="F25" s="11">
        <f t="shared" si="1"/>
        <v>2.5854270834557067E-3</v>
      </c>
      <c r="G25" s="21">
        <v>748</v>
      </c>
      <c r="H25" s="11">
        <f t="shared" si="2"/>
        <v>3.3797613743880961E-4</v>
      </c>
    </row>
    <row r="26" spans="1:8" x14ac:dyDescent="0.45">
      <c r="A26" s="12" t="s">
        <v>28</v>
      </c>
      <c r="B26" s="20">
        <v>1047674</v>
      </c>
      <c r="C26" s="21">
        <v>700356</v>
      </c>
      <c r="D26" s="11">
        <f t="shared" si="0"/>
        <v>0.66848657120440136</v>
      </c>
      <c r="E26" s="21">
        <v>3023</v>
      </c>
      <c r="F26" s="11">
        <f t="shared" si="1"/>
        <v>2.8854395546706324E-3</v>
      </c>
      <c r="G26" s="21">
        <v>499</v>
      </c>
      <c r="H26" s="11">
        <f t="shared" si="2"/>
        <v>4.7629319807497372E-4</v>
      </c>
    </row>
    <row r="27" spans="1:8" x14ac:dyDescent="0.45">
      <c r="A27" s="12" t="s">
        <v>29</v>
      </c>
      <c r="B27" s="20">
        <v>1132656</v>
      </c>
      <c r="C27" s="21">
        <v>719250</v>
      </c>
      <c r="D27" s="11">
        <f t="shared" si="0"/>
        <v>0.63501186591515868</v>
      </c>
      <c r="E27" s="21">
        <v>2677</v>
      </c>
      <c r="F27" s="11">
        <f t="shared" si="1"/>
        <v>2.3634713452275005E-3</v>
      </c>
      <c r="G27" s="21">
        <v>375</v>
      </c>
      <c r="H27" s="11">
        <f t="shared" si="2"/>
        <v>3.3108022206212653E-4</v>
      </c>
    </row>
    <row r="28" spans="1:8" x14ac:dyDescent="0.45">
      <c r="A28" s="12" t="s">
        <v>30</v>
      </c>
      <c r="B28" s="20">
        <v>774582.99999999988</v>
      </c>
      <c r="C28" s="21">
        <v>502751</v>
      </c>
      <c r="D28" s="11">
        <f t="shared" si="0"/>
        <v>0.64906020400654296</v>
      </c>
      <c r="E28" s="21">
        <v>1820</v>
      </c>
      <c r="F28" s="11">
        <f t="shared" si="1"/>
        <v>2.3496513607967127E-3</v>
      </c>
      <c r="G28" s="21">
        <v>106</v>
      </c>
      <c r="H28" s="11">
        <f t="shared" si="2"/>
        <v>1.3684782650794043E-4</v>
      </c>
    </row>
    <row r="29" spans="1:8" x14ac:dyDescent="0.45">
      <c r="A29" s="12" t="s">
        <v>31</v>
      </c>
      <c r="B29" s="20">
        <v>820997</v>
      </c>
      <c r="C29" s="21">
        <v>526647</v>
      </c>
      <c r="D29" s="11">
        <f t="shared" si="0"/>
        <v>0.64147250233557496</v>
      </c>
      <c r="E29" s="21">
        <v>2338</v>
      </c>
      <c r="F29" s="11">
        <f t="shared" si="1"/>
        <v>2.8477570563595241E-3</v>
      </c>
      <c r="G29" s="21">
        <v>388</v>
      </c>
      <c r="H29" s="11">
        <f t="shared" si="2"/>
        <v>4.7259612398096459E-4</v>
      </c>
    </row>
    <row r="30" spans="1:8" x14ac:dyDescent="0.45">
      <c r="A30" s="12" t="s">
        <v>32</v>
      </c>
      <c r="B30" s="20">
        <v>2071737</v>
      </c>
      <c r="C30" s="21">
        <v>1394738</v>
      </c>
      <c r="D30" s="11">
        <f t="shared" si="0"/>
        <v>0.67322155273569961</v>
      </c>
      <c r="E30" s="21">
        <v>5042</v>
      </c>
      <c r="F30" s="11">
        <f t="shared" si="1"/>
        <v>2.4337065949973382E-3</v>
      </c>
      <c r="G30" s="21">
        <v>777</v>
      </c>
      <c r="H30" s="11">
        <f t="shared" si="2"/>
        <v>3.7504760498074805E-4</v>
      </c>
    </row>
    <row r="31" spans="1:8" x14ac:dyDescent="0.45">
      <c r="A31" s="12" t="s">
        <v>33</v>
      </c>
      <c r="B31" s="20">
        <v>2016791</v>
      </c>
      <c r="C31" s="21">
        <v>1311560</v>
      </c>
      <c r="D31" s="11">
        <f t="shared" si="0"/>
        <v>0.65032023645484338</v>
      </c>
      <c r="E31" s="21">
        <v>4598</v>
      </c>
      <c r="F31" s="11">
        <f t="shared" si="1"/>
        <v>2.2798594400708851E-3</v>
      </c>
      <c r="G31" s="21">
        <v>449</v>
      </c>
      <c r="H31" s="11">
        <f t="shared" si="2"/>
        <v>2.2263090226007555E-4</v>
      </c>
    </row>
    <row r="32" spans="1:8" x14ac:dyDescent="0.45">
      <c r="A32" s="12" t="s">
        <v>34</v>
      </c>
      <c r="B32" s="20">
        <v>3686259.9999999995</v>
      </c>
      <c r="C32" s="21">
        <v>2374335</v>
      </c>
      <c r="D32" s="11">
        <f t="shared" si="0"/>
        <v>0.64410405126062742</v>
      </c>
      <c r="E32" s="21">
        <v>11083</v>
      </c>
      <c r="F32" s="11">
        <f t="shared" si="1"/>
        <v>3.0065703450109327E-3</v>
      </c>
      <c r="G32" s="21">
        <v>1609</v>
      </c>
      <c r="H32" s="11">
        <f t="shared" si="2"/>
        <v>4.3648576063544083E-4</v>
      </c>
    </row>
    <row r="33" spans="1:8" x14ac:dyDescent="0.45">
      <c r="A33" s="12" t="s">
        <v>35</v>
      </c>
      <c r="B33" s="20">
        <v>7558801.9999999991</v>
      </c>
      <c r="C33" s="21">
        <v>4474098</v>
      </c>
      <c r="D33" s="11">
        <f t="shared" si="0"/>
        <v>0.59190570145904076</v>
      </c>
      <c r="E33" s="21">
        <v>24038</v>
      </c>
      <c r="F33" s="11">
        <f t="shared" si="1"/>
        <v>3.1801335714310287E-3</v>
      </c>
      <c r="G33" s="21">
        <v>3201</v>
      </c>
      <c r="H33" s="11">
        <f t="shared" si="2"/>
        <v>4.2347980539773374E-4</v>
      </c>
    </row>
    <row r="34" spans="1:8" x14ac:dyDescent="0.45">
      <c r="A34" s="12" t="s">
        <v>36</v>
      </c>
      <c r="B34" s="20">
        <v>1800557</v>
      </c>
      <c r="C34" s="21">
        <v>1133763</v>
      </c>
      <c r="D34" s="11">
        <f t="shared" si="0"/>
        <v>0.6296734843717805</v>
      </c>
      <c r="E34" s="21">
        <v>5206</v>
      </c>
      <c r="F34" s="11">
        <f t="shared" si="1"/>
        <v>2.891327516985022E-3</v>
      </c>
      <c r="G34" s="21">
        <v>899</v>
      </c>
      <c r="H34" s="11">
        <f t="shared" si="2"/>
        <v>4.9928994194574231E-4</v>
      </c>
    </row>
    <row r="35" spans="1:8" x14ac:dyDescent="0.45">
      <c r="A35" s="12" t="s">
        <v>37</v>
      </c>
      <c r="B35" s="20">
        <v>1418843</v>
      </c>
      <c r="C35" s="21">
        <v>867210</v>
      </c>
      <c r="D35" s="11">
        <f t="shared" si="0"/>
        <v>0.61120927403525271</v>
      </c>
      <c r="E35" s="21">
        <v>4500</v>
      </c>
      <c r="F35" s="11">
        <f t="shared" si="1"/>
        <v>3.171598267038707E-3</v>
      </c>
      <c r="G35" s="21">
        <v>1236</v>
      </c>
      <c r="H35" s="11">
        <f t="shared" si="2"/>
        <v>8.7113232401329812E-4</v>
      </c>
    </row>
    <row r="36" spans="1:8" x14ac:dyDescent="0.45">
      <c r="A36" s="12" t="s">
        <v>38</v>
      </c>
      <c r="B36" s="20">
        <v>2530542</v>
      </c>
      <c r="C36" s="21">
        <v>1494084</v>
      </c>
      <c r="D36" s="11">
        <f t="shared" si="0"/>
        <v>0.59042055022204731</v>
      </c>
      <c r="E36" s="21">
        <v>7726</v>
      </c>
      <c r="F36" s="11">
        <f t="shared" si="1"/>
        <v>3.0531008772033815E-3</v>
      </c>
      <c r="G36" s="21">
        <v>965</v>
      </c>
      <c r="H36" s="11">
        <f t="shared" si="2"/>
        <v>3.8134123045576796E-4</v>
      </c>
    </row>
    <row r="37" spans="1:8" x14ac:dyDescent="0.45">
      <c r="A37" s="12" t="s">
        <v>39</v>
      </c>
      <c r="B37" s="20">
        <v>8839511</v>
      </c>
      <c r="C37" s="21">
        <v>4934490</v>
      </c>
      <c r="D37" s="11">
        <f t="shared" si="0"/>
        <v>0.55823110577044366</v>
      </c>
      <c r="E37" s="21">
        <v>31734</v>
      </c>
      <c r="F37" s="11">
        <f t="shared" si="1"/>
        <v>3.5900175926021245E-3</v>
      </c>
      <c r="G37" s="21">
        <v>4397</v>
      </c>
      <c r="H37" s="11">
        <f t="shared" si="2"/>
        <v>4.9742570601473313E-4</v>
      </c>
    </row>
    <row r="38" spans="1:8" x14ac:dyDescent="0.45">
      <c r="A38" s="12" t="s">
        <v>40</v>
      </c>
      <c r="B38" s="20">
        <v>5523625</v>
      </c>
      <c r="C38" s="21">
        <v>3289651</v>
      </c>
      <c r="D38" s="11">
        <f t="shared" si="0"/>
        <v>0.59556016203127471</v>
      </c>
      <c r="E38" s="21">
        <v>16537</v>
      </c>
      <c r="F38" s="11">
        <f t="shared" si="1"/>
        <v>2.9938672520310483E-3</v>
      </c>
      <c r="G38" s="21">
        <v>3177</v>
      </c>
      <c r="H38" s="11">
        <f t="shared" si="2"/>
        <v>5.7516576523569218E-4</v>
      </c>
    </row>
    <row r="39" spans="1:8" x14ac:dyDescent="0.45">
      <c r="A39" s="12" t="s">
        <v>41</v>
      </c>
      <c r="B39" s="20">
        <v>1344738.9999999998</v>
      </c>
      <c r="C39" s="21">
        <v>836576</v>
      </c>
      <c r="D39" s="11">
        <f t="shared" si="0"/>
        <v>0.62211031285624951</v>
      </c>
      <c r="E39" s="21">
        <v>3401</v>
      </c>
      <c r="F39" s="11">
        <f t="shared" si="1"/>
        <v>2.5291153153139761E-3</v>
      </c>
      <c r="G39" s="21">
        <v>557</v>
      </c>
      <c r="H39" s="11">
        <f t="shared" si="2"/>
        <v>4.1420677172298871E-4</v>
      </c>
    </row>
    <row r="40" spans="1:8" x14ac:dyDescent="0.45">
      <c r="A40" s="12" t="s">
        <v>42</v>
      </c>
      <c r="B40" s="20">
        <v>944432</v>
      </c>
      <c r="C40" s="21">
        <v>590441</v>
      </c>
      <c r="D40" s="11">
        <f t="shared" si="0"/>
        <v>0.62518106120927708</v>
      </c>
      <c r="E40" s="21">
        <v>1827</v>
      </c>
      <c r="F40" s="11">
        <f t="shared" si="1"/>
        <v>1.9344960780659699E-3</v>
      </c>
      <c r="G40" s="21">
        <v>369</v>
      </c>
      <c r="H40" s="11">
        <f t="shared" si="2"/>
        <v>3.9071103054534367E-4</v>
      </c>
    </row>
    <row r="41" spans="1:8" x14ac:dyDescent="0.45">
      <c r="A41" s="12" t="s">
        <v>43</v>
      </c>
      <c r="B41" s="20">
        <v>556788</v>
      </c>
      <c r="C41" s="21">
        <v>345651</v>
      </c>
      <c r="D41" s="11">
        <f t="shared" si="0"/>
        <v>0.62079462919459472</v>
      </c>
      <c r="E41" s="21">
        <v>1704</v>
      </c>
      <c r="F41" s="11">
        <f t="shared" si="1"/>
        <v>3.0604107847151877E-3</v>
      </c>
      <c r="G41" s="21">
        <v>148</v>
      </c>
      <c r="H41" s="11">
        <f t="shared" si="2"/>
        <v>2.6581032637197643E-4</v>
      </c>
    </row>
    <row r="42" spans="1:8" x14ac:dyDescent="0.45">
      <c r="A42" s="12" t="s">
        <v>44</v>
      </c>
      <c r="B42" s="20">
        <v>672814.99999999988</v>
      </c>
      <c r="C42" s="21">
        <v>444908</v>
      </c>
      <c r="D42" s="11">
        <f t="shared" si="0"/>
        <v>0.66126349739527224</v>
      </c>
      <c r="E42" s="21">
        <v>2175</v>
      </c>
      <c r="F42" s="11">
        <f t="shared" si="1"/>
        <v>3.2326865483082281E-3</v>
      </c>
      <c r="G42" s="21">
        <v>511</v>
      </c>
      <c r="H42" s="11">
        <f t="shared" si="2"/>
        <v>7.594955522691975E-4</v>
      </c>
    </row>
    <row r="43" spans="1:8" x14ac:dyDescent="0.45">
      <c r="A43" s="12" t="s">
        <v>45</v>
      </c>
      <c r="B43" s="20">
        <v>1893791</v>
      </c>
      <c r="C43" s="21">
        <v>1161785</v>
      </c>
      <c r="D43" s="11">
        <f t="shared" si="0"/>
        <v>0.6134705466442707</v>
      </c>
      <c r="E43" s="21">
        <v>5333</v>
      </c>
      <c r="F43" s="11">
        <f t="shared" si="1"/>
        <v>2.816044642729847E-3</v>
      </c>
      <c r="G43" s="21">
        <v>634</v>
      </c>
      <c r="H43" s="11">
        <f t="shared" si="2"/>
        <v>3.3477823054391955E-4</v>
      </c>
    </row>
    <row r="44" spans="1:8" x14ac:dyDescent="0.45">
      <c r="A44" s="12" t="s">
        <v>46</v>
      </c>
      <c r="B44" s="20">
        <v>2812432.9999999995</v>
      </c>
      <c r="C44" s="21">
        <v>1695026</v>
      </c>
      <c r="D44" s="11">
        <f t="shared" si="0"/>
        <v>0.60269026853261931</v>
      </c>
      <c r="E44" s="21">
        <v>7973</v>
      </c>
      <c r="F44" s="11">
        <f t="shared" si="1"/>
        <v>2.8349119783475734E-3</v>
      </c>
      <c r="G44" s="21">
        <v>1620</v>
      </c>
      <c r="H44" s="11">
        <f t="shared" si="2"/>
        <v>5.7601372192688687E-4</v>
      </c>
    </row>
    <row r="45" spans="1:8" x14ac:dyDescent="0.45">
      <c r="A45" s="12" t="s">
        <v>47</v>
      </c>
      <c r="B45" s="20">
        <v>1356110</v>
      </c>
      <c r="C45" s="21">
        <v>892096</v>
      </c>
      <c r="D45" s="11">
        <f t="shared" si="0"/>
        <v>0.65783454144575293</v>
      </c>
      <c r="E45" s="21">
        <v>3094</v>
      </c>
      <c r="F45" s="11">
        <f t="shared" si="1"/>
        <v>2.2815258349248957E-3</v>
      </c>
      <c r="G45" s="21">
        <v>492</v>
      </c>
      <c r="H45" s="11">
        <f t="shared" si="2"/>
        <v>3.6280242753168991E-4</v>
      </c>
    </row>
    <row r="46" spans="1:8" x14ac:dyDescent="0.45">
      <c r="A46" s="12" t="s">
        <v>48</v>
      </c>
      <c r="B46" s="20">
        <v>734949</v>
      </c>
      <c r="C46" s="21">
        <v>473418</v>
      </c>
      <c r="D46" s="11">
        <f t="shared" si="0"/>
        <v>0.64415081862823131</v>
      </c>
      <c r="E46" s="21">
        <v>1386</v>
      </c>
      <c r="F46" s="11">
        <f t="shared" si="1"/>
        <v>1.8858451402750396E-3</v>
      </c>
      <c r="G46" s="21">
        <v>122</v>
      </c>
      <c r="H46" s="11">
        <f t="shared" si="2"/>
        <v>1.6599791278034258E-4</v>
      </c>
    </row>
    <row r="47" spans="1:8" x14ac:dyDescent="0.45">
      <c r="A47" s="12" t="s">
        <v>49</v>
      </c>
      <c r="B47" s="20">
        <v>973896</v>
      </c>
      <c r="C47" s="21">
        <v>603630</v>
      </c>
      <c r="D47" s="11">
        <f t="shared" si="0"/>
        <v>0.61980950738066487</v>
      </c>
      <c r="E47" s="21">
        <v>1466</v>
      </c>
      <c r="F47" s="11">
        <f t="shared" si="1"/>
        <v>1.5052941997913535E-3</v>
      </c>
      <c r="G47" s="21">
        <v>254</v>
      </c>
      <c r="H47" s="11">
        <f t="shared" si="2"/>
        <v>2.6080813557094392E-4</v>
      </c>
    </row>
    <row r="48" spans="1:8" x14ac:dyDescent="0.45">
      <c r="A48" s="12" t="s">
        <v>50</v>
      </c>
      <c r="B48" s="20">
        <v>1356219</v>
      </c>
      <c r="C48" s="21">
        <v>875054</v>
      </c>
      <c r="D48" s="11">
        <f t="shared" si="0"/>
        <v>0.64521585378172697</v>
      </c>
      <c r="E48" s="21">
        <v>4297</v>
      </c>
      <c r="F48" s="11">
        <f t="shared" si="1"/>
        <v>3.168367350700735E-3</v>
      </c>
      <c r="G48" s="21">
        <v>102</v>
      </c>
      <c r="H48" s="11">
        <f t="shared" si="2"/>
        <v>7.5209092336857105E-5</v>
      </c>
    </row>
    <row r="49" spans="1:8" x14ac:dyDescent="0.45">
      <c r="A49" s="12" t="s">
        <v>51</v>
      </c>
      <c r="B49" s="20">
        <v>701167</v>
      </c>
      <c r="C49" s="21">
        <v>436252</v>
      </c>
      <c r="D49" s="11">
        <f t="shared" si="0"/>
        <v>0.62217988011415259</v>
      </c>
      <c r="E49" s="21">
        <v>1210</v>
      </c>
      <c r="F49" s="11">
        <f t="shared" si="1"/>
        <v>1.7256944493965062E-3</v>
      </c>
      <c r="G49" s="21">
        <v>377</v>
      </c>
      <c r="H49" s="11">
        <f t="shared" si="2"/>
        <v>5.376750474565974E-4</v>
      </c>
    </row>
    <row r="50" spans="1:8" x14ac:dyDescent="0.45">
      <c r="A50" s="12" t="s">
        <v>52</v>
      </c>
      <c r="B50" s="20">
        <v>5124170</v>
      </c>
      <c r="C50" s="21">
        <v>3032016</v>
      </c>
      <c r="D50" s="11">
        <f t="shared" si="0"/>
        <v>0.59170870599531245</v>
      </c>
      <c r="E50" s="21">
        <v>14790</v>
      </c>
      <c r="F50" s="11">
        <f t="shared" si="1"/>
        <v>2.8863211017589189E-3</v>
      </c>
      <c r="G50" s="21">
        <v>2427</v>
      </c>
      <c r="H50" s="11">
        <f t="shared" si="2"/>
        <v>4.7363768180993214E-4</v>
      </c>
    </row>
    <row r="51" spans="1:8" x14ac:dyDescent="0.45">
      <c r="A51" s="12" t="s">
        <v>53</v>
      </c>
      <c r="B51" s="20">
        <v>818222</v>
      </c>
      <c r="C51" s="21">
        <v>494570</v>
      </c>
      <c r="D51" s="11">
        <f t="shared" si="0"/>
        <v>0.60444475949070053</v>
      </c>
      <c r="E51" s="21">
        <v>2190</v>
      </c>
      <c r="F51" s="11">
        <f t="shared" si="1"/>
        <v>2.676535219048131E-3</v>
      </c>
      <c r="G51" s="21">
        <v>374</v>
      </c>
      <c r="H51" s="11">
        <f t="shared" si="2"/>
        <v>4.5708866297899595E-4</v>
      </c>
    </row>
    <row r="52" spans="1:8" x14ac:dyDescent="0.45">
      <c r="A52" s="12" t="s">
        <v>54</v>
      </c>
      <c r="B52" s="20">
        <v>1335937.9999999998</v>
      </c>
      <c r="C52" s="21">
        <v>878656</v>
      </c>
      <c r="D52" s="11">
        <f t="shared" si="0"/>
        <v>0.65770716904527016</v>
      </c>
      <c r="E52" s="21">
        <v>3386</v>
      </c>
      <c r="F52" s="11">
        <f t="shared" si="1"/>
        <v>2.5345487589992955E-3</v>
      </c>
      <c r="G52" s="21">
        <v>348</v>
      </c>
      <c r="H52" s="11">
        <f t="shared" si="2"/>
        <v>2.6049113057641899E-4</v>
      </c>
    </row>
    <row r="53" spans="1:8" x14ac:dyDescent="0.45">
      <c r="A53" s="12" t="s">
        <v>55</v>
      </c>
      <c r="B53" s="20">
        <v>1758645</v>
      </c>
      <c r="C53" s="21">
        <v>1144988</v>
      </c>
      <c r="D53" s="11">
        <f t="shared" si="0"/>
        <v>0.65106260786002856</v>
      </c>
      <c r="E53" s="21">
        <v>2646</v>
      </c>
      <c r="F53" s="11">
        <f t="shared" si="1"/>
        <v>1.5045674368619022E-3</v>
      </c>
      <c r="G53" s="21">
        <v>615</v>
      </c>
      <c r="H53" s="11">
        <f t="shared" si="2"/>
        <v>3.4970104825021535E-4</v>
      </c>
    </row>
    <row r="54" spans="1:8" x14ac:dyDescent="0.45">
      <c r="A54" s="12" t="s">
        <v>56</v>
      </c>
      <c r="B54" s="20">
        <v>1141741</v>
      </c>
      <c r="C54" s="21">
        <v>720267</v>
      </c>
      <c r="D54" s="11">
        <f t="shared" si="0"/>
        <v>0.6308497286162098</v>
      </c>
      <c r="E54" s="21">
        <v>4082</v>
      </c>
      <c r="F54" s="11">
        <f t="shared" si="1"/>
        <v>3.5752416703963507E-3</v>
      </c>
      <c r="G54" s="21">
        <v>612</v>
      </c>
      <c r="H54" s="11">
        <f t="shared" si="2"/>
        <v>5.3602349394477381E-4</v>
      </c>
    </row>
    <row r="55" spans="1:8" x14ac:dyDescent="0.45">
      <c r="A55" s="12" t="s">
        <v>57</v>
      </c>
      <c r="B55" s="20">
        <v>1087241</v>
      </c>
      <c r="C55" s="21">
        <v>669894</v>
      </c>
      <c r="D55" s="11">
        <f t="shared" si="0"/>
        <v>0.6161412235189806</v>
      </c>
      <c r="E55" s="21">
        <v>2630</v>
      </c>
      <c r="F55" s="11">
        <f t="shared" si="1"/>
        <v>2.4189669079808431E-3</v>
      </c>
      <c r="G55" s="21">
        <v>421</v>
      </c>
      <c r="H55" s="11">
        <f t="shared" si="2"/>
        <v>3.8721865713305516E-4</v>
      </c>
    </row>
    <row r="56" spans="1:8" x14ac:dyDescent="0.45">
      <c r="A56" s="12" t="s">
        <v>58</v>
      </c>
      <c r="B56" s="20">
        <v>1617517</v>
      </c>
      <c r="C56" s="21">
        <v>1030664</v>
      </c>
      <c r="D56" s="11">
        <f t="shared" si="0"/>
        <v>0.63718897544817144</v>
      </c>
      <c r="E56" s="21">
        <v>4081</v>
      </c>
      <c r="F56" s="11">
        <f t="shared" si="1"/>
        <v>2.5230028494290942E-3</v>
      </c>
      <c r="G56" s="21">
        <v>868</v>
      </c>
      <c r="H56" s="11">
        <f t="shared" si="2"/>
        <v>5.3662496282882966E-4</v>
      </c>
    </row>
    <row r="57" spans="1:8" x14ac:dyDescent="0.45">
      <c r="A57" s="12" t="s">
        <v>59</v>
      </c>
      <c r="B57" s="20">
        <v>1485118</v>
      </c>
      <c r="C57" s="21">
        <v>688096</v>
      </c>
      <c r="D57" s="11">
        <f t="shared" si="0"/>
        <v>0.46332749316889299</v>
      </c>
      <c r="E57" s="21">
        <v>3483</v>
      </c>
      <c r="F57" s="11">
        <f t="shared" si="1"/>
        <v>2.3452681874436914E-3</v>
      </c>
      <c r="G57" s="21">
        <v>452</v>
      </c>
      <c r="H57" s="11">
        <f t="shared" si="2"/>
        <v>3.0435292010466507E-4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60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61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62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63</v>
      </c>
    </row>
    <row r="63" spans="1:8" x14ac:dyDescent="0.45">
      <c r="A63" s="53" t="s">
        <v>64</v>
      </c>
      <c r="B63" s="55"/>
      <c r="C63" s="55"/>
      <c r="D63" s="24"/>
      <c r="E63" s="24"/>
      <c r="F63" s="24"/>
      <c r="G63" s="24"/>
      <c r="H63" s="24"/>
    </row>
  </sheetData>
  <mergeCells count="15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3:H3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39" sqref="G39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5.69921875" customWidth="1"/>
    <col min="10" max="10" width="9.5" bestFit="1" customWidth="1"/>
  </cols>
  <sheetData>
    <row r="1" spans="1:8" x14ac:dyDescent="0.45">
      <c r="A1" s="73" t="s">
        <v>65</v>
      </c>
      <c r="B1" s="73"/>
      <c r="C1" s="73"/>
      <c r="D1" s="73"/>
      <c r="E1" s="73"/>
      <c r="F1" s="73"/>
      <c r="G1" s="73"/>
      <c r="H1" s="73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88">
        <f>'進捗状況 (都道府県別)'!G3</f>
        <v>44763</v>
      </c>
      <c r="H3" s="88"/>
    </row>
    <row r="4" spans="1:8" x14ac:dyDescent="0.45">
      <c r="A4" s="2" t="s">
        <v>66</v>
      </c>
      <c r="B4" s="5"/>
      <c r="C4" s="5"/>
      <c r="D4" s="4"/>
      <c r="E4" s="19"/>
      <c r="F4" s="6"/>
      <c r="G4" s="19"/>
      <c r="H4" s="7" t="s">
        <v>1</v>
      </c>
    </row>
    <row r="5" spans="1:8" ht="24" customHeight="1" x14ac:dyDescent="0.45">
      <c r="A5" s="89" t="s">
        <v>67</v>
      </c>
      <c r="B5" s="74" t="s">
        <v>3</v>
      </c>
      <c r="C5" s="70" t="s">
        <v>4</v>
      </c>
      <c r="D5" s="75"/>
      <c r="E5" s="90" t="str">
        <f>'進捗状況 (都道府県別)'!E5</f>
        <v>直近1週間</v>
      </c>
      <c r="F5" s="91"/>
      <c r="G5" s="92">
        <f>'進捗状況 (都道府県別)'!G5:H5</f>
        <v>44762</v>
      </c>
      <c r="H5" s="93"/>
    </row>
    <row r="6" spans="1:8" ht="23.25" customHeight="1" x14ac:dyDescent="0.45">
      <c r="A6" s="89"/>
      <c r="B6" s="74"/>
      <c r="C6" s="76"/>
      <c r="D6" s="77"/>
      <c r="E6" s="82" t="s">
        <v>6</v>
      </c>
      <c r="F6" s="83"/>
      <c r="G6" s="84" t="s">
        <v>7</v>
      </c>
      <c r="H6" s="85"/>
    </row>
    <row r="7" spans="1:8" ht="18.75" customHeight="1" x14ac:dyDescent="0.45">
      <c r="A7" s="69"/>
      <c r="B7" s="74"/>
      <c r="C7" s="86" t="s">
        <v>8</v>
      </c>
      <c r="D7" s="8"/>
      <c r="E7" s="86" t="s">
        <v>9</v>
      </c>
      <c r="F7" s="8"/>
      <c r="G7" s="86" t="s">
        <v>9</v>
      </c>
      <c r="H7" s="9"/>
    </row>
    <row r="8" spans="1:8" ht="18.75" customHeight="1" x14ac:dyDescent="0.45">
      <c r="A8" s="69"/>
      <c r="B8" s="74"/>
      <c r="C8" s="87"/>
      <c r="D8" s="72" t="s">
        <v>10</v>
      </c>
      <c r="E8" s="87"/>
      <c r="F8" s="70" t="s">
        <v>11</v>
      </c>
      <c r="G8" s="87"/>
      <c r="H8" s="72" t="s">
        <v>11</v>
      </c>
    </row>
    <row r="9" spans="1:8" ht="35.1" customHeight="1" x14ac:dyDescent="0.45">
      <c r="A9" s="69"/>
      <c r="B9" s="74"/>
      <c r="C9" s="87"/>
      <c r="D9" s="71"/>
      <c r="E9" s="87"/>
      <c r="F9" s="71"/>
      <c r="G9" s="87"/>
      <c r="H9" s="71"/>
    </row>
    <row r="10" spans="1:8" x14ac:dyDescent="0.45">
      <c r="A10" s="10" t="s">
        <v>68</v>
      </c>
      <c r="B10" s="20">
        <v>27549031.999999996</v>
      </c>
      <c r="C10" s="21">
        <f>SUM(C11:C30)</f>
        <v>16395206</v>
      </c>
      <c r="D10" s="11">
        <f>C10/$B10</f>
        <v>0.59512820631955421</v>
      </c>
      <c r="E10" s="21">
        <f>SUM(E11:E30)</f>
        <v>104822</v>
      </c>
      <c r="F10" s="11">
        <f>E10/$B10</f>
        <v>3.8049249788522522E-3</v>
      </c>
      <c r="G10" s="21">
        <f>SUM(G11:G30)</f>
        <v>18078</v>
      </c>
      <c r="H10" s="11">
        <f>G10/$B10</f>
        <v>6.5621180446557984E-4</v>
      </c>
    </row>
    <row r="11" spans="1:8" x14ac:dyDescent="0.45">
      <c r="A11" s="12" t="s">
        <v>69</v>
      </c>
      <c r="B11" s="20">
        <v>1961575</v>
      </c>
      <c r="C11" s="21">
        <v>1184238</v>
      </c>
      <c r="D11" s="11">
        <f t="shared" ref="D11:D30" si="0">C11/$B11</f>
        <v>0.60371793074442726</v>
      </c>
      <c r="E11" s="21">
        <v>6606</v>
      </c>
      <c r="F11" s="11">
        <f t="shared" ref="F11:F30" si="1">E11/$B11</f>
        <v>3.3677019741789123E-3</v>
      </c>
      <c r="G11" s="21">
        <v>3224</v>
      </c>
      <c r="H11" s="11">
        <f t="shared" ref="H11:H30" si="2">G11/$B11</f>
        <v>1.6435772274830175E-3</v>
      </c>
    </row>
    <row r="12" spans="1:8" x14ac:dyDescent="0.45">
      <c r="A12" s="12" t="s">
        <v>70</v>
      </c>
      <c r="B12" s="20">
        <v>1065932</v>
      </c>
      <c r="C12" s="21">
        <v>657153</v>
      </c>
      <c r="D12" s="11">
        <f t="shared" si="0"/>
        <v>0.61650555570148935</v>
      </c>
      <c r="E12" s="21">
        <v>3766</v>
      </c>
      <c r="F12" s="11">
        <f t="shared" si="1"/>
        <v>3.5330583939688462E-3</v>
      </c>
      <c r="G12" s="21">
        <v>1080</v>
      </c>
      <c r="H12" s="11">
        <f t="shared" si="2"/>
        <v>1.0131978400123084E-3</v>
      </c>
    </row>
    <row r="13" spans="1:8" x14ac:dyDescent="0.45">
      <c r="A13" s="12" t="s">
        <v>71</v>
      </c>
      <c r="B13" s="20">
        <v>1324589</v>
      </c>
      <c r="C13" s="21">
        <v>817620</v>
      </c>
      <c r="D13" s="11">
        <f t="shared" si="0"/>
        <v>0.6172631661594653</v>
      </c>
      <c r="E13" s="21">
        <v>5426</v>
      </c>
      <c r="F13" s="11">
        <f t="shared" si="1"/>
        <v>4.0963649856672526E-3</v>
      </c>
      <c r="G13" s="21">
        <v>807</v>
      </c>
      <c r="H13" s="11">
        <f t="shared" si="2"/>
        <v>6.0924558485688765E-4</v>
      </c>
    </row>
    <row r="14" spans="1:8" x14ac:dyDescent="0.45">
      <c r="A14" s="12" t="s">
        <v>72</v>
      </c>
      <c r="B14" s="20">
        <v>974726</v>
      </c>
      <c r="C14" s="21">
        <v>621450</v>
      </c>
      <c r="D14" s="11">
        <f t="shared" si="0"/>
        <v>0.63756378715659578</v>
      </c>
      <c r="E14" s="21">
        <v>4197</v>
      </c>
      <c r="F14" s="11">
        <f t="shared" si="1"/>
        <v>4.3058254319675478E-3</v>
      </c>
      <c r="G14" s="21">
        <v>375</v>
      </c>
      <c r="H14" s="11">
        <f t="shared" si="2"/>
        <v>3.8472350178409112E-4</v>
      </c>
    </row>
    <row r="15" spans="1:8" x14ac:dyDescent="0.45">
      <c r="A15" s="12" t="s">
        <v>73</v>
      </c>
      <c r="B15" s="20">
        <v>3759920</v>
      </c>
      <c r="C15" s="21">
        <v>2344880</v>
      </c>
      <c r="D15" s="11">
        <f t="shared" si="0"/>
        <v>0.62365156705461822</v>
      </c>
      <c r="E15" s="21">
        <v>17929</v>
      </c>
      <c r="F15" s="11">
        <f t="shared" si="1"/>
        <v>4.7684525202663884E-3</v>
      </c>
      <c r="G15" s="21">
        <v>2414</v>
      </c>
      <c r="H15" s="11">
        <f t="shared" si="2"/>
        <v>6.4203493691355139E-4</v>
      </c>
    </row>
    <row r="16" spans="1:8" x14ac:dyDescent="0.45">
      <c r="A16" s="12" t="s">
        <v>74</v>
      </c>
      <c r="B16" s="20">
        <v>1521562.0000000002</v>
      </c>
      <c r="C16" s="21">
        <v>904479</v>
      </c>
      <c r="D16" s="11">
        <f t="shared" si="0"/>
        <v>0.59444110723059584</v>
      </c>
      <c r="E16" s="21">
        <v>6230</v>
      </c>
      <c r="F16" s="11">
        <f t="shared" si="1"/>
        <v>4.0944765970758988E-3</v>
      </c>
      <c r="G16" s="21">
        <v>822</v>
      </c>
      <c r="H16" s="11">
        <f t="shared" si="2"/>
        <v>5.4023431184532724E-4</v>
      </c>
    </row>
    <row r="17" spans="1:8" x14ac:dyDescent="0.45">
      <c r="A17" s="12" t="s">
        <v>75</v>
      </c>
      <c r="B17" s="20">
        <v>718601</v>
      </c>
      <c r="C17" s="21">
        <v>453233</v>
      </c>
      <c r="D17" s="11">
        <f t="shared" si="0"/>
        <v>0.63071579360451768</v>
      </c>
      <c r="E17" s="21">
        <v>3174</v>
      </c>
      <c r="F17" s="11">
        <f t="shared" si="1"/>
        <v>4.4169156458173592E-3</v>
      </c>
      <c r="G17" s="21">
        <v>346</v>
      </c>
      <c r="H17" s="11">
        <f t="shared" si="2"/>
        <v>4.8149111955034853E-4</v>
      </c>
    </row>
    <row r="18" spans="1:8" x14ac:dyDescent="0.45">
      <c r="A18" s="12" t="s">
        <v>76</v>
      </c>
      <c r="B18" s="20">
        <v>784774</v>
      </c>
      <c r="C18" s="21">
        <v>528804</v>
      </c>
      <c r="D18" s="11">
        <f t="shared" si="0"/>
        <v>0.67382966306223191</v>
      </c>
      <c r="E18" s="21">
        <v>2725</v>
      </c>
      <c r="F18" s="11">
        <f t="shared" si="1"/>
        <v>3.4723372588796263E-3</v>
      </c>
      <c r="G18" s="21">
        <v>420</v>
      </c>
      <c r="H18" s="11">
        <f t="shared" si="2"/>
        <v>5.3518592613924513E-4</v>
      </c>
    </row>
    <row r="19" spans="1:8" x14ac:dyDescent="0.45">
      <c r="A19" s="12" t="s">
        <v>77</v>
      </c>
      <c r="B19" s="20">
        <v>694295.99999999988</v>
      </c>
      <c r="C19" s="21">
        <v>446687</v>
      </c>
      <c r="D19" s="11">
        <f t="shared" si="0"/>
        <v>0.64336680608846963</v>
      </c>
      <c r="E19" s="21">
        <v>2656</v>
      </c>
      <c r="F19" s="11">
        <f t="shared" si="1"/>
        <v>3.8254577298443321E-3</v>
      </c>
      <c r="G19" s="21">
        <v>515</v>
      </c>
      <c r="H19" s="11">
        <f t="shared" si="2"/>
        <v>7.4175855830942432E-4</v>
      </c>
    </row>
    <row r="20" spans="1:8" x14ac:dyDescent="0.45">
      <c r="A20" s="12" t="s">
        <v>78</v>
      </c>
      <c r="B20" s="20">
        <v>799966</v>
      </c>
      <c r="C20" s="21">
        <v>505178</v>
      </c>
      <c r="D20" s="11">
        <f t="shared" si="0"/>
        <v>0.63149933872189568</v>
      </c>
      <c r="E20" s="21">
        <v>1299</v>
      </c>
      <c r="F20" s="11">
        <f t="shared" si="1"/>
        <v>1.6238190123080232E-3</v>
      </c>
      <c r="G20" s="21">
        <v>123</v>
      </c>
      <c r="H20" s="11">
        <f t="shared" si="2"/>
        <v>1.5375653465272274E-4</v>
      </c>
    </row>
    <row r="21" spans="1:8" x14ac:dyDescent="0.45">
      <c r="A21" s="12" t="s">
        <v>79</v>
      </c>
      <c r="B21" s="20">
        <v>2300944</v>
      </c>
      <c r="C21" s="21">
        <v>1329856</v>
      </c>
      <c r="D21" s="11">
        <f t="shared" si="0"/>
        <v>0.57796104555347716</v>
      </c>
      <c r="E21" s="21">
        <v>9388</v>
      </c>
      <c r="F21" s="11">
        <f t="shared" si="1"/>
        <v>4.0800645300363677E-3</v>
      </c>
      <c r="G21" s="21">
        <v>1335</v>
      </c>
      <c r="H21" s="11">
        <f t="shared" si="2"/>
        <v>5.8019664972289631E-4</v>
      </c>
    </row>
    <row r="22" spans="1:8" x14ac:dyDescent="0.45">
      <c r="A22" s="12" t="s">
        <v>80</v>
      </c>
      <c r="B22" s="20">
        <v>1400720</v>
      </c>
      <c r="C22" s="21">
        <v>799834</v>
      </c>
      <c r="D22" s="11">
        <f t="shared" si="0"/>
        <v>0.57101633445656519</v>
      </c>
      <c r="E22" s="21">
        <v>4506</v>
      </c>
      <c r="F22" s="11">
        <f t="shared" si="1"/>
        <v>3.2169170141070308E-3</v>
      </c>
      <c r="G22" s="21">
        <v>585</v>
      </c>
      <c r="H22" s="11">
        <f t="shared" si="2"/>
        <v>4.1764235536010053E-4</v>
      </c>
    </row>
    <row r="23" spans="1:8" x14ac:dyDescent="0.45">
      <c r="A23" s="12" t="s">
        <v>81</v>
      </c>
      <c r="B23" s="20">
        <v>2739963</v>
      </c>
      <c r="C23" s="21">
        <v>1437177</v>
      </c>
      <c r="D23" s="11">
        <f t="shared" si="0"/>
        <v>0.52452423627618328</v>
      </c>
      <c r="E23" s="21">
        <v>11976</v>
      </c>
      <c r="F23" s="11">
        <f t="shared" si="1"/>
        <v>4.3708619422963011E-3</v>
      </c>
      <c r="G23" s="21">
        <v>1282</v>
      </c>
      <c r="H23" s="11">
        <f t="shared" si="2"/>
        <v>4.6788952989511171E-4</v>
      </c>
    </row>
    <row r="24" spans="1:8" x14ac:dyDescent="0.45">
      <c r="A24" s="12" t="s">
        <v>82</v>
      </c>
      <c r="B24" s="20">
        <v>831479.00000000012</v>
      </c>
      <c r="C24" s="21">
        <v>475221</v>
      </c>
      <c r="D24" s="11">
        <f t="shared" si="0"/>
        <v>0.57153698409701259</v>
      </c>
      <c r="E24" s="21">
        <v>2890</v>
      </c>
      <c r="F24" s="11">
        <f t="shared" si="1"/>
        <v>3.4757342037501845E-3</v>
      </c>
      <c r="G24" s="21">
        <v>952</v>
      </c>
      <c r="H24" s="11">
        <f t="shared" si="2"/>
        <v>1.1449477377059431E-3</v>
      </c>
    </row>
    <row r="25" spans="1:8" x14ac:dyDescent="0.45">
      <c r="A25" s="12" t="s">
        <v>83</v>
      </c>
      <c r="B25" s="20">
        <v>1526835</v>
      </c>
      <c r="C25" s="21">
        <v>872095</v>
      </c>
      <c r="D25" s="11">
        <f t="shared" si="0"/>
        <v>0.57117828711026408</v>
      </c>
      <c r="E25" s="21">
        <v>6065</v>
      </c>
      <c r="F25" s="11">
        <f t="shared" si="1"/>
        <v>3.9722694331738532E-3</v>
      </c>
      <c r="G25" s="21">
        <v>547</v>
      </c>
      <c r="H25" s="11">
        <f t="shared" si="2"/>
        <v>3.5825744104634751E-4</v>
      </c>
    </row>
    <row r="26" spans="1:8" x14ac:dyDescent="0.45">
      <c r="A26" s="12" t="s">
        <v>84</v>
      </c>
      <c r="B26" s="20">
        <v>708155</v>
      </c>
      <c r="C26" s="21">
        <v>412964</v>
      </c>
      <c r="D26" s="11">
        <f t="shared" si="0"/>
        <v>0.58315481780118761</v>
      </c>
      <c r="E26" s="21">
        <v>2647</v>
      </c>
      <c r="F26" s="11">
        <f t="shared" si="1"/>
        <v>3.7378822432941939E-3</v>
      </c>
      <c r="G26" s="21">
        <v>368</v>
      </c>
      <c r="H26" s="11">
        <f t="shared" si="2"/>
        <v>5.1966024387316333E-4</v>
      </c>
    </row>
    <row r="27" spans="1:8" x14ac:dyDescent="0.45">
      <c r="A27" s="12" t="s">
        <v>85</v>
      </c>
      <c r="B27" s="20">
        <v>1194817</v>
      </c>
      <c r="C27" s="21">
        <v>687618</v>
      </c>
      <c r="D27" s="11">
        <f t="shared" si="0"/>
        <v>0.575500683368248</v>
      </c>
      <c r="E27" s="21">
        <v>4016</v>
      </c>
      <c r="F27" s="11">
        <f t="shared" si="1"/>
        <v>3.3611841813432517E-3</v>
      </c>
      <c r="G27" s="21">
        <v>855</v>
      </c>
      <c r="H27" s="11">
        <f t="shared" si="2"/>
        <v>7.1559075573916341E-4</v>
      </c>
    </row>
    <row r="28" spans="1:8" x14ac:dyDescent="0.45">
      <c r="A28" s="12" t="s">
        <v>86</v>
      </c>
      <c r="B28" s="20">
        <v>944709</v>
      </c>
      <c r="C28" s="21">
        <v>580099</v>
      </c>
      <c r="D28" s="11">
        <f t="shared" si="0"/>
        <v>0.61405046421702347</v>
      </c>
      <c r="E28" s="21">
        <v>3392</v>
      </c>
      <c r="F28" s="11">
        <f t="shared" si="1"/>
        <v>3.5905236427301954E-3</v>
      </c>
      <c r="G28" s="21">
        <v>1100</v>
      </c>
      <c r="H28" s="11">
        <f t="shared" si="2"/>
        <v>1.164379719045759E-3</v>
      </c>
    </row>
    <row r="29" spans="1:8" x14ac:dyDescent="0.45">
      <c r="A29" s="12" t="s">
        <v>87</v>
      </c>
      <c r="B29" s="20">
        <v>1562767</v>
      </c>
      <c r="C29" s="21">
        <v>882905</v>
      </c>
      <c r="D29" s="11">
        <f t="shared" si="0"/>
        <v>0.56496265918079913</v>
      </c>
      <c r="E29" s="21">
        <v>4827</v>
      </c>
      <c r="F29" s="11">
        <f t="shared" si="1"/>
        <v>3.0887521940250848E-3</v>
      </c>
      <c r="G29" s="21">
        <v>577</v>
      </c>
      <c r="H29" s="11">
        <f t="shared" si="2"/>
        <v>3.6921690821472425E-4</v>
      </c>
    </row>
    <row r="30" spans="1:8" x14ac:dyDescent="0.45">
      <c r="A30" s="12" t="s">
        <v>88</v>
      </c>
      <c r="B30" s="20">
        <v>732702</v>
      </c>
      <c r="C30" s="21">
        <v>453715</v>
      </c>
      <c r="D30" s="11">
        <f t="shared" si="0"/>
        <v>0.61923537809368612</v>
      </c>
      <c r="E30" s="21">
        <v>1107</v>
      </c>
      <c r="F30" s="11">
        <f t="shared" si="1"/>
        <v>1.5108461557358926E-3</v>
      </c>
      <c r="G30" s="21">
        <v>351</v>
      </c>
      <c r="H30" s="11">
        <f t="shared" si="2"/>
        <v>4.7904878108699032E-4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89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9"/>
      <c r="B34" s="74" t="s">
        <v>3</v>
      </c>
      <c r="C34" s="70" t="s">
        <v>4</v>
      </c>
      <c r="D34" s="75"/>
      <c r="E34" s="90" t="str">
        <f>E5</f>
        <v>直近1週間</v>
      </c>
      <c r="F34" s="91"/>
      <c r="G34" s="90">
        <f>'進捗状況 (都道府県別)'!G5:H5</f>
        <v>44762</v>
      </c>
      <c r="H34" s="91"/>
    </row>
    <row r="35" spans="1:8" ht="24" customHeight="1" x14ac:dyDescent="0.45">
      <c r="A35" s="89"/>
      <c r="B35" s="74"/>
      <c r="C35" s="76"/>
      <c r="D35" s="77"/>
      <c r="E35" s="82" t="s">
        <v>6</v>
      </c>
      <c r="F35" s="83"/>
      <c r="G35" s="84" t="s">
        <v>7</v>
      </c>
      <c r="H35" s="85"/>
    </row>
    <row r="36" spans="1:8" ht="18.75" customHeight="1" x14ac:dyDescent="0.45">
      <c r="A36" s="69"/>
      <c r="B36" s="74"/>
      <c r="C36" s="86" t="s">
        <v>8</v>
      </c>
      <c r="D36" s="8"/>
      <c r="E36" s="86" t="s">
        <v>9</v>
      </c>
      <c r="F36" s="8"/>
      <c r="G36" s="86" t="s">
        <v>9</v>
      </c>
      <c r="H36" s="9"/>
    </row>
    <row r="37" spans="1:8" ht="18.75" customHeight="1" x14ac:dyDescent="0.45">
      <c r="A37" s="69"/>
      <c r="B37" s="74"/>
      <c r="C37" s="87"/>
      <c r="D37" s="72" t="s">
        <v>10</v>
      </c>
      <c r="E37" s="87"/>
      <c r="F37" s="70" t="s">
        <v>11</v>
      </c>
      <c r="G37" s="87"/>
      <c r="H37" s="72" t="s">
        <v>11</v>
      </c>
    </row>
    <row r="38" spans="1:8" ht="35.1" customHeight="1" x14ac:dyDescent="0.45">
      <c r="A38" s="69"/>
      <c r="B38" s="74"/>
      <c r="C38" s="87"/>
      <c r="D38" s="71"/>
      <c r="E38" s="87"/>
      <c r="F38" s="71"/>
      <c r="G38" s="87"/>
      <c r="H38" s="71"/>
    </row>
    <row r="39" spans="1:8" x14ac:dyDescent="0.45">
      <c r="A39" s="10" t="s">
        <v>68</v>
      </c>
      <c r="B39" s="20">
        <v>9572763</v>
      </c>
      <c r="C39" s="21">
        <v>5743270</v>
      </c>
      <c r="D39" s="11">
        <f>C39/$B39</f>
        <v>0.59995948923001641</v>
      </c>
      <c r="E39" s="21">
        <v>39419</v>
      </c>
      <c r="F39" s="11">
        <f>E39/$B39</f>
        <v>4.1178288859757628E-3</v>
      </c>
      <c r="G39" s="21">
        <v>6496</v>
      </c>
      <c r="H39" s="11">
        <f>G39/$B39</f>
        <v>6.7859195929116808E-4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90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91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62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92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3" t="s">
        <v>64</v>
      </c>
      <c r="B45" s="54"/>
      <c r="C45" s="54"/>
      <c r="E45" s="54"/>
      <c r="G45" s="54"/>
    </row>
  </sheetData>
  <mergeCells count="28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G3:H3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view="pageBreakPreview" zoomScale="99" zoomScaleNormal="100" zoomScaleSheetLayoutView="99" workbookViewId="0">
      <selection activeCell="S8" sqref="S8:U54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21" width="13.09765625" customWidth="1"/>
    <col min="23" max="23" width="11.59765625" bestFit="1" customWidth="1"/>
  </cols>
  <sheetData>
    <row r="1" spans="1:23" x14ac:dyDescent="0.45">
      <c r="A1" s="22" t="s">
        <v>93</v>
      </c>
      <c r="B1" s="23"/>
      <c r="C1" s="24"/>
      <c r="D1" s="24"/>
      <c r="E1" s="24"/>
      <c r="F1" s="24"/>
      <c r="J1" s="25"/>
    </row>
    <row r="2" spans="1:23" x14ac:dyDescent="0.45">
      <c r="A2" s="22"/>
      <c r="B2" s="22"/>
      <c r="C2" s="22"/>
      <c r="D2" s="22"/>
      <c r="E2" s="22"/>
      <c r="F2" s="22"/>
      <c r="G2" s="22"/>
      <c r="H2" s="22"/>
      <c r="I2" s="22"/>
      <c r="P2" s="26"/>
      <c r="Q2" s="26"/>
      <c r="R2" s="26"/>
      <c r="S2" s="26"/>
      <c r="T2" s="94">
        <f>'進捗状況 (都道府県別)'!G3</f>
        <v>44763</v>
      </c>
      <c r="U2" s="94"/>
    </row>
    <row r="3" spans="1:23" x14ac:dyDescent="0.45">
      <c r="A3" s="96" t="s">
        <v>2</v>
      </c>
      <c r="B3" s="111" t="str">
        <f>_xlfn.CONCAT("接種回数（",TEXT('進捗状況 (都道府県別)'!G3-1,"m月d日"),"まで）")</f>
        <v>接種回数（7月20日まで）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3"/>
    </row>
    <row r="4" spans="1:23" x14ac:dyDescent="0.45">
      <c r="A4" s="97"/>
      <c r="B4" s="97"/>
      <c r="C4" s="99" t="s">
        <v>94</v>
      </c>
      <c r="D4" s="100"/>
      <c r="E4" s="99" t="s">
        <v>95</v>
      </c>
      <c r="F4" s="100"/>
      <c r="G4" s="105" t="s">
        <v>96</v>
      </c>
      <c r="H4" s="106"/>
      <c r="I4" s="106"/>
      <c r="J4" s="106"/>
      <c r="K4" s="106"/>
      <c r="L4" s="106"/>
      <c r="M4" s="106"/>
      <c r="N4" s="106"/>
      <c r="O4" s="106"/>
      <c r="P4" s="107"/>
      <c r="Q4" s="105" t="s">
        <v>97</v>
      </c>
      <c r="R4" s="106"/>
      <c r="S4" s="106"/>
      <c r="T4" s="106"/>
      <c r="U4" s="107"/>
    </row>
    <row r="5" spans="1:23" x14ac:dyDescent="0.45">
      <c r="A5" s="97"/>
      <c r="B5" s="97"/>
      <c r="C5" s="101"/>
      <c r="D5" s="102"/>
      <c r="E5" s="101"/>
      <c r="F5" s="102"/>
      <c r="G5" s="103"/>
      <c r="H5" s="104"/>
      <c r="I5" s="57" t="s">
        <v>98</v>
      </c>
      <c r="J5" s="57" t="s">
        <v>99</v>
      </c>
      <c r="K5" s="58" t="s">
        <v>100</v>
      </c>
      <c r="L5" s="59" t="s">
        <v>101</v>
      </c>
      <c r="M5" s="59" t="s">
        <v>102</v>
      </c>
      <c r="N5" s="59" t="s">
        <v>103</v>
      </c>
      <c r="O5" s="59" t="s">
        <v>104</v>
      </c>
      <c r="P5" s="59" t="s">
        <v>105</v>
      </c>
      <c r="Q5" s="64"/>
      <c r="R5" s="65"/>
      <c r="S5" s="57" t="s">
        <v>106</v>
      </c>
      <c r="T5" s="57" t="s">
        <v>107</v>
      </c>
      <c r="U5" s="57" t="s">
        <v>108</v>
      </c>
    </row>
    <row r="6" spans="1:23" x14ac:dyDescent="0.45">
      <c r="A6" s="98"/>
      <c r="B6" s="98"/>
      <c r="C6" s="56" t="s">
        <v>8</v>
      </c>
      <c r="D6" s="56" t="s">
        <v>109</v>
      </c>
      <c r="E6" s="56" t="s">
        <v>8</v>
      </c>
      <c r="F6" s="56" t="s">
        <v>109</v>
      </c>
      <c r="G6" s="56" t="s">
        <v>8</v>
      </c>
      <c r="H6" s="56" t="s">
        <v>109</v>
      </c>
      <c r="I6" s="108" t="s">
        <v>8</v>
      </c>
      <c r="J6" s="109"/>
      <c r="K6" s="109"/>
      <c r="L6" s="109"/>
      <c r="M6" s="109"/>
      <c r="N6" s="109"/>
      <c r="O6" s="109"/>
      <c r="P6" s="110"/>
      <c r="Q6" s="56" t="s">
        <v>8</v>
      </c>
      <c r="R6" s="56" t="s">
        <v>109</v>
      </c>
      <c r="S6" s="60" t="s">
        <v>110</v>
      </c>
      <c r="T6" s="60" t="s">
        <v>110</v>
      </c>
      <c r="U6" s="60" t="s">
        <v>110</v>
      </c>
      <c r="W6" s="27" t="s">
        <v>111</v>
      </c>
    </row>
    <row r="7" spans="1:23" x14ac:dyDescent="0.45">
      <c r="A7" s="28" t="s">
        <v>12</v>
      </c>
      <c r="B7" s="32">
        <f>C7+E7+G7+Q7</f>
        <v>291223433</v>
      </c>
      <c r="C7" s="32">
        <f>SUM(C8:C54)</f>
        <v>103822652</v>
      </c>
      <c r="D7" s="31">
        <f t="shared" ref="D7:D54" si="0">C7/W7</f>
        <v>0.81979258166674929</v>
      </c>
      <c r="E7" s="32">
        <f>SUM(E8:E54)</f>
        <v>102420061</v>
      </c>
      <c r="F7" s="31">
        <f t="shared" ref="F7:F54" si="1">E7/W7</f>
        <v>0.80871760260618208</v>
      </c>
      <c r="G7" s="32">
        <f>SUM(G8:G54)</f>
        <v>79004907</v>
      </c>
      <c r="H7" s="31">
        <f>G7/W7</f>
        <v>0.6238295345592928</v>
      </c>
      <c r="I7" s="32">
        <f>SUM(I8:I54)</f>
        <v>1033495</v>
      </c>
      <c r="J7" s="32">
        <f t="shared" ref="J7" si="2">SUM(J8:J54)</f>
        <v>5285538</v>
      </c>
      <c r="K7" s="32">
        <f t="shared" ref="K7:Q7" si="3">SUM(K8:K54)</f>
        <v>23268111</v>
      </c>
      <c r="L7" s="32">
        <f t="shared" si="3"/>
        <v>25472645</v>
      </c>
      <c r="M7" s="32">
        <f t="shared" si="3"/>
        <v>13732901</v>
      </c>
      <c r="N7" s="32">
        <f t="shared" si="3"/>
        <v>6543610</v>
      </c>
      <c r="O7" s="32">
        <f t="shared" si="3"/>
        <v>2717380</v>
      </c>
      <c r="P7" s="32">
        <f t="shared" si="3"/>
        <v>951227</v>
      </c>
      <c r="Q7" s="61">
        <f t="shared" si="3"/>
        <v>5975813</v>
      </c>
      <c r="R7" s="62">
        <f>Q7/W7</f>
        <v>4.7185532949280871E-2</v>
      </c>
      <c r="S7" s="61">
        <f t="shared" ref="S7:U7" si="4">SUM(S8:S54)</f>
        <v>6505</v>
      </c>
      <c r="T7" s="61">
        <f t="shared" ref="T7" si="5">SUM(T8:T54)</f>
        <v>737963</v>
      </c>
      <c r="U7" s="61">
        <f t="shared" si="4"/>
        <v>5231345</v>
      </c>
      <c r="W7" s="1">
        <v>126645025</v>
      </c>
    </row>
    <row r="8" spans="1:23" x14ac:dyDescent="0.45">
      <c r="A8" s="33" t="s">
        <v>13</v>
      </c>
      <c r="B8" s="32">
        <f>C8+E8+G8+Q8</f>
        <v>12178571</v>
      </c>
      <c r="C8" s="34">
        <f>SUM(一般接種!D7+一般接種!G7+一般接種!J7+一般接種!M7+医療従事者等!C5)</f>
        <v>4323270</v>
      </c>
      <c r="D8" s="30">
        <f t="shared" si="0"/>
        <v>0.82716632581430038</v>
      </c>
      <c r="E8" s="34">
        <f>SUM(一般接種!E7+一般接種!H7+一般接種!K7+一般接種!N7+医療従事者等!D5)</f>
        <v>4260161</v>
      </c>
      <c r="F8" s="31">
        <f t="shared" si="1"/>
        <v>0.81509175271203882</v>
      </c>
      <c r="G8" s="29">
        <f>SUM(I8:P8)</f>
        <v>3385467</v>
      </c>
      <c r="H8" s="31">
        <f t="shared" ref="H8:H54" si="6">G8/W8</f>
        <v>0.6477375457826049</v>
      </c>
      <c r="I8" s="35">
        <v>42039</v>
      </c>
      <c r="J8" s="35">
        <v>231161</v>
      </c>
      <c r="K8" s="35">
        <v>923116</v>
      </c>
      <c r="L8" s="35">
        <v>1075001</v>
      </c>
      <c r="M8" s="35">
        <v>655513</v>
      </c>
      <c r="N8" s="35">
        <v>304977</v>
      </c>
      <c r="O8" s="35">
        <v>120153</v>
      </c>
      <c r="P8" s="35">
        <v>33507</v>
      </c>
      <c r="Q8" s="35">
        <f>SUM(S8:U8)</f>
        <v>209673</v>
      </c>
      <c r="R8" s="63">
        <f t="shared" ref="R8:R54" si="7">Q8/W8</f>
        <v>4.0116496317015089E-2</v>
      </c>
      <c r="S8" s="35">
        <v>130</v>
      </c>
      <c r="T8" s="35">
        <v>25595</v>
      </c>
      <c r="U8" s="35">
        <v>183948</v>
      </c>
      <c r="W8" s="1">
        <v>5226603</v>
      </c>
    </row>
    <row r="9" spans="1:23" x14ac:dyDescent="0.45">
      <c r="A9" s="33" t="s">
        <v>14</v>
      </c>
      <c r="B9" s="32">
        <f>C9+E9+G9+Q9</f>
        <v>3096834</v>
      </c>
      <c r="C9" s="34">
        <f>SUM(一般接種!D8+一般接種!G8+一般接種!J8+一般接種!M8+医療従事者等!C6)</f>
        <v>1095345</v>
      </c>
      <c r="D9" s="30">
        <f t="shared" si="0"/>
        <v>0.86958713575179714</v>
      </c>
      <c r="E9" s="34">
        <f>SUM(一般接種!E8+一般接種!H8+一般接種!K8+一般接種!N8+医療従事者等!D6)</f>
        <v>1081539</v>
      </c>
      <c r="F9" s="31">
        <f t="shared" si="1"/>
        <v>0.85862664385546372</v>
      </c>
      <c r="G9" s="29">
        <f t="shared" ref="G9:G54" si="8">SUM(I9:P9)</f>
        <v>871696</v>
      </c>
      <c r="H9" s="31">
        <f t="shared" si="6"/>
        <v>0.69203367695684792</v>
      </c>
      <c r="I9" s="35">
        <v>10705</v>
      </c>
      <c r="J9" s="35">
        <v>43906</v>
      </c>
      <c r="K9" s="35">
        <v>228198</v>
      </c>
      <c r="L9" s="35">
        <v>263732</v>
      </c>
      <c r="M9" s="35">
        <v>181532</v>
      </c>
      <c r="N9" s="35">
        <v>92116</v>
      </c>
      <c r="O9" s="35">
        <v>41179</v>
      </c>
      <c r="P9" s="35">
        <v>10328</v>
      </c>
      <c r="Q9" s="35">
        <f t="shared" ref="Q9:Q54" si="9">SUM(S9:U9)</f>
        <v>48254</v>
      </c>
      <c r="R9" s="63">
        <f t="shared" si="7"/>
        <v>3.8308530781230775E-2</v>
      </c>
      <c r="S9" s="35">
        <v>68</v>
      </c>
      <c r="T9" s="35">
        <v>5557</v>
      </c>
      <c r="U9" s="35">
        <v>42629</v>
      </c>
      <c r="W9" s="1">
        <v>1259615</v>
      </c>
    </row>
    <row r="10" spans="1:23" x14ac:dyDescent="0.45">
      <c r="A10" s="33" t="s">
        <v>15</v>
      </c>
      <c r="B10" s="32">
        <f t="shared" ref="B10:B54" si="10">C10+E10+G10+Q10</f>
        <v>3019634</v>
      </c>
      <c r="C10" s="34">
        <f>SUM(一般接種!D9+一般接種!G9+一般接種!J9+一般接種!M9+医療従事者等!C7)</f>
        <v>1060598</v>
      </c>
      <c r="D10" s="30">
        <f t="shared" si="0"/>
        <v>0.86875656831498094</v>
      </c>
      <c r="E10" s="34">
        <f>SUM(一般接種!E9+一般接種!H9+一般接種!K9+一般接種!N9+医療従事者等!D7)</f>
        <v>1045174</v>
      </c>
      <c r="F10" s="31">
        <f t="shared" si="1"/>
        <v>0.85612246820382643</v>
      </c>
      <c r="G10" s="29">
        <f t="shared" si="8"/>
        <v>858558</v>
      </c>
      <c r="H10" s="31">
        <f t="shared" si="6"/>
        <v>0.70326165218053727</v>
      </c>
      <c r="I10" s="35">
        <v>10378</v>
      </c>
      <c r="J10" s="35">
        <v>47644</v>
      </c>
      <c r="K10" s="35">
        <v>221454</v>
      </c>
      <c r="L10" s="35">
        <v>256671</v>
      </c>
      <c r="M10" s="35">
        <v>168520</v>
      </c>
      <c r="N10" s="35">
        <v>106696</v>
      </c>
      <c r="O10" s="35">
        <v>40096</v>
      </c>
      <c r="P10" s="35">
        <v>7099</v>
      </c>
      <c r="Q10" s="35">
        <f t="shared" si="9"/>
        <v>55304</v>
      </c>
      <c r="R10" s="63">
        <f t="shared" si="7"/>
        <v>4.530058820975686E-2</v>
      </c>
      <c r="S10" s="35">
        <v>6</v>
      </c>
      <c r="T10" s="35">
        <v>5176</v>
      </c>
      <c r="U10" s="35">
        <v>50122</v>
      </c>
      <c r="W10" s="1">
        <v>1220823</v>
      </c>
    </row>
    <row r="11" spans="1:23" x14ac:dyDescent="0.45">
      <c r="A11" s="33" t="s">
        <v>16</v>
      </c>
      <c r="B11" s="32">
        <f t="shared" si="10"/>
        <v>5458584</v>
      </c>
      <c r="C11" s="34">
        <f>SUM(一般接種!D10+一般接種!G10+一般接種!J10+一般接種!M10+医療従事者等!C8)</f>
        <v>1936698</v>
      </c>
      <c r="D11" s="30">
        <f t="shared" si="0"/>
        <v>0.84868857825344468</v>
      </c>
      <c r="E11" s="34">
        <f>SUM(一般接種!E10+一般接種!H10+一般接種!K10+一般接種!N10+医療従事者等!D8)</f>
        <v>1902953</v>
      </c>
      <c r="F11" s="31">
        <f t="shared" si="1"/>
        <v>0.83390103983849173</v>
      </c>
      <c r="G11" s="29">
        <f t="shared" si="8"/>
        <v>1493949</v>
      </c>
      <c r="H11" s="31">
        <f t="shared" si="6"/>
        <v>0.65466967632184025</v>
      </c>
      <c r="I11" s="35">
        <v>18843</v>
      </c>
      <c r="J11" s="35">
        <v>125099</v>
      </c>
      <c r="K11" s="35">
        <v>459959</v>
      </c>
      <c r="L11" s="35">
        <v>393823</v>
      </c>
      <c r="M11" s="35">
        <v>269621</v>
      </c>
      <c r="N11" s="35">
        <v>150995</v>
      </c>
      <c r="O11" s="35">
        <v>59993</v>
      </c>
      <c r="P11" s="35">
        <v>15616</v>
      </c>
      <c r="Q11" s="35">
        <f t="shared" si="9"/>
        <v>124984</v>
      </c>
      <c r="R11" s="63">
        <f t="shared" si="7"/>
        <v>5.4769764446717314E-2</v>
      </c>
      <c r="S11" s="35">
        <v>24</v>
      </c>
      <c r="T11" s="35">
        <v>24115</v>
      </c>
      <c r="U11" s="35">
        <v>100845</v>
      </c>
      <c r="W11" s="1">
        <v>2281989</v>
      </c>
    </row>
    <row r="12" spans="1:23" x14ac:dyDescent="0.45">
      <c r="A12" s="33" t="s">
        <v>17</v>
      </c>
      <c r="B12" s="32">
        <f t="shared" si="10"/>
        <v>2430826</v>
      </c>
      <c r="C12" s="34">
        <f>SUM(一般接種!D11+一般接種!G11+一般接種!J11+一般接種!M11+医療従事者等!C9)</f>
        <v>856647</v>
      </c>
      <c r="D12" s="30">
        <f t="shared" si="0"/>
        <v>0.88197012626533011</v>
      </c>
      <c r="E12" s="34">
        <f>SUM(一般接種!E11+一般接種!H11+一般接種!K11+一般接種!N11+医療従事者等!D9)</f>
        <v>846411</v>
      </c>
      <c r="F12" s="31">
        <f t="shared" si="1"/>
        <v>0.87143154244673049</v>
      </c>
      <c r="G12" s="29">
        <f t="shared" si="8"/>
        <v>709114</v>
      </c>
      <c r="H12" s="31">
        <f t="shared" si="6"/>
        <v>0.73007594040078738</v>
      </c>
      <c r="I12" s="35">
        <v>4880</v>
      </c>
      <c r="J12" s="35">
        <v>29753</v>
      </c>
      <c r="K12" s="35">
        <v>127439</v>
      </c>
      <c r="L12" s="35">
        <v>229239</v>
      </c>
      <c r="M12" s="35">
        <v>189230</v>
      </c>
      <c r="N12" s="35">
        <v>89814</v>
      </c>
      <c r="O12" s="35">
        <v>30766</v>
      </c>
      <c r="P12" s="35">
        <v>7993</v>
      </c>
      <c r="Q12" s="35">
        <f t="shared" si="9"/>
        <v>18654</v>
      </c>
      <c r="R12" s="63">
        <f t="shared" si="7"/>
        <v>1.9205426196967326E-2</v>
      </c>
      <c r="S12" s="35">
        <v>3</v>
      </c>
      <c r="T12" s="35">
        <v>1483</v>
      </c>
      <c r="U12" s="35">
        <v>17168</v>
      </c>
      <c r="W12" s="1">
        <v>971288</v>
      </c>
    </row>
    <row r="13" spans="1:23" x14ac:dyDescent="0.45">
      <c r="A13" s="33" t="s">
        <v>18</v>
      </c>
      <c r="B13" s="32">
        <f t="shared" si="10"/>
        <v>2659759</v>
      </c>
      <c r="C13" s="34">
        <f>SUM(一般接種!D12+一般接種!G12+一般接種!J12+一般接種!M12+医療従事者等!C10)</f>
        <v>934356</v>
      </c>
      <c r="D13" s="30">
        <f t="shared" si="0"/>
        <v>0.87358750591363565</v>
      </c>
      <c r="E13" s="34">
        <f>SUM(一般接種!E12+一般接種!H12+一般接種!K12+一般接種!N12+医療従事者等!D10)</f>
        <v>925220</v>
      </c>
      <c r="F13" s="31">
        <f t="shared" si="1"/>
        <v>0.86504569160086087</v>
      </c>
      <c r="G13" s="29">
        <f t="shared" si="8"/>
        <v>760813</v>
      </c>
      <c r="H13" s="31">
        <f t="shared" si="6"/>
        <v>0.71133136741956049</v>
      </c>
      <c r="I13" s="35">
        <v>9650</v>
      </c>
      <c r="J13" s="35">
        <v>34704</v>
      </c>
      <c r="K13" s="35">
        <v>192807</v>
      </c>
      <c r="L13" s="35">
        <v>270813</v>
      </c>
      <c r="M13" s="35">
        <v>142473</v>
      </c>
      <c r="N13" s="35">
        <v>77096</v>
      </c>
      <c r="O13" s="35">
        <v>25787</v>
      </c>
      <c r="P13" s="35">
        <v>7483</v>
      </c>
      <c r="Q13" s="35">
        <f t="shared" si="9"/>
        <v>39370</v>
      </c>
      <c r="R13" s="63">
        <f t="shared" si="7"/>
        <v>3.6809460321140804E-2</v>
      </c>
      <c r="S13" s="35">
        <v>2</v>
      </c>
      <c r="T13" s="35">
        <v>3534</v>
      </c>
      <c r="U13" s="35">
        <v>35834</v>
      </c>
      <c r="W13" s="1">
        <v>1069562</v>
      </c>
    </row>
    <row r="14" spans="1:23" x14ac:dyDescent="0.45">
      <c r="A14" s="33" t="s">
        <v>19</v>
      </c>
      <c r="B14" s="32">
        <f t="shared" si="10"/>
        <v>4559296</v>
      </c>
      <c r="C14" s="34">
        <f>SUM(一般接種!D13+一般接種!G13+一般接種!J13+一般接種!M13+医療従事者等!C11)</f>
        <v>1598061</v>
      </c>
      <c r="D14" s="30">
        <f t="shared" si="0"/>
        <v>0.85822253752432121</v>
      </c>
      <c r="E14" s="34">
        <f>SUM(一般接種!E13+一般接種!H13+一般接種!K13+一般接種!N13+医療従事者等!D11)</f>
        <v>1578216</v>
      </c>
      <c r="F14" s="31">
        <f t="shared" si="1"/>
        <v>0.84756498048665485</v>
      </c>
      <c r="G14" s="29">
        <f t="shared" si="8"/>
        <v>1287178</v>
      </c>
      <c r="H14" s="31">
        <f t="shared" si="6"/>
        <v>0.69126595881226105</v>
      </c>
      <c r="I14" s="35">
        <v>19087</v>
      </c>
      <c r="J14" s="35">
        <v>75474</v>
      </c>
      <c r="K14" s="35">
        <v>345954</v>
      </c>
      <c r="L14" s="35">
        <v>419329</v>
      </c>
      <c r="M14" s="35">
        <v>236779</v>
      </c>
      <c r="N14" s="35">
        <v>128721</v>
      </c>
      <c r="O14" s="35">
        <v>49367</v>
      </c>
      <c r="P14" s="35">
        <v>12467</v>
      </c>
      <c r="Q14" s="35">
        <f t="shared" si="9"/>
        <v>95841</v>
      </c>
      <c r="R14" s="63">
        <f t="shared" si="7"/>
        <v>5.1470442128847688E-2</v>
      </c>
      <c r="S14" s="35">
        <v>120</v>
      </c>
      <c r="T14" s="35">
        <v>12901</v>
      </c>
      <c r="U14" s="35">
        <v>82820</v>
      </c>
      <c r="W14" s="1">
        <v>1862059</v>
      </c>
    </row>
    <row r="15" spans="1:23" x14ac:dyDescent="0.45">
      <c r="A15" s="33" t="s">
        <v>20</v>
      </c>
      <c r="B15" s="32">
        <f t="shared" si="10"/>
        <v>7045119</v>
      </c>
      <c r="C15" s="34">
        <f>SUM(一般接種!D14+一般接種!G14+一般接種!J14+一般接種!M14+医療従事者等!C12)</f>
        <v>2476990</v>
      </c>
      <c r="D15" s="30">
        <f t="shared" si="0"/>
        <v>0.85187993843878695</v>
      </c>
      <c r="E15" s="34">
        <f>SUM(一般接種!E14+一般接種!H14+一般接種!K14+一般接種!N14+医療従事者等!D12)</f>
        <v>2444014</v>
      </c>
      <c r="F15" s="31">
        <f t="shared" si="1"/>
        <v>0.84053891855176388</v>
      </c>
      <c r="G15" s="29">
        <f t="shared" si="8"/>
        <v>1932964</v>
      </c>
      <c r="H15" s="31">
        <f t="shared" si="6"/>
        <v>0.66477993585940653</v>
      </c>
      <c r="I15" s="35">
        <v>21249</v>
      </c>
      <c r="J15" s="35">
        <v>141904</v>
      </c>
      <c r="K15" s="35">
        <v>555246</v>
      </c>
      <c r="L15" s="35">
        <v>592981</v>
      </c>
      <c r="M15" s="35">
        <v>346922</v>
      </c>
      <c r="N15" s="35">
        <v>181257</v>
      </c>
      <c r="O15" s="35">
        <v>71240</v>
      </c>
      <c r="P15" s="35">
        <v>22165</v>
      </c>
      <c r="Q15" s="35">
        <f t="shared" si="9"/>
        <v>191151</v>
      </c>
      <c r="R15" s="63">
        <f t="shared" si="7"/>
        <v>6.5740153215197716E-2</v>
      </c>
      <c r="S15" s="35">
        <v>88</v>
      </c>
      <c r="T15" s="35">
        <v>26445</v>
      </c>
      <c r="U15" s="35">
        <v>164618</v>
      </c>
      <c r="W15" s="1">
        <v>2907675</v>
      </c>
    </row>
    <row r="16" spans="1:23" x14ac:dyDescent="0.45">
      <c r="A16" s="36" t="s">
        <v>21</v>
      </c>
      <c r="B16" s="32">
        <f t="shared" si="10"/>
        <v>4640892</v>
      </c>
      <c r="C16" s="34">
        <f>SUM(一般接種!D15+一般接種!G15+一般接種!J15+一般接種!M15+医療従事者等!C13)</f>
        <v>1634513</v>
      </c>
      <c r="D16" s="30">
        <f t="shared" si="0"/>
        <v>0.83589657568958997</v>
      </c>
      <c r="E16" s="34">
        <f>SUM(一般接種!E15+一般接種!H15+一般接種!K15+一般接種!N15+医療従事者等!D13)</f>
        <v>1614656</v>
      </c>
      <c r="F16" s="31">
        <f t="shared" si="1"/>
        <v>0.82574162537505091</v>
      </c>
      <c r="G16" s="29">
        <f t="shared" si="8"/>
        <v>1285143</v>
      </c>
      <c r="H16" s="31">
        <f t="shared" si="6"/>
        <v>0.65722734109269654</v>
      </c>
      <c r="I16" s="35">
        <v>14825</v>
      </c>
      <c r="J16" s="35">
        <v>72301</v>
      </c>
      <c r="K16" s="35">
        <v>367160</v>
      </c>
      <c r="L16" s="35">
        <v>347853</v>
      </c>
      <c r="M16" s="35">
        <v>253796</v>
      </c>
      <c r="N16" s="35">
        <v>147809</v>
      </c>
      <c r="O16" s="35">
        <v>62994</v>
      </c>
      <c r="P16" s="35">
        <v>18405</v>
      </c>
      <c r="Q16" s="35">
        <f t="shared" si="9"/>
        <v>106580</v>
      </c>
      <c r="R16" s="63">
        <f t="shared" si="7"/>
        <v>5.45054441518645E-2</v>
      </c>
      <c r="S16" s="35">
        <v>246</v>
      </c>
      <c r="T16" s="35">
        <v>8903</v>
      </c>
      <c r="U16" s="35">
        <v>97431</v>
      </c>
      <c r="W16" s="1">
        <v>1955401</v>
      </c>
    </row>
    <row r="17" spans="1:23" x14ac:dyDescent="0.45">
      <c r="A17" s="33" t="s">
        <v>22</v>
      </c>
      <c r="B17" s="32">
        <f t="shared" si="10"/>
        <v>4573241</v>
      </c>
      <c r="C17" s="34">
        <f>SUM(一般接種!D16+一般接種!G16+一般接種!J16+一般接種!M16+医療従事者等!C14)</f>
        <v>1614235</v>
      </c>
      <c r="D17" s="30">
        <f t="shared" si="0"/>
        <v>0.82438801675705187</v>
      </c>
      <c r="E17" s="34">
        <f>SUM(一般接種!E16+一般接種!H16+一般接種!K16+一般接種!N16+医療従事者等!D14)</f>
        <v>1589739</v>
      </c>
      <c r="F17" s="31">
        <f t="shared" si="1"/>
        <v>0.81187793683778309</v>
      </c>
      <c r="G17" s="29">
        <f t="shared" si="8"/>
        <v>1270011</v>
      </c>
      <c r="H17" s="31">
        <f t="shared" si="6"/>
        <v>0.64859320331280157</v>
      </c>
      <c r="I17" s="35">
        <v>16333</v>
      </c>
      <c r="J17" s="35">
        <v>72111</v>
      </c>
      <c r="K17" s="35">
        <v>402510</v>
      </c>
      <c r="L17" s="35">
        <v>435588</v>
      </c>
      <c r="M17" s="35">
        <v>217701</v>
      </c>
      <c r="N17" s="35">
        <v>78376</v>
      </c>
      <c r="O17" s="35">
        <v>38048</v>
      </c>
      <c r="P17" s="35">
        <v>9344</v>
      </c>
      <c r="Q17" s="35">
        <f t="shared" si="9"/>
        <v>99256</v>
      </c>
      <c r="R17" s="63">
        <f t="shared" si="7"/>
        <v>5.0689928660472568E-2</v>
      </c>
      <c r="S17" s="35">
        <v>52</v>
      </c>
      <c r="T17" s="35">
        <v>6954</v>
      </c>
      <c r="U17" s="35">
        <v>92250</v>
      </c>
      <c r="W17" s="1">
        <v>1958101</v>
      </c>
    </row>
    <row r="18" spans="1:23" x14ac:dyDescent="0.45">
      <c r="A18" s="33" t="s">
        <v>23</v>
      </c>
      <c r="B18" s="32">
        <f t="shared" si="10"/>
        <v>17160545</v>
      </c>
      <c r="C18" s="34">
        <f>SUM(一般接種!D17+一般接種!G17+一般接種!J17+一般接種!M17+医療従事者等!C15)</f>
        <v>6135731</v>
      </c>
      <c r="D18" s="30">
        <f t="shared" si="0"/>
        <v>0.82984822822475968</v>
      </c>
      <c r="E18" s="34">
        <f>SUM(一般接種!E17+一般接種!H17+一般接種!K17+一般接種!N17+医療従事者等!D15)</f>
        <v>6049638</v>
      </c>
      <c r="F18" s="31">
        <f t="shared" si="1"/>
        <v>0.81820428172310333</v>
      </c>
      <c r="G18" s="29">
        <f t="shared" si="8"/>
        <v>4638442</v>
      </c>
      <c r="H18" s="31">
        <f t="shared" si="6"/>
        <v>0.62734218228004301</v>
      </c>
      <c r="I18" s="35">
        <v>49624</v>
      </c>
      <c r="J18" s="35">
        <v>270671</v>
      </c>
      <c r="K18" s="35">
        <v>1316611</v>
      </c>
      <c r="L18" s="35">
        <v>1416880</v>
      </c>
      <c r="M18" s="35">
        <v>837720</v>
      </c>
      <c r="N18" s="35">
        <v>477705</v>
      </c>
      <c r="O18" s="35">
        <v>202317</v>
      </c>
      <c r="P18" s="35">
        <v>66914</v>
      </c>
      <c r="Q18" s="35">
        <f t="shared" si="9"/>
        <v>336734</v>
      </c>
      <c r="R18" s="63">
        <f t="shared" si="7"/>
        <v>4.5542758195076714E-2</v>
      </c>
      <c r="S18" s="35">
        <v>221</v>
      </c>
      <c r="T18" s="35">
        <v>44547</v>
      </c>
      <c r="U18" s="35">
        <v>291966</v>
      </c>
      <c r="W18" s="1">
        <v>7393799</v>
      </c>
    </row>
    <row r="19" spans="1:23" x14ac:dyDescent="0.45">
      <c r="A19" s="33" t="s">
        <v>24</v>
      </c>
      <c r="B19" s="32">
        <f t="shared" si="10"/>
        <v>14788015</v>
      </c>
      <c r="C19" s="34">
        <f>SUM(一般接種!D18+一般接種!G18+一般接種!J18+一般接種!M18+医療従事者等!C16)</f>
        <v>5240233</v>
      </c>
      <c r="D19" s="30">
        <f t="shared" si="0"/>
        <v>0.82877154947451259</v>
      </c>
      <c r="E19" s="34">
        <f>SUM(一般接種!E18+一般接種!H18+一般接種!K18+一般接種!N18+医療従事者等!D16)</f>
        <v>5175957</v>
      </c>
      <c r="F19" s="31">
        <f t="shared" si="1"/>
        <v>0.8186059480377017</v>
      </c>
      <c r="G19" s="29">
        <f t="shared" si="8"/>
        <v>4053521</v>
      </c>
      <c r="H19" s="31">
        <f t="shared" si="6"/>
        <v>0.64108654710534352</v>
      </c>
      <c r="I19" s="35">
        <v>43181</v>
      </c>
      <c r="J19" s="35">
        <v>214117</v>
      </c>
      <c r="K19" s="35">
        <v>1089358</v>
      </c>
      <c r="L19" s="35">
        <v>1324708</v>
      </c>
      <c r="M19" s="35">
        <v>755497</v>
      </c>
      <c r="N19" s="35">
        <v>394181</v>
      </c>
      <c r="O19" s="35">
        <v>169310</v>
      </c>
      <c r="P19" s="35">
        <v>63169</v>
      </c>
      <c r="Q19" s="35">
        <f t="shared" si="9"/>
        <v>318304</v>
      </c>
      <c r="R19" s="63">
        <f t="shared" si="7"/>
        <v>5.0341520936938347E-2</v>
      </c>
      <c r="S19" s="35">
        <v>248</v>
      </c>
      <c r="T19" s="35">
        <v>35052</v>
      </c>
      <c r="U19" s="35">
        <v>283004</v>
      </c>
      <c r="W19" s="1">
        <v>6322892</v>
      </c>
    </row>
    <row r="20" spans="1:23" x14ac:dyDescent="0.45">
      <c r="A20" s="33" t="s">
        <v>25</v>
      </c>
      <c r="B20" s="32">
        <f t="shared" si="10"/>
        <v>31774363</v>
      </c>
      <c r="C20" s="34">
        <f>SUM(一般接種!D19+一般接種!G19+一般接種!J19+一般接種!M19+医療従事者等!C17)</f>
        <v>11308402</v>
      </c>
      <c r="D20" s="30">
        <f t="shared" si="0"/>
        <v>0.8168845802913447</v>
      </c>
      <c r="E20" s="34">
        <f>SUM(一般接種!E19+一般接種!H19+一般接種!K19+一般接種!N19+医療従事者等!D17)</f>
        <v>11164298</v>
      </c>
      <c r="F20" s="31">
        <f t="shared" si="1"/>
        <v>0.80647494544123022</v>
      </c>
      <c r="G20" s="29">
        <f t="shared" si="8"/>
        <v>8430800</v>
      </c>
      <c r="H20" s="31">
        <f t="shared" si="6"/>
        <v>0.60901536039488768</v>
      </c>
      <c r="I20" s="35">
        <v>103718</v>
      </c>
      <c r="J20" s="35">
        <v>612001</v>
      </c>
      <c r="K20" s="35">
        <v>2639314</v>
      </c>
      <c r="L20" s="35">
        <v>2939546</v>
      </c>
      <c r="M20" s="35">
        <v>1267395</v>
      </c>
      <c r="N20" s="35">
        <v>517553</v>
      </c>
      <c r="O20" s="35">
        <v>235748</v>
      </c>
      <c r="P20" s="35">
        <v>115525</v>
      </c>
      <c r="Q20" s="35">
        <f t="shared" si="9"/>
        <v>870863</v>
      </c>
      <c r="R20" s="63">
        <f t="shared" si="7"/>
        <v>6.2908495492666541E-2</v>
      </c>
      <c r="S20" s="35">
        <v>1332</v>
      </c>
      <c r="T20" s="35">
        <v>142688</v>
      </c>
      <c r="U20" s="35">
        <v>726843</v>
      </c>
      <c r="W20" s="1">
        <v>13843329</v>
      </c>
    </row>
    <row r="21" spans="1:23" x14ac:dyDescent="0.45">
      <c r="A21" s="33" t="s">
        <v>26</v>
      </c>
      <c r="B21" s="32">
        <f t="shared" si="10"/>
        <v>21296053</v>
      </c>
      <c r="C21" s="34">
        <f>SUM(一般接種!D20+一般接種!G20+一般接種!J20+一般接種!M20+医療従事者等!C18)</f>
        <v>7616978</v>
      </c>
      <c r="D21" s="30">
        <f t="shared" si="0"/>
        <v>0.82611798478255261</v>
      </c>
      <c r="E21" s="34">
        <f>SUM(一般接種!E20+一般接種!H20+一般接種!K20+一般接種!N20+医療従事者等!D18)</f>
        <v>7526103</v>
      </c>
      <c r="F21" s="31">
        <f t="shared" si="1"/>
        <v>0.81626191432165396</v>
      </c>
      <c r="G21" s="29">
        <f t="shared" si="8"/>
        <v>5725752</v>
      </c>
      <c r="H21" s="31">
        <f t="shared" si="6"/>
        <v>0.62100044185563752</v>
      </c>
      <c r="I21" s="35">
        <v>51542</v>
      </c>
      <c r="J21" s="35">
        <v>305896</v>
      </c>
      <c r="K21" s="35">
        <v>1457368</v>
      </c>
      <c r="L21" s="35">
        <v>2056722</v>
      </c>
      <c r="M21" s="35">
        <v>1100822</v>
      </c>
      <c r="N21" s="35">
        <v>476655</v>
      </c>
      <c r="O21" s="35">
        <v>189699</v>
      </c>
      <c r="P21" s="35">
        <v>87048</v>
      </c>
      <c r="Q21" s="35">
        <f t="shared" si="9"/>
        <v>427220</v>
      </c>
      <c r="R21" s="63">
        <f t="shared" si="7"/>
        <v>4.633519034173423E-2</v>
      </c>
      <c r="S21" s="35">
        <v>643</v>
      </c>
      <c r="T21" s="35">
        <v>46288</v>
      </c>
      <c r="U21" s="35">
        <v>380289</v>
      </c>
      <c r="W21" s="1">
        <v>9220206</v>
      </c>
    </row>
    <row r="22" spans="1:23" x14ac:dyDescent="0.45">
      <c r="A22" s="33" t="s">
        <v>27</v>
      </c>
      <c r="B22" s="32">
        <f t="shared" si="10"/>
        <v>5413583</v>
      </c>
      <c r="C22" s="34">
        <f>SUM(一般接種!D21+一般接種!G21+一般接種!J21+一般接種!M21+医療従事者等!C19)</f>
        <v>1905032</v>
      </c>
      <c r="D22" s="30">
        <f t="shared" si="0"/>
        <v>0.8607691939269122</v>
      </c>
      <c r="E22" s="34">
        <f>SUM(一般接種!E21+一般接種!H21+一般接種!K21+一般接種!N21+医療従事者等!D19)</f>
        <v>1873480</v>
      </c>
      <c r="F22" s="31">
        <f t="shared" si="1"/>
        <v>0.84651274594767512</v>
      </c>
      <c r="G22" s="29">
        <f t="shared" si="8"/>
        <v>1564578</v>
      </c>
      <c r="H22" s="31">
        <f t="shared" si="6"/>
        <v>0.7069385416600773</v>
      </c>
      <c r="I22" s="35">
        <v>16816</v>
      </c>
      <c r="J22" s="35">
        <v>65035</v>
      </c>
      <c r="K22" s="35">
        <v>344124</v>
      </c>
      <c r="L22" s="35">
        <v>568060</v>
      </c>
      <c r="M22" s="35">
        <v>356581</v>
      </c>
      <c r="N22" s="35">
        <v>150020</v>
      </c>
      <c r="O22" s="35">
        <v>50127</v>
      </c>
      <c r="P22" s="35">
        <v>13815</v>
      </c>
      <c r="Q22" s="35">
        <f t="shared" si="9"/>
        <v>70493</v>
      </c>
      <c r="R22" s="63">
        <f t="shared" si="7"/>
        <v>3.1851539915072197E-2</v>
      </c>
      <c r="S22" s="35">
        <v>9</v>
      </c>
      <c r="T22" s="35">
        <v>6077</v>
      </c>
      <c r="U22" s="35">
        <v>64407</v>
      </c>
      <c r="W22" s="1">
        <v>2213174</v>
      </c>
    </row>
    <row r="23" spans="1:23" x14ac:dyDescent="0.45">
      <c r="A23" s="33" t="s">
        <v>28</v>
      </c>
      <c r="B23" s="32">
        <f t="shared" si="10"/>
        <v>2552225</v>
      </c>
      <c r="C23" s="34">
        <f>SUM(一般接種!D22+一般接種!G22+一般接種!J22+一般接種!M22+医療従事者等!C20)</f>
        <v>897742</v>
      </c>
      <c r="D23" s="30">
        <f t="shared" si="0"/>
        <v>0.85689059764774156</v>
      </c>
      <c r="E23" s="34">
        <f>SUM(一般接種!E22+一般接種!H22+一般接種!K22+一般接種!N22+医療従事者等!D20)</f>
        <v>890076</v>
      </c>
      <c r="F23" s="31">
        <f t="shared" si="1"/>
        <v>0.84957343601158375</v>
      </c>
      <c r="G23" s="29">
        <f t="shared" si="8"/>
        <v>700356</v>
      </c>
      <c r="H23" s="31">
        <f t="shared" si="6"/>
        <v>0.66848657120440136</v>
      </c>
      <c r="I23" s="35">
        <v>10204</v>
      </c>
      <c r="J23" s="35">
        <v>39251</v>
      </c>
      <c r="K23" s="35">
        <v>212988</v>
      </c>
      <c r="L23" s="35">
        <v>219642</v>
      </c>
      <c r="M23" s="35">
        <v>127758</v>
      </c>
      <c r="N23" s="35">
        <v>63063</v>
      </c>
      <c r="O23" s="35">
        <v>20014</v>
      </c>
      <c r="P23" s="35">
        <v>7436</v>
      </c>
      <c r="Q23" s="35">
        <f t="shared" si="9"/>
        <v>64051</v>
      </c>
      <c r="R23" s="63">
        <f t="shared" si="7"/>
        <v>6.113638402785599E-2</v>
      </c>
      <c r="S23" s="35">
        <v>96</v>
      </c>
      <c r="T23" s="35">
        <v>3621</v>
      </c>
      <c r="U23" s="35">
        <v>60334</v>
      </c>
      <c r="W23" s="1">
        <v>1047674</v>
      </c>
    </row>
    <row r="24" spans="1:23" x14ac:dyDescent="0.45">
      <c r="A24" s="33" t="s">
        <v>29</v>
      </c>
      <c r="B24" s="32">
        <f t="shared" si="10"/>
        <v>2636994</v>
      </c>
      <c r="C24" s="34">
        <f>SUM(一般接種!D23+一般接種!G23+一般接種!J23+一般接種!M23+医療従事者等!C21)</f>
        <v>938732</v>
      </c>
      <c r="D24" s="30">
        <f t="shared" si="0"/>
        <v>0.8287882640448645</v>
      </c>
      <c r="E24" s="34">
        <f>SUM(一般接種!E23+一般接種!H23+一般接種!K23+一般接種!N23+医療従事者等!D21)</f>
        <v>927829</v>
      </c>
      <c r="F24" s="31">
        <f t="shared" si="1"/>
        <v>0.81916221694848212</v>
      </c>
      <c r="G24" s="29">
        <f t="shared" si="8"/>
        <v>719250</v>
      </c>
      <c r="H24" s="31">
        <f t="shared" si="6"/>
        <v>0.63501186591515868</v>
      </c>
      <c r="I24" s="35">
        <v>9305</v>
      </c>
      <c r="J24" s="35">
        <v>55432</v>
      </c>
      <c r="K24" s="35">
        <v>204725</v>
      </c>
      <c r="L24" s="35">
        <v>216675</v>
      </c>
      <c r="M24" s="35">
        <v>130792</v>
      </c>
      <c r="N24" s="35">
        <v>67693</v>
      </c>
      <c r="O24" s="35">
        <v>26843</v>
      </c>
      <c r="P24" s="35">
        <v>7785</v>
      </c>
      <c r="Q24" s="35">
        <f t="shared" si="9"/>
        <v>51183</v>
      </c>
      <c r="R24" s="63">
        <f t="shared" si="7"/>
        <v>4.518847734881553E-2</v>
      </c>
      <c r="S24" s="35">
        <v>38</v>
      </c>
      <c r="T24" s="35">
        <v>6778</v>
      </c>
      <c r="U24" s="35">
        <v>44367</v>
      </c>
      <c r="W24" s="1">
        <v>1132656</v>
      </c>
    </row>
    <row r="25" spans="1:23" x14ac:dyDescent="0.45">
      <c r="A25" s="33" t="s">
        <v>30</v>
      </c>
      <c r="B25" s="32">
        <f t="shared" si="10"/>
        <v>1818617</v>
      </c>
      <c r="C25" s="34">
        <f>SUM(一般接種!D24+一般接種!G24+一般接種!J24+一般接種!M24+医療従事者等!C22)</f>
        <v>648463</v>
      </c>
      <c r="D25" s="30">
        <f t="shared" si="0"/>
        <v>0.83717690680017509</v>
      </c>
      <c r="E25" s="34">
        <f>SUM(一般接種!E24+一般接種!H24+一般接種!K24+一般接種!N24+医療従事者等!D22)</f>
        <v>642031</v>
      </c>
      <c r="F25" s="31">
        <f t="shared" si="1"/>
        <v>0.82887308396905168</v>
      </c>
      <c r="G25" s="29">
        <f t="shared" si="8"/>
        <v>502751</v>
      </c>
      <c r="H25" s="31">
        <f t="shared" si="6"/>
        <v>0.64906020400654285</v>
      </c>
      <c r="I25" s="35">
        <v>7671</v>
      </c>
      <c r="J25" s="35">
        <v>32383</v>
      </c>
      <c r="K25" s="35">
        <v>143766</v>
      </c>
      <c r="L25" s="35">
        <v>172137</v>
      </c>
      <c r="M25" s="35">
        <v>92047</v>
      </c>
      <c r="N25" s="35">
        <v>34560</v>
      </c>
      <c r="O25" s="35">
        <v>15908</v>
      </c>
      <c r="P25" s="35">
        <v>4279</v>
      </c>
      <c r="Q25" s="35">
        <f t="shared" si="9"/>
        <v>25372</v>
      </c>
      <c r="R25" s="63">
        <f t="shared" si="7"/>
        <v>3.2755689190183623E-2</v>
      </c>
      <c r="S25" s="35">
        <v>145</v>
      </c>
      <c r="T25" s="35">
        <v>3716</v>
      </c>
      <c r="U25" s="35">
        <v>21511</v>
      </c>
      <c r="W25" s="1">
        <v>774583</v>
      </c>
    </row>
    <row r="26" spans="1:23" x14ac:dyDescent="0.45">
      <c r="A26" s="33" t="s">
        <v>31</v>
      </c>
      <c r="B26" s="32">
        <f t="shared" si="10"/>
        <v>1923370</v>
      </c>
      <c r="C26" s="34">
        <f>SUM(一般接種!D25+一般接種!G25+一般接種!J25+一般接種!M25+医療従事者等!C23)</f>
        <v>682377</v>
      </c>
      <c r="D26" s="30">
        <f t="shared" si="0"/>
        <v>0.83115650848906875</v>
      </c>
      <c r="E26" s="34">
        <f>SUM(一般接種!E25+一般接種!H25+一般接種!K25+一般接種!N25+医療従事者等!D23)</f>
        <v>674354</v>
      </c>
      <c r="F26" s="31">
        <f t="shared" si="1"/>
        <v>0.82138424379139019</v>
      </c>
      <c r="G26" s="29">
        <f t="shared" si="8"/>
        <v>526647</v>
      </c>
      <c r="H26" s="31">
        <f t="shared" si="6"/>
        <v>0.64147250233557496</v>
      </c>
      <c r="I26" s="35">
        <v>6324</v>
      </c>
      <c r="J26" s="35">
        <v>37937</v>
      </c>
      <c r="K26" s="35">
        <v>168989</v>
      </c>
      <c r="L26" s="35">
        <v>165094</v>
      </c>
      <c r="M26" s="35">
        <v>96346</v>
      </c>
      <c r="N26" s="35">
        <v>34620</v>
      </c>
      <c r="O26" s="35">
        <v>12409</v>
      </c>
      <c r="P26" s="35">
        <v>4928</v>
      </c>
      <c r="Q26" s="35">
        <f t="shared" si="9"/>
        <v>39992</v>
      </c>
      <c r="R26" s="63">
        <f t="shared" si="7"/>
        <v>4.8711505644965819E-2</v>
      </c>
      <c r="S26" s="35">
        <v>117</v>
      </c>
      <c r="T26" s="35">
        <v>6387</v>
      </c>
      <c r="U26" s="35">
        <v>33488</v>
      </c>
      <c r="W26" s="1">
        <v>820997</v>
      </c>
    </row>
    <row r="27" spans="1:23" x14ac:dyDescent="0.45">
      <c r="A27" s="33" t="s">
        <v>32</v>
      </c>
      <c r="B27" s="32">
        <f t="shared" si="10"/>
        <v>4936570</v>
      </c>
      <c r="C27" s="34">
        <f>SUM(一般接種!D26+一般接種!G26+一般接種!J26+一般接種!M26+医療従事者等!C24)</f>
        <v>1733120</v>
      </c>
      <c r="D27" s="30">
        <f t="shared" si="0"/>
        <v>0.83655406067468985</v>
      </c>
      <c r="E27" s="34">
        <f>SUM(一般接種!E26+一般接種!H26+一般接種!K26+一般接種!N26+医療従事者等!D24)</f>
        <v>1710699</v>
      </c>
      <c r="F27" s="31">
        <f t="shared" si="1"/>
        <v>0.82573174104628144</v>
      </c>
      <c r="G27" s="29">
        <f t="shared" si="8"/>
        <v>1394738</v>
      </c>
      <c r="H27" s="31">
        <f t="shared" si="6"/>
        <v>0.67322155273569961</v>
      </c>
      <c r="I27" s="35">
        <v>14345</v>
      </c>
      <c r="J27" s="35">
        <v>69337</v>
      </c>
      <c r="K27" s="35">
        <v>457625</v>
      </c>
      <c r="L27" s="35">
        <v>432942</v>
      </c>
      <c r="M27" s="35">
        <v>235578</v>
      </c>
      <c r="N27" s="35">
        <v>123172</v>
      </c>
      <c r="O27" s="35">
        <v>48111</v>
      </c>
      <c r="P27" s="35">
        <v>13628</v>
      </c>
      <c r="Q27" s="35">
        <f t="shared" si="9"/>
        <v>98013</v>
      </c>
      <c r="R27" s="63">
        <f t="shared" si="7"/>
        <v>4.7309576456857218E-2</v>
      </c>
      <c r="S27" s="35">
        <v>12</v>
      </c>
      <c r="T27" s="35">
        <v>6388</v>
      </c>
      <c r="U27" s="35">
        <v>91613</v>
      </c>
      <c r="W27" s="1">
        <v>2071737</v>
      </c>
    </row>
    <row r="28" spans="1:23" x14ac:dyDescent="0.45">
      <c r="A28" s="33" t="s">
        <v>33</v>
      </c>
      <c r="B28" s="32">
        <f t="shared" si="10"/>
        <v>4756423</v>
      </c>
      <c r="C28" s="34">
        <f>SUM(一般接種!D27+一般接種!G27+一般接種!J27+一般接種!M27+医療従事者等!C25)</f>
        <v>1670349</v>
      </c>
      <c r="D28" s="30">
        <f t="shared" si="0"/>
        <v>0.82822116917419797</v>
      </c>
      <c r="E28" s="34">
        <f>SUM(一般接種!E27+一般接種!H27+一般接種!K27+一般接種!N27+医療従事者等!D25)</f>
        <v>1656925</v>
      </c>
      <c r="F28" s="31">
        <f t="shared" si="1"/>
        <v>0.82156505061754048</v>
      </c>
      <c r="G28" s="29">
        <f t="shared" si="8"/>
        <v>1311560</v>
      </c>
      <c r="H28" s="31">
        <f t="shared" si="6"/>
        <v>0.65032023645484338</v>
      </c>
      <c r="I28" s="35">
        <v>15491</v>
      </c>
      <c r="J28" s="35">
        <v>85290</v>
      </c>
      <c r="K28" s="35">
        <v>466780</v>
      </c>
      <c r="L28" s="35">
        <v>403477</v>
      </c>
      <c r="M28" s="35">
        <v>192193</v>
      </c>
      <c r="N28" s="35">
        <v>97753</v>
      </c>
      <c r="O28" s="35">
        <v>37956</v>
      </c>
      <c r="P28" s="35">
        <v>12620</v>
      </c>
      <c r="Q28" s="35">
        <f t="shared" si="9"/>
        <v>117589</v>
      </c>
      <c r="R28" s="63">
        <f t="shared" si="7"/>
        <v>5.8305000369398716E-2</v>
      </c>
      <c r="S28" s="35">
        <v>42</v>
      </c>
      <c r="T28" s="35">
        <v>9384</v>
      </c>
      <c r="U28" s="35">
        <v>108163</v>
      </c>
      <c r="W28" s="1">
        <v>2016791</v>
      </c>
    </row>
    <row r="29" spans="1:23" x14ac:dyDescent="0.45">
      <c r="A29" s="33" t="s">
        <v>34</v>
      </c>
      <c r="B29" s="32">
        <f t="shared" si="10"/>
        <v>8785865</v>
      </c>
      <c r="C29" s="34">
        <f>SUM(一般接種!D28+一般接種!G28+一般接種!J28+一般接種!M28+医療従事者等!C26)</f>
        <v>3140929</v>
      </c>
      <c r="D29" s="30">
        <f t="shared" si="0"/>
        <v>0.85206388046421033</v>
      </c>
      <c r="E29" s="34">
        <f>SUM(一般接種!E28+一般接種!H28+一般接種!K28+一般接種!N28+医療従事者等!D26)</f>
        <v>3106817</v>
      </c>
      <c r="F29" s="31">
        <f t="shared" si="1"/>
        <v>0.84281005680554277</v>
      </c>
      <c r="G29" s="29">
        <f t="shared" si="8"/>
        <v>2374335</v>
      </c>
      <c r="H29" s="31">
        <f t="shared" si="6"/>
        <v>0.64410405126062731</v>
      </c>
      <c r="I29" s="35">
        <v>23569</v>
      </c>
      <c r="J29" s="35">
        <v>115863</v>
      </c>
      <c r="K29" s="35">
        <v>656882</v>
      </c>
      <c r="L29" s="35">
        <v>756371</v>
      </c>
      <c r="M29" s="35">
        <v>453488</v>
      </c>
      <c r="N29" s="35">
        <v>251568</v>
      </c>
      <c r="O29" s="35">
        <v>87877</v>
      </c>
      <c r="P29" s="35">
        <v>28717</v>
      </c>
      <c r="Q29" s="35">
        <f t="shared" si="9"/>
        <v>163784</v>
      </c>
      <c r="R29" s="63">
        <f t="shared" si="7"/>
        <v>4.4430940845192689E-2</v>
      </c>
      <c r="S29" s="35">
        <v>24</v>
      </c>
      <c r="T29" s="35">
        <v>12046</v>
      </c>
      <c r="U29" s="35">
        <v>151714</v>
      </c>
      <c r="W29" s="1">
        <v>3686260</v>
      </c>
    </row>
    <row r="30" spans="1:23" x14ac:dyDescent="0.45">
      <c r="A30" s="33" t="s">
        <v>35</v>
      </c>
      <c r="B30" s="32">
        <f t="shared" si="10"/>
        <v>16766307</v>
      </c>
      <c r="C30" s="34">
        <f>SUM(一般接種!D29+一般接種!G29+一般接種!J29+一般接種!M29+医療従事者等!C27)</f>
        <v>6016632</v>
      </c>
      <c r="D30" s="30">
        <f t="shared" si="0"/>
        <v>0.79597692861911185</v>
      </c>
      <c r="E30" s="34">
        <f>SUM(一般接種!E29+一般接種!H29+一般接種!K29+一般接種!N29+医療従事者等!D27)</f>
        <v>5912324</v>
      </c>
      <c r="F30" s="31">
        <f t="shared" si="1"/>
        <v>0.78217738736905662</v>
      </c>
      <c r="G30" s="29">
        <f t="shared" si="8"/>
        <v>4474098</v>
      </c>
      <c r="H30" s="31">
        <f t="shared" si="6"/>
        <v>0.59190570145904076</v>
      </c>
      <c r="I30" s="35">
        <v>43172</v>
      </c>
      <c r="J30" s="35">
        <v>375113</v>
      </c>
      <c r="K30" s="35">
        <v>1355494</v>
      </c>
      <c r="L30" s="35">
        <v>1361502</v>
      </c>
      <c r="M30" s="35">
        <v>760513</v>
      </c>
      <c r="N30" s="35">
        <v>370055</v>
      </c>
      <c r="O30" s="35">
        <v>149970</v>
      </c>
      <c r="P30" s="35">
        <v>58279</v>
      </c>
      <c r="Q30" s="35">
        <f t="shared" si="9"/>
        <v>363253</v>
      </c>
      <c r="R30" s="63">
        <f t="shared" si="7"/>
        <v>4.8056953998795046E-2</v>
      </c>
      <c r="S30" s="35">
        <v>66</v>
      </c>
      <c r="T30" s="35">
        <v>44805</v>
      </c>
      <c r="U30" s="35">
        <v>318382</v>
      </c>
      <c r="W30" s="1">
        <v>7558802</v>
      </c>
    </row>
    <row r="31" spans="1:23" x14ac:dyDescent="0.45">
      <c r="A31" s="33" t="s">
        <v>36</v>
      </c>
      <c r="B31" s="32">
        <f t="shared" si="10"/>
        <v>4141897</v>
      </c>
      <c r="C31" s="34">
        <f>SUM(一般接種!D30+一般接種!G30+一般接種!J30+一般接種!M30+医療従事者等!C28)</f>
        <v>1482269</v>
      </c>
      <c r="D31" s="30">
        <f t="shared" si="0"/>
        <v>0.82322803443601067</v>
      </c>
      <c r="E31" s="34">
        <f>SUM(一般接種!E30+一般接種!H30+一般接種!K30+一般接種!N30+医療従事者等!D28)</f>
        <v>1466754</v>
      </c>
      <c r="F31" s="31">
        <f t="shared" si="1"/>
        <v>0.81461125640565668</v>
      </c>
      <c r="G31" s="29">
        <f t="shared" si="8"/>
        <v>1133763</v>
      </c>
      <c r="H31" s="31">
        <f t="shared" si="6"/>
        <v>0.6296734843717805</v>
      </c>
      <c r="I31" s="35">
        <v>16827</v>
      </c>
      <c r="J31" s="35">
        <v>67518</v>
      </c>
      <c r="K31" s="35">
        <v>347202</v>
      </c>
      <c r="L31" s="35">
        <v>353861</v>
      </c>
      <c r="M31" s="35">
        <v>196941</v>
      </c>
      <c r="N31" s="35">
        <v>98642</v>
      </c>
      <c r="O31" s="35">
        <v>40683</v>
      </c>
      <c r="P31" s="35">
        <v>12089</v>
      </c>
      <c r="Q31" s="35">
        <f t="shared" si="9"/>
        <v>59111</v>
      </c>
      <c r="R31" s="63">
        <f t="shared" si="7"/>
        <v>3.2829285604399086E-2</v>
      </c>
      <c r="S31" s="35">
        <v>82</v>
      </c>
      <c r="T31" s="35">
        <v>5387</v>
      </c>
      <c r="U31" s="35">
        <v>53642</v>
      </c>
      <c r="W31" s="1">
        <v>1800557</v>
      </c>
    </row>
    <row r="32" spans="1:23" x14ac:dyDescent="0.45">
      <c r="A32" s="33" t="s">
        <v>37</v>
      </c>
      <c r="B32" s="32">
        <f t="shared" si="10"/>
        <v>3238614</v>
      </c>
      <c r="C32" s="34">
        <f>SUM(一般接種!D31+一般接種!G31+一般接種!J31+一般接種!M31+医療従事者等!C29)</f>
        <v>1158574</v>
      </c>
      <c r="D32" s="30">
        <f t="shared" si="0"/>
        <v>0.81656250903024508</v>
      </c>
      <c r="E32" s="34">
        <f>SUM(一般接種!E31+一般接種!H31+一般接種!K31+一般接種!N31+医療従事者等!D29)</f>
        <v>1146591</v>
      </c>
      <c r="F32" s="31">
        <f t="shared" si="1"/>
        <v>0.80811689524492847</v>
      </c>
      <c r="G32" s="29">
        <f t="shared" si="8"/>
        <v>867210</v>
      </c>
      <c r="H32" s="31">
        <f t="shared" si="6"/>
        <v>0.61120927403525271</v>
      </c>
      <c r="I32" s="35">
        <v>8746</v>
      </c>
      <c r="J32" s="35">
        <v>52979</v>
      </c>
      <c r="K32" s="35">
        <v>238770</v>
      </c>
      <c r="L32" s="35">
        <v>286073</v>
      </c>
      <c r="M32" s="35">
        <v>161178</v>
      </c>
      <c r="N32" s="35">
        <v>83250</v>
      </c>
      <c r="O32" s="35">
        <v>25094</v>
      </c>
      <c r="P32" s="35">
        <v>11120</v>
      </c>
      <c r="Q32" s="35">
        <f t="shared" si="9"/>
        <v>66239</v>
      </c>
      <c r="R32" s="63">
        <f t="shared" si="7"/>
        <v>4.6685221691194871E-2</v>
      </c>
      <c r="S32" s="35">
        <v>9</v>
      </c>
      <c r="T32" s="35">
        <v>6947</v>
      </c>
      <c r="U32" s="35">
        <v>59283</v>
      </c>
      <c r="W32" s="1">
        <v>1418843</v>
      </c>
    </row>
    <row r="33" spans="1:23" x14ac:dyDescent="0.45">
      <c r="A33" s="33" t="s">
        <v>38</v>
      </c>
      <c r="B33" s="32">
        <f t="shared" si="10"/>
        <v>5624483</v>
      </c>
      <c r="C33" s="34">
        <f>SUM(一般接種!D32+一般接種!G32+一般接種!J32+一般接種!M32+医療従事者等!C30)</f>
        <v>2031130</v>
      </c>
      <c r="D33" s="30">
        <f t="shared" si="0"/>
        <v>0.80264623151878134</v>
      </c>
      <c r="E33" s="34">
        <f>SUM(一般接種!E32+一般接種!H32+一般接種!K32+一般接種!N32+医療従事者等!D30)</f>
        <v>1999835</v>
      </c>
      <c r="F33" s="31">
        <f t="shared" si="1"/>
        <v>0.79027931565648779</v>
      </c>
      <c r="G33" s="29">
        <f t="shared" si="8"/>
        <v>1494084</v>
      </c>
      <c r="H33" s="31">
        <f t="shared" si="6"/>
        <v>0.59042055022204731</v>
      </c>
      <c r="I33" s="35">
        <v>26019</v>
      </c>
      <c r="J33" s="35">
        <v>96802</v>
      </c>
      <c r="K33" s="35">
        <v>451056</v>
      </c>
      <c r="L33" s="35">
        <v>475361</v>
      </c>
      <c r="M33" s="35">
        <v>252347</v>
      </c>
      <c r="N33" s="35">
        <v>125276</v>
      </c>
      <c r="O33" s="35">
        <v>50811</v>
      </c>
      <c r="P33" s="35">
        <v>16412</v>
      </c>
      <c r="Q33" s="35">
        <f t="shared" si="9"/>
        <v>99434</v>
      </c>
      <c r="R33" s="63">
        <f t="shared" si="7"/>
        <v>3.9293558455066151E-2</v>
      </c>
      <c r="S33" s="35">
        <v>11</v>
      </c>
      <c r="T33" s="35">
        <v>7677</v>
      </c>
      <c r="U33" s="35">
        <v>91746</v>
      </c>
      <c r="W33" s="1">
        <v>2530542</v>
      </c>
    </row>
    <row r="34" spans="1:23" x14ac:dyDescent="0.45">
      <c r="A34" s="33" t="s">
        <v>39</v>
      </c>
      <c r="B34" s="32">
        <f t="shared" si="10"/>
        <v>19019798</v>
      </c>
      <c r="C34" s="34">
        <f>SUM(一般接種!D33+一般接種!G33+一般接種!J33+一般接種!M33+医療従事者等!C31)</f>
        <v>6907197</v>
      </c>
      <c r="D34" s="30">
        <f t="shared" si="0"/>
        <v>0.78140035121852325</v>
      </c>
      <c r="E34" s="34">
        <f>SUM(一般接種!E33+一般接種!H33+一般接種!K33+一般接種!N33+医療従事者等!D31)</f>
        <v>6818867</v>
      </c>
      <c r="F34" s="31">
        <f t="shared" si="1"/>
        <v>0.7714077170105903</v>
      </c>
      <c r="G34" s="29">
        <f t="shared" si="8"/>
        <v>4934490</v>
      </c>
      <c r="H34" s="31">
        <f t="shared" si="6"/>
        <v>0.55823110577044366</v>
      </c>
      <c r="I34" s="35">
        <v>65453</v>
      </c>
      <c r="J34" s="35">
        <v>374739</v>
      </c>
      <c r="K34" s="35">
        <v>1527505</v>
      </c>
      <c r="L34" s="35">
        <v>1558883</v>
      </c>
      <c r="M34" s="35">
        <v>772704</v>
      </c>
      <c r="N34" s="35">
        <v>368331</v>
      </c>
      <c r="O34" s="35">
        <v>197269</v>
      </c>
      <c r="P34" s="35">
        <v>69606</v>
      </c>
      <c r="Q34" s="35">
        <f t="shared" si="9"/>
        <v>359244</v>
      </c>
      <c r="R34" s="63">
        <f t="shared" si="7"/>
        <v>4.0640709650115264E-2</v>
      </c>
      <c r="S34" s="35">
        <v>350</v>
      </c>
      <c r="T34" s="35">
        <v>48008</v>
      </c>
      <c r="U34" s="35">
        <v>310886</v>
      </c>
      <c r="W34" s="1">
        <v>8839511</v>
      </c>
    </row>
    <row r="35" spans="1:23" x14ac:dyDescent="0.45">
      <c r="A35" s="33" t="s">
        <v>40</v>
      </c>
      <c r="B35" s="32">
        <f t="shared" si="10"/>
        <v>12350847</v>
      </c>
      <c r="C35" s="34">
        <f>SUM(一般接種!D34+一般接種!G34+一般接種!J34+一般接種!M34+医療従事者等!C32)</f>
        <v>4436270</v>
      </c>
      <c r="D35" s="30">
        <f t="shared" si="0"/>
        <v>0.80314467401389489</v>
      </c>
      <c r="E35" s="34">
        <f>SUM(一般接種!E34+一般接種!H34+一般接種!K34+一般接種!N34+医療従事者等!D32)</f>
        <v>4385329</v>
      </c>
      <c r="F35" s="31">
        <f t="shared" si="1"/>
        <v>0.79392228835230483</v>
      </c>
      <c r="G35" s="29">
        <f t="shared" si="8"/>
        <v>3289651</v>
      </c>
      <c r="H35" s="31">
        <f t="shared" si="6"/>
        <v>0.59556016203127471</v>
      </c>
      <c r="I35" s="35">
        <v>45484</v>
      </c>
      <c r="J35" s="35">
        <v>243494</v>
      </c>
      <c r="K35" s="35">
        <v>1009876</v>
      </c>
      <c r="L35" s="35">
        <v>1037285</v>
      </c>
      <c r="M35" s="35">
        <v>544450</v>
      </c>
      <c r="N35" s="35">
        <v>253007</v>
      </c>
      <c r="O35" s="35">
        <v>115488</v>
      </c>
      <c r="P35" s="35">
        <v>40567</v>
      </c>
      <c r="Q35" s="35">
        <f t="shared" si="9"/>
        <v>239597</v>
      </c>
      <c r="R35" s="63">
        <f t="shared" si="7"/>
        <v>4.3376767973930162E-2</v>
      </c>
      <c r="S35" s="35">
        <v>100</v>
      </c>
      <c r="T35" s="35">
        <v>26080</v>
      </c>
      <c r="U35" s="35">
        <v>213417</v>
      </c>
      <c r="W35" s="1">
        <v>5523625</v>
      </c>
    </row>
    <row r="36" spans="1:23" x14ac:dyDescent="0.45">
      <c r="A36" s="33" t="s">
        <v>41</v>
      </c>
      <c r="B36" s="32">
        <f t="shared" si="10"/>
        <v>3078235</v>
      </c>
      <c r="C36" s="34">
        <f>SUM(一般接種!D35+一般接種!G35+一般接種!J35+一般接種!M35+医療従事者等!C33)</f>
        <v>1094796</v>
      </c>
      <c r="D36" s="30">
        <f t="shared" si="0"/>
        <v>0.81413270530563919</v>
      </c>
      <c r="E36" s="34">
        <f>SUM(一般接種!E35+一般接種!H35+一般接種!K35+一般接種!N35+医療従事者等!D33)</f>
        <v>1083749</v>
      </c>
      <c r="F36" s="31">
        <f t="shared" si="1"/>
        <v>0.80591772827292141</v>
      </c>
      <c r="G36" s="29">
        <f t="shared" si="8"/>
        <v>836576</v>
      </c>
      <c r="H36" s="31">
        <f t="shared" si="6"/>
        <v>0.6221103128562494</v>
      </c>
      <c r="I36" s="35">
        <v>7587</v>
      </c>
      <c r="J36" s="35">
        <v>54438</v>
      </c>
      <c r="K36" s="35">
        <v>307719</v>
      </c>
      <c r="L36" s="35">
        <v>254193</v>
      </c>
      <c r="M36" s="35">
        <v>131663</v>
      </c>
      <c r="N36" s="35">
        <v>53655</v>
      </c>
      <c r="O36" s="35">
        <v>20261</v>
      </c>
      <c r="P36" s="35">
        <v>7060</v>
      </c>
      <c r="Q36" s="35">
        <f t="shared" si="9"/>
        <v>63114</v>
      </c>
      <c r="R36" s="63">
        <f t="shared" si="7"/>
        <v>4.6934014704712215E-2</v>
      </c>
      <c r="S36" s="35">
        <v>64</v>
      </c>
      <c r="T36" s="35">
        <v>5544</v>
      </c>
      <c r="U36" s="35">
        <v>57506</v>
      </c>
      <c r="W36" s="1">
        <v>1344739</v>
      </c>
    </row>
    <row r="37" spans="1:23" x14ac:dyDescent="0.45">
      <c r="A37" s="33" t="s">
        <v>42</v>
      </c>
      <c r="B37" s="32">
        <f t="shared" si="10"/>
        <v>2116144</v>
      </c>
      <c r="C37" s="34">
        <f>SUM(一般接種!D36+一般接種!G36+一般接種!J36+一般接種!M36+医療従事者等!C34)</f>
        <v>750305</v>
      </c>
      <c r="D37" s="30">
        <f t="shared" si="0"/>
        <v>0.79445105629627122</v>
      </c>
      <c r="E37" s="34">
        <f>SUM(一般接種!E36+一般接種!H36+一般接種!K36+一般接種!N36+医療従事者等!D34)</f>
        <v>741327</v>
      </c>
      <c r="F37" s="31">
        <f t="shared" si="1"/>
        <v>0.78494481339048228</v>
      </c>
      <c r="G37" s="29">
        <f t="shared" si="8"/>
        <v>590441</v>
      </c>
      <c r="H37" s="31">
        <f t="shared" si="6"/>
        <v>0.62518106120927708</v>
      </c>
      <c r="I37" s="35">
        <v>7683</v>
      </c>
      <c r="J37" s="35">
        <v>44803</v>
      </c>
      <c r="K37" s="35">
        <v>212471</v>
      </c>
      <c r="L37" s="35">
        <v>197389</v>
      </c>
      <c r="M37" s="35">
        <v>83429</v>
      </c>
      <c r="N37" s="35">
        <v>29826</v>
      </c>
      <c r="O37" s="35">
        <v>10734</v>
      </c>
      <c r="P37" s="35">
        <v>4106</v>
      </c>
      <c r="Q37" s="35">
        <f t="shared" si="9"/>
        <v>34071</v>
      </c>
      <c r="R37" s="63">
        <f t="shared" si="7"/>
        <v>3.6075651820353397E-2</v>
      </c>
      <c r="S37" s="35">
        <v>2</v>
      </c>
      <c r="T37" s="35">
        <v>3004</v>
      </c>
      <c r="U37" s="35">
        <v>31065</v>
      </c>
      <c r="W37" s="1">
        <v>944432</v>
      </c>
    </row>
    <row r="38" spans="1:23" x14ac:dyDescent="0.45">
      <c r="A38" s="33" t="s">
        <v>43</v>
      </c>
      <c r="B38" s="32">
        <f t="shared" si="10"/>
        <v>1257195</v>
      </c>
      <c r="C38" s="34">
        <f>SUM(一般接種!D37+一般接種!G37+一般接種!J37+一般接種!M37+医療従事者等!C35)</f>
        <v>444339</v>
      </c>
      <c r="D38" s="30">
        <f t="shared" si="0"/>
        <v>0.79803982844457855</v>
      </c>
      <c r="E38" s="34">
        <f>SUM(一般接種!E37+一般接種!H37+一般接種!K37+一般接種!N37+医療従事者等!D35)</f>
        <v>439075</v>
      </c>
      <c r="F38" s="31">
        <f t="shared" si="1"/>
        <v>0.78858560170118608</v>
      </c>
      <c r="G38" s="29">
        <f t="shared" si="8"/>
        <v>345651</v>
      </c>
      <c r="H38" s="31">
        <f t="shared" si="6"/>
        <v>0.62079462919459472</v>
      </c>
      <c r="I38" s="35">
        <v>4916</v>
      </c>
      <c r="J38" s="35">
        <v>23217</v>
      </c>
      <c r="K38" s="35">
        <v>108392</v>
      </c>
      <c r="L38" s="35">
        <v>110729</v>
      </c>
      <c r="M38" s="35">
        <v>59683</v>
      </c>
      <c r="N38" s="35">
        <v>25028</v>
      </c>
      <c r="O38" s="35">
        <v>9441</v>
      </c>
      <c r="P38" s="35">
        <v>4245</v>
      </c>
      <c r="Q38" s="35">
        <f t="shared" si="9"/>
        <v>28130</v>
      </c>
      <c r="R38" s="63">
        <f t="shared" si="7"/>
        <v>5.0521922167862811E-2</v>
      </c>
      <c r="S38" s="35">
        <v>17</v>
      </c>
      <c r="T38" s="35">
        <v>2691</v>
      </c>
      <c r="U38" s="35">
        <v>25422</v>
      </c>
      <c r="W38" s="1">
        <v>556788</v>
      </c>
    </row>
    <row r="39" spans="1:23" x14ac:dyDescent="0.45">
      <c r="A39" s="33" t="s">
        <v>44</v>
      </c>
      <c r="B39" s="32">
        <f t="shared" si="10"/>
        <v>1587705</v>
      </c>
      <c r="C39" s="34">
        <f>SUM(一般接種!D38+一般接種!G38+一般接種!J38+一般接種!M38+医療従事者等!C36)</f>
        <v>565196</v>
      </c>
      <c r="D39" s="30">
        <f t="shared" si="0"/>
        <v>0.84004666958970886</v>
      </c>
      <c r="E39" s="34">
        <f>SUM(一般接種!E38+一般接種!H38+一般接種!K38+一般接種!N38+医療従事者等!D36)</f>
        <v>556462</v>
      </c>
      <c r="F39" s="31">
        <f t="shared" si="1"/>
        <v>0.82706538944583574</v>
      </c>
      <c r="G39" s="29">
        <f t="shared" si="8"/>
        <v>444908</v>
      </c>
      <c r="H39" s="31">
        <f t="shared" si="6"/>
        <v>0.66126349739527213</v>
      </c>
      <c r="I39" s="35">
        <v>4900</v>
      </c>
      <c r="J39" s="35">
        <v>30263</v>
      </c>
      <c r="K39" s="35">
        <v>111395</v>
      </c>
      <c r="L39" s="35">
        <v>142643</v>
      </c>
      <c r="M39" s="35">
        <v>82632</v>
      </c>
      <c r="N39" s="35">
        <v>45529</v>
      </c>
      <c r="O39" s="35">
        <v>20779</v>
      </c>
      <c r="P39" s="35">
        <v>6767</v>
      </c>
      <c r="Q39" s="35">
        <f t="shared" si="9"/>
        <v>21139</v>
      </c>
      <c r="R39" s="63">
        <f t="shared" si="7"/>
        <v>3.141874066422419E-2</v>
      </c>
      <c r="S39" s="35">
        <v>25</v>
      </c>
      <c r="T39" s="35">
        <v>2117</v>
      </c>
      <c r="U39" s="35">
        <v>18997</v>
      </c>
      <c r="W39" s="1">
        <v>672815</v>
      </c>
    </row>
    <row r="40" spans="1:23" x14ac:dyDescent="0.45">
      <c r="A40" s="33" t="s">
        <v>45</v>
      </c>
      <c r="B40" s="32">
        <f t="shared" si="10"/>
        <v>4231835</v>
      </c>
      <c r="C40" s="34">
        <f>SUM(一般接種!D39+一般接種!G39+一般接種!J39+一般接種!M39+医療従事者等!C37)</f>
        <v>1516483</v>
      </c>
      <c r="D40" s="30">
        <f t="shared" si="0"/>
        <v>0.80076576559926627</v>
      </c>
      <c r="E40" s="34">
        <f>SUM(一般接種!E39+一般接種!H39+一般接種!K39+一般接種!N39+医療従事者等!D37)</f>
        <v>1487325</v>
      </c>
      <c r="F40" s="31">
        <f t="shared" si="1"/>
        <v>0.78536913524248453</v>
      </c>
      <c r="G40" s="29">
        <f t="shared" si="8"/>
        <v>1161785</v>
      </c>
      <c r="H40" s="31">
        <f t="shared" si="6"/>
        <v>0.6134705466442707</v>
      </c>
      <c r="I40" s="35">
        <v>21851</v>
      </c>
      <c r="J40" s="35">
        <v>138112</v>
      </c>
      <c r="K40" s="35">
        <v>362948</v>
      </c>
      <c r="L40" s="35">
        <v>318287</v>
      </c>
      <c r="M40" s="35">
        <v>163526</v>
      </c>
      <c r="N40" s="35">
        <v>92075</v>
      </c>
      <c r="O40" s="35">
        <v>50921</v>
      </c>
      <c r="P40" s="35">
        <v>14065</v>
      </c>
      <c r="Q40" s="35">
        <f t="shared" si="9"/>
        <v>66242</v>
      </c>
      <c r="R40" s="63">
        <f t="shared" si="7"/>
        <v>3.497851663673552E-2</v>
      </c>
      <c r="S40" s="35">
        <v>249</v>
      </c>
      <c r="T40" s="35">
        <v>7285</v>
      </c>
      <c r="U40" s="35">
        <v>58708</v>
      </c>
      <c r="W40" s="1">
        <v>1893791</v>
      </c>
    </row>
    <row r="41" spans="1:23" x14ac:dyDescent="0.45">
      <c r="A41" s="33" t="s">
        <v>46</v>
      </c>
      <c r="B41" s="32">
        <f t="shared" si="10"/>
        <v>6289822</v>
      </c>
      <c r="C41" s="34">
        <f>SUM(一般接種!D40+一般接種!G40+一般接種!J40+一般接種!M40+医療従事者等!C38)</f>
        <v>2245783</v>
      </c>
      <c r="D41" s="30">
        <f t="shared" si="0"/>
        <v>0.79851964473464787</v>
      </c>
      <c r="E41" s="34">
        <f>SUM(一般接種!E40+一般接種!H40+一般接種!K40+一般接種!N40+医療従事者等!D38)</f>
        <v>2219018</v>
      </c>
      <c r="F41" s="31">
        <f t="shared" si="1"/>
        <v>0.78900297358194849</v>
      </c>
      <c r="G41" s="29">
        <f t="shared" si="8"/>
        <v>1695026</v>
      </c>
      <c r="H41" s="31">
        <f t="shared" si="6"/>
        <v>0.60269026853261931</v>
      </c>
      <c r="I41" s="35">
        <v>22415</v>
      </c>
      <c r="J41" s="35">
        <v>121800</v>
      </c>
      <c r="K41" s="35">
        <v>546072</v>
      </c>
      <c r="L41" s="35">
        <v>532525</v>
      </c>
      <c r="M41" s="35">
        <v>292661</v>
      </c>
      <c r="N41" s="35">
        <v>116571</v>
      </c>
      <c r="O41" s="35">
        <v>45998</v>
      </c>
      <c r="P41" s="35">
        <v>16984</v>
      </c>
      <c r="Q41" s="35">
        <f t="shared" si="9"/>
        <v>129995</v>
      </c>
      <c r="R41" s="63">
        <f t="shared" si="7"/>
        <v>4.6221545544373854E-2</v>
      </c>
      <c r="S41" s="35">
        <v>55</v>
      </c>
      <c r="T41" s="35">
        <v>15611</v>
      </c>
      <c r="U41" s="35">
        <v>114329</v>
      </c>
      <c r="W41" s="1">
        <v>2812433</v>
      </c>
    </row>
    <row r="42" spans="1:23" x14ac:dyDescent="0.45">
      <c r="A42" s="33" t="s">
        <v>47</v>
      </c>
      <c r="B42" s="32">
        <f t="shared" si="10"/>
        <v>3181740</v>
      </c>
      <c r="C42" s="34">
        <f>SUM(一般接種!D41+一般接種!G41+一般接種!J41+一般接種!M41+医療従事者等!C39)</f>
        <v>1122854</v>
      </c>
      <c r="D42" s="30">
        <f t="shared" si="0"/>
        <v>0.82799625399119536</v>
      </c>
      <c r="E42" s="34">
        <f>SUM(一般接種!E41+一般接種!H41+一般接種!K41+一般接種!N41+医療従事者等!D39)</f>
        <v>1099798</v>
      </c>
      <c r="F42" s="31">
        <f t="shared" si="1"/>
        <v>0.81099468332214941</v>
      </c>
      <c r="G42" s="29">
        <f t="shared" si="8"/>
        <v>892096</v>
      </c>
      <c r="H42" s="31">
        <f t="shared" si="6"/>
        <v>0.65783454144575293</v>
      </c>
      <c r="I42" s="35">
        <v>44781</v>
      </c>
      <c r="J42" s="35">
        <v>46828</v>
      </c>
      <c r="K42" s="35">
        <v>287331</v>
      </c>
      <c r="L42" s="35">
        <v>309870</v>
      </c>
      <c r="M42" s="35">
        <v>133802</v>
      </c>
      <c r="N42" s="35">
        <v>41901</v>
      </c>
      <c r="O42" s="35">
        <v>18892</v>
      </c>
      <c r="P42" s="35">
        <v>8691</v>
      </c>
      <c r="Q42" s="35">
        <f t="shared" si="9"/>
        <v>66992</v>
      </c>
      <c r="R42" s="63">
        <f t="shared" si="7"/>
        <v>4.9400122408949129E-2</v>
      </c>
      <c r="S42" s="35">
        <v>398</v>
      </c>
      <c r="T42" s="35">
        <v>9095</v>
      </c>
      <c r="U42" s="35">
        <v>57499</v>
      </c>
      <c r="W42" s="1">
        <v>1356110</v>
      </c>
    </row>
    <row r="43" spans="1:23" x14ac:dyDescent="0.45">
      <c r="A43" s="33" t="s">
        <v>48</v>
      </c>
      <c r="B43" s="32">
        <f t="shared" si="10"/>
        <v>1692978</v>
      </c>
      <c r="C43" s="34">
        <f>SUM(一般接種!D42+一般接種!G42+一般接種!J42+一般接種!M42+医療従事者等!C40)</f>
        <v>599804</v>
      </c>
      <c r="D43" s="30">
        <f t="shared" si="0"/>
        <v>0.81611649243689022</v>
      </c>
      <c r="E43" s="34">
        <f>SUM(一般接種!E42+一般接種!H42+一般接種!K42+一般接種!N42+医療従事者等!D40)</f>
        <v>592442</v>
      </c>
      <c r="F43" s="31">
        <f t="shared" si="1"/>
        <v>0.806099470847637</v>
      </c>
      <c r="G43" s="29">
        <f t="shared" si="8"/>
        <v>473418</v>
      </c>
      <c r="H43" s="31">
        <f t="shared" si="6"/>
        <v>0.64415081862823131</v>
      </c>
      <c r="I43" s="35">
        <v>7935</v>
      </c>
      <c r="J43" s="35">
        <v>39836</v>
      </c>
      <c r="K43" s="35">
        <v>153156</v>
      </c>
      <c r="L43" s="35">
        <v>160650</v>
      </c>
      <c r="M43" s="35">
        <v>67367</v>
      </c>
      <c r="N43" s="35">
        <v>29044</v>
      </c>
      <c r="O43" s="35">
        <v>11813</v>
      </c>
      <c r="P43" s="35">
        <v>3617</v>
      </c>
      <c r="Q43" s="35">
        <f t="shared" si="9"/>
        <v>27314</v>
      </c>
      <c r="R43" s="63">
        <f t="shared" si="7"/>
        <v>3.7164483521985876E-2</v>
      </c>
      <c r="S43" s="35">
        <v>10</v>
      </c>
      <c r="T43" s="35">
        <v>3426</v>
      </c>
      <c r="U43" s="35">
        <v>23878</v>
      </c>
      <c r="W43" s="1">
        <v>734949</v>
      </c>
    </row>
    <row r="44" spans="1:23" x14ac:dyDescent="0.45">
      <c r="A44" s="33" t="s">
        <v>49</v>
      </c>
      <c r="B44" s="32">
        <f t="shared" si="10"/>
        <v>2197778</v>
      </c>
      <c r="C44" s="34">
        <f>SUM(一般接種!D43+一般接種!G43+一般接種!J43+一般接種!M43+医療従事者等!C41)</f>
        <v>780465</v>
      </c>
      <c r="D44" s="30">
        <f t="shared" si="0"/>
        <v>0.80138433672589271</v>
      </c>
      <c r="E44" s="34">
        <f>SUM(一般接種!E43+一般接種!H43+一般接種!K43+一般接種!N43+医療従事者等!D41)</f>
        <v>772218</v>
      </c>
      <c r="F44" s="31">
        <f t="shared" si="1"/>
        <v>0.79291628674930381</v>
      </c>
      <c r="G44" s="29">
        <f t="shared" si="8"/>
        <v>603630</v>
      </c>
      <c r="H44" s="31">
        <f t="shared" si="6"/>
        <v>0.61980950738066487</v>
      </c>
      <c r="I44" s="35">
        <v>9393</v>
      </c>
      <c r="J44" s="35">
        <v>48489</v>
      </c>
      <c r="K44" s="35">
        <v>170722</v>
      </c>
      <c r="L44" s="35">
        <v>187082</v>
      </c>
      <c r="M44" s="35">
        <v>114017</v>
      </c>
      <c r="N44" s="35">
        <v>52777</v>
      </c>
      <c r="O44" s="35">
        <v>16648</v>
      </c>
      <c r="P44" s="35">
        <v>4502</v>
      </c>
      <c r="Q44" s="35">
        <f t="shared" si="9"/>
        <v>41465</v>
      </c>
      <c r="R44" s="63">
        <f t="shared" si="7"/>
        <v>4.257641473011492E-2</v>
      </c>
      <c r="S44" s="35">
        <v>148</v>
      </c>
      <c r="T44" s="35">
        <v>7801</v>
      </c>
      <c r="U44" s="35">
        <v>33516</v>
      </c>
      <c r="W44" s="1">
        <v>973896</v>
      </c>
    </row>
    <row r="45" spans="1:23" x14ac:dyDescent="0.45">
      <c r="A45" s="33" t="s">
        <v>50</v>
      </c>
      <c r="B45" s="32">
        <f t="shared" si="10"/>
        <v>3160916</v>
      </c>
      <c r="C45" s="34">
        <f>SUM(一般接種!D44+一般接種!G44+一般接種!J44+一般接種!M44+医療従事者等!C42)</f>
        <v>1115018</v>
      </c>
      <c r="D45" s="30">
        <f t="shared" si="0"/>
        <v>0.82215187960056602</v>
      </c>
      <c r="E45" s="34">
        <f>SUM(一般接種!E44+一般接種!H44+一般接種!K44+一般接種!N44+医療従事者等!D42)</f>
        <v>1103855</v>
      </c>
      <c r="F45" s="31">
        <f t="shared" si="1"/>
        <v>0.81392090805393524</v>
      </c>
      <c r="G45" s="29">
        <f t="shared" si="8"/>
        <v>875054</v>
      </c>
      <c r="H45" s="31">
        <f t="shared" si="6"/>
        <v>0.64521585378172697</v>
      </c>
      <c r="I45" s="35">
        <v>12487</v>
      </c>
      <c r="J45" s="35">
        <v>59278</v>
      </c>
      <c r="K45" s="35">
        <v>280040</v>
      </c>
      <c r="L45" s="35">
        <v>272555</v>
      </c>
      <c r="M45" s="35">
        <v>142438</v>
      </c>
      <c r="N45" s="35">
        <v>71688</v>
      </c>
      <c r="O45" s="35">
        <v>27985</v>
      </c>
      <c r="P45" s="35">
        <v>8583</v>
      </c>
      <c r="Q45" s="35">
        <f t="shared" si="9"/>
        <v>66989</v>
      </c>
      <c r="R45" s="63">
        <f t="shared" si="7"/>
        <v>4.9393940064252156E-2</v>
      </c>
      <c r="S45" s="35">
        <v>212</v>
      </c>
      <c r="T45" s="35">
        <v>5647</v>
      </c>
      <c r="U45" s="35">
        <v>61130</v>
      </c>
      <c r="W45" s="1">
        <v>1356219</v>
      </c>
    </row>
    <row r="46" spans="1:23" x14ac:dyDescent="0.45">
      <c r="A46" s="33" t="s">
        <v>51</v>
      </c>
      <c r="B46" s="32">
        <f t="shared" si="10"/>
        <v>1595331</v>
      </c>
      <c r="C46" s="34">
        <f>SUM(一般接種!D45+一般接種!G45+一般接種!J45+一般接種!M45+医療従事者等!C43)</f>
        <v>566261</v>
      </c>
      <c r="D46" s="30">
        <f t="shared" si="0"/>
        <v>0.80759790463612802</v>
      </c>
      <c r="E46" s="34">
        <f>SUM(一般接種!E45+一般接種!H45+一般接種!K45+一般接種!N45+医療従事者等!D43)</f>
        <v>559034</v>
      </c>
      <c r="F46" s="31">
        <f t="shared" si="1"/>
        <v>0.79729080233382343</v>
      </c>
      <c r="G46" s="29">
        <f t="shared" si="8"/>
        <v>436252</v>
      </c>
      <c r="H46" s="31">
        <f t="shared" si="6"/>
        <v>0.62217988011415259</v>
      </c>
      <c r="I46" s="35">
        <v>10599</v>
      </c>
      <c r="J46" s="35">
        <v>33516</v>
      </c>
      <c r="K46" s="35">
        <v>141001</v>
      </c>
      <c r="L46" s="35">
        <v>125432</v>
      </c>
      <c r="M46" s="35">
        <v>73349</v>
      </c>
      <c r="N46" s="35">
        <v>36047</v>
      </c>
      <c r="O46" s="35">
        <v>13274</v>
      </c>
      <c r="P46" s="35">
        <v>3034</v>
      </c>
      <c r="Q46" s="35">
        <f t="shared" si="9"/>
        <v>33784</v>
      </c>
      <c r="R46" s="63">
        <f t="shared" si="7"/>
        <v>4.8182529982158315E-2</v>
      </c>
      <c r="S46" s="35">
        <v>167</v>
      </c>
      <c r="T46" s="35">
        <v>5504</v>
      </c>
      <c r="U46" s="35">
        <v>28113</v>
      </c>
      <c r="W46" s="1">
        <v>701167</v>
      </c>
    </row>
    <row r="47" spans="1:23" x14ac:dyDescent="0.45">
      <c r="A47" s="33" t="s">
        <v>52</v>
      </c>
      <c r="B47" s="32">
        <f t="shared" si="10"/>
        <v>11465949</v>
      </c>
      <c r="C47" s="34">
        <f>SUM(一般接種!D46+一般接種!G46+一般接種!J46+一般接種!M46+医療従事者等!C44)</f>
        <v>4137094</v>
      </c>
      <c r="D47" s="30">
        <f t="shared" si="0"/>
        <v>0.8073686079891963</v>
      </c>
      <c r="E47" s="34">
        <f>SUM(一般接種!E46+一般接種!H46+一般接種!K46+一般接種!N46+医療従事者等!D44)</f>
        <v>4056849</v>
      </c>
      <c r="F47" s="31">
        <f t="shared" si="1"/>
        <v>0.79170851084175586</v>
      </c>
      <c r="G47" s="29">
        <f t="shared" si="8"/>
        <v>3032016</v>
      </c>
      <c r="H47" s="31">
        <f t="shared" si="6"/>
        <v>0.59170870599531245</v>
      </c>
      <c r="I47" s="35">
        <v>43855</v>
      </c>
      <c r="J47" s="35">
        <v>229955</v>
      </c>
      <c r="K47" s="35">
        <v>929602</v>
      </c>
      <c r="L47" s="35">
        <v>1024311</v>
      </c>
      <c r="M47" s="35">
        <v>490789</v>
      </c>
      <c r="N47" s="35">
        <v>193101</v>
      </c>
      <c r="O47" s="35">
        <v>85114</v>
      </c>
      <c r="P47" s="35">
        <v>35289</v>
      </c>
      <c r="Q47" s="35">
        <f t="shared" si="9"/>
        <v>239990</v>
      </c>
      <c r="R47" s="63">
        <f t="shared" si="7"/>
        <v>4.683490204267228E-2</v>
      </c>
      <c r="S47" s="35">
        <v>84</v>
      </c>
      <c r="T47" s="35">
        <v>37744</v>
      </c>
      <c r="U47" s="35">
        <v>202162</v>
      </c>
      <c r="W47" s="1">
        <v>5124170</v>
      </c>
    </row>
    <row r="48" spans="1:23" x14ac:dyDescent="0.45">
      <c r="A48" s="33" t="s">
        <v>53</v>
      </c>
      <c r="B48" s="32">
        <f t="shared" si="10"/>
        <v>1847746</v>
      </c>
      <c r="C48" s="34">
        <f>SUM(一般接種!D47+一般接種!G47+一般接種!J47+一般接種!M47+医療従事者等!C45)</f>
        <v>658665</v>
      </c>
      <c r="D48" s="30">
        <f t="shared" si="0"/>
        <v>0.80499546577823622</v>
      </c>
      <c r="E48" s="34">
        <f>SUM(一般接種!E47+一般接種!H47+一般接種!K47+一般接種!N47+医療従事者等!D45)</f>
        <v>650752</v>
      </c>
      <c r="F48" s="31">
        <f t="shared" si="1"/>
        <v>0.79532449628584911</v>
      </c>
      <c r="G48" s="29">
        <f t="shared" si="8"/>
        <v>494570</v>
      </c>
      <c r="H48" s="31">
        <f t="shared" si="6"/>
        <v>0.60444475949070053</v>
      </c>
      <c r="I48" s="35">
        <v>8408</v>
      </c>
      <c r="J48" s="35">
        <v>56581</v>
      </c>
      <c r="K48" s="35">
        <v>165970</v>
      </c>
      <c r="L48" s="35">
        <v>147233</v>
      </c>
      <c r="M48" s="35">
        <v>63275</v>
      </c>
      <c r="N48" s="35">
        <v>32316</v>
      </c>
      <c r="O48" s="35">
        <v>15323</v>
      </c>
      <c r="P48" s="35">
        <v>5464</v>
      </c>
      <c r="Q48" s="35">
        <f t="shared" si="9"/>
        <v>43759</v>
      </c>
      <c r="R48" s="63">
        <f t="shared" si="7"/>
        <v>5.3480595730743E-2</v>
      </c>
      <c r="S48" s="35">
        <v>41</v>
      </c>
      <c r="T48" s="35">
        <v>6110</v>
      </c>
      <c r="U48" s="35">
        <v>37608</v>
      </c>
      <c r="W48" s="1">
        <v>818222</v>
      </c>
    </row>
    <row r="49" spans="1:23" x14ac:dyDescent="0.45">
      <c r="A49" s="33" t="s">
        <v>54</v>
      </c>
      <c r="B49" s="32">
        <f t="shared" si="10"/>
        <v>3119874</v>
      </c>
      <c r="C49" s="34">
        <f>SUM(一般接種!D48+一般接種!G48+一般接種!J48+一般接種!M48+医療従事者等!C46)</f>
        <v>1102132</v>
      </c>
      <c r="D49" s="30">
        <f t="shared" si="0"/>
        <v>0.82498738713922348</v>
      </c>
      <c r="E49" s="34">
        <f>SUM(一般接種!E48+一般接種!H48+一般接種!K48+一般接種!N48+医療従事者等!D46)</f>
        <v>1086202</v>
      </c>
      <c r="F49" s="31">
        <f t="shared" si="1"/>
        <v>0.81306318107576847</v>
      </c>
      <c r="G49" s="29">
        <f t="shared" si="8"/>
        <v>878656</v>
      </c>
      <c r="H49" s="31">
        <f t="shared" si="6"/>
        <v>0.65770716904527005</v>
      </c>
      <c r="I49" s="35">
        <v>14892</v>
      </c>
      <c r="J49" s="35">
        <v>65947</v>
      </c>
      <c r="K49" s="35">
        <v>278000</v>
      </c>
      <c r="L49" s="35">
        <v>302372</v>
      </c>
      <c r="M49" s="35">
        <v>132733</v>
      </c>
      <c r="N49" s="35">
        <v>51946</v>
      </c>
      <c r="O49" s="35">
        <v>24968</v>
      </c>
      <c r="P49" s="35">
        <v>7798</v>
      </c>
      <c r="Q49" s="35">
        <f t="shared" si="9"/>
        <v>52884</v>
      </c>
      <c r="R49" s="63">
        <f t="shared" si="7"/>
        <v>3.9585669394837188E-2</v>
      </c>
      <c r="S49" s="35">
        <v>84</v>
      </c>
      <c r="T49" s="35">
        <v>6500</v>
      </c>
      <c r="U49" s="35">
        <v>46300</v>
      </c>
      <c r="W49" s="1">
        <v>1335938</v>
      </c>
    </row>
    <row r="50" spans="1:23" x14ac:dyDescent="0.45">
      <c r="A50" s="33" t="s">
        <v>55</v>
      </c>
      <c r="B50" s="32">
        <f t="shared" si="10"/>
        <v>4130323</v>
      </c>
      <c r="C50" s="34">
        <f>SUM(一般接種!D49+一般接種!G49+一般接種!J49+一般接種!M49+医療従事者等!C47)</f>
        <v>1461942</v>
      </c>
      <c r="D50" s="30">
        <f t="shared" si="0"/>
        <v>0.83128886159514859</v>
      </c>
      <c r="E50" s="34">
        <f>SUM(一般接種!E49+一般接種!H49+一般接種!K49+一般接種!N49+医療従事者等!D47)</f>
        <v>1445657</v>
      </c>
      <c r="F50" s="31">
        <f t="shared" si="1"/>
        <v>0.82202889156140091</v>
      </c>
      <c r="G50" s="29">
        <f t="shared" si="8"/>
        <v>1144988</v>
      </c>
      <c r="H50" s="31">
        <f t="shared" si="6"/>
        <v>0.65106260786002856</v>
      </c>
      <c r="I50" s="35">
        <v>21268</v>
      </c>
      <c r="J50" s="35">
        <v>78088</v>
      </c>
      <c r="K50" s="35">
        <v>344307</v>
      </c>
      <c r="L50" s="35">
        <v>429556</v>
      </c>
      <c r="M50" s="35">
        <v>176628</v>
      </c>
      <c r="N50" s="35">
        <v>65902</v>
      </c>
      <c r="O50" s="35">
        <v>22005</v>
      </c>
      <c r="P50" s="35">
        <v>7234</v>
      </c>
      <c r="Q50" s="35">
        <f t="shared" si="9"/>
        <v>77736</v>
      </c>
      <c r="R50" s="63">
        <f t="shared" si="7"/>
        <v>4.420221249882722E-2</v>
      </c>
      <c r="S50" s="35">
        <v>150</v>
      </c>
      <c r="T50" s="35">
        <v>10375</v>
      </c>
      <c r="U50" s="35">
        <v>67211</v>
      </c>
      <c r="W50" s="1">
        <v>1758645</v>
      </c>
    </row>
    <row r="51" spans="1:23" x14ac:dyDescent="0.45">
      <c r="A51" s="33" t="s">
        <v>56</v>
      </c>
      <c r="B51" s="32">
        <f t="shared" si="10"/>
        <v>2609410</v>
      </c>
      <c r="C51" s="34">
        <f>SUM(一般接種!D50+一般接種!G50+一般接種!J50+一般接種!M50+医療従事者等!C48)</f>
        <v>926637</v>
      </c>
      <c r="D51" s="30">
        <f t="shared" si="0"/>
        <v>0.81160000385376363</v>
      </c>
      <c r="E51" s="34">
        <f>SUM(一般接種!E50+一般接種!H50+一般接種!K50+一般接種!N50+医療従事者等!D48)</f>
        <v>911570</v>
      </c>
      <c r="F51" s="31">
        <f t="shared" si="1"/>
        <v>0.79840349080921158</v>
      </c>
      <c r="G51" s="29">
        <f t="shared" si="8"/>
        <v>720267</v>
      </c>
      <c r="H51" s="31">
        <f t="shared" si="6"/>
        <v>0.6308497286162098</v>
      </c>
      <c r="I51" s="35">
        <v>19485</v>
      </c>
      <c r="J51" s="35">
        <v>50889</v>
      </c>
      <c r="K51" s="35">
        <v>216584</v>
      </c>
      <c r="L51" s="35">
        <v>218859</v>
      </c>
      <c r="M51" s="35">
        <v>116356</v>
      </c>
      <c r="N51" s="35">
        <v>63371</v>
      </c>
      <c r="O51" s="35">
        <v>24902</v>
      </c>
      <c r="P51" s="35">
        <v>9821</v>
      </c>
      <c r="Q51" s="35">
        <f t="shared" si="9"/>
        <v>50936</v>
      </c>
      <c r="R51" s="63">
        <f t="shared" si="7"/>
        <v>4.4612569750933008E-2</v>
      </c>
      <c r="S51" s="35">
        <v>244</v>
      </c>
      <c r="T51" s="35">
        <v>8179</v>
      </c>
      <c r="U51" s="35">
        <v>42513</v>
      </c>
      <c r="W51" s="1">
        <v>1141741</v>
      </c>
    </row>
    <row r="52" spans="1:23" x14ac:dyDescent="0.45">
      <c r="A52" s="33" t="s">
        <v>57</v>
      </c>
      <c r="B52" s="32">
        <f t="shared" si="10"/>
        <v>2450194</v>
      </c>
      <c r="C52" s="34">
        <f>SUM(一般接種!D51+一般接種!G51+一般接種!J51+一般接種!M51+医療従事者等!C49)</f>
        <v>871642</v>
      </c>
      <c r="D52" s="30">
        <f t="shared" si="0"/>
        <v>0.80170081886168754</v>
      </c>
      <c r="E52" s="34">
        <f>SUM(一般接種!E51+一般接種!H51+一般接種!K51+一般接種!N51+医療従事者等!D49)</f>
        <v>860077</v>
      </c>
      <c r="F52" s="31">
        <f t="shared" si="1"/>
        <v>0.79106380278153599</v>
      </c>
      <c r="G52" s="29">
        <f t="shared" si="8"/>
        <v>669894</v>
      </c>
      <c r="H52" s="31">
        <f t="shared" si="6"/>
        <v>0.6161412235189806</v>
      </c>
      <c r="I52" s="35">
        <v>10942</v>
      </c>
      <c r="J52" s="35">
        <v>46231</v>
      </c>
      <c r="K52" s="35">
        <v>186594</v>
      </c>
      <c r="L52" s="35">
        <v>215440</v>
      </c>
      <c r="M52" s="35">
        <v>121985</v>
      </c>
      <c r="N52" s="35">
        <v>56884</v>
      </c>
      <c r="O52" s="35">
        <v>23988</v>
      </c>
      <c r="P52" s="35">
        <v>7830</v>
      </c>
      <c r="Q52" s="35">
        <f t="shared" si="9"/>
        <v>48581</v>
      </c>
      <c r="R52" s="63">
        <f t="shared" si="7"/>
        <v>4.4682825610881119E-2</v>
      </c>
      <c r="S52" s="35">
        <v>156</v>
      </c>
      <c r="T52" s="35">
        <v>5590</v>
      </c>
      <c r="U52" s="35">
        <v>42835</v>
      </c>
      <c r="W52" s="1">
        <v>1087241</v>
      </c>
    </row>
    <row r="53" spans="1:23" x14ac:dyDescent="0.45">
      <c r="A53" s="33" t="s">
        <v>58</v>
      </c>
      <c r="B53" s="32">
        <f t="shared" si="10"/>
        <v>3724306</v>
      </c>
      <c r="C53" s="34">
        <f>SUM(一般接種!D52+一般接種!G52+一般接種!J52+一般接種!M52+医療従事者等!C50)</f>
        <v>1322292</v>
      </c>
      <c r="D53" s="30">
        <f t="shared" si="0"/>
        <v>0.81748259832817827</v>
      </c>
      <c r="E53" s="34">
        <f>SUM(一般接種!E52+一般接種!H52+一般接種!K52+一般接種!N52+医療従事者等!D50)</f>
        <v>1299548</v>
      </c>
      <c r="F53" s="31">
        <f t="shared" si="1"/>
        <v>0.80342154054640535</v>
      </c>
      <c r="G53" s="29">
        <f t="shared" si="8"/>
        <v>1030664</v>
      </c>
      <c r="H53" s="31">
        <f t="shared" si="6"/>
        <v>0.63718897544817144</v>
      </c>
      <c r="I53" s="35">
        <v>17316</v>
      </c>
      <c r="J53" s="35">
        <v>70689</v>
      </c>
      <c r="K53" s="35">
        <v>342309</v>
      </c>
      <c r="L53" s="35">
        <v>302047</v>
      </c>
      <c r="M53" s="35">
        <v>172094</v>
      </c>
      <c r="N53" s="35">
        <v>82349</v>
      </c>
      <c r="O53" s="35">
        <v>33934</v>
      </c>
      <c r="P53" s="35">
        <v>9926</v>
      </c>
      <c r="Q53" s="35">
        <f t="shared" si="9"/>
        <v>71802</v>
      </c>
      <c r="R53" s="63">
        <f t="shared" si="7"/>
        <v>4.4390259885985744E-2</v>
      </c>
      <c r="S53" s="35">
        <v>101</v>
      </c>
      <c r="T53" s="35">
        <v>6418</v>
      </c>
      <c r="U53" s="35">
        <v>65283</v>
      </c>
      <c r="W53" s="1">
        <v>1617517</v>
      </c>
    </row>
    <row r="54" spans="1:23" x14ac:dyDescent="0.45">
      <c r="A54" s="33" t="s">
        <v>59</v>
      </c>
      <c r="B54" s="32">
        <f t="shared" si="10"/>
        <v>2838627</v>
      </c>
      <c r="C54" s="34">
        <f>SUM(一般接種!D53+一般接種!G53+一般接種!J53+一般接種!M53+医療従事者等!C51)</f>
        <v>1060071</v>
      </c>
      <c r="D54" s="37">
        <f t="shared" si="0"/>
        <v>0.71379580612449656</v>
      </c>
      <c r="E54" s="34">
        <f>SUM(一般接種!E53+一般接種!H53+一般接種!K53+一般接種!N53+医療従事者等!D51)</f>
        <v>1039113</v>
      </c>
      <c r="F54" s="31">
        <f t="shared" si="1"/>
        <v>0.69968379616973198</v>
      </c>
      <c r="G54" s="29">
        <f t="shared" si="8"/>
        <v>688096</v>
      </c>
      <c r="H54" s="31">
        <f t="shared" si="6"/>
        <v>0.46332749316889299</v>
      </c>
      <c r="I54" s="35">
        <v>17302</v>
      </c>
      <c r="J54" s="35">
        <v>58663</v>
      </c>
      <c r="K54" s="35">
        <v>211222</v>
      </c>
      <c r="L54" s="35">
        <v>191223</v>
      </c>
      <c r="M54" s="35">
        <v>118037</v>
      </c>
      <c r="N54" s="35">
        <v>58639</v>
      </c>
      <c r="O54" s="35">
        <v>25143</v>
      </c>
      <c r="P54" s="35">
        <v>7867</v>
      </c>
      <c r="Q54" s="35">
        <f t="shared" si="9"/>
        <v>51347</v>
      </c>
      <c r="R54" s="63">
        <f t="shared" si="7"/>
        <v>3.457435705445628E-2</v>
      </c>
      <c r="S54" s="35">
        <v>14</v>
      </c>
      <c r="T54" s="35">
        <v>6783</v>
      </c>
      <c r="U54" s="35">
        <v>44550</v>
      </c>
      <c r="W54" s="1">
        <v>1485118</v>
      </c>
    </row>
    <row r="55" spans="1:23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23" x14ac:dyDescent="0.45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  <c r="O56" s="22"/>
    </row>
    <row r="57" spans="1:23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23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23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23" x14ac:dyDescent="0.45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3"/>
      <c r="M60" s="53"/>
      <c r="N60" s="53"/>
      <c r="O60" s="53"/>
    </row>
    <row r="61" spans="1:23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  <c r="O61" s="22"/>
    </row>
  </sheetData>
  <mergeCells count="12">
    <mergeCell ref="T2:U2"/>
    <mergeCell ref="A56:I56"/>
    <mergeCell ref="A60:K60"/>
    <mergeCell ref="A3:A6"/>
    <mergeCell ref="B4:B6"/>
    <mergeCell ref="C4:D5"/>
    <mergeCell ref="E4:F5"/>
    <mergeCell ref="G5:H5"/>
    <mergeCell ref="G4:P4"/>
    <mergeCell ref="I6:P6"/>
    <mergeCell ref="B3:U3"/>
    <mergeCell ref="Q4:U4"/>
  </mergeCells>
  <phoneticPr fontId="2"/>
  <pageMargins left="0.7" right="0.7" top="0.75" bottom="0.75" header="0.3" footer="0.3"/>
  <pageSetup paperSize="9"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B7" sqref="B7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20"/>
      <c r="U2" s="120"/>
      <c r="V2" s="135">
        <f>'進捗状況 (都道府県別)'!G3</f>
        <v>44763</v>
      </c>
      <c r="W2" s="135"/>
    </row>
    <row r="3" spans="1:23" ht="37.5" customHeight="1" x14ac:dyDescent="0.45">
      <c r="A3" s="121" t="s">
        <v>2</v>
      </c>
      <c r="B3" s="134" t="str">
        <f>_xlfn.CONCAT("接種回数
（",TEXT('進捗状況 (都道府県別)'!G3-1,"m月d日"),"まで）")</f>
        <v>接種回数
（7月20日まで）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P3" s="117" t="str">
        <f>_xlfn.CONCAT("接種回数
（",TEXT('進捗状況 (都道府県別)'!G3-1,"m月d日"),"まで）","※4")</f>
        <v>接種回数
（7月20日まで）※4</v>
      </c>
      <c r="Q3" s="118"/>
      <c r="R3" s="118"/>
      <c r="S3" s="118"/>
      <c r="T3" s="118"/>
      <c r="U3" s="118"/>
      <c r="V3" s="118"/>
      <c r="W3" s="119"/>
    </row>
    <row r="4" spans="1:23" ht="18.75" customHeight="1" x14ac:dyDescent="0.45">
      <c r="A4" s="122"/>
      <c r="B4" s="124" t="s">
        <v>12</v>
      </c>
      <c r="C4" s="125" t="s">
        <v>119</v>
      </c>
      <c r="D4" s="125"/>
      <c r="E4" s="125"/>
      <c r="F4" s="126" t="s">
        <v>120</v>
      </c>
      <c r="G4" s="127"/>
      <c r="H4" s="128"/>
      <c r="I4" s="126" t="s">
        <v>121</v>
      </c>
      <c r="J4" s="127"/>
      <c r="K4" s="128"/>
      <c r="L4" s="131" t="s">
        <v>122</v>
      </c>
      <c r="M4" s="132"/>
      <c r="N4" s="133"/>
      <c r="P4" s="98" t="s">
        <v>123</v>
      </c>
      <c r="Q4" s="98"/>
      <c r="R4" s="129" t="s">
        <v>124</v>
      </c>
      <c r="S4" s="129"/>
      <c r="T4" s="130" t="s">
        <v>121</v>
      </c>
      <c r="U4" s="130"/>
      <c r="V4" s="116" t="s">
        <v>125</v>
      </c>
      <c r="W4" s="116"/>
    </row>
    <row r="5" spans="1:23" ht="36" x14ac:dyDescent="0.45">
      <c r="A5" s="123"/>
      <c r="B5" s="124"/>
      <c r="C5" s="38" t="s">
        <v>126</v>
      </c>
      <c r="D5" s="38" t="s">
        <v>94</v>
      </c>
      <c r="E5" s="38" t="s">
        <v>95</v>
      </c>
      <c r="F5" s="38" t="s">
        <v>126</v>
      </c>
      <c r="G5" s="38" t="s">
        <v>94</v>
      </c>
      <c r="H5" s="38" t="s">
        <v>95</v>
      </c>
      <c r="I5" s="38" t="s">
        <v>126</v>
      </c>
      <c r="J5" s="38" t="s">
        <v>94</v>
      </c>
      <c r="K5" s="38" t="s">
        <v>95</v>
      </c>
      <c r="L5" s="66" t="s">
        <v>126</v>
      </c>
      <c r="M5" s="66" t="s">
        <v>94</v>
      </c>
      <c r="N5" s="66" t="s">
        <v>95</v>
      </c>
      <c r="P5" s="39" t="s">
        <v>127</v>
      </c>
      <c r="Q5" s="39" t="s">
        <v>128</v>
      </c>
      <c r="R5" s="39" t="s">
        <v>129</v>
      </c>
      <c r="S5" s="39" t="s">
        <v>130</v>
      </c>
      <c r="T5" s="39" t="s">
        <v>129</v>
      </c>
      <c r="U5" s="39" t="s">
        <v>128</v>
      </c>
      <c r="V5" s="39" t="s">
        <v>131</v>
      </c>
      <c r="W5" s="39" t="s">
        <v>128</v>
      </c>
    </row>
    <row r="6" spans="1:23" x14ac:dyDescent="0.45">
      <c r="A6" s="28" t="s">
        <v>132</v>
      </c>
      <c r="B6" s="40">
        <f>SUM(B7:B53)</f>
        <v>193948598</v>
      </c>
      <c r="C6" s="40">
        <f>SUM(C7:C53)</f>
        <v>161470900</v>
      </c>
      <c r="D6" s="40">
        <f>SUM(D7:D53)</f>
        <v>80999064</v>
      </c>
      <c r="E6" s="41">
        <f>SUM(E7:E53)</f>
        <v>80471836</v>
      </c>
      <c r="F6" s="41">
        <f t="shared" ref="F6:T6" si="0">SUM(F7:F53)</f>
        <v>32342179</v>
      </c>
      <c r="G6" s="41">
        <f>SUM(G7:G53)</f>
        <v>16220900</v>
      </c>
      <c r="H6" s="41">
        <f t="shared" ref="H6:N6" si="1">SUM(H7:H53)</f>
        <v>16121279</v>
      </c>
      <c r="I6" s="41">
        <f>SUM(I7:I53)</f>
        <v>117595</v>
      </c>
      <c r="J6" s="41">
        <f t="shared" si="1"/>
        <v>58713</v>
      </c>
      <c r="K6" s="41">
        <f t="shared" si="1"/>
        <v>58882</v>
      </c>
      <c r="L6" s="67">
        <f>SUM(L7:L53)</f>
        <v>17924</v>
      </c>
      <c r="M6" s="67">
        <f t="shared" si="1"/>
        <v>11811</v>
      </c>
      <c r="N6" s="67">
        <f t="shared" si="1"/>
        <v>6113</v>
      </c>
      <c r="O6" s="42"/>
      <c r="P6" s="41">
        <f>SUM(P7:P53)</f>
        <v>177126180</v>
      </c>
      <c r="Q6" s="43">
        <f>C6/P6</f>
        <v>0.91161509834401666</v>
      </c>
      <c r="R6" s="41">
        <f t="shared" si="0"/>
        <v>34262000</v>
      </c>
      <c r="S6" s="44">
        <f>F6/R6</f>
        <v>0.94396646430447728</v>
      </c>
      <c r="T6" s="41">
        <f t="shared" si="0"/>
        <v>202240</v>
      </c>
      <c r="U6" s="44">
        <f>I6/T6</f>
        <v>0.58146261867088611</v>
      </c>
      <c r="V6" s="41">
        <f t="shared" ref="V6" si="2">SUM(V7:V53)</f>
        <v>313100</v>
      </c>
      <c r="W6" s="44">
        <f>L6/V6</f>
        <v>5.724688597892047E-2</v>
      </c>
    </row>
    <row r="7" spans="1:23" x14ac:dyDescent="0.45">
      <c r="A7" s="45" t="s">
        <v>13</v>
      </c>
      <c r="B7" s="40">
        <v>7961421</v>
      </c>
      <c r="C7" s="40">
        <v>6462281</v>
      </c>
      <c r="D7" s="40">
        <v>3242500</v>
      </c>
      <c r="E7" s="41">
        <v>3219781</v>
      </c>
      <c r="F7" s="46">
        <v>1497793</v>
      </c>
      <c r="G7" s="41">
        <v>750929</v>
      </c>
      <c r="H7" s="41">
        <v>746864</v>
      </c>
      <c r="I7" s="41">
        <v>873</v>
      </c>
      <c r="J7" s="41">
        <v>429</v>
      </c>
      <c r="K7" s="41">
        <v>444</v>
      </c>
      <c r="L7" s="67">
        <v>474</v>
      </c>
      <c r="M7" s="67">
        <v>291</v>
      </c>
      <c r="N7" s="67">
        <v>183</v>
      </c>
      <c r="O7" s="42"/>
      <c r="P7" s="41">
        <v>7433760</v>
      </c>
      <c r="Q7" s="43">
        <v>0.86931525903445905</v>
      </c>
      <c r="R7" s="47">
        <v>1518500</v>
      </c>
      <c r="S7" s="43">
        <v>0.98636351662825161</v>
      </c>
      <c r="T7" s="41">
        <v>900</v>
      </c>
      <c r="U7" s="44">
        <v>0.97</v>
      </c>
      <c r="V7" s="41">
        <v>8130</v>
      </c>
      <c r="W7" s="44">
        <v>5.830258302583026E-2</v>
      </c>
    </row>
    <row r="8" spans="1:23" x14ac:dyDescent="0.45">
      <c r="A8" s="45" t="s">
        <v>14</v>
      </c>
      <c r="B8" s="40">
        <v>2049249</v>
      </c>
      <c r="C8" s="40">
        <v>1858239</v>
      </c>
      <c r="D8" s="40">
        <v>931692</v>
      </c>
      <c r="E8" s="41">
        <v>926547</v>
      </c>
      <c r="F8" s="46">
        <v>188484</v>
      </c>
      <c r="G8" s="41">
        <v>94680</v>
      </c>
      <c r="H8" s="41">
        <v>93804</v>
      </c>
      <c r="I8" s="41">
        <v>2418</v>
      </c>
      <c r="J8" s="41">
        <v>1214</v>
      </c>
      <c r="K8" s="41">
        <v>1204</v>
      </c>
      <c r="L8" s="67">
        <v>108</v>
      </c>
      <c r="M8" s="67">
        <v>87</v>
      </c>
      <c r="N8" s="67">
        <v>21</v>
      </c>
      <c r="O8" s="42"/>
      <c r="P8" s="41">
        <v>1921955</v>
      </c>
      <c r="Q8" s="43">
        <v>0.96684833932115999</v>
      </c>
      <c r="R8" s="47">
        <v>186500</v>
      </c>
      <c r="S8" s="43">
        <v>1.0106380697050938</v>
      </c>
      <c r="T8" s="41">
        <v>3800</v>
      </c>
      <c r="U8" s="44">
        <v>0.63631578947368417</v>
      </c>
      <c r="V8" s="41">
        <v>800</v>
      </c>
      <c r="W8" s="44">
        <v>0.13500000000000001</v>
      </c>
    </row>
    <row r="9" spans="1:23" x14ac:dyDescent="0.45">
      <c r="A9" s="45" t="s">
        <v>15</v>
      </c>
      <c r="B9" s="40">
        <v>1969432</v>
      </c>
      <c r="C9" s="40">
        <v>1724735</v>
      </c>
      <c r="D9" s="40">
        <v>865340</v>
      </c>
      <c r="E9" s="41">
        <v>859395</v>
      </c>
      <c r="F9" s="46">
        <v>244589</v>
      </c>
      <c r="G9" s="41">
        <v>122762</v>
      </c>
      <c r="H9" s="41">
        <v>121827</v>
      </c>
      <c r="I9" s="41">
        <v>98</v>
      </c>
      <c r="J9" s="41">
        <v>50</v>
      </c>
      <c r="K9" s="41">
        <v>48</v>
      </c>
      <c r="L9" s="67">
        <v>10</v>
      </c>
      <c r="M9" s="67">
        <v>8</v>
      </c>
      <c r="N9" s="67">
        <v>2</v>
      </c>
      <c r="O9" s="42"/>
      <c r="P9" s="41">
        <v>1879585</v>
      </c>
      <c r="Q9" s="43">
        <v>0.91761479262709589</v>
      </c>
      <c r="R9" s="47">
        <v>227500</v>
      </c>
      <c r="S9" s="43">
        <v>1.0751164835164835</v>
      </c>
      <c r="T9" s="41">
        <v>260</v>
      </c>
      <c r="U9" s="44">
        <v>0.37692307692307692</v>
      </c>
      <c r="V9" s="41">
        <v>500</v>
      </c>
      <c r="W9" s="44">
        <v>0.02</v>
      </c>
    </row>
    <row r="10" spans="1:23" x14ac:dyDescent="0.45">
      <c r="A10" s="45" t="s">
        <v>16</v>
      </c>
      <c r="B10" s="40">
        <v>3560393</v>
      </c>
      <c r="C10" s="40">
        <v>2818165</v>
      </c>
      <c r="D10" s="40">
        <v>1413627</v>
      </c>
      <c r="E10" s="41">
        <v>1404538</v>
      </c>
      <c r="F10" s="46">
        <v>741840</v>
      </c>
      <c r="G10" s="41">
        <v>371809</v>
      </c>
      <c r="H10" s="41">
        <v>370031</v>
      </c>
      <c r="I10" s="41">
        <v>54</v>
      </c>
      <c r="J10" s="41">
        <v>21</v>
      </c>
      <c r="K10" s="41">
        <v>33</v>
      </c>
      <c r="L10" s="67">
        <v>334</v>
      </c>
      <c r="M10" s="67">
        <v>229</v>
      </c>
      <c r="N10" s="67">
        <v>105</v>
      </c>
      <c r="O10" s="42"/>
      <c r="P10" s="41">
        <v>3171035</v>
      </c>
      <c r="Q10" s="43">
        <v>0.88872087504552932</v>
      </c>
      <c r="R10" s="47">
        <v>854400</v>
      </c>
      <c r="S10" s="43">
        <v>0.86825842696629218</v>
      </c>
      <c r="T10" s="41">
        <v>240</v>
      </c>
      <c r="U10" s="44">
        <v>0.22500000000000001</v>
      </c>
      <c r="V10" s="41">
        <v>12140</v>
      </c>
      <c r="W10" s="44">
        <v>2.7512355848434925E-2</v>
      </c>
    </row>
    <row r="11" spans="1:23" x14ac:dyDescent="0.45">
      <c r="A11" s="45" t="s">
        <v>17</v>
      </c>
      <c r="B11" s="40">
        <v>1593090</v>
      </c>
      <c r="C11" s="40">
        <v>1496859</v>
      </c>
      <c r="D11" s="40">
        <v>750446</v>
      </c>
      <c r="E11" s="41">
        <v>746413</v>
      </c>
      <c r="F11" s="46">
        <v>96153</v>
      </c>
      <c r="G11" s="41">
        <v>48374</v>
      </c>
      <c r="H11" s="41">
        <v>47779</v>
      </c>
      <c r="I11" s="41">
        <v>67</v>
      </c>
      <c r="J11" s="41">
        <v>34</v>
      </c>
      <c r="K11" s="41">
        <v>33</v>
      </c>
      <c r="L11" s="67">
        <v>11</v>
      </c>
      <c r="M11" s="67">
        <v>10</v>
      </c>
      <c r="N11" s="67">
        <v>1</v>
      </c>
      <c r="O11" s="42"/>
      <c r="P11" s="41">
        <v>1523455</v>
      </c>
      <c r="Q11" s="43">
        <v>0.98254231336009268</v>
      </c>
      <c r="R11" s="47">
        <v>87900</v>
      </c>
      <c r="S11" s="43">
        <v>1.0938907849829351</v>
      </c>
      <c r="T11" s="41">
        <v>140</v>
      </c>
      <c r="U11" s="44">
        <v>0.47857142857142859</v>
      </c>
      <c r="V11" s="41">
        <v>200</v>
      </c>
      <c r="W11" s="44">
        <v>5.5E-2</v>
      </c>
    </row>
    <row r="12" spans="1:23" x14ac:dyDescent="0.45">
      <c r="A12" s="45" t="s">
        <v>18</v>
      </c>
      <c r="B12" s="40">
        <v>1745018</v>
      </c>
      <c r="C12" s="40">
        <v>1666715</v>
      </c>
      <c r="D12" s="40">
        <v>835644</v>
      </c>
      <c r="E12" s="41">
        <v>831071</v>
      </c>
      <c r="F12" s="46">
        <v>77963</v>
      </c>
      <c r="G12" s="41">
        <v>39034</v>
      </c>
      <c r="H12" s="41">
        <v>38929</v>
      </c>
      <c r="I12" s="41">
        <v>161</v>
      </c>
      <c r="J12" s="41">
        <v>80</v>
      </c>
      <c r="K12" s="41">
        <v>81</v>
      </c>
      <c r="L12" s="67">
        <v>179</v>
      </c>
      <c r="M12" s="67">
        <v>87</v>
      </c>
      <c r="N12" s="67">
        <v>92</v>
      </c>
      <c r="O12" s="42"/>
      <c r="P12" s="41">
        <v>1736595</v>
      </c>
      <c r="Q12" s="43">
        <v>0.95976033559926177</v>
      </c>
      <c r="R12" s="47">
        <v>61700</v>
      </c>
      <c r="S12" s="43">
        <v>1.263581847649919</v>
      </c>
      <c r="T12" s="41">
        <v>340</v>
      </c>
      <c r="U12" s="44">
        <v>0.47352941176470587</v>
      </c>
      <c r="V12" s="41">
        <v>400</v>
      </c>
      <c r="W12" s="44">
        <v>0.44750000000000001</v>
      </c>
    </row>
    <row r="13" spans="1:23" x14ac:dyDescent="0.45">
      <c r="A13" s="45" t="s">
        <v>19</v>
      </c>
      <c r="B13" s="40">
        <v>2974154</v>
      </c>
      <c r="C13" s="40">
        <v>2765671</v>
      </c>
      <c r="D13" s="40">
        <v>1388082</v>
      </c>
      <c r="E13" s="41">
        <v>1377589</v>
      </c>
      <c r="F13" s="46">
        <v>208067</v>
      </c>
      <c r="G13" s="41">
        <v>104518</v>
      </c>
      <c r="H13" s="41">
        <v>103549</v>
      </c>
      <c r="I13" s="41">
        <v>253</v>
      </c>
      <c r="J13" s="41">
        <v>126</v>
      </c>
      <c r="K13" s="41">
        <v>127</v>
      </c>
      <c r="L13" s="67">
        <v>163</v>
      </c>
      <c r="M13" s="67">
        <v>121</v>
      </c>
      <c r="N13" s="67">
        <v>42</v>
      </c>
      <c r="O13" s="42"/>
      <c r="P13" s="41">
        <v>2910040</v>
      </c>
      <c r="Q13" s="43">
        <v>0.95038934172726153</v>
      </c>
      <c r="R13" s="47">
        <v>178600</v>
      </c>
      <c r="S13" s="43">
        <v>1.1649888017917134</v>
      </c>
      <c r="T13" s="41">
        <v>560</v>
      </c>
      <c r="U13" s="44">
        <v>0.45178571428571429</v>
      </c>
      <c r="V13" s="41">
        <v>11240</v>
      </c>
      <c r="W13" s="44">
        <v>1.4501779359430604E-2</v>
      </c>
    </row>
    <row r="14" spans="1:23" x14ac:dyDescent="0.45">
      <c r="A14" s="45" t="s">
        <v>20</v>
      </c>
      <c r="B14" s="40">
        <v>4648631</v>
      </c>
      <c r="C14" s="40">
        <v>3776544</v>
      </c>
      <c r="D14" s="40">
        <v>1894312</v>
      </c>
      <c r="E14" s="41">
        <v>1882232</v>
      </c>
      <c r="F14" s="46">
        <v>871079</v>
      </c>
      <c r="G14" s="41">
        <v>436921</v>
      </c>
      <c r="H14" s="41">
        <v>434158</v>
      </c>
      <c r="I14" s="41">
        <v>370</v>
      </c>
      <c r="J14" s="41">
        <v>176</v>
      </c>
      <c r="K14" s="41">
        <v>194</v>
      </c>
      <c r="L14" s="67">
        <v>638</v>
      </c>
      <c r="M14" s="67">
        <v>391</v>
      </c>
      <c r="N14" s="67">
        <v>247</v>
      </c>
      <c r="O14" s="42"/>
      <c r="P14" s="41">
        <v>4064675</v>
      </c>
      <c r="Q14" s="43">
        <v>0.92911339775012758</v>
      </c>
      <c r="R14" s="47">
        <v>892500</v>
      </c>
      <c r="S14" s="43">
        <v>0.97599887955182074</v>
      </c>
      <c r="T14" s="41">
        <v>860</v>
      </c>
      <c r="U14" s="44">
        <v>0.43023255813953487</v>
      </c>
      <c r="V14" s="41">
        <v>5800</v>
      </c>
      <c r="W14" s="44">
        <v>0.11</v>
      </c>
    </row>
    <row r="15" spans="1:23" x14ac:dyDescent="0.45">
      <c r="A15" s="48" t="s">
        <v>21</v>
      </c>
      <c r="B15" s="40">
        <v>3088433</v>
      </c>
      <c r="C15" s="40">
        <v>2704907</v>
      </c>
      <c r="D15" s="40">
        <v>1356485</v>
      </c>
      <c r="E15" s="41">
        <v>1348422</v>
      </c>
      <c r="F15" s="46">
        <v>382388</v>
      </c>
      <c r="G15" s="41">
        <v>192256</v>
      </c>
      <c r="H15" s="41">
        <v>190132</v>
      </c>
      <c r="I15" s="41">
        <v>829</v>
      </c>
      <c r="J15" s="41">
        <v>413</v>
      </c>
      <c r="K15" s="41">
        <v>416</v>
      </c>
      <c r="L15" s="67">
        <v>309</v>
      </c>
      <c r="M15" s="67">
        <v>189</v>
      </c>
      <c r="N15" s="67">
        <v>120</v>
      </c>
      <c r="O15" s="42"/>
      <c r="P15" s="41">
        <v>2869350</v>
      </c>
      <c r="Q15" s="43">
        <v>0.94268980779619083</v>
      </c>
      <c r="R15" s="47">
        <v>375900</v>
      </c>
      <c r="S15" s="43">
        <v>1.0172599095504122</v>
      </c>
      <c r="T15" s="41">
        <v>1220</v>
      </c>
      <c r="U15" s="44">
        <v>0.67950819672131146</v>
      </c>
      <c r="V15" s="41">
        <v>4210</v>
      </c>
      <c r="W15" s="44">
        <v>7.3396674584323043E-2</v>
      </c>
    </row>
    <row r="16" spans="1:23" x14ac:dyDescent="0.45">
      <c r="A16" s="45" t="s">
        <v>22</v>
      </c>
      <c r="B16" s="40">
        <v>3010371</v>
      </c>
      <c r="C16" s="40">
        <v>2159065</v>
      </c>
      <c r="D16" s="40">
        <v>1083258</v>
      </c>
      <c r="E16" s="41">
        <v>1075807</v>
      </c>
      <c r="F16" s="46">
        <v>850921</v>
      </c>
      <c r="G16" s="41">
        <v>426666</v>
      </c>
      <c r="H16" s="41">
        <v>424255</v>
      </c>
      <c r="I16" s="41">
        <v>224</v>
      </c>
      <c r="J16" s="41">
        <v>95</v>
      </c>
      <c r="K16" s="41">
        <v>129</v>
      </c>
      <c r="L16" s="67">
        <v>161</v>
      </c>
      <c r="M16" s="67">
        <v>111</v>
      </c>
      <c r="N16" s="67">
        <v>50</v>
      </c>
      <c r="O16" s="42"/>
      <c r="P16" s="41">
        <v>2506095</v>
      </c>
      <c r="Q16" s="43">
        <v>0.86152560058577188</v>
      </c>
      <c r="R16" s="47">
        <v>887500</v>
      </c>
      <c r="S16" s="43">
        <v>0.95878422535211272</v>
      </c>
      <c r="T16" s="41">
        <v>440</v>
      </c>
      <c r="U16" s="44">
        <v>0.50909090909090904</v>
      </c>
      <c r="V16" s="41">
        <v>1040</v>
      </c>
      <c r="W16" s="44">
        <v>0.15480769230769231</v>
      </c>
    </row>
    <row r="17" spans="1:23" x14ac:dyDescent="0.45">
      <c r="A17" s="45" t="s">
        <v>23</v>
      </c>
      <c r="B17" s="40">
        <v>11591184</v>
      </c>
      <c r="C17" s="40">
        <v>9891652</v>
      </c>
      <c r="D17" s="40">
        <v>4967926</v>
      </c>
      <c r="E17" s="41">
        <v>4923726</v>
      </c>
      <c r="F17" s="46">
        <v>1680007</v>
      </c>
      <c r="G17" s="41">
        <v>841294</v>
      </c>
      <c r="H17" s="41">
        <v>838713</v>
      </c>
      <c r="I17" s="41">
        <v>18095</v>
      </c>
      <c r="J17" s="41">
        <v>9064</v>
      </c>
      <c r="K17" s="41">
        <v>9031</v>
      </c>
      <c r="L17" s="67">
        <v>1430</v>
      </c>
      <c r="M17" s="67">
        <v>818</v>
      </c>
      <c r="N17" s="67">
        <v>612</v>
      </c>
      <c r="O17" s="42"/>
      <c r="P17" s="41">
        <v>10836010</v>
      </c>
      <c r="Q17" s="43">
        <v>0.91285002505534785</v>
      </c>
      <c r="R17" s="47">
        <v>659400</v>
      </c>
      <c r="S17" s="43">
        <v>2.5477813163481953</v>
      </c>
      <c r="T17" s="41">
        <v>37820</v>
      </c>
      <c r="U17" s="44">
        <v>0.47845055526176627</v>
      </c>
      <c r="V17" s="41">
        <v>15760</v>
      </c>
      <c r="W17" s="44">
        <v>9.073604060913705E-2</v>
      </c>
    </row>
    <row r="18" spans="1:23" x14ac:dyDescent="0.45">
      <c r="A18" s="45" t="s">
        <v>24</v>
      </c>
      <c r="B18" s="40">
        <v>9905810</v>
      </c>
      <c r="C18" s="40">
        <v>8197897</v>
      </c>
      <c r="D18" s="40">
        <v>4113593</v>
      </c>
      <c r="E18" s="41">
        <v>4084304</v>
      </c>
      <c r="F18" s="46">
        <v>1706327</v>
      </c>
      <c r="G18" s="41">
        <v>854943</v>
      </c>
      <c r="H18" s="41">
        <v>851384</v>
      </c>
      <c r="I18" s="41">
        <v>823</v>
      </c>
      <c r="J18" s="41">
        <v>371</v>
      </c>
      <c r="K18" s="41">
        <v>452</v>
      </c>
      <c r="L18" s="67">
        <v>763</v>
      </c>
      <c r="M18" s="67">
        <v>565</v>
      </c>
      <c r="N18" s="67">
        <v>198</v>
      </c>
      <c r="O18" s="42"/>
      <c r="P18" s="41">
        <v>8816645</v>
      </c>
      <c r="Q18" s="43">
        <v>0.92982047025824444</v>
      </c>
      <c r="R18" s="47">
        <v>643300</v>
      </c>
      <c r="S18" s="43">
        <v>2.6524591947769314</v>
      </c>
      <c r="T18" s="41">
        <v>4560</v>
      </c>
      <c r="U18" s="44">
        <v>0.18048245614035088</v>
      </c>
      <c r="V18" s="41">
        <v>9740</v>
      </c>
      <c r="W18" s="44">
        <v>7.8336755646817247E-2</v>
      </c>
    </row>
    <row r="19" spans="1:23" x14ac:dyDescent="0.45">
      <c r="A19" s="45" t="s">
        <v>25</v>
      </c>
      <c r="B19" s="40">
        <v>21316271</v>
      </c>
      <c r="C19" s="40">
        <v>15932862</v>
      </c>
      <c r="D19" s="40">
        <v>7997310</v>
      </c>
      <c r="E19" s="41">
        <v>7935552</v>
      </c>
      <c r="F19" s="46">
        <v>5365943</v>
      </c>
      <c r="G19" s="41">
        <v>2691483</v>
      </c>
      <c r="H19" s="41">
        <v>2674460</v>
      </c>
      <c r="I19" s="41">
        <v>13665</v>
      </c>
      <c r="J19" s="41">
        <v>6784</v>
      </c>
      <c r="K19" s="41">
        <v>6881</v>
      </c>
      <c r="L19" s="67">
        <v>3801</v>
      </c>
      <c r="M19" s="67">
        <v>2341</v>
      </c>
      <c r="N19" s="67">
        <v>1460</v>
      </c>
      <c r="O19" s="42"/>
      <c r="P19" s="41">
        <v>17678890</v>
      </c>
      <c r="Q19" s="43">
        <v>0.90123655953512916</v>
      </c>
      <c r="R19" s="47">
        <v>10135750</v>
      </c>
      <c r="S19" s="43">
        <v>0.52940759193942233</v>
      </c>
      <c r="T19" s="41">
        <v>43740</v>
      </c>
      <c r="U19" s="44">
        <v>0.3124142661179698</v>
      </c>
      <c r="V19" s="41">
        <v>34010</v>
      </c>
      <c r="W19" s="44">
        <v>0.11176124669214937</v>
      </c>
    </row>
    <row r="20" spans="1:23" x14ac:dyDescent="0.45">
      <c r="A20" s="45" t="s">
        <v>26</v>
      </c>
      <c r="B20" s="40">
        <v>14398620</v>
      </c>
      <c r="C20" s="40">
        <v>11052624</v>
      </c>
      <c r="D20" s="40">
        <v>5544058</v>
      </c>
      <c r="E20" s="41">
        <v>5508566</v>
      </c>
      <c r="F20" s="46">
        <v>3337910</v>
      </c>
      <c r="G20" s="41">
        <v>1672184</v>
      </c>
      <c r="H20" s="41">
        <v>1665726</v>
      </c>
      <c r="I20" s="41">
        <v>6096</v>
      </c>
      <c r="J20" s="41">
        <v>3054</v>
      </c>
      <c r="K20" s="41">
        <v>3042</v>
      </c>
      <c r="L20" s="67">
        <v>1990</v>
      </c>
      <c r="M20" s="67">
        <v>1276</v>
      </c>
      <c r="N20" s="67">
        <v>714</v>
      </c>
      <c r="O20" s="42"/>
      <c r="P20" s="41">
        <v>11882835</v>
      </c>
      <c r="Q20" s="43">
        <v>0.93013359185749866</v>
      </c>
      <c r="R20" s="47">
        <v>1939900</v>
      </c>
      <c r="S20" s="43">
        <v>1.720660858807155</v>
      </c>
      <c r="T20" s="41">
        <v>11640</v>
      </c>
      <c r="U20" s="44">
        <v>0.52371134020618559</v>
      </c>
      <c r="V20" s="41">
        <v>20320</v>
      </c>
      <c r="W20" s="44">
        <v>9.7933070866141739E-2</v>
      </c>
    </row>
    <row r="21" spans="1:23" x14ac:dyDescent="0.45">
      <c r="A21" s="45" t="s">
        <v>27</v>
      </c>
      <c r="B21" s="40">
        <v>3559135</v>
      </c>
      <c r="C21" s="40">
        <v>2987023</v>
      </c>
      <c r="D21" s="40">
        <v>1497346</v>
      </c>
      <c r="E21" s="41">
        <v>1489677</v>
      </c>
      <c r="F21" s="46">
        <v>571605</v>
      </c>
      <c r="G21" s="41">
        <v>286700</v>
      </c>
      <c r="H21" s="41">
        <v>284905</v>
      </c>
      <c r="I21" s="41">
        <v>77</v>
      </c>
      <c r="J21" s="41">
        <v>35</v>
      </c>
      <c r="K21" s="41">
        <v>42</v>
      </c>
      <c r="L21" s="67">
        <v>430</v>
      </c>
      <c r="M21" s="67">
        <v>286</v>
      </c>
      <c r="N21" s="67">
        <v>144</v>
      </c>
      <c r="O21" s="42"/>
      <c r="P21" s="41">
        <v>3293905</v>
      </c>
      <c r="Q21" s="43">
        <v>0.90683337861899482</v>
      </c>
      <c r="R21" s="47">
        <v>584800</v>
      </c>
      <c r="S21" s="43">
        <v>0.97743673050615598</v>
      </c>
      <c r="T21" s="41">
        <v>340</v>
      </c>
      <c r="U21" s="44">
        <v>0.22647058823529412</v>
      </c>
      <c r="V21" s="41">
        <v>4180</v>
      </c>
      <c r="W21" s="44">
        <v>0.10287081339712918</v>
      </c>
    </row>
    <row r="22" spans="1:23" x14ac:dyDescent="0.45">
      <c r="A22" s="45" t="s">
        <v>28</v>
      </c>
      <c r="B22" s="40">
        <v>1679451</v>
      </c>
      <c r="C22" s="40">
        <v>1493062</v>
      </c>
      <c r="D22" s="40">
        <v>748264</v>
      </c>
      <c r="E22" s="41">
        <v>744798</v>
      </c>
      <c r="F22" s="46">
        <v>186122</v>
      </c>
      <c r="G22" s="41">
        <v>93279</v>
      </c>
      <c r="H22" s="41">
        <v>92843</v>
      </c>
      <c r="I22" s="41">
        <v>216</v>
      </c>
      <c r="J22" s="41">
        <v>107</v>
      </c>
      <c r="K22" s="41">
        <v>109</v>
      </c>
      <c r="L22" s="67">
        <v>51</v>
      </c>
      <c r="M22" s="67">
        <v>39</v>
      </c>
      <c r="N22" s="67">
        <v>12</v>
      </c>
      <c r="O22" s="42"/>
      <c r="P22" s="41">
        <v>1611720</v>
      </c>
      <c r="Q22" s="43">
        <v>0.92637803092348547</v>
      </c>
      <c r="R22" s="47">
        <v>176600</v>
      </c>
      <c r="S22" s="43">
        <v>1.0539184597961495</v>
      </c>
      <c r="T22" s="41">
        <v>540</v>
      </c>
      <c r="U22" s="44">
        <v>0.4</v>
      </c>
      <c r="V22" s="41">
        <v>460</v>
      </c>
      <c r="W22" s="44">
        <v>0.1108695652173913</v>
      </c>
    </row>
    <row r="23" spans="1:23" x14ac:dyDescent="0.45">
      <c r="A23" s="45" t="s">
        <v>29</v>
      </c>
      <c r="B23" s="40">
        <v>1738718</v>
      </c>
      <c r="C23" s="40">
        <v>1531972</v>
      </c>
      <c r="D23" s="40">
        <v>767994</v>
      </c>
      <c r="E23" s="41">
        <v>763978</v>
      </c>
      <c r="F23" s="46">
        <v>205631</v>
      </c>
      <c r="G23" s="41">
        <v>103157</v>
      </c>
      <c r="H23" s="41">
        <v>102474</v>
      </c>
      <c r="I23" s="41">
        <v>1009</v>
      </c>
      <c r="J23" s="41">
        <v>503</v>
      </c>
      <c r="K23" s="41">
        <v>506</v>
      </c>
      <c r="L23" s="67">
        <v>106</v>
      </c>
      <c r="M23" s="67">
        <v>82</v>
      </c>
      <c r="N23" s="67">
        <v>24</v>
      </c>
      <c r="O23" s="42"/>
      <c r="P23" s="41">
        <v>1620330</v>
      </c>
      <c r="Q23" s="43">
        <v>0.94546913283096656</v>
      </c>
      <c r="R23" s="47">
        <v>220900</v>
      </c>
      <c r="S23" s="43">
        <v>0.93087822544137622</v>
      </c>
      <c r="T23" s="41">
        <v>1180</v>
      </c>
      <c r="U23" s="44">
        <v>0.85508474576271187</v>
      </c>
      <c r="V23" s="41">
        <v>3400</v>
      </c>
      <c r="W23" s="44">
        <v>3.1176470588235295E-2</v>
      </c>
    </row>
    <row r="24" spans="1:23" x14ac:dyDescent="0.45">
      <c r="A24" s="45" t="s">
        <v>30</v>
      </c>
      <c r="B24" s="40">
        <v>1196098</v>
      </c>
      <c r="C24" s="40">
        <v>1052960</v>
      </c>
      <c r="D24" s="40">
        <v>528074</v>
      </c>
      <c r="E24" s="41">
        <v>524886</v>
      </c>
      <c r="F24" s="46">
        <v>142832</v>
      </c>
      <c r="G24" s="41">
        <v>71640</v>
      </c>
      <c r="H24" s="41">
        <v>71192</v>
      </c>
      <c r="I24" s="41">
        <v>63</v>
      </c>
      <c r="J24" s="41">
        <v>21</v>
      </c>
      <c r="K24" s="41">
        <v>42</v>
      </c>
      <c r="L24" s="67">
        <v>243</v>
      </c>
      <c r="M24" s="67">
        <v>163</v>
      </c>
      <c r="N24" s="67">
        <v>80</v>
      </c>
      <c r="O24" s="42"/>
      <c r="P24" s="41">
        <v>1125370</v>
      </c>
      <c r="Q24" s="43">
        <v>0.93565671734629496</v>
      </c>
      <c r="R24" s="47">
        <v>145200</v>
      </c>
      <c r="S24" s="43">
        <v>0.98369146005509644</v>
      </c>
      <c r="T24" s="41">
        <v>140</v>
      </c>
      <c r="U24" s="44">
        <v>0.45</v>
      </c>
      <c r="V24" s="41">
        <v>6410</v>
      </c>
      <c r="W24" s="44">
        <v>3.7909516380655227E-2</v>
      </c>
    </row>
    <row r="25" spans="1:23" x14ac:dyDescent="0.45">
      <c r="A25" s="45" t="s">
        <v>31</v>
      </c>
      <c r="B25" s="40">
        <v>1276061</v>
      </c>
      <c r="C25" s="40">
        <v>1125839</v>
      </c>
      <c r="D25" s="40">
        <v>564409</v>
      </c>
      <c r="E25" s="41">
        <v>561430</v>
      </c>
      <c r="F25" s="46">
        <v>150126</v>
      </c>
      <c r="G25" s="41">
        <v>75313</v>
      </c>
      <c r="H25" s="41">
        <v>74813</v>
      </c>
      <c r="I25" s="41">
        <v>32</v>
      </c>
      <c r="J25" s="41">
        <v>12</v>
      </c>
      <c r="K25" s="41">
        <v>20</v>
      </c>
      <c r="L25" s="67">
        <v>64</v>
      </c>
      <c r="M25" s="67">
        <v>54</v>
      </c>
      <c r="N25" s="67">
        <v>10</v>
      </c>
      <c r="O25" s="42"/>
      <c r="P25" s="41">
        <v>1271190</v>
      </c>
      <c r="Q25" s="43">
        <v>0.88565753349223952</v>
      </c>
      <c r="R25" s="47">
        <v>139400</v>
      </c>
      <c r="S25" s="43">
        <v>1.0769440459110473</v>
      </c>
      <c r="T25" s="41">
        <v>380</v>
      </c>
      <c r="U25" s="44">
        <v>8.4210526315789472E-2</v>
      </c>
      <c r="V25" s="41">
        <v>4280</v>
      </c>
      <c r="W25" s="44">
        <v>1.4953271028037384E-2</v>
      </c>
    </row>
    <row r="26" spans="1:23" x14ac:dyDescent="0.45">
      <c r="A26" s="45" t="s">
        <v>32</v>
      </c>
      <c r="B26" s="40">
        <v>3247410</v>
      </c>
      <c r="C26" s="40">
        <v>2956343</v>
      </c>
      <c r="D26" s="40">
        <v>1482207</v>
      </c>
      <c r="E26" s="41">
        <v>1474136</v>
      </c>
      <c r="F26" s="46">
        <v>290459</v>
      </c>
      <c r="G26" s="41">
        <v>145728</v>
      </c>
      <c r="H26" s="41">
        <v>144731</v>
      </c>
      <c r="I26" s="41">
        <v>122</v>
      </c>
      <c r="J26" s="41">
        <v>55</v>
      </c>
      <c r="K26" s="41">
        <v>67</v>
      </c>
      <c r="L26" s="67">
        <v>486</v>
      </c>
      <c r="M26" s="67">
        <v>327</v>
      </c>
      <c r="N26" s="67">
        <v>159</v>
      </c>
      <c r="O26" s="42"/>
      <c r="P26" s="41">
        <v>3174370</v>
      </c>
      <c r="Q26" s="43">
        <v>0.9313164501932667</v>
      </c>
      <c r="R26" s="47">
        <v>268100</v>
      </c>
      <c r="S26" s="43">
        <v>1.0833979858261842</v>
      </c>
      <c r="T26" s="41">
        <v>140</v>
      </c>
      <c r="U26" s="44">
        <v>0.87142857142857144</v>
      </c>
      <c r="V26" s="41">
        <v>13310</v>
      </c>
      <c r="W26" s="44">
        <v>3.6513899323816677E-2</v>
      </c>
    </row>
    <row r="27" spans="1:23" x14ac:dyDescent="0.45">
      <c r="A27" s="45" t="s">
        <v>33</v>
      </c>
      <c r="B27" s="40">
        <v>3125147</v>
      </c>
      <c r="C27" s="40">
        <v>2783962</v>
      </c>
      <c r="D27" s="40">
        <v>1394544</v>
      </c>
      <c r="E27" s="41">
        <v>1389418</v>
      </c>
      <c r="F27" s="46">
        <v>338979</v>
      </c>
      <c r="G27" s="41">
        <v>170629</v>
      </c>
      <c r="H27" s="41">
        <v>168350</v>
      </c>
      <c r="I27" s="41">
        <v>2139</v>
      </c>
      <c r="J27" s="41">
        <v>1065</v>
      </c>
      <c r="K27" s="41">
        <v>1074</v>
      </c>
      <c r="L27" s="67">
        <v>67</v>
      </c>
      <c r="M27" s="67">
        <v>35</v>
      </c>
      <c r="N27" s="67">
        <v>32</v>
      </c>
      <c r="O27" s="42"/>
      <c r="P27" s="41">
        <v>3040725</v>
      </c>
      <c r="Q27" s="43">
        <v>0.91555862499897234</v>
      </c>
      <c r="R27" s="47">
        <v>279600</v>
      </c>
      <c r="S27" s="43">
        <v>1.2123712446351931</v>
      </c>
      <c r="T27" s="41">
        <v>2680</v>
      </c>
      <c r="U27" s="44">
        <v>0.79813432835820897</v>
      </c>
      <c r="V27" s="41">
        <v>710</v>
      </c>
      <c r="W27" s="44">
        <v>9.4366197183098591E-2</v>
      </c>
    </row>
    <row r="28" spans="1:23" x14ac:dyDescent="0.45">
      <c r="A28" s="45" t="s">
        <v>34</v>
      </c>
      <c r="B28" s="40">
        <v>5936718</v>
      </c>
      <c r="C28" s="40">
        <v>5153293</v>
      </c>
      <c r="D28" s="40">
        <v>2584397</v>
      </c>
      <c r="E28" s="41">
        <v>2568896</v>
      </c>
      <c r="F28" s="46">
        <v>782532</v>
      </c>
      <c r="G28" s="41">
        <v>392220</v>
      </c>
      <c r="H28" s="41">
        <v>390312</v>
      </c>
      <c r="I28" s="41">
        <v>202</v>
      </c>
      <c r="J28" s="41">
        <v>94</v>
      </c>
      <c r="K28" s="41">
        <v>108</v>
      </c>
      <c r="L28" s="67">
        <v>691</v>
      </c>
      <c r="M28" s="67">
        <v>534</v>
      </c>
      <c r="N28" s="67">
        <v>157</v>
      </c>
      <c r="O28" s="42"/>
      <c r="P28" s="41">
        <v>5396620</v>
      </c>
      <c r="Q28" s="43">
        <v>0.95491122220945701</v>
      </c>
      <c r="R28" s="47">
        <v>752600</v>
      </c>
      <c r="S28" s="43">
        <v>1.0397714589423332</v>
      </c>
      <c r="T28" s="41">
        <v>1160</v>
      </c>
      <c r="U28" s="44">
        <v>0.17413793103448275</v>
      </c>
      <c r="V28" s="41">
        <v>57760</v>
      </c>
      <c r="W28" s="44">
        <v>1.1963296398891966E-2</v>
      </c>
    </row>
    <row r="29" spans="1:23" x14ac:dyDescent="0.45">
      <c r="A29" s="45" t="s">
        <v>35</v>
      </c>
      <c r="B29" s="40">
        <v>11245354</v>
      </c>
      <c r="C29" s="40">
        <v>8810184</v>
      </c>
      <c r="D29" s="40">
        <v>4417428</v>
      </c>
      <c r="E29" s="41">
        <v>4392756</v>
      </c>
      <c r="F29" s="46">
        <v>2433998</v>
      </c>
      <c r="G29" s="41">
        <v>1220842</v>
      </c>
      <c r="H29" s="41">
        <v>1213156</v>
      </c>
      <c r="I29" s="41">
        <v>749</v>
      </c>
      <c r="J29" s="41">
        <v>331</v>
      </c>
      <c r="K29" s="41">
        <v>418</v>
      </c>
      <c r="L29" s="67">
        <v>423</v>
      </c>
      <c r="M29" s="67">
        <v>296</v>
      </c>
      <c r="N29" s="67">
        <v>127</v>
      </c>
      <c r="O29" s="42"/>
      <c r="P29" s="41">
        <v>10122810</v>
      </c>
      <c r="Q29" s="43">
        <v>0.87032987875896117</v>
      </c>
      <c r="R29" s="47">
        <v>2709900</v>
      </c>
      <c r="S29" s="43">
        <v>0.8981873869884498</v>
      </c>
      <c r="T29" s="41">
        <v>1540</v>
      </c>
      <c r="U29" s="44">
        <v>0.48636363636363639</v>
      </c>
      <c r="V29" s="41">
        <v>5840</v>
      </c>
      <c r="W29" s="44">
        <v>7.2431506849315069E-2</v>
      </c>
    </row>
    <row r="30" spans="1:23" x14ac:dyDescent="0.45">
      <c r="A30" s="45" t="s">
        <v>36</v>
      </c>
      <c r="B30" s="40">
        <v>2778295</v>
      </c>
      <c r="C30" s="40">
        <v>2505769</v>
      </c>
      <c r="D30" s="40">
        <v>1255948</v>
      </c>
      <c r="E30" s="41">
        <v>1249821</v>
      </c>
      <c r="F30" s="46">
        <v>271828</v>
      </c>
      <c r="G30" s="41">
        <v>136534</v>
      </c>
      <c r="H30" s="41">
        <v>135294</v>
      </c>
      <c r="I30" s="41">
        <v>521</v>
      </c>
      <c r="J30" s="41">
        <v>258</v>
      </c>
      <c r="K30" s="41">
        <v>263</v>
      </c>
      <c r="L30" s="67">
        <v>177</v>
      </c>
      <c r="M30" s="67">
        <v>146</v>
      </c>
      <c r="N30" s="67">
        <v>31</v>
      </c>
      <c r="O30" s="42"/>
      <c r="P30" s="41">
        <v>2668985</v>
      </c>
      <c r="Q30" s="43">
        <v>0.93884716474614882</v>
      </c>
      <c r="R30" s="47">
        <v>239550</v>
      </c>
      <c r="S30" s="43">
        <v>1.1347443122521395</v>
      </c>
      <c r="T30" s="41">
        <v>880</v>
      </c>
      <c r="U30" s="44">
        <v>0.59204545454545454</v>
      </c>
      <c r="V30" s="41">
        <v>2940</v>
      </c>
      <c r="W30" s="44">
        <v>6.0204081632653061E-2</v>
      </c>
    </row>
    <row r="31" spans="1:23" x14ac:dyDescent="0.45">
      <c r="A31" s="45" t="s">
        <v>37</v>
      </c>
      <c r="B31" s="40">
        <v>2184011</v>
      </c>
      <c r="C31" s="40">
        <v>1815016</v>
      </c>
      <c r="D31" s="40">
        <v>910551</v>
      </c>
      <c r="E31" s="41">
        <v>904465</v>
      </c>
      <c r="F31" s="46">
        <v>368810</v>
      </c>
      <c r="G31" s="41">
        <v>184784</v>
      </c>
      <c r="H31" s="41">
        <v>184026</v>
      </c>
      <c r="I31" s="41">
        <v>94</v>
      </c>
      <c r="J31" s="41">
        <v>44</v>
      </c>
      <c r="K31" s="41">
        <v>50</v>
      </c>
      <c r="L31" s="67">
        <v>91</v>
      </c>
      <c r="M31" s="67">
        <v>69</v>
      </c>
      <c r="N31" s="67">
        <v>22</v>
      </c>
      <c r="O31" s="42"/>
      <c r="P31" s="41">
        <v>1916090</v>
      </c>
      <c r="Q31" s="43">
        <v>0.94724986822122137</v>
      </c>
      <c r="R31" s="47">
        <v>348300</v>
      </c>
      <c r="S31" s="43">
        <v>1.0588860178007464</v>
      </c>
      <c r="T31" s="41">
        <v>240</v>
      </c>
      <c r="U31" s="44">
        <v>0.39166666666666666</v>
      </c>
      <c r="V31" s="41">
        <v>1420</v>
      </c>
      <c r="W31" s="44">
        <v>6.4084507042253519E-2</v>
      </c>
    </row>
    <row r="32" spans="1:23" x14ac:dyDescent="0.45">
      <c r="A32" s="45" t="s">
        <v>38</v>
      </c>
      <c r="B32" s="40">
        <v>3768151</v>
      </c>
      <c r="C32" s="40">
        <v>3114712</v>
      </c>
      <c r="D32" s="40">
        <v>1561517</v>
      </c>
      <c r="E32" s="41">
        <v>1553195</v>
      </c>
      <c r="F32" s="46">
        <v>652668</v>
      </c>
      <c r="G32" s="41">
        <v>327542</v>
      </c>
      <c r="H32" s="41">
        <v>325126</v>
      </c>
      <c r="I32" s="41">
        <v>499</v>
      </c>
      <c r="J32" s="41">
        <v>251</v>
      </c>
      <c r="K32" s="41">
        <v>248</v>
      </c>
      <c r="L32" s="67">
        <v>272</v>
      </c>
      <c r="M32" s="67">
        <v>157</v>
      </c>
      <c r="N32" s="67">
        <v>115</v>
      </c>
      <c r="O32" s="42"/>
      <c r="P32" s="41">
        <v>3409695</v>
      </c>
      <c r="Q32" s="43">
        <v>0.91348698343986778</v>
      </c>
      <c r="R32" s="47">
        <v>704200</v>
      </c>
      <c r="S32" s="43">
        <v>0.92682192558932119</v>
      </c>
      <c r="T32" s="41">
        <v>1060</v>
      </c>
      <c r="U32" s="44">
        <v>0.47075471698113208</v>
      </c>
      <c r="V32" s="41">
        <v>2370</v>
      </c>
      <c r="W32" s="44">
        <v>0.11476793248945148</v>
      </c>
    </row>
    <row r="33" spans="1:23" x14ac:dyDescent="0.45">
      <c r="A33" s="45" t="s">
        <v>39</v>
      </c>
      <c r="B33" s="40">
        <v>12937215</v>
      </c>
      <c r="C33" s="40">
        <v>9995704</v>
      </c>
      <c r="D33" s="40">
        <v>5012647</v>
      </c>
      <c r="E33" s="41">
        <v>4983057</v>
      </c>
      <c r="F33" s="46">
        <v>2876322</v>
      </c>
      <c r="G33" s="41">
        <v>1441610</v>
      </c>
      <c r="H33" s="41">
        <v>1434712</v>
      </c>
      <c r="I33" s="41">
        <v>63941</v>
      </c>
      <c r="J33" s="41">
        <v>32163</v>
      </c>
      <c r="K33" s="41">
        <v>31778</v>
      </c>
      <c r="L33" s="67">
        <v>1248</v>
      </c>
      <c r="M33" s="67">
        <v>799</v>
      </c>
      <c r="N33" s="67">
        <v>449</v>
      </c>
      <c r="O33" s="42"/>
      <c r="P33" s="41">
        <v>11521165</v>
      </c>
      <c r="Q33" s="43">
        <v>0.86759490034210951</v>
      </c>
      <c r="R33" s="47">
        <v>3481600</v>
      </c>
      <c r="S33" s="43">
        <v>0.82614947150735296</v>
      </c>
      <c r="T33" s="41">
        <v>72720</v>
      </c>
      <c r="U33" s="44">
        <v>0.87927667766776674</v>
      </c>
      <c r="V33" s="41">
        <v>26240</v>
      </c>
      <c r="W33" s="44">
        <v>4.7560975609756098E-2</v>
      </c>
    </row>
    <row r="34" spans="1:23" x14ac:dyDescent="0.45">
      <c r="A34" s="45" t="s">
        <v>40</v>
      </c>
      <c r="B34" s="40">
        <v>8317774</v>
      </c>
      <c r="C34" s="40">
        <v>6926910</v>
      </c>
      <c r="D34" s="40">
        <v>3472161</v>
      </c>
      <c r="E34" s="41">
        <v>3454749</v>
      </c>
      <c r="F34" s="46">
        <v>1389030</v>
      </c>
      <c r="G34" s="41">
        <v>697404</v>
      </c>
      <c r="H34" s="41">
        <v>691626</v>
      </c>
      <c r="I34" s="41">
        <v>1126</v>
      </c>
      <c r="J34" s="41">
        <v>547</v>
      </c>
      <c r="K34" s="41">
        <v>579</v>
      </c>
      <c r="L34" s="67">
        <v>708</v>
      </c>
      <c r="M34" s="67">
        <v>445</v>
      </c>
      <c r="N34" s="67">
        <v>263</v>
      </c>
      <c r="O34" s="42"/>
      <c r="P34" s="41">
        <v>7609375</v>
      </c>
      <c r="Q34" s="43">
        <v>0.91031260780287471</v>
      </c>
      <c r="R34" s="47">
        <v>1135400</v>
      </c>
      <c r="S34" s="43">
        <v>1.2233838294874053</v>
      </c>
      <c r="T34" s="41">
        <v>2540</v>
      </c>
      <c r="U34" s="44">
        <v>0.44330708661417323</v>
      </c>
      <c r="V34" s="41">
        <v>4430</v>
      </c>
      <c r="W34" s="44">
        <v>0.15981941309255079</v>
      </c>
    </row>
    <row r="35" spans="1:23" x14ac:dyDescent="0.45">
      <c r="A35" s="45" t="s">
        <v>41</v>
      </c>
      <c r="B35" s="40">
        <v>2040418</v>
      </c>
      <c r="C35" s="40">
        <v>1817724</v>
      </c>
      <c r="D35" s="40">
        <v>911236</v>
      </c>
      <c r="E35" s="41">
        <v>906488</v>
      </c>
      <c r="F35" s="46">
        <v>222308</v>
      </c>
      <c r="G35" s="41">
        <v>111397</v>
      </c>
      <c r="H35" s="41">
        <v>110911</v>
      </c>
      <c r="I35" s="41">
        <v>212</v>
      </c>
      <c r="J35" s="41">
        <v>93</v>
      </c>
      <c r="K35" s="41">
        <v>119</v>
      </c>
      <c r="L35" s="67">
        <v>174</v>
      </c>
      <c r="M35" s="67">
        <v>131</v>
      </c>
      <c r="N35" s="67">
        <v>43</v>
      </c>
      <c r="O35" s="42"/>
      <c r="P35" s="41">
        <v>1964100</v>
      </c>
      <c r="Q35" s="43">
        <v>0.92547426302123115</v>
      </c>
      <c r="R35" s="47">
        <v>127300</v>
      </c>
      <c r="S35" s="43">
        <v>1.7463315003927731</v>
      </c>
      <c r="T35" s="41">
        <v>800</v>
      </c>
      <c r="U35" s="44">
        <v>0.26500000000000001</v>
      </c>
      <c r="V35" s="41">
        <v>3000</v>
      </c>
      <c r="W35" s="44">
        <v>5.8000000000000003E-2</v>
      </c>
    </row>
    <row r="36" spans="1:23" x14ac:dyDescent="0.45">
      <c r="A36" s="45" t="s">
        <v>42</v>
      </c>
      <c r="B36" s="40">
        <v>1389643</v>
      </c>
      <c r="C36" s="40">
        <v>1327113</v>
      </c>
      <c r="D36" s="40">
        <v>665180</v>
      </c>
      <c r="E36" s="41">
        <v>661933</v>
      </c>
      <c r="F36" s="46">
        <v>62354</v>
      </c>
      <c r="G36" s="41">
        <v>31240</v>
      </c>
      <c r="H36" s="41">
        <v>31114</v>
      </c>
      <c r="I36" s="41">
        <v>75</v>
      </c>
      <c r="J36" s="41">
        <v>39</v>
      </c>
      <c r="K36" s="41">
        <v>36</v>
      </c>
      <c r="L36" s="67">
        <v>101</v>
      </c>
      <c r="M36" s="67">
        <v>82</v>
      </c>
      <c r="N36" s="67">
        <v>19</v>
      </c>
      <c r="O36" s="42"/>
      <c r="P36" s="41">
        <v>1398645</v>
      </c>
      <c r="Q36" s="43">
        <v>0.94885621440751589</v>
      </c>
      <c r="R36" s="47">
        <v>48100</v>
      </c>
      <c r="S36" s="43">
        <v>1.2963409563409563</v>
      </c>
      <c r="T36" s="41">
        <v>160</v>
      </c>
      <c r="U36" s="44">
        <v>0.46875</v>
      </c>
      <c r="V36" s="41">
        <v>2200</v>
      </c>
      <c r="W36" s="44">
        <v>4.5909090909090906E-2</v>
      </c>
    </row>
    <row r="37" spans="1:23" x14ac:dyDescent="0.45">
      <c r="A37" s="45" t="s">
        <v>43</v>
      </c>
      <c r="B37" s="40">
        <v>818607</v>
      </c>
      <c r="C37" s="40">
        <v>718409</v>
      </c>
      <c r="D37" s="40">
        <v>360304</v>
      </c>
      <c r="E37" s="41">
        <v>358105</v>
      </c>
      <c r="F37" s="46">
        <v>100064</v>
      </c>
      <c r="G37" s="41">
        <v>50229</v>
      </c>
      <c r="H37" s="41">
        <v>49835</v>
      </c>
      <c r="I37" s="41">
        <v>63</v>
      </c>
      <c r="J37" s="41">
        <v>30</v>
      </c>
      <c r="K37" s="41">
        <v>33</v>
      </c>
      <c r="L37" s="67">
        <v>71</v>
      </c>
      <c r="M37" s="67">
        <v>42</v>
      </c>
      <c r="N37" s="67">
        <v>29</v>
      </c>
      <c r="O37" s="42"/>
      <c r="P37" s="41">
        <v>826860</v>
      </c>
      <c r="Q37" s="43">
        <v>0.86883994872166992</v>
      </c>
      <c r="R37" s="47">
        <v>110800</v>
      </c>
      <c r="S37" s="43">
        <v>0.90310469314079422</v>
      </c>
      <c r="T37" s="41">
        <v>440</v>
      </c>
      <c r="U37" s="44">
        <v>0.14318181818181819</v>
      </c>
      <c r="V37" s="41">
        <v>390</v>
      </c>
      <c r="W37" s="44">
        <v>0.18205128205128204</v>
      </c>
    </row>
    <row r="38" spans="1:23" x14ac:dyDescent="0.45">
      <c r="A38" s="45" t="s">
        <v>44</v>
      </c>
      <c r="B38" s="40">
        <v>1045691</v>
      </c>
      <c r="C38" s="40">
        <v>990088</v>
      </c>
      <c r="D38" s="40">
        <v>496390</v>
      </c>
      <c r="E38" s="41">
        <v>493698</v>
      </c>
      <c r="F38" s="46">
        <v>55424</v>
      </c>
      <c r="G38" s="41">
        <v>27795</v>
      </c>
      <c r="H38" s="41">
        <v>27629</v>
      </c>
      <c r="I38" s="41">
        <v>117</v>
      </c>
      <c r="J38" s="41">
        <v>54</v>
      </c>
      <c r="K38" s="41">
        <v>63</v>
      </c>
      <c r="L38" s="67">
        <v>62</v>
      </c>
      <c r="M38" s="67">
        <v>41</v>
      </c>
      <c r="N38" s="67">
        <v>21</v>
      </c>
      <c r="O38" s="42"/>
      <c r="P38" s="41">
        <v>1077500</v>
      </c>
      <c r="Q38" s="43">
        <v>0.91887517401392116</v>
      </c>
      <c r="R38" s="47">
        <v>47400</v>
      </c>
      <c r="S38" s="43">
        <v>1.1692827004219408</v>
      </c>
      <c r="T38" s="41">
        <v>780</v>
      </c>
      <c r="U38" s="44">
        <v>0.15</v>
      </c>
      <c r="V38" s="41">
        <v>400</v>
      </c>
      <c r="W38" s="44">
        <v>0.155</v>
      </c>
    </row>
    <row r="39" spans="1:23" x14ac:dyDescent="0.45">
      <c r="A39" s="45" t="s">
        <v>45</v>
      </c>
      <c r="B39" s="40">
        <v>2758349</v>
      </c>
      <c r="C39" s="40">
        <v>2424363</v>
      </c>
      <c r="D39" s="40">
        <v>1215900</v>
      </c>
      <c r="E39" s="41">
        <v>1208463</v>
      </c>
      <c r="F39" s="46">
        <v>333460</v>
      </c>
      <c r="G39" s="41">
        <v>167372</v>
      </c>
      <c r="H39" s="41">
        <v>166088</v>
      </c>
      <c r="I39" s="41">
        <v>314</v>
      </c>
      <c r="J39" s="41">
        <v>149</v>
      </c>
      <c r="K39" s="41">
        <v>165</v>
      </c>
      <c r="L39" s="67">
        <v>212</v>
      </c>
      <c r="M39" s="67">
        <v>148</v>
      </c>
      <c r="N39" s="67">
        <v>64</v>
      </c>
      <c r="O39" s="42"/>
      <c r="P39" s="41">
        <v>2837130</v>
      </c>
      <c r="Q39" s="43">
        <v>0.85451248268496682</v>
      </c>
      <c r="R39" s="47">
        <v>385900</v>
      </c>
      <c r="S39" s="43">
        <v>0.86410987302409947</v>
      </c>
      <c r="T39" s="41">
        <v>720</v>
      </c>
      <c r="U39" s="44">
        <v>0.43611111111111112</v>
      </c>
      <c r="V39" s="41">
        <v>3340</v>
      </c>
      <c r="W39" s="44">
        <v>6.3473053892215567E-2</v>
      </c>
    </row>
    <row r="40" spans="1:23" x14ac:dyDescent="0.45">
      <c r="A40" s="45" t="s">
        <v>46</v>
      </c>
      <c r="B40" s="40">
        <v>4147686</v>
      </c>
      <c r="C40" s="40">
        <v>3552217</v>
      </c>
      <c r="D40" s="40">
        <v>1780752</v>
      </c>
      <c r="E40" s="41">
        <v>1771465</v>
      </c>
      <c r="F40" s="46">
        <v>595191</v>
      </c>
      <c r="G40" s="41">
        <v>298622</v>
      </c>
      <c r="H40" s="41">
        <v>296569</v>
      </c>
      <c r="I40" s="41">
        <v>125</v>
      </c>
      <c r="J40" s="41">
        <v>57</v>
      </c>
      <c r="K40" s="41">
        <v>68</v>
      </c>
      <c r="L40" s="67">
        <v>153</v>
      </c>
      <c r="M40" s="67">
        <v>133</v>
      </c>
      <c r="N40" s="67">
        <v>20</v>
      </c>
      <c r="O40" s="42"/>
      <c r="P40" s="41">
        <v>3981430</v>
      </c>
      <c r="Q40" s="43">
        <v>0.89219627118899492</v>
      </c>
      <c r="R40" s="47">
        <v>616200</v>
      </c>
      <c r="S40" s="43">
        <v>0.9659055501460565</v>
      </c>
      <c r="T40" s="41">
        <v>1240</v>
      </c>
      <c r="U40" s="44">
        <v>0.10080645161290322</v>
      </c>
      <c r="V40" s="41">
        <v>5060</v>
      </c>
      <c r="W40" s="44">
        <v>3.0237154150197627E-2</v>
      </c>
    </row>
    <row r="41" spans="1:23" x14ac:dyDescent="0.45">
      <c r="A41" s="45" t="s">
        <v>47</v>
      </c>
      <c r="B41" s="40">
        <v>2037021</v>
      </c>
      <c r="C41" s="40">
        <v>1823826</v>
      </c>
      <c r="D41" s="40">
        <v>914072</v>
      </c>
      <c r="E41" s="41">
        <v>909754</v>
      </c>
      <c r="F41" s="46">
        <v>213019</v>
      </c>
      <c r="G41" s="41">
        <v>106968</v>
      </c>
      <c r="H41" s="41">
        <v>106051</v>
      </c>
      <c r="I41" s="41">
        <v>55</v>
      </c>
      <c r="J41" s="41">
        <v>29</v>
      </c>
      <c r="K41" s="41">
        <v>26</v>
      </c>
      <c r="L41" s="67">
        <v>121</v>
      </c>
      <c r="M41" s="67">
        <v>100</v>
      </c>
      <c r="N41" s="67">
        <v>21</v>
      </c>
      <c r="O41" s="42"/>
      <c r="P41" s="41">
        <v>2024075</v>
      </c>
      <c r="Q41" s="43">
        <v>0.90106641305287605</v>
      </c>
      <c r="R41" s="47">
        <v>210200</v>
      </c>
      <c r="S41" s="43">
        <v>1.0134110371075167</v>
      </c>
      <c r="T41" s="41">
        <v>420</v>
      </c>
      <c r="U41" s="44">
        <v>0.13095238095238096</v>
      </c>
      <c r="V41" s="41">
        <v>4380</v>
      </c>
      <c r="W41" s="44">
        <v>2.7625570776255708E-2</v>
      </c>
    </row>
    <row r="42" spans="1:23" x14ac:dyDescent="0.45">
      <c r="A42" s="45" t="s">
        <v>48</v>
      </c>
      <c r="B42" s="40">
        <v>1094003</v>
      </c>
      <c r="C42" s="40">
        <v>941651</v>
      </c>
      <c r="D42" s="40">
        <v>472072</v>
      </c>
      <c r="E42" s="41">
        <v>469579</v>
      </c>
      <c r="F42" s="46">
        <v>152112</v>
      </c>
      <c r="G42" s="41">
        <v>76266</v>
      </c>
      <c r="H42" s="41">
        <v>75846</v>
      </c>
      <c r="I42" s="41">
        <v>167</v>
      </c>
      <c r="J42" s="41">
        <v>79</v>
      </c>
      <c r="K42" s="41">
        <v>88</v>
      </c>
      <c r="L42" s="67">
        <v>73</v>
      </c>
      <c r="M42" s="67">
        <v>70</v>
      </c>
      <c r="N42" s="67">
        <v>3</v>
      </c>
      <c r="O42" s="42"/>
      <c r="P42" s="41">
        <v>1026575</v>
      </c>
      <c r="Q42" s="43">
        <v>0.91727443197038694</v>
      </c>
      <c r="R42" s="47">
        <v>152900</v>
      </c>
      <c r="S42" s="43">
        <v>0.99484630477436231</v>
      </c>
      <c r="T42" s="41">
        <v>860</v>
      </c>
      <c r="U42" s="44">
        <v>0.19418604651162791</v>
      </c>
      <c r="V42" s="41">
        <v>5000</v>
      </c>
      <c r="W42" s="44">
        <v>1.46E-2</v>
      </c>
    </row>
    <row r="43" spans="1:23" x14ac:dyDescent="0.45">
      <c r="A43" s="45" t="s">
        <v>49</v>
      </c>
      <c r="B43" s="40">
        <v>1447846</v>
      </c>
      <c r="C43" s="40">
        <v>1335438</v>
      </c>
      <c r="D43" s="40">
        <v>669459</v>
      </c>
      <c r="E43" s="41">
        <v>665979</v>
      </c>
      <c r="F43" s="46">
        <v>112184</v>
      </c>
      <c r="G43" s="41">
        <v>56180</v>
      </c>
      <c r="H43" s="41">
        <v>56004</v>
      </c>
      <c r="I43" s="41">
        <v>173</v>
      </c>
      <c r="J43" s="41">
        <v>85</v>
      </c>
      <c r="K43" s="41">
        <v>88</v>
      </c>
      <c r="L43" s="67">
        <v>51</v>
      </c>
      <c r="M43" s="67">
        <v>46</v>
      </c>
      <c r="N43" s="67">
        <v>5</v>
      </c>
      <c r="O43" s="42"/>
      <c r="P43" s="41">
        <v>1441310</v>
      </c>
      <c r="Q43" s="43">
        <v>0.92654460178587539</v>
      </c>
      <c r="R43" s="47">
        <v>102300</v>
      </c>
      <c r="S43" s="43">
        <v>1.0966177908113393</v>
      </c>
      <c r="T43" s="41">
        <v>200</v>
      </c>
      <c r="U43" s="44">
        <v>0.86499999999999999</v>
      </c>
      <c r="V43" s="41">
        <v>1190</v>
      </c>
      <c r="W43" s="44">
        <v>4.2857142857142858E-2</v>
      </c>
    </row>
    <row r="44" spans="1:23" x14ac:dyDescent="0.45">
      <c r="A44" s="45" t="s">
        <v>50</v>
      </c>
      <c r="B44" s="40">
        <v>2060068</v>
      </c>
      <c r="C44" s="40">
        <v>1926865</v>
      </c>
      <c r="D44" s="40">
        <v>966225</v>
      </c>
      <c r="E44" s="41">
        <v>960640</v>
      </c>
      <c r="F44" s="46">
        <v>132948</v>
      </c>
      <c r="G44" s="41">
        <v>66747</v>
      </c>
      <c r="H44" s="41">
        <v>66201</v>
      </c>
      <c r="I44" s="41">
        <v>56</v>
      </c>
      <c r="J44" s="41">
        <v>26</v>
      </c>
      <c r="K44" s="41">
        <v>30</v>
      </c>
      <c r="L44" s="67">
        <v>199</v>
      </c>
      <c r="M44" s="67">
        <v>140</v>
      </c>
      <c r="N44" s="67">
        <v>59</v>
      </c>
      <c r="O44" s="42"/>
      <c r="P44" s="41">
        <v>2095550</v>
      </c>
      <c r="Q44" s="43">
        <v>0.91950323304144499</v>
      </c>
      <c r="R44" s="47">
        <v>128400</v>
      </c>
      <c r="S44" s="43">
        <v>1.0354205607476636</v>
      </c>
      <c r="T44" s="41">
        <v>100</v>
      </c>
      <c r="U44" s="44">
        <v>0.56000000000000005</v>
      </c>
      <c r="V44" s="41">
        <v>9090</v>
      </c>
      <c r="W44" s="44">
        <v>2.1892189218921894E-2</v>
      </c>
    </row>
    <row r="45" spans="1:23" x14ac:dyDescent="0.45">
      <c r="A45" s="45" t="s">
        <v>51</v>
      </c>
      <c r="B45" s="40">
        <v>1039215</v>
      </c>
      <c r="C45" s="40">
        <v>979994</v>
      </c>
      <c r="D45" s="40">
        <v>492155</v>
      </c>
      <c r="E45" s="41">
        <v>487839</v>
      </c>
      <c r="F45" s="46">
        <v>58890</v>
      </c>
      <c r="G45" s="41">
        <v>29617</v>
      </c>
      <c r="H45" s="41">
        <v>29273</v>
      </c>
      <c r="I45" s="41">
        <v>74</v>
      </c>
      <c r="J45" s="41">
        <v>33</v>
      </c>
      <c r="K45" s="41">
        <v>41</v>
      </c>
      <c r="L45" s="67">
        <v>257</v>
      </c>
      <c r="M45" s="67">
        <v>163</v>
      </c>
      <c r="N45" s="67">
        <v>94</v>
      </c>
      <c r="O45" s="42"/>
      <c r="P45" s="41">
        <v>1048795</v>
      </c>
      <c r="Q45" s="43">
        <v>0.93439995423319144</v>
      </c>
      <c r="R45" s="47">
        <v>55600</v>
      </c>
      <c r="S45" s="43">
        <v>1.0591726618705035</v>
      </c>
      <c r="T45" s="41">
        <v>140</v>
      </c>
      <c r="U45" s="44">
        <v>0.52857142857142858</v>
      </c>
      <c r="V45" s="41">
        <v>6690</v>
      </c>
      <c r="W45" s="44">
        <v>3.8415545590433482E-2</v>
      </c>
    </row>
    <row r="46" spans="1:23" x14ac:dyDescent="0.45">
      <c r="A46" s="45" t="s">
        <v>52</v>
      </c>
      <c r="B46" s="40">
        <v>7669009</v>
      </c>
      <c r="C46" s="40">
        <v>6688812</v>
      </c>
      <c r="D46" s="40">
        <v>3358951</v>
      </c>
      <c r="E46" s="41">
        <v>3329861</v>
      </c>
      <c r="F46" s="46">
        <v>979768</v>
      </c>
      <c r="G46" s="41">
        <v>493503</v>
      </c>
      <c r="H46" s="41">
        <v>486265</v>
      </c>
      <c r="I46" s="41">
        <v>203</v>
      </c>
      <c r="J46" s="41">
        <v>92</v>
      </c>
      <c r="K46" s="41">
        <v>111</v>
      </c>
      <c r="L46" s="67">
        <v>226</v>
      </c>
      <c r="M46" s="67">
        <v>192</v>
      </c>
      <c r="N46" s="67">
        <v>34</v>
      </c>
      <c r="O46" s="42"/>
      <c r="P46" s="41">
        <v>7070230</v>
      </c>
      <c r="Q46" s="43">
        <v>0.94605295725881622</v>
      </c>
      <c r="R46" s="47">
        <v>1044500</v>
      </c>
      <c r="S46" s="43">
        <v>0.93802584968884639</v>
      </c>
      <c r="T46" s="41">
        <v>820</v>
      </c>
      <c r="U46" s="44">
        <v>0.2475609756097561</v>
      </c>
      <c r="V46" s="41">
        <v>2700</v>
      </c>
      <c r="W46" s="44">
        <v>8.3703703703703697E-2</v>
      </c>
    </row>
    <row r="47" spans="1:23" x14ac:dyDescent="0.45">
      <c r="A47" s="45" t="s">
        <v>53</v>
      </c>
      <c r="B47" s="40">
        <v>1193371</v>
      </c>
      <c r="C47" s="40">
        <v>1109621</v>
      </c>
      <c r="D47" s="40">
        <v>556388</v>
      </c>
      <c r="E47" s="41">
        <v>553233</v>
      </c>
      <c r="F47" s="46">
        <v>83602</v>
      </c>
      <c r="G47" s="41">
        <v>42115</v>
      </c>
      <c r="H47" s="41">
        <v>41487</v>
      </c>
      <c r="I47" s="41">
        <v>16</v>
      </c>
      <c r="J47" s="41">
        <v>5</v>
      </c>
      <c r="K47" s="41">
        <v>11</v>
      </c>
      <c r="L47" s="67">
        <v>132</v>
      </c>
      <c r="M47" s="67">
        <v>72</v>
      </c>
      <c r="N47" s="67">
        <v>60</v>
      </c>
      <c r="O47" s="42"/>
      <c r="P47" s="41">
        <v>1212205</v>
      </c>
      <c r="Q47" s="43">
        <v>0.91537404976880976</v>
      </c>
      <c r="R47" s="47">
        <v>74400</v>
      </c>
      <c r="S47" s="43">
        <v>1.1236827956989248</v>
      </c>
      <c r="T47" s="41">
        <v>140</v>
      </c>
      <c r="U47" s="44">
        <v>0.11428571428571428</v>
      </c>
      <c r="V47" s="41">
        <v>710</v>
      </c>
      <c r="W47" s="44">
        <v>0.18591549295774648</v>
      </c>
    </row>
    <row r="48" spans="1:23" x14ac:dyDescent="0.45">
      <c r="A48" s="45" t="s">
        <v>54</v>
      </c>
      <c r="B48" s="40">
        <v>2037155</v>
      </c>
      <c r="C48" s="40">
        <v>1752273</v>
      </c>
      <c r="D48" s="40">
        <v>879385</v>
      </c>
      <c r="E48" s="41">
        <v>872888</v>
      </c>
      <c r="F48" s="46">
        <v>284820</v>
      </c>
      <c r="G48" s="41">
        <v>142703</v>
      </c>
      <c r="H48" s="41">
        <v>142117</v>
      </c>
      <c r="I48" s="41">
        <v>29</v>
      </c>
      <c r="J48" s="41">
        <v>12</v>
      </c>
      <c r="K48" s="41">
        <v>17</v>
      </c>
      <c r="L48" s="67">
        <v>33</v>
      </c>
      <c r="M48" s="67">
        <v>28</v>
      </c>
      <c r="N48" s="67">
        <v>5</v>
      </c>
      <c r="O48" s="42"/>
      <c r="P48" s="41">
        <v>1909420</v>
      </c>
      <c r="Q48" s="43">
        <v>0.91769909187082988</v>
      </c>
      <c r="R48" s="47">
        <v>288800</v>
      </c>
      <c r="S48" s="43">
        <v>0.9862188365650969</v>
      </c>
      <c r="T48" s="41">
        <v>300</v>
      </c>
      <c r="U48" s="44">
        <v>9.6666666666666665E-2</v>
      </c>
      <c r="V48" s="41">
        <v>1170</v>
      </c>
      <c r="W48" s="44">
        <v>2.8205128205128206E-2</v>
      </c>
    </row>
    <row r="49" spans="1:23" x14ac:dyDescent="0.45">
      <c r="A49" s="45" t="s">
        <v>55</v>
      </c>
      <c r="B49" s="40">
        <v>2673402</v>
      </c>
      <c r="C49" s="40">
        <v>2304765</v>
      </c>
      <c r="D49" s="40">
        <v>1155908</v>
      </c>
      <c r="E49" s="41">
        <v>1148857</v>
      </c>
      <c r="F49" s="46">
        <v>368234</v>
      </c>
      <c r="G49" s="41">
        <v>184748</v>
      </c>
      <c r="H49" s="41">
        <v>183486</v>
      </c>
      <c r="I49" s="41">
        <v>252</v>
      </c>
      <c r="J49" s="41">
        <v>124</v>
      </c>
      <c r="K49" s="41">
        <v>128</v>
      </c>
      <c r="L49" s="67">
        <v>151</v>
      </c>
      <c r="M49" s="67">
        <v>130</v>
      </c>
      <c r="N49" s="67">
        <v>21</v>
      </c>
      <c r="O49" s="42"/>
      <c r="P49" s="41">
        <v>2537755</v>
      </c>
      <c r="Q49" s="43">
        <v>0.90819050696383219</v>
      </c>
      <c r="R49" s="47">
        <v>350000</v>
      </c>
      <c r="S49" s="43">
        <v>1.0520971428571428</v>
      </c>
      <c r="T49" s="41">
        <v>720</v>
      </c>
      <c r="U49" s="44">
        <v>0.35</v>
      </c>
      <c r="V49" s="41">
        <v>1220</v>
      </c>
      <c r="W49" s="44">
        <v>0.12377049180327869</v>
      </c>
    </row>
    <row r="50" spans="1:23" x14ac:dyDescent="0.45">
      <c r="A50" s="45" t="s">
        <v>56</v>
      </c>
      <c r="B50" s="40">
        <v>1699082</v>
      </c>
      <c r="C50" s="40">
        <v>1563000</v>
      </c>
      <c r="D50" s="40">
        <v>784458</v>
      </c>
      <c r="E50" s="41">
        <v>778542</v>
      </c>
      <c r="F50" s="46">
        <v>135748</v>
      </c>
      <c r="G50" s="41">
        <v>68084</v>
      </c>
      <c r="H50" s="41">
        <v>67664</v>
      </c>
      <c r="I50" s="41">
        <v>98</v>
      </c>
      <c r="J50" s="41">
        <v>42</v>
      </c>
      <c r="K50" s="41">
        <v>56</v>
      </c>
      <c r="L50" s="67">
        <v>236</v>
      </c>
      <c r="M50" s="67">
        <v>139</v>
      </c>
      <c r="N50" s="67">
        <v>97</v>
      </c>
      <c r="O50" s="42"/>
      <c r="P50" s="41">
        <v>1676195</v>
      </c>
      <c r="Q50" s="43">
        <v>0.93246907430221426</v>
      </c>
      <c r="R50" s="47">
        <v>125500</v>
      </c>
      <c r="S50" s="43">
        <v>1.0816573705179282</v>
      </c>
      <c r="T50" s="41">
        <v>440</v>
      </c>
      <c r="U50" s="44">
        <v>0.22272727272727272</v>
      </c>
      <c r="V50" s="41">
        <v>1000</v>
      </c>
      <c r="W50" s="44">
        <v>0.23599999999999999</v>
      </c>
    </row>
    <row r="51" spans="1:23" x14ac:dyDescent="0.45">
      <c r="A51" s="45" t="s">
        <v>57</v>
      </c>
      <c r="B51" s="40">
        <v>1613917</v>
      </c>
      <c r="C51" s="40">
        <v>1550691</v>
      </c>
      <c r="D51" s="40">
        <v>778012</v>
      </c>
      <c r="E51" s="41">
        <v>772679</v>
      </c>
      <c r="F51" s="46">
        <v>63085</v>
      </c>
      <c r="G51" s="41">
        <v>31637</v>
      </c>
      <c r="H51" s="41">
        <v>31448</v>
      </c>
      <c r="I51" s="41">
        <v>27</v>
      </c>
      <c r="J51" s="41">
        <v>10</v>
      </c>
      <c r="K51" s="41">
        <v>17</v>
      </c>
      <c r="L51" s="67">
        <v>114</v>
      </c>
      <c r="M51" s="67">
        <v>97</v>
      </c>
      <c r="N51" s="67">
        <v>17</v>
      </c>
      <c r="O51" s="42"/>
      <c r="P51" s="41">
        <v>1622295</v>
      </c>
      <c r="Q51" s="43">
        <v>0.95586252808521266</v>
      </c>
      <c r="R51" s="47">
        <v>55600</v>
      </c>
      <c r="S51" s="43">
        <v>1.1346223021582733</v>
      </c>
      <c r="T51" s="41">
        <v>300</v>
      </c>
      <c r="U51" s="44">
        <v>0.09</v>
      </c>
      <c r="V51" s="41">
        <v>2410</v>
      </c>
      <c r="W51" s="44">
        <v>4.7302904564315351E-2</v>
      </c>
    </row>
    <row r="52" spans="1:23" x14ac:dyDescent="0.45">
      <c r="A52" s="45" t="s">
        <v>58</v>
      </c>
      <c r="B52" s="40">
        <v>2416969</v>
      </c>
      <c r="C52" s="40">
        <v>2217301</v>
      </c>
      <c r="D52" s="40">
        <v>1112924</v>
      </c>
      <c r="E52" s="41">
        <v>1104377</v>
      </c>
      <c r="F52" s="46">
        <v>199417</v>
      </c>
      <c r="G52" s="41">
        <v>100105</v>
      </c>
      <c r="H52" s="41">
        <v>99312</v>
      </c>
      <c r="I52" s="41">
        <v>234</v>
      </c>
      <c r="J52" s="41">
        <v>115</v>
      </c>
      <c r="K52" s="41">
        <v>119</v>
      </c>
      <c r="L52" s="67">
        <v>17</v>
      </c>
      <c r="M52" s="67">
        <v>15</v>
      </c>
      <c r="N52" s="67">
        <v>2</v>
      </c>
      <c r="O52" s="42"/>
      <c r="P52" s="41">
        <v>2407410</v>
      </c>
      <c r="Q52" s="43">
        <v>0.9210317311965972</v>
      </c>
      <c r="R52" s="47">
        <v>197100</v>
      </c>
      <c r="S52" s="43">
        <v>1.0117554540842213</v>
      </c>
      <c r="T52" s="41">
        <v>340</v>
      </c>
      <c r="U52" s="44">
        <v>0.68823529411764706</v>
      </c>
      <c r="V52" s="41">
        <v>1250</v>
      </c>
      <c r="W52" s="44">
        <v>1.3599999999999999E-2</v>
      </c>
    </row>
    <row r="53" spans="1:23" x14ac:dyDescent="0.45">
      <c r="A53" s="45" t="s">
        <v>59</v>
      </c>
      <c r="B53" s="40">
        <v>1965531</v>
      </c>
      <c r="C53" s="40">
        <v>1685784</v>
      </c>
      <c r="D53" s="40">
        <v>847533</v>
      </c>
      <c r="E53" s="41">
        <v>838251</v>
      </c>
      <c r="F53" s="46">
        <v>279145</v>
      </c>
      <c r="G53" s="41">
        <v>140337</v>
      </c>
      <c r="H53" s="41">
        <v>138808</v>
      </c>
      <c r="I53" s="41">
        <v>489</v>
      </c>
      <c r="J53" s="41">
        <v>242</v>
      </c>
      <c r="K53" s="41">
        <v>247</v>
      </c>
      <c r="L53" s="67">
        <v>113</v>
      </c>
      <c r="M53" s="67">
        <v>86</v>
      </c>
      <c r="N53" s="67">
        <v>27</v>
      </c>
      <c r="O53" s="42"/>
      <c r="P53" s="41">
        <v>1955425</v>
      </c>
      <c r="Q53" s="43">
        <v>0.86210619174859682</v>
      </c>
      <c r="R53" s="47">
        <v>305500</v>
      </c>
      <c r="S53" s="43">
        <v>0.91373158756137485</v>
      </c>
      <c r="T53" s="41">
        <v>1260</v>
      </c>
      <c r="U53" s="44">
        <v>0.3880952380952381</v>
      </c>
      <c r="V53" s="41">
        <v>3860</v>
      </c>
      <c r="W53" s="44">
        <v>2.9274611398963729E-2</v>
      </c>
    </row>
    <row r="55" spans="1:23" x14ac:dyDescent="0.45">
      <c r="A55" s="114" t="s">
        <v>133</v>
      </c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</row>
    <row r="56" spans="1:23" x14ac:dyDescent="0.45">
      <c r="A56" s="115" t="s">
        <v>134</v>
      </c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 spans="1:23" x14ac:dyDescent="0.45">
      <c r="A57" s="115" t="s">
        <v>135</v>
      </c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</row>
    <row r="58" spans="1:23" x14ac:dyDescent="0.45">
      <c r="A58" s="115" t="s">
        <v>136</v>
      </c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</row>
    <row r="59" spans="1:23" ht="18" customHeight="1" x14ac:dyDescent="0.45">
      <c r="A59" s="114" t="s">
        <v>137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</row>
    <row r="60" spans="1:23" x14ac:dyDescent="0.45">
      <c r="A60" s="22" t="s">
        <v>138</v>
      </c>
    </row>
    <row r="61" spans="1:23" x14ac:dyDescent="0.45">
      <c r="A61" s="22" t="s">
        <v>139</v>
      </c>
    </row>
  </sheetData>
  <mergeCells count="19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140</v>
      </c>
    </row>
    <row r="2" spans="1:6" x14ac:dyDescent="0.45">
      <c r="D2" s="49" t="s">
        <v>141</v>
      </c>
    </row>
    <row r="3" spans="1:6" ht="36" x14ac:dyDescent="0.45">
      <c r="A3" s="45" t="s">
        <v>2</v>
      </c>
      <c r="B3" s="39" t="s">
        <v>142</v>
      </c>
      <c r="C3" s="50" t="s">
        <v>94</v>
      </c>
      <c r="D3" s="50" t="s">
        <v>95</v>
      </c>
      <c r="E3" s="24"/>
    </row>
    <row r="4" spans="1:6" x14ac:dyDescent="0.45">
      <c r="A4" s="28" t="s">
        <v>12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13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14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15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16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17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18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19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20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21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22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23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24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25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26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27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28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29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30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31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32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33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34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35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36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37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38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39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40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41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42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43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44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45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46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47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48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49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50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51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52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53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54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55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56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57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58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59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143</v>
      </c>
    </row>
    <row r="54" spans="1:4" x14ac:dyDescent="0.45">
      <c r="A54" t="s">
        <v>144</v>
      </c>
    </row>
    <row r="55" spans="1:4" x14ac:dyDescent="0.45">
      <c r="A55" t="s">
        <v>145</v>
      </c>
    </row>
    <row r="56" spans="1:4" x14ac:dyDescent="0.45">
      <c r="A56" t="s">
        <v>146</v>
      </c>
    </row>
    <row r="57" spans="1:4" x14ac:dyDescent="0.45">
      <c r="A57" s="22" t="s">
        <v>147</v>
      </c>
    </row>
    <row r="58" spans="1:4" x14ac:dyDescent="0.45">
      <c r="A58" t="s">
        <v>148</v>
      </c>
    </row>
    <row r="59" spans="1:4" x14ac:dyDescent="0.45">
      <c r="A59" t="s">
        <v>149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DIGI-808455956-3919826</_dlc_DocId>
    <_dlc_DocIdUrl xmlns="89559dea-130d-4237-8e78-1ce7f44b9a24">
      <Url>https://digitalgojp.sharepoint.com/sites/digi_portal/_layouts/15/DocIdRedir.aspx?ID=DIGI-808455956-3919826</Url>
      <Description>DIGI-808455956-3919826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2022-07-21T06:57:49Z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f1efc827-2eee-4943-b73b-e1cac5b61aa8</vt:lpwstr>
  </property>
  <property fmtid="{D5CDD505-2E9C-101B-9397-08002B2CF9AE}" pid="4" name="MediaServiceImageTags">
    <vt:lpwstr/>
  </property>
</Properties>
</file>