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5588" yWindow="32280" windowWidth="29040" windowHeight="15840"/>
  </bookViews>
  <sheets>
    <sheet name="進捗状況 (都道府県別)" sheetId="9" r:id="rId1"/>
    <sheet name="進捗状況（政令市・特別区）" sheetId="10" r:id="rId2"/>
    <sheet name="総接種回数" sheetId="6" r:id="rId3"/>
    <sheet name="一般接種" sheetId="7" r:id="rId4"/>
    <sheet name="医療従事者等" sheetId="8" r:id="rId5"/>
  </sheets>
  <definedNames>
    <definedName name="_xlnm.Print_Area" localSheetId="0">'進捗状況 (都道府県別)'!$A$1:$H$62</definedName>
    <definedName name="_xlnm.Print_Area" localSheetId="1">'進捗状況（政令市・特別区）'!$A$1:$H$44</definedName>
    <definedName name="_xlnm.Print_Area" localSheetId="2">総接種回数!$A$1:$K$61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9" i="10" l="1"/>
  <c r="F39" i="10"/>
  <c r="H29" i="10"/>
  <c r="H28" i="10"/>
  <c r="H23" i="10"/>
  <c r="H21" i="10"/>
  <c r="H20" i="10"/>
  <c r="H15" i="10"/>
  <c r="H13" i="10"/>
  <c r="H12" i="10"/>
  <c r="F29" i="10"/>
  <c r="F28" i="10"/>
  <c r="F23" i="10"/>
  <c r="F21" i="10"/>
  <c r="F20" i="10"/>
  <c r="F15" i="10"/>
  <c r="F13" i="10"/>
  <c r="F12" i="10"/>
  <c r="D23" i="10"/>
  <c r="D15" i="10"/>
  <c r="H50" i="9"/>
  <c r="H42" i="9"/>
  <c r="H34" i="9"/>
  <c r="H26" i="9"/>
  <c r="H18" i="9"/>
  <c r="F50" i="9"/>
  <c r="F42" i="9"/>
  <c r="F34" i="9"/>
  <c r="F26" i="9"/>
  <c r="F18" i="9"/>
  <c r="C10" i="10"/>
  <c r="D10" i="10" s="1"/>
  <c r="H30" i="10"/>
  <c r="H22" i="10"/>
  <c r="H17" i="10"/>
  <c r="H14" i="10"/>
  <c r="F30" i="10"/>
  <c r="F25" i="10"/>
  <c r="F14" i="10"/>
  <c r="H52" i="9"/>
  <c r="H44" i="9"/>
  <c r="H28" i="9"/>
  <c r="H20" i="9"/>
  <c r="H12" i="9"/>
  <c r="F52" i="9"/>
  <c r="F51" i="9"/>
  <c r="F44" i="9"/>
  <c r="F43" i="9"/>
  <c r="F36" i="9"/>
  <c r="F35" i="9"/>
  <c r="F11" i="9"/>
  <c r="E5" i="10"/>
  <c r="E34" i="10" s="1"/>
  <c r="F22" i="10"/>
  <c r="F17" i="10"/>
  <c r="F28" i="9"/>
  <c r="F20" i="9"/>
  <c r="F12" i="9"/>
  <c r="H11" i="10"/>
  <c r="H16" i="10"/>
  <c r="H18" i="10"/>
  <c r="H19" i="10"/>
  <c r="H24" i="10"/>
  <c r="H25" i="10"/>
  <c r="H26" i="10"/>
  <c r="H27" i="10"/>
  <c r="F11" i="10"/>
  <c r="F16" i="10"/>
  <c r="F18" i="10"/>
  <c r="F19" i="10"/>
  <c r="F24" i="10"/>
  <c r="F26" i="10"/>
  <c r="F27" i="10"/>
  <c r="D11" i="10"/>
  <c r="D12" i="10"/>
  <c r="D13" i="10"/>
  <c r="D14" i="10"/>
  <c r="D16" i="10"/>
  <c r="D17" i="10"/>
  <c r="D18" i="10"/>
  <c r="D19" i="10"/>
  <c r="D20" i="10"/>
  <c r="D21" i="10"/>
  <c r="D22" i="10"/>
  <c r="D24" i="10"/>
  <c r="D25" i="10"/>
  <c r="D26" i="10"/>
  <c r="D27" i="10"/>
  <c r="D28" i="10"/>
  <c r="D29" i="10"/>
  <c r="D30" i="10"/>
  <c r="Q2" i="7"/>
  <c r="H3" i="10"/>
  <c r="K2" i="6"/>
  <c r="H11" i="9"/>
  <c r="H13" i="9"/>
  <c r="H14" i="9"/>
  <c r="H15" i="9"/>
  <c r="H16" i="9"/>
  <c r="H17" i="9"/>
  <c r="H19" i="9"/>
  <c r="H21" i="9"/>
  <c r="H22" i="9"/>
  <c r="H23" i="9"/>
  <c r="H24" i="9"/>
  <c r="H25" i="9"/>
  <c r="H27" i="9"/>
  <c r="H29" i="9"/>
  <c r="H30" i="9"/>
  <c r="H31" i="9"/>
  <c r="H32" i="9"/>
  <c r="H33" i="9"/>
  <c r="H35" i="9"/>
  <c r="H36" i="9"/>
  <c r="H37" i="9"/>
  <c r="H38" i="9"/>
  <c r="H39" i="9"/>
  <c r="H40" i="9"/>
  <c r="H41" i="9"/>
  <c r="H43" i="9"/>
  <c r="H45" i="9"/>
  <c r="H46" i="9"/>
  <c r="H47" i="9"/>
  <c r="H48" i="9"/>
  <c r="H49" i="9"/>
  <c r="H51" i="9"/>
  <c r="H53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G5" i="10"/>
  <c r="D39" i="10" l="1"/>
  <c r="E10" i="9"/>
  <c r="F10" i="9" s="1"/>
  <c r="G10" i="10"/>
  <c r="H10" i="10" s="1"/>
  <c r="E10" i="10"/>
  <c r="F10" i="10" s="1"/>
  <c r="G8" i="6"/>
  <c r="D11" i="9" s="1"/>
  <c r="G9" i="6"/>
  <c r="D12" i="9" s="1"/>
  <c r="G10" i="6"/>
  <c r="G11" i="6"/>
  <c r="D14" i="9" s="1"/>
  <c r="G12" i="6"/>
  <c r="D15" i="9" s="1"/>
  <c r="G13" i="6"/>
  <c r="D16" i="9" s="1"/>
  <c r="G14" i="6"/>
  <c r="D17" i="9" s="1"/>
  <c r="G15" i="6"/>
  <c r="D18" i="9" s="1"/>
  <c r="G16" i="6"/>
  <c r="D19" i="9" s="1"/>
  <c r="G17" i="6"/>
  <c r="D20" i="9" s="1"/>
  <c r="G18" i="6"/>
  <c r="D21" i="9" s="1"/>
  <c r="G19" i="6"/>
  <c r="D22" i="9" s="1"/>
  <c r="G20" i="6"/>
  <c r="D23" i="9" s="1"/>
  <c r="G21" i="6"/>
  <c r="D24" i="9" s="1"/>
  <c r="G22" i="6"/>
  <c r="D25" i="9" s="1"/>
  <c r="G23" i="6"/>
  <c r="G24" i="6"/>
  <c r="D27" i="9" s="1"/>
  <c r="G25" i="6"/>
  <c r="G26" i="6"/>
  <c r="G27" i="6"/>
  <c r="D30" i="9" s="1"/>
  <c r="G28" i="6"/>
  <c r="G29" i="6"/>
  <c r="D32" i="9" s="1"/>
  <c r="G30" i="6"/>
  <c r="D33" i="9" s="1"/>
  <c r="G31" i="6"/>
  <c r="G32" i="6"/>
  <c r="D35" i="9" s="1"/>
  <c r="G33" i="6"/>
  <c r="D36" i="9" s="1"/>
  <c r="G34" i="6"/>
  <c r="D37" i="9" s="1"/>
  <c r="G35" i="6"/>
  <c r="D38" i="9" s="1"/>
  <c r="G36" i="6"/>
  <c r="D39" i="9" s="1"/>
  <c r="G37" i="6"/>
  <c r="D40" i="9" s="1"/>
  <c r="G38" i="6"/>
  <c r="D41" i="9" s="1"/>
  <c r="G39" i="6"/>
  <c r="G40" i="6"/>
  <c r="D43" i="9" s="1"/>
  <c r="G41" i="6"/>
  <c r="G42" i="6"/>
  <c r="G43" i="6"/>
  <c r="D46" i="9" s="1"/>
  <c r="G44" i="6"/>
  <c r="H44" i="6" s="1"/>
  <c r="G45" i="6"/>
  <c r="G46" i="6"/>
  <c r="D49" i="9" s="1"/>
  <c r="G47" i="6"/>
  <c r="G48" i="6"/>
  <c r="D51" i="9" s="1"/>
  <c r="G49" i="6"/>
  <c r="D52" i="9" s="1"/>
  <c r="G50" i="6"/>
  <c r="G51" i="6"/>
  <c r="D54" i="9" s="1"/>
  <c r="G52" i="6"/>
  <c r="H52" i="6" s="1"/>
  <c r="G53" i="6"/>
  <c r="G54" i="6"/>
  <c r="D57" i="9" s="1"/>
  <c r="K7" i="6"/>
  <c r="J7" i="6"/>
  <c r="I7" i="6"/>
  <c r="H13" i="6" l="1"/>
  <c r="H37" i="6"/>
  <c r="H49" i="6"/>
  <c r="H29" i="6"/>
  <c r="H17" i="6"/>
  <c r="H15" i="6"/>
  <c r="H8" i="6"/>
  <c r="D48" i="9"/>
  <c r="D29" i="9"/>
  <c r="H23" i="6"/>
  <c r="D26" i="9"/>
  <c r="D50" i="9"/>
  <c r="D45" i="9"/>
  <c r="D28" i="9"/>
  <c r="H20" i="6"/>
  <c r="H18" i="6"/>
  <c r="D13" i="9"/>
  <c r="D53" i="9"/>
  <c r="D55" i="9"/>
  <c r="H39" i="6"/>
  <c r="D42" i="9"/>
  <c r="H12" i="6"/>
  <c r="D47" i="9"/>
  <c r="D56" i="9"/>
  <c r="H28" i="6"/>
  <c r="D31" i="9"/>
  <c r="D44" i="9"/>
  <c r="H36" i="6"/>
  <c r="D34" i="9"/>
  <c r="H9" i="6"/>
  <c r="H50" i="6"/>
  <c r="H42" i="6"/>
  <c r="H31" i="6"/>
  <c r="H25" i="6"/>
  <c r="H10" i="6"/>
  <c r="H26" i="6"/>
  <c r="H53" i="6"/>
  <c r="H47" i="6"/>
  <c r="H45" i="6"/>
  <c r="H41" i="6"/>
  <c r="H34" i="6"/>
  <c r="H21" i="6"/>
  <c r="H54" i="6"/>
  <c r="H51" i="6"/>
  <c r="H48" i="6"/>
  <c r="H46" i="6"/>
  <c r="H43" i="6"/>
  <c r="H40" i="6"/>
  <c r="H38" i="6"/>
  <c r="H35" i="6"/>
  <c r="H33" i="6"/>
  <c r="H32" i="6"/>
  <c r="H30" i="6"/>
  <c r="H27" i="6"/>
  <c r="H24" i="6"/>
  <c r="H22" i="6"/>
  <c r="H19" i="6"/>
  <c r="H16" i="6"/>
  <c r="H14" i="6"/>
  <c r="H11" i="6"/>
  <c r="C10" i="9" l="1"/>
  <c r="D10" i="9" s="1"/>
  <c r="G7" i="6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 s="1"/>
  <c r="D4" i="8"/>
  <c r="C4" i="8"/>
  <c r="H7" i="6" l="1"/>
  <c r="C19" i="6" l="1"/>
  <c r="D19" i="6" s="1"/>
  <c r="E13" i="6"/>
  <c r="F13" i="6" s="1"/>
  <c r="F6" i="7"/>
  <c r="E23" i="6"/>
  <c r="F23" i="6" s="1"/>
  <c r="E19" i="6"/>
  <c r="F19" i="6" s="1"/>
  <c r="C23" i="6"/>
  <c r="B23" i="6" s="1"/>
  <c r="C13" i="6"/>
  <c r="D13" i="6" s="1"/>
  <c r="E28" i="6"/>
  <c r="F28" i="6" s="1"/>
  <c r="E27" i="6"/>
  <c r="F27" i="6" s="1"/>
  <c r="E17" i="6"/>
  <c r="F17" i="6" s="1"/>
  <c r="C28" i="6"/>
  <c r="D28" i="6" s="1"/>
  <c r="C27" i="6"/>
  <c r="D27" i="6" s="1"/>
  <c r="C17" i="6"/>
  <c r="B17" i="6" s="1"/>
  <c r="D17" i="6"/>
  <c r="E38" i="6"/>
  <c r="F38" i="6" s="1"/>
  <c r="E21" i="6"/>
  <c r="F21" i="6" s="1"/>
  <c r="E40" i="6"/>
  <c r="F40" i="6" s="1"/>
  <c r="C38" i="6"/>
  <c r="D38" i="6" s="1"/>
  <c r="C21" i="6"/>
  <c r="C40" i="6"/>
  <c r="B40" i="6" s="1"/>
  <c r="E9" i="6"/>
  <c r="F9" i="6" s="1"/>
  <c r="E43" i="6"/>
  <c r="F43" i="6" s="1"/>
  <c r="E10" i="6"/>
  <c r="F10" i="6" s="1"/>
  <c r="E50" i="6"/>
  <c r="F50" i="6" s="1"/>
  <c r="C9" i="6"/>
  <c r="D9" i="6" s="1"/>
  <c r="C43" i="6"/>
  <c r="C10" i="6"/>
  <c r="C50" i="6"/>
  <c r="D50" i="6" s="1"/>
  <c r="C14" i="6"/>
  <c r="D14" i="6" s="1"/>
  <c r="C35" i="6"/>
  <c r="D35" i="6" s="1"/>
  <c r="C25" i="6"/>
  <c r="C33" i="6"/>
  <c r="D33" i="6" s="1"/>
  <c r="C37" i="6"/>
  <c r="D37" i="6" s="1"/>
  <c r="C30" i="6"/>
  <c r="D30" i="6" s="1"/>
  <c r="E41" i="6"/>
  <c r="F41" i="6" s="1"/>
  <c r="C8" i="6"/>
  <c r="D8" i="6" s="1"/>
  <c r="H6" i="7"/>
  <c r="E15" i="6"/>
  <c r="F15" i="6" s="1"/>
  <c r="E47" i="6"/>
  <c r="F47" i="6" s="1"/>
  <c r="C41" i="6"/>
  <c r="E16" i="6"/>
  <c r="F16" i="6" s="1"/>
  <c r="C24" i="6"/>
  <c r="D24" i="6" s="1"/>
  <c r="C47" i="6"/>
  <c r="D47" i="6" s="1"/>
  <c r="C52" i="6"/>
  <c r="D52" i="6" s="1"/>
  <c r="O6" i="7"/>
  <c r="E30" i="6"/>
  <c r="B30" i="6" s="1"/>
  <c r="C36" i="6"/>
  <c r="E26" i="6"/>
  <c r="F26" i="6" s="1"/>
  <c r="C18" i="6"/>
  <c r="D18" i="6" s="1"/>
  <c r="E6" i="7"/>
  <c r="E44" i="6"/>
  <c r="F44" i="6" s="1"/>
  <c r="E52" i="6"/>
  <c r="C32" i="6"/>
  <c r="D32" i="6" s="1"/>
  <c r="C11" i="6"/>
  <c r="D11" i="6" s="1"/>
  <c r="E25" i="6"/>
  <c r="F25" i="6" s="1"/>
  <c r="E8" i="6"/>
  <c r="E54" i="6"/>
  <c r="F54" i="6" s="1"/>
  <c r="C49" i="6"/>
  <c r="D49" i="6" s="1"/>
  <c r="E37" i="6"/>
  <c r="F37" i="6" s="1"/>
  <c r="C48" i="6"/>
  <c r="D48" i="6" s="1"/>
  <c r="E34" i="6"/>
  <c r="F34" i="6" s="1"/>
  <c r="C12" i="6"/>
  <c r="D12" i="6" s="1"/>
  <c r="E24" i="6"/>
  <c r="F24" i="6" s="1"/>
  <c r="E22" i="6"/>
  <c r="F22" i="6" s="1"/>
  <c r="E39" i="6"/>
  <c r="F39" i="6" s="1"/>
  <c r="C20" i="6"/>
  <c r="D20" i="6" s="1"/>
  <c r="C26" i="6"/>
  <c r="D26" i="6" s="1"/>
  <c r="C45" i="6"/>
  <c r="C42" i="6"/>
  <c r="C29" i="6"/>
  <c r="D29" i="6" s="1"/>
  <c r="E31" i="6"/>
  <c r="F31" i="6" s="1"/>
  <c r="C39" i="6"/>
  <c r="C15" i="6"/>
  <c r="D15" i="6" s="1"/>
  <c r="E18" i="6"/>
  <c r="F18" i="6" s="1"/>
  <c r="C53" i="6"/>
  <c r="E32" i="6"/>
  <c r="F32" i="6" s="1"/>
  <c r="E45" i="6"/>
  <c r="F45" i="6" s="1"/>
  <c r="E36" i="6"/>
  <c r="F36" i="6" s="1"/>
  <c r="E48" i="6"/>
  <c r="E51" i="6"/>
  <c r="F51" i="6" s="1"/>
  <c r="C54" i="6"/>
  <c r="B54" i="6" s="1"/>
  <c r="C16" i="6"/>
  <c r="D16" i="6" s="1"/>
  <c r="C44" i="6"/>
  <c r="C34" i="6"/>
  <c r="D34" i="6" s="1"/>
  <c r="E33" i="6"/>
  <c r="F33" i="6" s="1"/>
  <c r="E49" i="6"/>
  <c r="F49" i="6" s="1"/>
  <c r="C51" i="6"/>
  <c r="D51" i="6" s="1"/>
  <c r="E11" i="6"/>
  <c r="E53" i="6"/>
  <c r="F53" i="6" s="1"/>
  <c r="B6" i="7"/>
  <c r="M6" i="7"/>
  <c r="E20" i="6"/>
  <c r="F20" i="6" s="1"/>
  <c r="E29" i="6"/>
  <c r="F29" i="6" s="1"/>
  <c r="C46" i="6"/>
  <c r="D46" i="6" s="1"/>
  <c r="C22" i="6"/>
  <c r="D22" i="6" s="1"/>
  <c r="Q6" i="7"/>
  <c r="C31" i="6"/>
  <c r="E35" i="6"/>
  <c r="F35" i="6" s="1"/>
  <c r="E14" i="6"/>
  <c r="F14" i="6" s="1"/>
  <c r="E12" i="6"/>
  <c r="F12" i="6" s="1"/>
  <c r="E46" i="6"/>
  <c r="F46" i="6" s="1"/>
  <c r="E42" i="6"/>
  <c r="F42" i="6" s="1"/>
  <c r="G6" i="7"/>
  <c r="J6" i="7"/>
  <c r="I6" i="7"/>
  <c r="C6" i="7"/>
  <c r="N6" i="7" s="1"/>
  <c r="D6" i="7"/>
  <c r="K6" i="7"/>
  <c r="B31" i="6" l="1"/>
  <c r="B11" i="6"/>
  <c r="B39" i="6"/>
  <c r="B50" i="6"/>
  <c r="B10" i="6"/>
  <c r="B21" i="6"/>
  <c r="B48" i="6"/>
  <c r="B41" i="6"/>
  <c r="B43" i="6"/>
  <c r="B34" i="6"/>
  <c r="D10" i="6"/>
  <c r="D40" i="6"/>
  <c r="D23" i="6"/>
  <c r="B36" i="6"/>
  <c r="B20" i="6"/>
  <c r="E7" i="6"/>
  <c r="F7" i="6" s="1"/>
  <c r="P6" i="7"/>
  <c r="F48" i="6"/>
  <c r="B33" i="6"/>
  <c r="B18" i="6"/>
  <c r="B25" i="6"/>
  <c r="D31" i="6"/>
  <c r="B35" i="6"/>
  <c r="B13" i="6"/>
  <c r="B19" i="6"/>
  <c r="B46" i="6"/>
  <c r="B44" i="6"/>
  <c r="B49" i="6"/>
  <c r="B24" i="6"/>
  <c r="B53" i="6"/>
  <c r="B42" i="6"/>
  <c r="D36" i="6"/>
  <c r="B38" i="6"/>
  <c r="B27" i="6"/>
  <c r="R6" i="7"/>
  <c r="B45" i="6"/>
  <c r="B32" i="6"/>
  <c r="B14" i="6"/>
  <c r="F8" i="6"/>
  <c r="B52" i="6"/>
  <c r="D53" i="6"/>
  <c r="D39" i="6"/>
  <c r="D42" i="6"/>
  <c r="B12" i="6"/>
  <c r="B47" i="6"/>
  <c r="D41" i="6"/>
  <c r="B8" i="6"/>
  <c r="B37" i="6"/>
  <c r="B9" i="6"/>
  <c r="B28" i="6"/>
  <c r="F11" i="6"/>
  <c r="B22" i="6"/>
  <c r="B51" i="6"/>
  <c r="D54" i="6"/>
  <c r="D45" i="6"/>
  <c r="F30" i="6"/>
  <c r="C7" i="6"/>
  <c r="D44" i="6"/>
  <c r="B15" i="6"/>
  <c r="B29" i="6"/>
  <c r="D43" i="6"/>
  <c r="B26" i="6"/>
  <c r="F52" i="6"/>
  <c r="D25" i="6"/>
  <c r="D21" i="6"/>
  <c r="B16" i="6"/>
  <c r="D7" i="6" l="1"/>
  <c r="B7" i="6"/>
</calcChain>
</file>

<file path=xl/sharedStrings.xml><?xml version="1.0" encoding="utf-8"?>
<sst xmlns="http://schemas.openxmlformats.org/spreadsheetml/2006/main" count="331" uniqueCount="139">
  <si>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</si>
  <si>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</si>
  <si>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</si>
  <si>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</si>
  <si>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</si>
  <si>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</si>
  <si>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</si>
  <si>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</si>
  <si>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</si>
  <si>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</si>
  <si>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</si>
  <si>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</si>
  <si>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</si>
  <si>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</si>
  <si>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</si>
  <si>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</si>
  <si>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</si>
  <si>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</si>
  <si>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</si>
  <si>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</si>
  <si>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</si>
  <si>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</si>
  <si>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</si>
  <si>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</si>
  <si>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</si>
  <si>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</si>
  <si>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</si>
  <si>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</si>
  <si>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</si>
  <si>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</si>
  <si>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</si>
  <si>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</si>
  <si>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</si>
  <si>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</si>
  <si>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</si>
  <si>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</si>
  <si>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</si>
  <si>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</si>
  <si>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</si>
  <si>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</si>
  <si>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</si>
  <si>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</si>
  <si>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</si>
  <si>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</si>
  <si>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</si>
  <si>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</si>
  <si>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</si>
  <si>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</si>
  <si>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</si>
  <si>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</si>
  <si>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</si>
  <si>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</si>
  <si>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</si>
  <si>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</si>
  <si>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</si>
  <si>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</si>
  <si>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</si>
  <si>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</si>
  <si>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</si>
  <si>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</si>
  <si>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</si>
  <si>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</si>
  <si>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</si>
  <si>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</si>
  <si>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</si>
  <si>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</si>
  <si>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</si>
  <si>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</si>
  <si>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</si>
  <si>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</si>
  <si>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</si>
  <si>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</si>
  <si>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</si>
  <si>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</si>
  <si>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</si>
  <si>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</si>
  <si>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</si>
  <si>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</si>
  <si>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</si>
  <si>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</si>
  <si>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</si>
  <si>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</si>
  <si>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</si>
  <si>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</si>
  <si>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</si>
  <si>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</si>
  <si>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</si>
  <si>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</si>
  <si>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</si>
  <si>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</si>
  <si>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</si>
  <si>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</si>
  <si>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</si>
  <si>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</si>
  <si>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</si>
  <si>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</si>
  <si>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</si>
  <si>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</si>
  <si>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</si>
  <si>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</si>
  <si>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</si>
  <si>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</si>
  <si>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</si>
  <si>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</si>
  <si>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</si>
  <si>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</si>
  <si>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ファイザー社</t>
    <rPh sb="5" eb="6">
      <t>シャ</t>
    </rPh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</si>
  <si>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</si>
  <si>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</si>
  <si>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</t>
    </r>
    <rPh sb="5" eb="6">
      <t>シャ</t>
    </rPh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</si>
  <si>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</si>
  <si>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</si>
  <si>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</si>
  <si>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</si>
  <si>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</si>
  <si>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</si>
  <si>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</si>
  <si>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</si>
  <si>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</si>
  <si>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</si>
  <si>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</si>
  <si>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</si>
  <si>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</si>
  <si>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</si>
  <si>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</si>
  <si>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</si>
  <si>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</si>
  <si>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</si>
  <si>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</si>
  <si>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</si>
  <si>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</si>
  <si>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</si>
  <si>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</si>
  <si>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>直近1週間</t>
    <rPh sb="3" eb="5">
      <t>シュウカン</t>
    </rPh>
    <phoneticPr fontId="2"/>
  </si>
  <si>
    <t>（2月22日公表時点）</t>
    <phoneticPr fontId="2"/>
  </si>
  <si>
    <t>2月21日（前回公表）以降</t>
    <rPh sb="11" eb="13">
      <t>イコウ</t>
    </rPh>
    <phoneticPr fontId="2"/>
  </si>
  <si>
    <t>接種回数
（2月21日まで）</t>
    <phoneticPr fontId="2"/>
  </si>
  <si>
    <t>ワクチン供給量
（2月21日まで）※4</t>
    <phoneticPr fontId="2"/>
  </si>
  <si>
    <t>接種回数（2月21日まで）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</si>
</sst>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);[Red]\(#,##0\)"/>
    <numFmt numFmtId="177" formatCode="#,##0_ "/>
    <numFmt numFmtId="178" formatCode="0.0%"/>
    <numFmt numFmtId="179" formatCode="#,##0.0;[Red]\-#,##0.0"/>
    <numFmt numFmtId="180" formatCode="#,##0_ ;[Red]\-#,##0\ 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8"/>
      <color theme="1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38" fontId="0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38" fontId="0" fillId="0" borderId="1" xfId="1" applyFont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76" fontId="0" fillId="0" borderId="1" xfId="1" applyNumberFormat="1" applyFont="1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176" fontId="5" fillId="0" borderId="1" xfId="3" applyNumberFormat="1" applyFont="1" applyBorder="1" applyAlignment="1"/>
    <xf numFmtId="177" fontId="0" fillId="0" borderId="1" xfId="0" applyNumberFormat="1" applyBorder="1">
      <alignment vertical="center"/>
    </xf>
    <xf numFmtId="38" fontId="4" fillId="0" borderId="0" xfId="1" applyFont="1">
      <alignment vertical="center"/>
    </xf>
    <xf numFmtId="38" fontId="0" fillId="0" borderId="0" xfId="1" applyFont="1">
      <alignment vertical="center"/>
    </xf>
    <xf numFmtId="0" fontId="8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38" fontId="4" fillId="0" borderId="1" xfId="1" applyFont="1" applyBorder="1" applyAlignment="1">
      <alignment horizontal="left" vertical="center"/>
    </xf>
    <xf numFmtId="176" fontId="4" fillId="0" borderId="1" xfId="1" applyNumberFormat="1" applyFont="1" applyBorder="1">
      <alignment vertical="center"/>
    </xf>
    <xf numFmtId="176" fontId="4" fillId="0" borderId="7" xfId="1" applyNumberFormat="1" applyFont="1" applyBorder="1">
      <alignment vertical="center"/>
    </xf>
    <xf numFmtId="176" fontId="4" fillId="0" borderId="1" xfId="1" applyNumberFormat="1" applyFont="1" applyFill="1" applyBorder="1">
      <alignment vertical="center"/>
    </xf>
    <xf numFmtId="176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0" fontId="4" fillId="0" borderId="1" xfId="3" applyNumberFormat="1" applyFont="1" applyBorder="1">
      <alignment vertical="center"/>
    </xf>
    <xf numFmtId="10" fontId="4" fillId="0" borderId="1" xfId="3" applyNumberFormat="1" applyFont="1" applyFill="1" applyBorder="1">
      <alignment vertical="center"/>
    </xf>
    <xf numFmtId="10" fontId="4" fillId="0" borderId="7" xfId="3" applyNumberFormat="1" applyFont="1" applyBorder="1">
      <alignment vertical="center"/>
    </xf>
    <xf numFmtId="0" fontId="9" fillId="0" borderId="0" xfId="0" applyFont="1" applyAlignment="1">
      <alignment horizontal="left" vertical="center"/>
    </xf>
    <xf numFmtId="38" fontId="9" fillId="0" borderId="0" xfId="1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38" fontId="9" fillId="0" borderId="0" xfId="1" applyFont="1" applyAlignment="1">
      <alignment horizontal="center" vertical="center"/>
    </xf>
    <xf numFmtId="177" fontId="10" fillId="0" borderId="0" xfId="0" applyNumberFormat="1" applyFont="1">
      <alignment vertical="center"/>
    </xf>
    <xf numFmtId="0" fontId="9" fillId="0" borderId="0" xfId="0" applyFont="1" applyAlignment="1">
      <alignment horizontal="right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178" fontId="9" fillId="0" borderId="1" xfId="3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38" fontId="4" fillId="0" borderId="0" xfId="1" applyFont="1" applyFill="1" applyBorder="1" applyAlignment="1">
      <alignment horizontal="center" vertical="center"/>
    </xf>
    <xf numFmtId="38" fontId="9" fillId="0" borderId="0" xfId="1" applyFont="1" applyFill="1" applyBorder="1" applyAlignment="1">
      <alignment horizontal="center" vertical="center"/>
    </xf>
    <xf numFmtId="178" fontId="9" fillId="0" borderId="0" xfId="3" applyNumberFormat="1" applyFont="1" applyFill="1" applyBorder="1" applyAlignment="1">
      <alignment horizontal="center" vertical="center"/>
    </xf>
    <xf numFmtId="179" fontId="9" fillId="0" borderId="0" xfId="1" applyNumberFormat="1" applyFont="1" applyFill="1" applyBorder="1" applyAlignment="1">
      <alignment horizontal="center" vertical="center"/>
    </xf>
    <xf numFmtId="38" fontId="9" fillId="0" borderId="0" xfId="1" applyFont="1">
      <alignment vertical="center"/>
    </xf>
    <xf numFmtId="0" fontId="9" fillId="0" borderId="0" xfId="0" applyFont="1">
      <alignment vertical="center"/>
    </xf>
    <xf numFmtId="38" fontId="10" fillId="0" borderId="0" xfId="1" applyFont="1">
      <alignment vertical="center"/>
    </xf>
    <xf numFmtId="180" fontId="4" fillId="0" borderId="1" xfId="1" applyNumberFormat="1" applyFont="1" applyFill="1" applyBorder="1" applyAlignment="1">
      <alignment vertical="center"/>
    </xf>
    <xf numFmtId="180" fontId="9" fillId="0" borderId="1" xfId="1" applyNumberFormat="1" applyFont="1" applyFill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38" fontId="9" fillId="0" borderId="1" xfId="1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56" fontId="9" fillId="0" borderId="2" xfId="0" applyNumberFormat="1" applyFont="1" applyBorder="1" applyAlignment="1">
      <alignment horizontal="center" vertical="center" wrapText="1"/>
    </xf>
    <xf numFmtId="56" fontId="9" fillId="0" borderId="2" xfId="0" applyNumberFormat="1" applyFont="1" applyBorder="1" applyAlignment="1">
      <alignment horizontal="center" vertical="center"/>
    </xf>
    <xf numFmtId="56" fontId="9" fillId="0" borderId="8" xfId="0" applyNumberFormat="1" applyFont="1" applyBorder="1" applyAlignment="1">
      <alignment horizontal="center" vertical="center" wrapText="1"/>
    </xf>
    <xf numFmtId="56" fontId="9" fillId="0" borderId="10" xfId="0" applyNumberFormat="1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56" fontId="9" fillId="0" borderId="11" xfId="0" applyNumberFormat="1" applyFont="1" applyBorder="1" applyAlignment="1">
      <alignment horizontal="center" vertical="center" wrapText="1"/>
    </xf>
    <xf numFmtId="56" fontId="9" fillId="0" borderId="12" xfId="0" applyNumberFormat="1" applyFont="1" applyBorder="1" applyAlignment="1">
      <alignment horizontal="center" vertical="center" wrapText="1"/>
    </xf>
    <xf numFmtId="38" fontId="9" fillId="0" borderId="4" xfId="1" applyFont="1" applyFill="1" applyBorder="1" applyAlignment="1">
      <alignment horizontal="center" vertical="center"/>
    </xf>
    <xf numFmtId="38" fontId="9" fillId="0" borderId="1" xfId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2"/>
  <sheetViews>
    <sheetView tabSelected="1" view="pageBreakPreview" zoomScaleNormal="100" zoomScaleSheetLayoutView="100" workbookViewId="0">
      <selection activeCell="O16" sqref="O16"/>
    </sheetView>
  </sheetViews>
  <sheetFormatPr defaultRowHeight="18" x14ac:dyDescent="0.45"/>
  <cols>
    <col min="1" max="1" width="13.59765625" customWidth="1"/>
    <col min="2" max="3" width="13.59765625" style="21" customWidth="1"/>
    <col min="4" max="8" width="13.59765625" customWidth="1"/>
    <col min="10" max="10" width="10.5" bestFit="1" customWidth="1"/>
  </cols>
  <sheetData>
    <row r="1" spans="1:8" x14ac:dyDescent="0.45">
      <c r="A1" s="62" t="s">
        <v>0</v>
      </c>
      <c r="B1" s="62"/>
      <c r="C1" s="62"/>
      <c r="D1" s="62"/>
      <c r="E1" s="62"/>
      <c r="F1" s="62"/>
      <c r="G1" s="62"/>
      <c r="H1" s="62"/>
    </row>
    <row r="2" spans="1:8" x14ac:dyDescent="0.45">
      <c r="A2" s="36"/>
      <c r="B2" s="37"/>
      <c r="C2" s="37"/>
      <c r="D2" s="36"/>
      <c r="E2" s="36"/>
      <c r="F2" s="36"/>
      <c r="G2" s="36"/>
      <c r="H2" s="36"/>
    </row>
    <row r="3" spans="1:8" x14ac:dyDescent="0.45">
      <c r="A3" s="36"/>
      <c r="B3" s="37"/>
      <c r="C3" s="37"/>
      <c r="D3" s="36"/>
      <c r="E3" s="36"/>
      <c r="F3" s="36"/>
      <c r="G3" s="36"/>
      <c r="H3" s="38" t="s">
        <v>134</v>
      </c>
    </row>
    <row r="4" spans="1:8" x14ac:dyDescent="0.45">
      <c r="A4" s="39"/>
      <c r="B4" s="40"/>
      <c r="C4" s="40"/>
      <c r="D4" s="39"/>
      <c r="E4" s="41"/>
      <c r="F4" s="41"/>
      <c r="G4" s="41"/>
      <c r="H4" s="42" t="s">
        <v>1</v>
      </c>
    </row>
    <row r="5" spans="1:8" ht="19.5" customHeight="1" x14ac:dyDescent="0.45">
      <c r="A5" s="58" t="s">
        <v>2</v>
      </c>
      <c r="B5" s="63" t="s">
        <v>3</v>
      </c>
      <c r="C5" s="59" t="s">
        <v>4</v>
      </c>
      <c r="D5" s="64"/>
      <c r="E5" s="67" t="s">
        <v>133</v>
      </c>
      <c r="F5" s="68"/>
      <c r="G5" s="69" t="s">
        <v>135</v>
      </c>
      <c r="H5" s="70"/>
    </row>
    <row r="6" spans="1:8" ht="21.75" customHeight="1" x14ac:dyDescent="0.45">
      <c r="A6" s="58"/>
      <c r="B6" s="63"/>
      <c r="C6" s="65"/>
      <c r="D6" s="66"/>
      <c r="E6" s="71" t="s">
        <v>5</v>
      </c>
      <c r="F6" s="72"/>
      <c r="G6" s="73" t="s">
        <v>6</v>
      </c>
      <c r="H6" s="74"/>
    </row>
    <row r="7" spans="1:8" ht="18.75" customHeight="1" x14ac:dyDescent="0.45">
      <c r="A7" s="58"/>
      <c r="B7" s="63"/>
      <c r="C7" s="75" t="s">
        <v>7</v>
      </c>
      <c r="D7" s="43"/>
      <c r="E7" s="57" t="s">
        <v>8</v>
      </c>
      <c r="F7" s="43"/>
      <c r="G7" s="57" t="s">
        <v>8</v>
      </c>
      <c r="H7" s="44"/>
    </row>
    <row r="8" spans="1:8" ht="18.75" customHeight="1" x14ac:dyDescent="0.45">
      <c r="A8" s="58"/>
      <c r="B8" s="63"/>
      <c r="C8" s="76"/>
      <c r="D8" s="59" t="s">
        <v>9</v>
      </c>
      <c r="E8" s="58"/>
      <c r="F8" s="59" t="s">
        <v>10</v>
      </c>
      <c r="G8" s="58"/>
      <c r="H8" s="61" t="s">
        <v>10</v>
      </c>
    </row>
    <row r="9" spans="1:8" ht="35.1" customHeight="1" x14ac:dyDescent="0.45">
      <c r="A9" s="58"/>
      <c r="B9" s="63"/>
      <c r="C9" s="76"/>
      <c r="D9" s="60"/>
      <c r="E9" s="58"/>
      <c r="F9" s="60"/>
      <c r="G9" s="58"/>
      <c r="H9" s="60"/>
    </row>
    <row r="10" spans="1:8" x14ac:dyDescent="0.45">
      <c r="A10" s="45" t="s">
        <v>11</v>
      </c>
      <c r="B10" s="55">
        <v>126645025.00000003</v>
      </c>
      <c r="C10" s="56">
        <f>SUM(C11:C57)</f>
        <v>19382899</v>
      </c>
      <c r="D10" s="46">
        <f>C10/$B10</f>
        <v>0.15304903607543996</v>
      </c>
      <c r="E10" s="56">
        <f>SUM(E11:E57)</f>
        <v>6352780</v>
      </c>
      <c r="F10" s="46">
        <f>E10/$B10</f>
        <v>5.016209677403434E-2</v>
      </c>
      <c r="G10" s="56">
        <f>SUM(G11:G57)</f>
        <v>1202642</v>
      </c>
      <c r="H10" s="46">
        <f>G10/$B10</f>
        <v>9.4961645749606013E-3</v>
      </c>
    </row>
    <row r="11" spans="1:8" x14ac:dyDescent="0.45">
      <c r="A11" s="47" t="s">
        <v>12</v>
      </c>
      <c r="B11" s="55">
        <v>5226603</v>
      </c>
      <c r="C11" s="56">
        <v>695240</v>
      </c>
      <c r="D11" s="46">
        <f t="shared" ref="D11:D57" si="0">C11/$B11</f>
        <v>0.13301947746940029</v>
      </c>
      <c r="E11" s="56">
        <v>249054</v>
      </c>
      <c r="F11" s="46">
        <f t="shared" ref="F11:F57" si="1">E11/$B11</f>
        <v>4.7651218200425782E-2</v>
      </c>
      <c r="G11" s="56">
        <v>45098</v>
      </c>
      <c r="H11" s="46">
        <f t="shared" ref="H11:H57" si="2">G11/$B11</f>
        <v>8.6285489829627388E-3</v>
      </c>
    </row>
    <row r="12" spans="1:8" x14ac:dyDescent="0.45">
      <c r="A12" s="47" t="s">
        <v>13</v>
      </c>
      <c r="B12" s="55">
        <v>1259615</v>
      </c>
      <c r="C12" s="56">
        <v>167264</v>
      </c>
      <c r="D12" s="46">
        <f t="shared" si="0"/>
        <v>0.13278978100451327</v>
      </c>
      <c r="E12" s="56">
        <v>58580</v>
      </c>
      <c r="F12" s="46">
        <f t="shared" si="1"/>
        <v>4.6506273742373663E-2</v>
      </c>
      <c r="G12" s="56">
        <v>16598</v>
      </c>
      <c r="H12" s="46">
        <f t="shared" si="2"/>
        <v>1.3177042191463265E-2</v>
      </c>
    </row>
    <row r="13" spans="1:8" x14ac:dyDescent="0.45">
      <c r="A13" s="47" t="s">
        <v>14</v>
      </c>
      <c r="B13" s="55">
        <v>1220823</v>
      </c>
      <c r="C13" s="56">
        <v>176455</v>
      </c>
      <c r="D13" s="46">
        <f t="shared" si="0"/>
        <v>0.14453774216245927</v>
      </c>
      <c r="E13" s="56">
        <v>55345</v>
      </c>
      <c r="F13" s="46">
        <f t="shared" si="1"/>
        <v>4.5334172111763951E-2</v>
      </c>
      <c r="G13" s="56">
        <v>10653</v>
      </c>
      <c r="H13" s="46">
        <f t="shared" si="2"/>
        <v>8.7260806849150125E-3</v>
      </c>
    </row>
    <row r="14" spans="1:8" x14ac:dyDescent="0.45">
      <c r="A14" s="47" t="s">
        <v>15</v>
      </c>
      <c r="B14" s="55">
        <v>2281989</v>
      </c>
      <c r="C14" s="56">
        <v>381568</v>
      </c>
      <c r="D14" s="46">
        <f t="shared" si="0"/>
        <v>0.16720851853361257</v>
      </c>
      <c r="E14" s="56">
        <v>127175</v>
      </c>
      <c r="F14" s="46">
        <f t="shared" si="1"/>
        <v>5.5729891774237296E-2</v>
      </c>
      <c r="G14" s="56">
        <v>22862</v>
      </c>
      <c r="H14" s="46">
        <f t="shared" si="2"/>
        <v>1.0018453200256443E-2</v>
      </c>
    </row>
    <row r="15" spans="1:8" x14ac:dyDescent="0.45">
      <c r="A15" s="47" t="s">
        <v>16</v>
      </c>
      <c r="B15" s="55">
        <v>971288</v>
      </c>
      <c r="C15" s="56">
        <v>99974</v>
      </c>
      <c r="D15" s="46">
        <f t="shared" si="0"/>
        <v>0.10292930624078543</v>
      </c>
      <c r="E15" s="56">
        <v>31186</v>
      </c>
      <c r="F15" s="46">
        <f t="shared" si="1"/>
        <v>3.2107881493439641E-2</v>
      </c>
      <c r="G15" s="56">
        <v>9135</v>
      </c>
      <c r="H15" s="46">
        <f t="shared" si="2"/>
        <v>9.4050374348288047E-3</v>
      </c>
    </row>
    <row r="16" spans="1:8" x14ac:dyDescent="0.45">
      <c r="A16" s="47" t="s">
        <v>17</v>
      </c>
      <c r="B16" s="55">
        <v>1069562</v>
      </c>
      <c r="C16" s="56">
        <v>151864</v>
      </c>
      <c r="D16" s="46">
        <f t="shared" si="0"/>
        <v>0.14198709378231464</v>
      </c>
      <c r="E16" s="56">
        <v>55522</v>
      </c>
      <c r="F16" s="46">
        <f t="shared" si="1"/>
        <v>5.1910969163077969E-2</v>
      </c>
      <c r="G16" s="56">
        <v>12841</v>
      </c>
      <c r="H16" s="46">
        <f t="shared" si="2"/>
        <v>1.2005849123285981E-2</v>
      </c>
    </row>
    <row r="17" spans="1:8" x14ac:dyDescent="0.45">
      <c r="A17" s="47" t="s">
        <v>18</v>
      </c>
      <c r="B17" s="55">
        <v>1862059.0000000002</v>
      </c>
      <c r="C17" s="56">
        <v>302072</v>
      </c>
      <c r="D17" s="46">
        <f t="shared" si="0"/>
        <v>0.16222472005452027</v>
      </c>
      <c r="E17" s="56">
        <v>107177</v>
      </c>
      <c r="F17" s="46">
        <f t="shared" si="1"/>
        <v>5.7558326562155114E-2</v>
      </c>
      <c r="G17" s="56">
        <v>17902</v>
      </c>
      <c r="H17" s="46">
        <f t="shared" si="2"/>
        <v>9.6140884902143255E-3</v>
      </c>
    </row>
    <row r="18" spans="1:8" x14ac:dyDescent="0.45">
      <c r="A18" s="47" t="s">
        <v>19</v>
      </c>
      <c r="B18" s="55">
        <v>2907675</v>
      </c>
      <c r="C18" s="56">
        <v>511100</v>
      </c>
      <c r="D18" s="46">
        <f t="shared" si="0"/>
        <v>0.17577617856190944</v>
      </c>
      <c r="E18" s="56">
        <v>148923</v>
      </c>
      <c r="F18" s="46">
        <f t="shared" si="1"/>
        <v>5.1217209626247776E-2</v>
      </c>
      <c r="G18" s="56">
        <v>24616</v>
      </c>
      <c r="H18" s="46">
        <f t="shared" si="2"/>
        <v>8.4658704979064022E-3</v>
      </c>
    </row>
    <row r="19" spans="1:8" x14ac:dyDescent="0.45">
      <c r="A19" s="47" t="s">
        <v>20</v>
      </c>
      <c r="B19" s="55">
        <v>1955401</v>
      </c>
      <c r="C19" s="56">
        <v>312354</v>
      </c>
      <c r="D19" s="46">
        <f t="shared" si="0"/>
        <v>0.15973910210744496</v>
      </c>
      <c r="E19" s="56">
        <v>99424</v>
      </c>
      <c r="F19" s="46">
        <f t="shared" si="1"/>
        <v>5.084583673630115E-2</v>
      </c>
      <c r="G19" s="56">
        <v>14780</v>
      </c>
      <c r="H19" s="46">
        <f t="shared" si="2"/>
        <v>7.5585519287348218E-3</v>
      </c>
    </row>
    <row r="20" spans="1:8" x14ac:dyDescent="0.45">
      <c r="A20" s="47" t="s">
        <v>21</v>
      </c>
      <c r="B20" s="55">
        <v>1958101</v>
      </c>
      <c r="C20" s="56">
        <v>355872</v>
      </c>
      <c r="D20" s="46">
        <f t="shared" si="0"/>
        <v>0.18174343407209331</v>
      </c>
      <c r="E20" s="56">
        <v>117474</v>
      </c>
      <c r="F20" s="46">
        <f t="shared" si="1"/>
        <v>5.9993840971430991E-2</v>
      </c>
      <c r="G20" s="56">
        <v>20615</v>
      </c>
      <c r="H20" s="46">
        <f t="shared" si="2"/>
        <v>1.052805754146492E-2</v>
      </c>
    </row>
    <row r="21" spans="1:8" x14ac:dyDescent="0.45">
      <c r="A21" s="47" t="s">
        <v>22</v>
      </c>
      <c r="B21" s="55">
        <v>7393799</v>
      </c>
      <c r="C21" s="56">
        <v>1086407</v>
      </c>
      <c r="D21" s="46">
        <f t="shared" si="0"/>
        <v>0.1469348842185188</v>
      </c>
      <c r="E21" s="56">
        <v>367198</v>
      </c>
      <c r="F21" s="46">
        <f t="shared" si="1"/>
        <v>4.9662967575937619E-2</v>
      </c>
      <c r="G21" s="56">
        <v>63289</v>
      </c>
      <c r="H21" s="46">
        <f t="shared" si="2"/>
        <v>8.5597403986773235E-3</v>
      </c>
    </row>
    <row r="22" spans="1:8" x14ac:dyDescent="0.45">
      <c r="A22" s="47" t="s">
        <v>23</v>
      </c>
      <c r="B22" s="55">
        <v>6322892.0000000009</v>
      </c>
      <c r="C22" s="56">
        <v>905129</v>
      </c>
      <c r="D22" s="46">
        <f t="shared" si="0"/>
        <v>0.14315110870152453</v>
      </c>
      <c r="E22" s="56">
        <v>299683</v>
      </c>
      <c r="F22" s="46">
        <f t="shared" si="1"/>
        <v>4.7396507800544427E-2</v>
      </c>
      <c r="G22" s="56">
        <v>55023</v>
      </c>
      <c r="H22" s="46">
        <f t="shared" si="2"/>
        <v>8.7021888085388761E-3</v>
      </c>
    </row>
    <row r="23" spans="1:8" x14ac:dyDescent="0.45">
      <c r="A23" s="47" t="s">
        <v>24</v>
      </c>
      <c r="B23" s="55">
        <v>13843329.000000002</v>
      </c>
      <c r="C23" s="56">
        <v>2161671</v>
      </c>
      <c r="D23" s="46">
        <f t="shared" si="0"/>
        <v>0.15615254105425072</v>
      </c>
      <c r="E23" s="56">
        <v>688728</v>
      </c>
      <c r="F23" s="46">
        <f t="shared" si="1"/>
        <v>4.9751616825692714E-2</v>
      </c>
      <c r="G23" s="56">
        <v>103493</v>
      </c>
      <c r="H23" s="46">
        <f t="shared" si="2"/>
        <v>7.4760196770588911E-3</v>
      </c>
    </row>
    <row r="24" spans="1:8" x14ac:dyDescent="0.45">
      <c r="A24" s="47" t="s">
        <v>25</v>
      </c>
      <c r="B24" s="55">
        <v>9220206</v>
      </c>
      <c r="C24" s="56">
        <v>1139716</v>
      </c>
      <c r="D24" s="46">
        <f t="shared" si="0"/>
        <v>0.12361068722325727</v>
      </c>
      <c r="E24" s="56">
        <v>417817</v>
      </c>
      <c r="F24" s="46">
        <f t="shared" si="1"/>
        <v>4.531536497123817E-2</v>
      </c>
      <c r="G24" s="56">
        <v>85758</v>
      </c>
      <c r="H24" s="46">
        <f t="shared" si="2"/>
        <v>9.3010937065831287E-3</v>
      </c>
    </row>
    <row r="25" spans="1:8" x14ac:dyDescent="0.45">
      <c r="A25" s="47" t="s">
        <v>26</v>
      </c>
      <c r="B25" s="55">
        <v>2213174</v>
      </c>
      <c r="C25" s="56">
        <v>270574</v>
      </c>
      <c r="D25" s="46">
        <f t="shared" si="0"/>
        <v>0.12225609012215036</v>
      </c>
      <c r="E25" s="56">
        <v>91917</v>
      </c>
      <c r="F25" s="46">
        <f t="shared" si="1"/>
        <v>4.1531754846207303E-2</v>
      </c>
      <c r="G25" s="56">
        <v>20161</v>
      </c>
      <c r="H25" s="46">
        <f t="shared" si="2"/>
        <v>9.1095413193901607E-3</v>
      </c>
    </row>
    <row r="26" spans="1:8" x14ac:dyDescent="0.45">
      <c r="A26" s="47" t="s">
        <v>27</v>
      </c>
      <c r="B26" s="55">
        <v>1047674</v>
      </c>
      <c r="C26" s="56">
        <v>175576</v>
      </c>
      <c r="D26" s="46">
        <f t="shared" si="0"/>
        <v>0.16758648205453222</v>
      </c>
      <c r="E26" s="56">
        <v>56534</v>
      </c>
      <c r="F26" s="46">
        <f t="shared" si="1"/>
        <v>5.3961442204349827E-2</v>
      </c>
      <c r="G26" s="56">
        <v>14305</v>
      </c>
      <c r="H26" s="46">
        <f t="shared" si="2"/>
        <v>1.3654056509944888E-2</v>
      </c>
    </row>
    <row r="27" spans="1:8" x14ac:dyDescent="0.45">
      <c r="A27" s="47" t="s">
        <v>28</v>
      </c>
      <c r="B27" s="55">
        <v>1132656</v>
      </c>
      <c r="C27" s="56">
        <v>189345</v>
      </c>
      <c r="D27" s="46">
        <f t="shared" si="0"/>
        <v>0.16716902572360892</v>
      </c>
      <c r="E27" s="56">
        <v>58402</v>
      </c>
      <c r="F27" s="46">
        <f t="shared" si="1"/>
        <v>5.1561992343659505E-2</v>
      </c>
      <c r="G27" s="56">
        <v>12252</v>
      </c>
      <c r="H27" s="46">
        <f t="shared" si="2"/>
        <v>1.0817053015213799E-2</v>
      </c>
    </row>
    <row r="28" spans="1:8" x14ac:dyDescent="0.45">
      <c r="A28" s="47" t="s">
        <v>29</v>
      </c>
      <c r="B28" s="55">
        <v>774582.99999999988</v>
      </c>
      <c r="C28" s="56">
        <v>115193</v>
      </c>
      <c r="D28" s="46">
        <f t="shared" si="0"/>
        <v>0.14871614791442625</v>
      </c>
      <c r="E28" s="56">
        <v>36850</v>
      </c>
      <c r="F28" s="46">
        <f t="shared" si="1"/>
        <v>4.7573984969977404E-2</v>
      </c>
      <c r="G28" s="56">
        <v>6265</v>
      </c>
      <c r="H28" s="46">
        <f t="shared" si="2"/>
        <v>8.0882229535117617E-3</v>
      </c>
    </row>
    <row r="29" spans="1:8" x14ac:dyDescent="0.45">
      <c r="A29" s="47" t="s">
        <v>30</v>
      </c>
      <c r="B29" s="55">
        <v>820997</v>
      </c>
      <c r="C29" s="56">
        <v>145471</v>
      </c>
      <c r="D29" s="46">
        <f t="shared" si="0"/>
        <v>0.1771882235866879</v>
      </c>
      <c r="E29" s="56">
        <v>44220</v>
      </c>
      <c r="F29" s="46">
        <f t="shared" si="1"/>
        <v>5.3861341758861481E-2</v>
      </c>
      <c r="G29" s="56">
        <v>11508</v>
      </c>
      <c r="H29" s="46">
        <f t="shared" si="2"/>
        <v>1.4017103594775621E-2</v>
      </c>
    </row>
    <row r="30" spans="1:8" x14ac:dyDescent="0.45">
      <c r="A30" s="47" t="s">
        <v>31</v>
      </c>
      <c r="B30" s="55">
        <v>2071737</v>
      </c>
      <c r="C30" s="56">
        <v>321880</v>
      </c>
      <c r="D30" s="46">
        <f t="shared" si="0"/>
        <v>0.15536721118558969</v>
      </c>
      <c r="E30" s="56">
        <v>125444</v>
      </c>
      <c r="F30" s="46">
        <f t="shared" si="1"/>
        <v>6.0550156704253483E-2</v>
      </c>
      <c r="G30" s="56">
        <v>28530</v>
      </c>
      <c r="H30" s="46">
        <f t="shared" si="2"/>
        <v>1.3771052985972641E-2</v>
      </c>
    </row>
    <row r="31" spans="1:8" x14ac:dyDescent="0.45">
      <c r="A31" s="47" t="s">
        <v>32</v>
      </c>
      <c r="B31" s="55">
        <v>2016791</v>
      </c>
      <c r="C31" s="56">
        <v>413902</v>
      </c>
      <c r="D31" s="46">
        <f t="shared" si="0"/>
        <v>0.20522800825668103</v>
      </c>
      <c r="E31" s="56">
        <v>136595</v>
      </c>
      <c r="F31" s="46">
        <f t="shared" si="1"/>
        <v>6.7728882169743918E-2</v>
      </c>
      <c r="G31" s="56">
        <v>33081</v>
      </c>
      <c r="H31" s="46">
        <f t="shared" si="2"/>
        <v>1.6402790373419952E-2</v>
      </c>
    </row>
    <row r="32" spans="1:8" x14ac:dyDescent="0.45">
      <c r="A32" s="47" t="s">
        <v>33</v>
      </c>
      <c r="B32" s="55">
        <v>3686259.9999999995</v>
      </c>
      <c r="C32" s="56">
        <v>533193</v>
      </c>
      <c r="D32" s="46">
        <f t="shared" si="0"/>
        <v>0.14464335125574432</v>
      </c>
      <c r="E32" s="56">
        <v>181704</v>
      </c>
      <c r="F32" s="46">
        <f t="shared" si="1"/>
        <v>4.9292236575824828E-2</v>
      </c>
      <c r="G32" s="56">
        <v>34738</v>
      </c>
      <c r="H32" s="46">
        <f t="shared" si="2"/>
        <v>9.4236434760434709E-3</v>
      </c>
    </row>
    <row r="33" spans="1:8" x14ac:dyDescent="0.45">
      <c r="A33" s="47" t="s">
        <v>34</v>
      </c>
      <c r="B33" s="55">
        <v>7558801.9999999991</v>
      </c>
      <c r="C33" s="56">
        <v>1289851</v>
      </c>
      <c r="D33" s="46">
        <f t="shared" si="0"/>
        <v>0.17064225256859489</v>
      </c>
      <c r="E33" s="56">
        <v>384722</v>
      </c>
      <c r="F33" s="46">
        <f t="shared" si="1"/>
        <v>5.0897218897915313E-2</v>
      </c>
      <c r="G33" s="56">
        <v>72947</v>
      </c>
      <c r="H33" s="46">
        <f t="shared" si="2"/>
        <v>9.6506033628080221E-3</v>
      </c>
    </row>
    <row r="34" spans="1:8" x14ac:dyDescent="0.45">
      <c r="A34" s="47" t="s">
        <v>35</v>
      </c>
      <c r="B34" s="55">
        <v>1800557</v>
      </c>
      <c r="C34" s="56">
        <v>255301</v>
      </c>
      <c r="D34" s="46">
        <f t="shared" si="0"/>
        <v>0.14179001275716346</v>
      </c>
      <c r="E34" s="56">
        <v>93458</v>
      </c>
      <c r="F34" s="46">
        <f t="shared" si="1"/>
        <v>5.1905049381941258E-2</v>
      </c>
      <c r="G34" s="56">
        <v>14631</v>
      </c>
      <c r="H34" s="46">
        <f t="shared" si="2"/>
        <v>8.1258188438355465E-3</v>
      </c>
    </row>
    <row r="35" spans="1:8" x14ac:dyDescent="0.45">
      <c r="A35" s="47" t="s">
        <v>36</v>
      </c>
      <c r="B35" s="55">
        <v>1418843</v>
      </c>
      <c r="C35" s="56">
        <v>199421</v>
      </c>
      <c r="D35" s="46">
        <f t="shared" si="0"/>
        <v>0.14055184400247245</v>
      </c>
      <c r="E35" s="56">
        <v>64174</v>
      </c>
      <c r="F35" s="46">
        <f t="shared" si="1"/>
        <v>4.522981048643155E-2</v>
      </c>
      <c r="G35" s="56">
        <v>13611</v>
      </c>
      <c r="H35" s="46">
        <f t="shared" si="2"/>
        <v>9.5930275583697416E-3</v>
      </c>
    </row>
    <row r="36" spans="1:8" x14ac:dyDescent="0.45">
      <c r="A36" s="47" t="s">
        <v>37</v>
      </c>
      <c r="B36" s="55">
        <v>2530542</v>
      </c>
      <c r="C36" s="56">
        <v>346155</v>
      </c>
      <c r="D36" s="46">
        <f t="shared" si="0"/>
        <v>0.13679085350094961</v>
      </c>
      <c r="E36" s="56">
        <v>117239</v>
      </c>
      <c r="F36" s="46">
        <f t="shared" si="1"/>
        <v>4.6329600536169718E-2</v>
      </c>
      <c r="G36" s="56">
        <v>20782</v>
      </c>
      <c r="H36" s="46">
        <f t="shared" si="2"/>
        <v>8.2124698977531288E-3</v>
      </c>
    </row>
    <row r="37" spans="1:8" x14ac:dyDescent="0.45">
      <c r="A37" s="47" t="s">
        <v>38</v>
      </c>
      <c r="B37" s="55">
        <v>8839511</v>
      </c>
      <c r="C37" s="56">
        <v>1180804</v>
      </c>
      <c r="D37" s="46">
        <f t="shared" si="0"/>
        <v>0.13358250247100772</v>
      </c>
      <c r="E37" s="56">
        <v>388998</v>
      </c>
      <c r="F37" s="46">
        <f t="shared" si="1"/>
        <v>4.4006732951630469E-2</v>
      </c>
      <c r="G37" s="56">
        <v>68010</v>
      </c>
      <c r="H37" s="46">
        <f t="shared" si="2"/>
        <v>7.6938645135460546E-3</v>
      </c>
    </row>
    <row r="38" spans="1:8" x14ac:dyDescent="0.45">
      <c r="A38" s="47" t="s">
        <v>39</v>
      </c>
      <c r="B38" s="55">
        <v>5523625</v>
      </c>
      <c r="C38" s="56">
        <v>816923</v>
      </c>
      <c r="D38" s="46">
        <f t="shared" si="0"/>
        <v>0.14789617325578763</v>
      </c>
      <c r="E38" s="56">
        <v>263319</v>
      </c>
      <c r="F38" s="46">
        <f t="shared" si="1"/>
        <v>4.7671411437235509E-2</v>
      </c>
      <c r="G38" s="56">
        <v>44939</v>
      </c>
      <c r="H38" s="46">
        <f t="shared" si="2"/>
        <v>8.1357803978365662E-3</v>
      </c>
    </row>
    <row r="39" spans="1:8" x14ac:dyDescent="0.45">
      <c r="A39" s="47" t="s">
        <v>40</v>
      </c>
      <c r="B39" s="55">
        <v>1344738.9999999998</v>
      </c>
      <c r="C39" s="56">
        <v>228518</v>
      </c>
      <c r="D39" s="46">
        <f t="shared" si="0"/>
        <v>0.16993483493822967</v>
      </c>
      <c r="E39" s="56">
        <v>72674</v>
      </c>
      <c r="F39" s="46">
        <f t="shared" si="1"/>
        <v>5.4043200948288114E-2</v>
      </c>
      <c r="G39" s="56">
        <v>17737</v>
      </c>
      <c r="H39" s="46">
        <f t="shared" si="2"/>
        <v>1.3189920125764185E-2</v>
      </c>
    </row>
    <row r="40" spans="1:8" x14ac:dyDescent="0.45">
      <c r="A40" s="47" t="s">
        <v>41</v>
      </c>
      <c r="B40" s="55">
        <v>944432</v>
      </c>
      <c r="C40" s="56">
        <v>178483</v>
      </c>
      <c r="D40" s="46">
        <f t="shared" si="0"/>
        <v>0.18898449014857607</v>
      </c>
      <c r="E40" s="56">
        <v>56023</v>
      </c>
      <c r="F40" s="46">
        <f t="shared" si="1"/>
        <v>5.9319252206617309E-2</v>
      </c>
      <c r="G40" s="56">
        <v>9487</v>
      </c>
      <c r="H40" s="46">
        <f t="shared" si="2"/>
        <v>1.0045191183695597E-2</v>
      </c>
    </row>
    <row r="41" spans="1:8" x14ac:dyDescent="0.45">
      <c r="A41" s="47" t="s">
        <v>42</v>
      </c>
      <c r="B41" s="55">
        <v>556788</v>
      </c>
      <c r="C41" s="56">
        <v>101716</v>
      </c>
      <c r="D41" s="46">
        <f t="shared" si="0"/>
        <v>0.18268353484629699</v>
      </c>
      <c r="E41" s="56">
        <v>31757</v>
      </c>
      <c r="F41" s="46">
        <f t="shared" si="1"/>
        <v>5.7036071179694968E-2</v>
      </c>
      <c r="G41" s="56">
        <v>5881</v>
      </c>
      <c r="H41" s="46">
        <f t="shared" si="2"/>
        <v>1.0562368441848604E-2</v>
      </c>
    </row>
    <row r="42" spans="1:8" x14ac:dyDescent="0.45">
      <c r="A42" s="47" t="s">
        <v>43</v>
      </c>
      <c r="B42" s="55">
        <v>672814.99999999988</v>
      </c>
      <c r="C42" s="56">
        <v>105580</v>
      </c>
      <c r="D42" s="46">
        <f t="shared" si="0"/>
        <v>0.15692277966454377</v>
      </c>
      <c r="E42" s="56">
        <v>33502</v>
      </c>
      <c r="F42" s="46">
        <f t="shared" si="1"/>
        <v>4.979377689260793E-2</v>
      </c>
      <c r="G42" s="56">
        <v>7904</v>
      </c>
      <c r="H42" s="46">
        <f t="shared" si="2"/>
        <v>1.1747657231185395E-2</v>
      </c>
    </row>
    <row r="43" spans="1:8" x14ac:dyDescent="0.45">
      <c r="A43" s="47" t="s">
        <v>44</v>
      </c>
      <c r="B43" s="55">
        <v>1893791</v>
      </c>
      <c r="C43" s="56">
        <v>380333</v>
      </c>
      <c r="D43" s="46">
        <f t="shared" si="0"/>
        <v>0.20083155955435419</v>
      </c>
      <c r="E43" s="56">
        <v>97821</v>
      </c>
      <c r="F43" s="46">
        <f t="shared" si="1"/>
        <v>5.165353515778668E-2</v>
      </c>
      <c r="G43" s="56">
        <v>21114</v>
      </c>
      <c r="H43" s="46">
        <f t="shared" si="2"/>
        <v>1.1149065551584098E-2</v>
      </c>
    </row>
    <row r="44" spans="1:8" x14ac:dyDescent="0.45">
      <c r="A44" s="47" t="s">
        <v>45</v>
      </c>
      <c r="B44" s="55">
        <v>2812432.9999999995</v>
      </c>
      <c r="C44" s="56">
        <v>496645</v>
      </c>
      <c r="D44" s="46">
        <f t="shared" si="0"/>
        <v>0.17658909563356712</v>
      </c>
      <c r="E44" s="56">
        <v>152554</v>
      </c>
      <c r="F44" s="46">
        <f t="shared" si="1"/>
        <v>5.4242714404218705E-2</v>
      </c>
      <c r="G44" s="56">
        <v>23082</v>
      </c>
      <c r="H44" s="46">
        <f t="shared" si="2"/>
        <v>8.2071288453804958E-3</v>
      </c>
    </row>
    <row r="45" spans="1:8" x14ac:dyDescent="0.45">
      <c r="A45" s="47" t="s">
        <v>46</v>
      </c>
      <c r="B45" s="55">
        <v>1356110</v>
      </c>
      <c r="C45" s="56">
        <v>271026</v>
      </c>
      <c r="D45" s="46">
        <f t="shared" si="0"/>
        <v>0.19985546895163372</v>
      </c>
      <c r="E45" s="56">
        <v>83690</v>
      </c>
      <c r="F45" s="46">
        <f t="shared" si="1"/>
        <v>6.1713282845786845E-2</v>
      </c>
      <c r="G45" s="56">
        <v>15916</v>
      </c>
      <c r="H45" s="46">
        <f t="shared" si="2"/>
        <v>1.173651104998857E-2</v>
      </c>
    </row>
    <row r="46" spans="1:8" x14ac:dyDescent="0.45">
      <c r="A46" s="47" t="s">
        <v>47</v>
      </c>
      <c r="B46" s="55">
        <v>734949</v>
      </c>
      <c r="C46" s="56">
        <v>126852</v>
      </c>
      <c r="D46" s="46">
        <f t="shared" si="0"/>
        <v>0.17259973140993456</v>
      </c>
      <c r="E46" s="56">
        <v>43224</v>
      </c>
      <c r="F46" s="46">
        <f t="shared" si="1"/>
        <v>5.8812244114897771E-2</v>
      </c>
      <c r="G46" s="56">
        <v>7621</v>
      </c>
      <c r="H46" s="46">
        <f t="shared" si="2"/>
        <v>1.0369426994254024E-2</v>
      </c>
    </row>
    <row r="47" spans="1:8" x14ac:dyDescent="0.45">
      <c r="A47" s="47" t="s">
        <v>48</v>
      </c>
      <c r="B47" s="55">
        <v>973896</v>
      </c>
      <c r="C47" s="56">
        <v>137649</v>
      </c>
      <c r="D47" s="46">
        <f t="shared" si="0"/>
        <v>0.14133850020946795</v>
      </c>
      <c r="E47" s="56">
        <v>43052</v>
      </c>
      <c r="F47" s="46">
        <f t="shared" si="1"/>
        <v>4.4205952175591645E-2</v>
      </c>
      <c r="G47" s="56">
        <v>5514</v>
      </c>
      <c r="H47" s="46">
        <f t="shared" si="2"/>
        <v>5.6617955099928534E-3</v>
      </c>
    </row>
    <row r="48" spans="1:8" x14ac:dyDescent="0.45">
      <c r="A48" s="47" t="s">
        <v>49</v>
      </c>
      <c r="B48" s="55">
        <v>1356219</v>
      </c>
      <c r="C48" s="56">
        <v>225368</v>
      </c>
      <c r="D48" s="46">
        <f t="shared" si="0"/>
        <v>0.16617375217424324</v>
      </c>
      <c r="E48" s="56">
        <v>85110</v>
      </c>
      <c r="F48" s="46">
        <f t="shared" si="1"/>
        <v>6.2755351458724587E-2</v>
      </c>
      <c r="G48" s="56">
        <v>35546</v>
      </c>
      <c r="H48" s="46">
        <f t="shared" si="2"/>
        <v>2.6209631335352181E-2</v>
      </c>
    </row>
    <row r="49" spans="1:8" x14ac:dyDescent="0.45">
      <c r="A49" s="47" t="s">
        <v>50</v>
      </c>
      <c r="B49" s="55">
        <v>701167</v>
      </c>
      <c r="C49" s="56">
        <v>121898</v>
      </c>
      <c r="D49" s="46">
        <f t="shared" si="0"/>
        <v>0.1738501669359796</v>
      </c>
      <c r="E49" s="56">
        <v>37555</v>
      </c>
      <c r="F49" s="46">
        <f t="shared" si="1"/>
        <v>5.3560706650484124E-2</v>
      </c>
      <c r="G49" s="56">
        <v>8756</v>
      </c>
      <c r="H49" s="46">
        <f t="shared" si="2"/>
        <v>1.2487752561087443E-2</v>
      </c>
    </row>
    <row r="50" spans="1:8" x14ac:dyDescent="0.45">
      <c r="A50" s="47" t="s">
        <v>51</v>
      </c>
      <c r="B50" s="55">
        <v>5124170</v>
      </c>
      <c r="C50" s="56">
        <v>793027</v>
      </c>
      <c r="D50" s="46">
        <f t="shared" si="0"/>
        <v>0.15476203951078907</v>
      </c>
      <c r="E50" s="56">
        <v>277681</v>
      </c>
      <c r="F50" s="46">
        <f t="shared" si="1"/>
        <v>5.4190434743577987E-2</v>
      </c>
      <c r="G50" s="56">
        <v>47690</v>
      </c>
      <c r="H50" s="46">
        <f t="shared" si="2"/>
        <v>9.3068731131090501E-3</v>
      </c>
    </row>
    <row r="51" spans="1:8" x14ac:dyDescent="0.45">
      <c r="A51" s="47" t="s">
        <v>52</v>
      </c>
      <c r="B51" s="55">
        <v>818222</v>
      </c>
      <c r="C51" s="56">
        <v>175385</v>
      </c>
      <c r="D51" s="46">
        <f t="shared" si="0"/>
        <v>0.21434891753093904</v>
      </c>
      <c r="E51" s="56">
        <v>47368</v>
      </c>
      <c r="F51" s="46">
        <f t="shared" si="1"/>
        <v>5.7891379112270262E-2</v>
      </c>
      <c r="G51" s="56">
        <v>10856</v>
      </c>
      <c r="H51" s="46">
        <f t="shared" si="2"/>
        <v>1.3267792848395668E-2</v>
      </c>
    </row>
    <row r="52" spans="1:8" x14ac:dyDescent="0.45">
      <c r="A52" s="47" t="s">
        <v>53</v>
      </c>
      <c r="B52" s="55">
        <v>1335937.9999999998</v>
      </c>
      <c r="C52" s="56">
        <v>221925</v>
      </c>
      <c r="D52" s="46">
        <f t="shared" si="0"/>
        <v>0.16611923607233273</v>
      </c>
      <c r="E52" s="56">
        <v>69544</v>
      </c>
      <c r="F52" s="46">
        <f t="shared" si="1"/>
        <v>5.2056308002317482E-2</v>
      </c>
      <c r="G52" s="56">
        <v>13636</v>
      </c>
      <c r="H52" s="46">
        <f t="shared" si="2"/>
        <v>1.0207060507298993E-2</v>
      </c>
    </row>
    <row r="53" spans="1:8" x14ac:dyDescent="0.45">
      <c r="A53" s="47" t="s">
        <v>54</v>
      </c>
      <c r="B53" s="55">
        <v>1758645</v>
      </c>
      <c r="C53" s="56">
        <v>281339</v>
      </c>
      <c r="D53" s="46">
        <f t="shared" si="0"/>
        <v>0.15997486701409325</v>
      </c>
      <c r="E53" s="56">
        <v>95795</v>
      </c>
      <c r="F53" s="46">
        <f t="shared" si="1"/>
        <v>5.447091368638924E-2</v>
      </c>
      <c r="G53" s="56">
        <v>26205</v>
      </c>
      <c r="H53" s="46">
        <f t="shared" si="2"/>
        <v>1.490067637300308E-2</v>
      </c>
    </row>
    <row r="54" spans="1:8" x14ac:dyDescent="0.45">
      <c r="A54" s="47" t="s">
        <v>55</v>
      </c>
      <c r="B54" s="55">
        <v>1141741</v>
      </c>
      <c r="C54" s="56">
        <v>174150</v>
      </c>
      <c r="D54" s="46">
        <f t="shared" si="0"/>
        <v>0.15253021482104961</v>
      </c>
      <c r="E54" s="56">
        <v>57731</v>
      </c>
      <c r="F54" s="46">
        <f t="shared" si="1"/>
        <v>5.0564007073408065E-2</v>
      </c>
      <c r="G54" s="56">
        <v>11637</v>
      </c>
      <c r="H54" s="46">
        <f t="shared" si="2"/>
        <v>1.0192329083391067E-2</v>
      </c>
    </row>
    <row r="55" spans="1:8" x14ac:dyDescent="0.45">
      <c r="A55" s="47" t="s">
        <v>56</v>
      </c>
      <c r="B55" s="55">
        <v>1087241</v>
      </c>
      <c r="C55" s="56">
        <v>178263</v>
      </c>
      <c r="D55" s="46">
        <f t="shared" si="0"/>
        <v>0.16395904863779051</v>
      </c>
      <c r="E55" s="56">
        <v>53965</v>
      </c>
      <c r="F55" s="46">
        <f t="shared" si="1"/>
        <v>4.9634809577637343E-2</v>
      </c>
      <c r="G55" s="56">
        <v>9199</v>
      </c>
      <c r="H55" s="46">
        <f t="shared" si="2"/>
        <v>8.4608656222493455E-3</v>
      </c>
    </row>
    <row r="56" spans="1:8" x14ac:dyDescent="0.45">
      <c r="A56" s="47" t="s">
        <v>57</v>
      </c>
      <c r="B56" s="55">
        <v>1617517</v>
      </c>
      <c r="C56" s="56">
        <v>274283</v>
      </c>
      <c r="D56" s="46">
        <f t="shared" si="0"/>
        <v>0.16957039709629018</v>
      </c>
      <c r="E56" s="56">
        <v>91815</v>
      </c>
      <c r="F56" s="46">
        <f t="shared" si="1"/>
        <v>5.6762927375724644E-2</v>
      </c>
      <c r="G56" s="56">
        <v>17800</v>
      </c>
      <c r="H56" s="46">
        <f t="shared" si="2"/>
        <v>1.1004521127134985E-2</v>
      </c>
    </row>
    <row r="57" spans="1:8" x14ac:dyDescent="0.45">
      <c r="A57" s="47" t="s">
        <v>58</v>
      </c>
      <c r="B57" s="55">
        <v>1485118</v>
      </c>
      <c r="C57" s="56">
        <v>210184</v>
      </c>
      <c r="D57" s="46">
        <f t="shared" si="0"/>
        <v>0.14152680123734276</v>
      </c>
      <c r="E57" s="56">
        <v>55057</v>
      </c>
      <c r="F57" s="46">
        <f t="shared" si="1"/>
        <v>3.7072475049120673E-2</v>
      </c>
      <c r="G57" s="56">
        <v>8638</v>
      </c>
      <c r="H57" s="46">
        <f t="shared" si="2"/>
        <v>5.8163728404072943E-3</v>
      </c>
    </row>
    <row r="58" spans="1:8" ht="9.75" customHeight="1" x14ac:dyDescent="0.45">
      <c r="A58" s="39"/>
      <c r="B58" s="48"/>
      <c r="C58" s="49"/>
      <c r="D58" s="50"/>
      <c r="E58" s="51"/>
      <c r="F58" s="50"/>
      <c r="G58" s="51"/>
      <c r="H58" s="50"/>
    </row>
    <row r="59" spans="1:8" ht="18.75" customHeight="1" x14ac:dyDescent="0.45">
      <c r="A59" s="36" t="s">
        <v>59</v>
      </c>
      <c r="B59" s="48"/>
      <c r="C59" s="49"/>
      <c r="D59" s="50"/>
      <c r="E59" s="51"/>
      <c r="F59" s="50"/>
      <c r="G59" s="51"/>
      <c r="H59" s="50"/>
    </row>
    <row r="60" spans="1:8" ht="18.75" customHeight="1" x14ac:dyDescent="0.45">
      <c r="A60" s="36" t="s">
        <v>60</v>
      </c>
      <c r="B60" s="48"/>
      <c r="C60" s="49"/>
      <c r="D60" s="50"/>
      <c r="E60" s="51"/>
      <c r="F60" s="50"/>
      <c r="G60" s="51"/>
      <c r="H60" s="50"/>
    </row>
    <row r="61" spans="1:8" x14ac:dyDescent="0.45">
      <c r="A61" s="36" t="s">
        <v>61</v>
      </c>
      <c r="B61" s="52"/>
      <c r="C61" s="52"/>
      <c r="D61" s="53"/>
      <c r="E61" s="53"/>
      <c r="F61" s="53"/>
      <c r="G61" s="53"/>
      <c r="H61" s="53"/>
    </row>
    <row r="62" spans="1:8" x14ac:dyDescent="0.45">
      <c r="A62" s="36" t="s">
        <v>62</v>
      </c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4"/>
  <sheetViews>
    <sheetView view="pageBreakPreview" zoomScaleNormal="100" zoomScaleSheetLayoutView="100" workbookViewId="0">
      <selection activeCell="B2" sqref="B2"/>
    </sheetView>
  </sheetViews>
  <sheetFormatPr defaultRowHeight="18" x14ac:dyDescent="0.45"/>
  <cols>
    <col min="1" max="1" width="13.59765625" customWidth="1"/>
    <col min="2" max="3" width="13.59765625" style="21" customWidth="1"/>
    <col min="4" max="4" width="13.59765625" customWidth="1"/>
    <col min="5" max="5" width="13.59765625" style="21" customWidth="1"/>
    <col min="6" max="6" width="13.59765625" customWidth="1"/>
    <col min="7" max="7" width="13.59765625" style="21" customWidth="1"/>
    <col min="8" max="8" width="13.59765625" customWidth="1"/>
    <col min="10" max="10" width="9.5" bestFit="1" customWidth="1"/>
  </cols>
  <sheetData>
    <row r="1" spans="1:8" x14ac:dyDescent="0.45">
      <c r="A1" s="62" t="s">
        <v>63</v>
      </c>
      <c r="B1" s="62"/>
      <c r="C1" s="62"/>
      <c r="D1" s="62"/>
      <c r="E1" s="62"/>
      <c r="F1" s="62"/>
      <c r="G1" s="62"/>
      <c r="H1" s="62"/>
    </row>
    <row r="2" spans="1:8" x14ac:dyDescent="0.45">
      <c r="A2" s="36"/>
      <c r="B2" s="37"/>
      <c r="C2" s="37"/>
      <c r="D2" s="36"/>
      <c r="E2" s="37"/>
      <c r="F2" s="36"/>
      <c r="G2" s="37"/>
      <c r="H2" s="36"/>
    </row>
    <row r="3" spans="1:8" x14ac:dyDescent="0.45">
      <c r="A3" s="39"/>
      <c r="B3" s="40"/>
      <c r="C3" s="40"/>
      <c r="D3" s="39"/>
      <c r="E3" s="54"/>
      <c r="F3" s="41"/>
      <c r="G3" s="54"/>
      <c r="H3" s="38" t="str">
        <f>'進捗状況 (都道府県別)'!H3</f>
        <v>（2月22日公表時点）</v>
      </c>
    </row>
    <row r="4" spans="1:8" x14ac:dyDescent="0.45">
      <c r="A4" s="36" t="s">
        <v>64</v>
      </c>
      <c r="B4" s="40"/>
      <c r="C4" s="40"/>
      <c r="D4" s="39"/>
      <c r="E4" s="54"/>
      <c r="F4" s="41"/>
      <c r="G4" s="54"/>
      <c r="H4" s="42" t="s">
        <v>1</v>
      </c>
    </row>
    <row r="5" spans="1:8" ht="24" customHeight="1" x14ac:dyDescent="0.45">
      <c r="A5" s="77" t="s">
        <v>65</v>
      </c>
      <c r="B5" s="63" t="s">
        <v>3</v>
      </c>
      <c r="C5" s="59" t="s">
        <v>4</v>
      </c>
      <c r="D5" s="64"/>
      <c r="E5" s="67" t="str">
        <f>'進捗状況 (都道府県別)'!E5</f>
        <v>直近1週間</v>
      </c>
      <c r="F5" s="68"/>
      <c r="G5" s="67" t="str">
        <f>'進捗状況 (都道府県別)'!G5:H5</f>
        <v>2月21日（前回公表）以降</v>
      </c>
      <c r="H5" s="68"/>
    </row>
    <row r="6" spans="1:8" ht="23.25" customHeight="1" x14ac:dyDescent="0.45">
      <c r="A6" s="77"/>
      <c r="B6" s="63"/>
      <c r="C6" s="65"/>
      <c r="D6" s="66"/>
      <c r="E6" s="71" t="s">
        <v>5</v>
      </c>
      <c r="F6" s="72"/>
      <c r="G6" s="73" t="s">
        <v>6</v>
      </c>
      <c r="H6" s="74"/>
    </row>
    <row r="7" spans="1:8" ht="18.75" customHeight="1" x14ac:dyDescent="0.45">
      <c r="A7" s="58"/>
      <c r="B7" s="63"/>
      <c r="C7" s="75" t="s">
        <v>7</v>
      </c>
      <c r="D7" s="43"/>
      <c r="E7" s="75" t="s">
        <v>8</v>
      </c>
      <c r="F7" s="43"/>
      <c r="G7" s="75" t="s">
        <v>8</v>
      </c>
      <c r="H7" s="44"/>
    </row>
    <row r="8" spans="1:8" ht="18.75" customHeight="1" x14ac:dyDescent="0.45">
      <c r="A8" s="58"/>
      <c r="B8" s="63"/>
      <c r="C8" s="76"/>
      <c r="D8" s="61" t="s">
        <v>9</v>
      </c>
      <c r="E8" s="76"/>
      <c r="F8" s="59" t="s">
        <v>10</v>
      </c>
      <c r="G8" s="76"/>
      <c r="H8" s="61" t="s">
        <v>10</v>
      </c>
    </row>
    <row r="9" spans="1:8" ht="35.1" customHeight="1" x14ac:dyDescent="0.45">
      <c r="A9" s="58"/>
      <c r="B9" s="63"/>
      <c r="C9" s="76"/>
      <c r="D9" s="60"/>
      <c r="E9" s="76"/>
      <c r="F9" s="60"/>
      <c r="G9" s="76"/>
      <c r="H9" s="60"/>
    </row>
    <row r="10" spans="1:8" x14ac:dyDescent="0.45">
      <c r="A10" s="45" t="s">
        <v>66</v>
      </c>
      <c r="B10" s="55">
        <v>27549031.999999996</v>
      </c>
      <c r="C10" s="56">
        <f>SUM(C11:C30)</f>
        <v>3744051</v>
      </c>
      <c r="D10" s="46">
        <f>C10/$B10</f>
        <v>0.13590499295946226</v>
      </c>
      <c r="E10" s="56">
        <f>SUM(E11:E30)</f>
        <v>1232021</v>
      </c>
      <c r="F10" s="46">
        <f>E10/$B10</f>
        <v>4.4721026858584367E-2</v>
      </c>
      <c r="G10" s="56">
        <f>SUM(G11:G30)</f>
        <v>208191</v>
      </c>
      <c r="H10" s="46">
        <f>G10/$B10</f>
        <v>7.5571076326747168E-3</v>
      </c>
    </row>
    <row r="11" spans="1:8" x14ac:dyDescent="0.45">
      <c r="A11" s="47" t="s">
        <v>67</v>
      </c>
      <c r="B11" s="55">
        <v>1961575</v>
      </c>
      <c r="C11" s="56">
        <v>183059</v>
      </c>
      <c r="D11" s="46">
        <f t="shared" ref="D11:D30" si="0">C11/$B11</f>
        <v>9.3322457718924848E-2</v>
      </c>
      <c r="E11" s="56">
        <v>76606</v>
      </c>
      <c r="F11" s="46">
        <f t="shared" ref="F11:F30" si="1">E11/$B11</f>
        <v>3.9053311752035989E-2</v>
      </c>
      <c r="G11" s="56">
        <v>8523</v>
      </c>
      <c r="H11" s="46">
        <f t="shared" ref="H11:H30" si="2">G11/$B11</f>
        <v>4.3449778876667984E-3</v>
      </c>
    </row>
    <row r="12" spans="1:8" x14ac:dyDescent="0.45">
      <c r="A12" s="47" t="s">
        <v>68</v>
      </c>
      <c r="B12" s="55">
        <v>1065932</v>
      </c>
      <c r="C12" s="56">
        <v>211583</v>
      </c>
      <c r="D12" s="46">
        <f t="shared" si="0"/>
        <v>0.198495776466041</v>
      </c>
      <c r="E12" s="56">
        <v>60955</v>
      </c>
      <c r="F12" s="46">
        <f t="shared" si="1"/>
        <v>5.718469846106506E-2</v>
      </c>
      <c r="G12" s="56">
        <v>11258</v>
      </c>
      <c r="H12" s="46">
        <f t="shared" si="2"/>
        <v>1.0561649335980156E-2</v>
      </c>
    </row>
    <row r="13" spans="1:8" x14ac:dyDescent="0.45">
      <c r="A13" s="47" t="s">
        <v>69</v>
      </c>
      <c r="B13" s="55">
        <v>1324589</v>
      </c>
      <c r="C13" s="56">
        <v>198460</v>
      </c>
      <c r="D13" s="46">
        <f t="shared" si="0"/>
        <v>0.14982760690297142</v>
      </c>
      <c r="E13" s="56">
        <v>65409</v>
      </c>
      <c r="F13" s="46">
        <f t="shared" si="1"/>
        <v>4.9380600322062165E-2</v>
      </c>
      <c r="G13" s="56">
        <v>11666</v>
      </c>
      <c r="H13" s="46">
        <f t="shared" si="2"/>
        <v>8.8072602143004358E-3</v>
      </c>
    </row>
    <row r="14" spans="1:8" x14ac:dyDescent="0.45">
      <c r="A14" s="47" t="s">
        <v>70</v>
      </c>
      <c r="B14" s="55">
        <v>974726</v>
      </c>
      <c r="C14" s="56">
        <v>184832</v>
      </c>
      <c r="D14" s="46">
        <f t="shared" si="0"/>
        <v>0.189624571418019</v>
      </c>
      <c r="E14" s="56">
        <v>51208</v>
      </c>
      <c r="F14" s="46">
        <f t="shared" si="1"/>
        <v>5.2535789544959299E-2</v>
      </c>
      <c r="G14" s="56">
        <v>7392</v>
      </c>
      <c r="H14" s="46">
        <f t="shared" si="2"/>
        <v>7.5836696671680043E-3</v>
      </c>
    </row>
    <row r="15" spans="1:8" x14ac:dyDescent="0.45">
      <c r="A15" s="47" t="s">
        <v>71</v>
      </c>
      <c r="B15" s="55">
        <v>3759920</v>
      </c>
      <c r="C15" s="56">
        <v>287942</v>
      </c>
      <c r="D15" s="46">
        <f t="shared" si="0"/>
        <v>7.6581948552096851E-2</v>
      </c>
      <c r="E15" s="56">
        <v>138731</v>
      </c>
      <c r="F15" s="46">
        <f t="shared" si="1"/>
        <v>3.6897327602714948E-2</v>
      </c>
      <c r="G15" s="56">
        <v>25282</v>
      </c>
      <c r="H15" s="46">
        <f t="shared" si="2"/>
        <v>6.7240792357284194E-3</v>
      </c>
    </row>
    <row r="16" spans="1:8" x14ac:dyDescent="0.45">
      <c r="A16" s="47" t="s">
        <v>72</v>
      </c>
      <c r="B16" s="55">
        <v>1521562.0000000002</v>
      </c>
      <c r="C16" s="56">
        <v>207440</v>
      </c>
      <c r="D16" s="46">
        <f t="shared" si="0"/>
        <v>0.1363335835148354</v>
      </c>
      <c r="E16" s="56">
        <v>66570</v>
      </c>
      <c r="F16" s="46">
        <f t="shared" si="1"/>
        <v>4.3751092627181798E-2</v>
      </c>
      <c r="G16" s="56">
        <v>9426</v>
      </c>
      <c r="H16" s="46">
        <f t="shared" si="2"/>
        <v>6.1949496635694103E-3</v>
      </c>
    </row>
    <row r="17" spans="1:8" x14ac:dyDescent="0.45">
      <c r="A17" s="47" t="s">
        <v>73</v>
      </c>
      <c r="B17" s="55">
        <v>718601</v>
      </c>
      <c r="C17" s="56">
        <v>106507</v>
      </c>
      <c r="D17" s="46">
        <f t="shared" si="0"/>
        <v>0.14821437765881204</v>
      </c>
      <c r="E17" s="56">
        <v>44416</v>
      </c>
      <c r="F17" s="46">
        <f t="shared" si="1"/>
        <v>6.1808987184821619E-2</v>
      </c>
      <c r="G17" s="56">
        <v>7877</v>
      </c>
      <c r="H17" s="46">
        <f t="shared" si="2"/>
        <v>1.0961576730341316E-2</v>
      </c>
    </row>
    <row r="18" spans="1:8" x14ac:dyDescent="0.45">
      <c r="A18" s="47" t="s">
        <v>74</v>
      </c>
      <c r="B18" s="55">
        <v>784774</v>
      </c>
      <c r="C18" s="56">
        <v>115065</v>
      </c>
      <c r="D18" s="46">
        <f t="shared" si="0"/>
        <v>0.14662182997907677</v>
      </c>
      <c r="E18" s="56">
        <v>35691</v>
      </c>
      <c r="F18" s="46">
        <f t="shared" si="1"/>
        <v>4.5479335451989997E-2</v>
      </c>
      <c r="G18" s="56">
        <v>6170</v>
      </c>
      <c r="H18" s="46">
        <f t="shared" si="2"/>
        <v>7.8621361054265308E-3</v>
      </c>
    </row>
    <row r="19" spans="1:8" x14ac:dyDescent="0.45">
      <c r="A19" s="47" t="s">
        <v>75</v>
      </c>
      <c r="B19" s="55">
        <v>694295.99999999988</v>
      </c>
      <c r="C19" s="56">
        <v>72578</v>
      </c>
      <c r="D19" s="46">
        <f t="shared" si="0"/>
        <v>0.10453466533006098</v>
      </c>
      <c r="E19" s="56">
        <v>23656</v>
      </c>
      <c r="F19" s="46">
        <f t="shared" si="1"/>
        <v>3.4071923214306299E-2</v>
      </c>
      <c r="G19" s="56">
        <v>4343</v>
      </c>
      <c r="H19" s="46">
        <f t="shared" si="2"/>
        <v>6.2552571237627762E-3</v>
      </c>
    </row>
    <row r="20" spans="1:8" x14ac:dyDescent="0.45">
      <c r="A20" s="47" t="s">
        <v>76</v>
      </c>
      <c r="B20" s="55">
        <v>799966</v>
      </c>
      <c r="C20" s="56">
        <v>148027</v>
      </c>
      <c r="D20" s="46">
        <f t="shared" si="0"/>
        <v>0.18504161426860641</v>
      </c>
      <c r="E20" s="56">
        <v>38999</v>
      </c>
      <c r="F20" s="46">
        <f t="shared" si="1"/>
        <v>4.8750821909931172E-2</v>
      </c>
      <c r="G20" s="56">
        <v>5920</v>
      </c>
      <c r="H20" s="46">
        <f t="shared" si="2"/>
        <v>7.4003145133668177E-3</v>
      </c>
    </row>
    <row r="21" spans="1:8" x14ac:dyDescent="0.45">
      <c r="A21" s="47" t="s">
        <v>77</v>
      </c>
      <c r="B21" s="55">
        <v>2300944</v>
      </c>
      <c r="C21" s="56">
        <v>339612</v>
      </c>
      <c r="D21" s="46">
        <f t="shared" si="0"/>
        <v>0.1475968124387208</v>
      </c>
      <c r="E21" s="56">
        <v>104530</v>
      </c>
      <c r="F21" s="46">
        <f t="shared" si="1"/>
        <v>4.5429180371186782E-2</v>
      </c>
      <c r="G21" s="56">
        <v>15254</v>
      </c>
      <c r="H21" s="46">
        <f t="shared" si="2"/>
        <v>6.6294529549610938E-3</v>
      </c>
    </row>
    <row r="22" spans="1:8" x14ac:dyDescent="0.45">
      <c r="A22" s="47" t="s">
        <v>78</v>
      </c>
      <c r="B22" s="55">
        <v>1400720</v>
      </c>
      <c r="C22" s="56">
        <v>196959</v>
      </c>
      <c r="D22" s="46">
        <f t="shared" si="0"/>
        <v>0.14061268490490605</v>
      </c>
      <c r="E22" s="56">
        <v>70049</v>
      </c>
      <c r="F22" s="46">
        <f t="shared" si="1"/>
        <v>5.0009280941230222E-2</v>
      </c>
      <c r="G22" s="56">
        <v>8942</v>
      </c>
      <c r="H22" s="46">
        <f t="shared" si="2"/>
        <v>6.3838597292820839E-3</v>
      </c>
    </row>
    <row r="23" spans="1:8" x14ac:dyDescent="0.45">
      <c r="A23" s="47" t="s">
        <v>79</v>
      </c>
      <c r="B23" s="55">
        <v>2739963</v>
      </c>
      <c r="C23" s="56">
        <v>272671</v>
      </c>
      <c r="D23" s="46">
        <f t="shared" si="0"/>
        <v>9.9516307336996887E-2</v>
      </c>
      <c r="E23" s="56">
        <v>78069</v>
      </c>
      <c r="F23" s="46">
        <f t="shared" si="1"/>
        <v>2.8492720522138439E-2</v>
      </c>
      <c r="G23" s="56">
        <v>11897</v>
      </c>
      <c r="H23" s="46">
        <f t="shared" si="2"/>
        <v>4.3420294361639191E-3</v>
      </c>
    </row>
    <row r="24" spans="1:8" x14ac:dyDescent="0.45">
      <c r="A24" s="47" t="s">
        <v>80</v>
      </c>
      <c r="B24" s="55">
        <v>831479.00000000012</v>
      </c>
      <c r="C24" s="56">
        <v>136657</v>
      </c>
      <c r="D24" s="46">
        <f t="shared" si="0"/>
        <v>0.16435412078958095</v>
      </c>
      <c r="E24" s="56">
        <v>36942</v>
      </c>
      <c r="F24" s="46">
        <f t="shared" si="1"/>
        <v>4.4429263998248897E-2</v>
      </c>
      <c r="G24" s="56">
        <v>8332</v>
      </c>
      <c r="H24" s="46">
        <f t="shared" si="2"/>
        <v>1.002069805731714E-2</v>
      </c>
    </row>
    <row r="25" spans="1:8" x14ac:dyDescent="0.45">
      <c r="A25" s="47" t="s">
        <v>81</v>
      </c>
      <c r="B25" s="55">
        <v>1526835</v>
      </c>
      <c r="C25" s="56">
        <v>262725</v>
      </c>
      <c r="D25" s="46">
        <f t="shared" si="0"/>
        <v>0.17207163838921691</v>
      </c>
      <c r="E25" s="56">
        <v>73416</v>
      </c>
      <c r="F25" s="46">
        <f t="shared" si="1"/>
        <v>4.808378115513464E-2</v>
      </c>
      <c r="G25" s="56">
        <v>12613</v>
      </c>
      <c r="H25" s="46">
        <f t="shared" si="2"/>
        <v>8.2608795318420136E-3</v>
      </c>
    </row>
    <row r="26" spans="1:8" x14ac:dyDescent="0.45">
      <c r="A26" s="47" t="s">
        <v>82</v>
      </c>
      <c r="B26" s="55">
        <v>708155</v>
      </c>
      <c r="C26" s="56">
        <v>159270</v>
      </c>
      <c r="D26" s="46">
        <f t="shared" si="0"/>
        <v>0.22490838870021393</v>
      </c>
      <c r="E26" s="56">
        <v>35482</v>
      </c>
      <c r="F26" s="46">
        <f t="shared" si="1"/>
        <v>5.0104849926922782E-2</v>
      </c>
      <c r="G26" s="56">
        <v>7906</v>
      </c>
      <c r="H26" s="46">
        <f t="shared" si="2"/>
        <v>1.1164222521905515E-2</v>
      </c>
    </row>
    <row r="27" spans="1:8" x14ac:dyDescent="0.45">
      <c r="A27" s="47" t="s">
        <v>83</v>
      </c>
      <c r="B27" s="55">
        <v>1194817</v>
      </c>
      <c r="C27" s="56">
        <v>200650</v>
      </c>
      <c r="D27" s="46">
        <f t="shared" si="0"/>
        <v>0.1679336668293136</v>
      </c>
      <c r="E27" s="56">
        <v>58541</v>
      </c>
      <c r="F27" s="46">
        <f t="shared" si="1"/>
        <v>4.8995787639446044E-2</v>
      </c>
      <c r="G27" s="56">
        <v>8705</v>
      </c>
      <c r="H27" s="46">
        <f t="shared" si="2"/>
        <v>7.2856345365022428E-3</v>
      </c>
    </row>
    <row r="28" spans="1:8" x14ac:dyDescent="0.45">
      <c r="A28" s="47" t="s">
        <v>84</v>
      </c>
      <c r="B28" s="55">
        <v>944709</v>
      </c>
      <c r="C28" s="56">
        <v>115524</v>
      </c>
      <c r="D28" s="46">
        <f t="shared" si="0"/>
        <v>0.12228527514822024</v>
      </c>
      <c r="E28" s="56">
        <v>53547</v>
      </c>
      <c r="F28" s="46">
        <f t="shared" si="1"/>
        <v>5.668094619613024E-2</v>
      </c>
      <c r="G28" s="56">
        <v>2332</v>
      </c>
      <c r="H28" s="46">
        <f t="shared" si="2"/>
        <v>2.468485004377009E-3</v>
      </c>
    </row>
    <row r="29" spans="1:8" x14ac:dyDescent="0.45">
      <c r="A29" s="47" t="s">
        <v>85</v>
      </c>
      <c r="B29" s="55">
        <v>1562767</v>
      </c>
      <c r="C29" s="56">
        <v>250747</v>
      </c>
      <c r="D29" s="46">
        <f t="shared" si="0"/>
        <v>0.16045066219084483</v>
      </c>
      <c r="E29" s="56">
        <v>83496</v>
      </c>
      <c r="F29" s="46">
        <f t="shared" si="1"/>
        <v>5.3428310170358088E-2</v>
      </c>
      <c r="G29" s="56">
        <v>21703</v>
      </c>
      <c r="H29" s="46">
        <f t="shared" si="2"/>
        <v>1.3887546895986414E-2</v>
      </c>
    </row>
    <row r="30" spans="1:8" x14ac:dyDescent="0.45">
      <c r="A30" s="47" t="s">
        <v>86</v>
      </c>
      <c r="B30" s="55">
        <v>732702</v>
      </c>
      <c r="C30" s="56">
        <v>93743</v>
      </c>
      <c r="D30" s="46">
        <f t="shared" si="0"/>
        <v>0.12794150964512174</v>
      </c>
      <c r="E30" s="56">
        <v>35708</v>
      </c>
      <c r="F30" s="46">
        <f t="shared" si="1"/>
        <v>4.8734683404712965E-2</v>
      </c>
      <c r="G30" s="56">
        <v>12650</v>
      </c>
      <c r="H30" s="46">
        <f t="shared" si="2"/>
        <v>1.7264863477921447E-2</v>
      </c>
    </row>
    <row r="31" spans="1:8" x14ac:dyDescent="0.45">
      <c r="A31" s="39"/>
      <c r="B31" s="48"/>
      <c r="C31" s="49"/>
      <c r="D31" s="50"/>
      <c r="E31" s="49"/>
      <c r="F31" s="50"/>
      <c r="G31" s="49"/>
      <c r="H31" s="50"/>
    </row>
    <row r="32" spans="1:8" x14ac:dyDescent="0.45">
      <c r="A32" s="39"/>
      <c r="B32" s="48"/>
      <c r="C32" s="49"/>
      <c r="D32" s="50"/>
      <c r="E32" s="49"/>
      <c r="F32" s="50"/>
      <c r="G32" s="49"/>
      <c r="H32" s="50"/>
    </row>
    <row r="33" spans="1:8" x14ac:dyDescent="0.45">
      <c r="A33" s="36" t="s">
        <v>87</v>
      </c>
      <c r="B33" s="40"/>
      <c r="C33" s="40"/>
      <c r="D33" s="39"/>
      <c r="E33" s="54"/>
      <c r="F33" s="41"/>
      <c r="G33" s="54"/>
      <c r="H33" s="41"/>
    </row>
    <row r="34" spans="1:8" ht="22.5" customHeight="1" x14ac:dyDescent="0.45">
      <c r="A34" s="77"/>
      <c r="B34" s="63" t="s">
        <v>3</v>
      </c>
      <c r="C34" s="59" t="s">
        <v>4</v>
      </c>
      <c r="D34" s="64"/>
      <c r="E34" s="67" t="str">
        <f>E5</f>
        <v>直近1週間</v>
      </c>
      <c r="F34" s="68"/>
      <c r="G34" s="67" t="str">
        <f>'進捗状況 (都道府県別)'!G5:H5</f>
        <v>2月21日（前回公表）以降</v>
      </c>
      <c r="H34" s="68"/>
    </row>
    <row r="35" spans="1:8" ht="24" customHeight="1" x14ac:dyDescent="0.45">
      <c r="A35" s="77"/>
      <c r="B35" s="63"/>
      <c r="C35" s="65"/>
      <c r="D35" s="66"/>
      <c r="E35" s="71" t="s">
        <v>5</v>
      </c>
      <c r="F35" s="72"/>
      <c r="G35" s="73" t="s">
        <v>6</v>
      </c>
      <c r="H35" s="74"/>
    </row>
    <row r="36" spans="1:8" ht="18.75" customHeight="1" x14ac:dyDescent="0.45">
      <c r="A36" s="58"/>
      <c r="B36" s="63"/>
      <c r="C36" s="75" t="s">
        <v>7</v>
      </c>
      <c r="D36" s="43"/>
      <c r="E36" s="75" t="s">
        <v>8</v>
      </c>
      <c r="F36" s="43"/>
      <c r="G36" s="75" t="s">
        <v>8</v>
      </c>
      <c r="H36" s="44"/>
    </row>
    <row r="37" spans="1:8" ht="18.75" customHeight="1" x14ac:dyDescent="0.45">
      <c r="A37" s="58"/>
      <c r="B37" s="63"/>
      <c r="C37" s="76"/>
      <c r="D37" s="61" t="s">
        <v>9</v>
      </c>
      <c r="E37" s="76"/>
      <c r="F37" s="59" t="s">
        <v>10</v>
      </c>
      <c r="G37" s="76"/>
      <c r="H37" s="61" t="s">
        <v>10</v>
      </c>
    </row>
    <row r="38" spans="1:8" ht="35.1" customHeight="1" x14ac:dyDescent="0.45">
      <c r="A38" s="58"/>
      <c r="B38" s="63"/>
      <c r="C38" s="76"/>
      <c r="D38" s="60"/>
      <c r="E38" s="76"/>
      <c r="F38" s="60"/>
      <c r="G38" s="76"/>
      <c r="H38" s="60"/>
    </row>
    <row r="39" spans="1:8" x14ac:dyDescent="0.45">
      <c r="A39" s="45" t="s">
        <v>66</v>
      </c>
      <c r="B39" s="55">
        <v>9572763</v>
      </c>
      <c r="C39" s="56">
        <v>1486856</v>
      </c>
      <c r="D39" s="46">
        <f>C39/$B39</f>
        <v>0.1553215095787914</v>
      </c>
      <c r="E39" s="56">
        <v>468785</v>
      </c>
      <c r="F39" s="46">
        <f>E39/$B39</f>
        <v>4.8970709919382731E-2</v>
      </c>
      <c r="G39" s="56">
        <v>67579</v>
      </c>
      <c r="H39" s="46">
        <f>G39/$B39</f>
        <v>7.0595083154153093E-3</v>
      </c>
    </row>
    <row r="40" spans="1:8" ht="18.75" customHeight="1" x14ac:dyDescent="0.45">
      <c r="A40" s="39"/>
      <c r="B40" s="48"/>
      <c r="C40" s="49"/>
      <c r="D40" s="50"/>
      <c r="E40" s="49"/>
      <c r="F40" s="50"/>
      <c r="G40" s="49"/>
      <c r="H40" s="50"/>
    </row>
    <row r="41" spans="1:8" ht="18.75" customHeight="1" x14ac:dyDescent="0.45">
      <c r="A41" s="36" t="s">
        <v>88</v>
      </c>
      <c r="B41" s="48"/>
      <c r="C41" s="49"/>
      <c r="D41" s="50"/>
      <c r="E41" s="49"/>
      <c r="F41" s="50"/>
      <c r="G41" s="49"/>
      <c r="H41" s="50"/>
    </row>
    <row r="42" spans="1:8" ht="18.75" customHeight="1" x14ac:dyDescent="0.45">
      <c r="A42" s="36" t="s">
        <v>89</v>
      </c>
      <c r="B42" s="48"/>
      <c r="C42" s="49"/>
      <c r="D42" s="50"/>
      <c r="E42" s="49"/>
      <c r="F42" s="50"/>
      <c r="G42" s="49"/>
      <c r="H42" s="50"/>
    </row>
    <row r="43" spans="1:8" x14ac:dyDescent="0.45">
      <c r="A43" s="36" t="s">
        <v>61</v>
      </c>
      <c r="B43" s="52"/>
      <c r="C43" s="52"/>
      <c r="D43" s="53"/>
      <c r="E43" s="52"/>
      <c r="F43" s="53"/>
      <c r="G43" s="52"/>
      <c r="H43" s="53"/>
    </row>
    <row r="44" spans="1:8" x14ac:dyDescent="0.45">
      <c r="A44" s="36" t="s">
        <v>62</v>
      </c>
      <c r="B44" s="52"/>
      <c r="C44" s="52"/>
      <c r="D44" s="53"/>
      <c r="E44" s="52"/>
      <c r="F44" s="53"/>
      <c r="G44" s="52"/>
      <c r="H44" s="53"/>
    </row>
  </sheetData>
  <mergeCells count="27"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1"/>
  <sheetViews>
    <sheetView view="pageBreakPreview" zoomScale="99" zoomScaleNormal="100" zoomScaleSheetLayoutView="99" workbookViewId="0">
      <selection activeCell="L3" sqref="L3"/>
    </sheetView>
  </sheetViews>
  <sheetFormatPr defaultRowHeight="18" x14ac:dyDescent="0.45"/>
  <cols>
    <col min="1" max="1" width="12.69921875" customWidth="1"/>
    <col min="2" max="2" width="14.09765625" style="2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1" width="13.09765625" customWidth="1"/>
    <col min="13" max="13" width="11.59765625" bestFit="1" customWidth="1"/>
  </cols>
  <sheetData>
    <row r="1" spans="1:13" x14ac:dyDescent="0.45">
      <c r="A1" s="1" t="s">
        <v>90</v>
      </c>
      <c r="B1" s="8"/>
      <c r="C1" s="9"/>
      <c r="D1" s="9"/>
      <c r="E1" s="9"/>
      <c r="F1" s="9"/>
      <c r="J1" s="22"/>
    </row>
    <row r="2" spans="1:13" x14ac:dyDescent="0.45">
      <c r="A2" s="1"/>
      <c r="B2" s="1"/>
      <c r="C2" s="1"/>
      <c r="D2" s="1"/>
      <c r="E2" s="1"/>
      <c r="F2" s="1"/>
      <c r="G2" s="1"/>
      <c r="H2" s="1"/>
      <c r="I2" s="1"/>
      <c r="K2" s="23" t="str">
        <f>'進捗状況 (都道府県別)'!H3</f>
        <v>（2月22日公表時点）</v>
      </c>
    </row>
    <row r="3" spans="1:13" x14ac:dyDescent="0.45">
      <c r="A3" s="82" t="s">
        <v>2</v>
      </c>
      <c r="B3" s="79" t="s">
        <v>138</v>
      </c>
      <c r="C3" s="80"/>
      <c r="D3" s="80"/>
      <c r="E3" s="80"/>
      <c r="F3" s="80"/>
      <c r="G3" s="80"/>
      <c r="H3" s="80"/>
      <c r="I3" s="80"/>
      <c r="J3" s="80"/>
      <c r="K3" s="81"/>
    </row>
    <row r="4" spans="1:13" x14ac:dyDescent="0.45">
      <c r="A4" s="87"/>
      <c r="B4" s="87"/>
      <c r="C4" s="89" t="s">
        <v>91</v>
      </c>
      <c r="D4" s="90"/>
      <c r="E4" s="89" t="s">
        <v>92</v>
      </c>
      <c r="F4" s="90"/>
      <c r="G4" s="82" t="s">
        <v>93</v>
      </c>
      <c r="H4" s="82"/>
      <c r="I4" s="83"/>
      <c r="J4" s="83"/>
      <c r="K4" s="83"/>
    </row>
    <row r="5" spans="1:13" x14ac:dyDescent="0.45">
      <c r="A5" s="87"/>
      <c r="B5" s="87"/>
      <c r="C5" s="91"/>
      <c r="D5" s="92"/>
      <c r="E5" s="91"/>
      <c r="F5" s="92"/>
      <c r="G5" s="91"/>
      <c r="H5" s="92"/>
      <c r="I5" s="30" t="s">
        <v>94</v>
      </c>
      <c r="J5" s="30" t="s">
        <v>95</v>
      </c>
      <c r="K5" s="31" t="s">
        <v>96</v>
      </c>
    </row>
    <row r="6" spans="1:13" x14ac:dyDescent="0.45">
      <c r="A6" s="88"/>
      <c r="B6" s="88"/>
      <c r="C6" s="32" t="s">
        <v>7</v>
      </c>
      <c r="D6" s="32" t="s">
        <v>97</v>
      </c>
      <c r="E6" s="32" t="s">
        <v>7</v>
      </c>
      <c r="F6" s="32" t="s">
        <v>97</v>
      </c>
      <c r="G6" s="32" t="s">
        <v>7</v>
      </c>
      <c r="H6" s="32" t="s">
        <v>97</v>
      </c>
      <c r="I6" s="84" t="s">
        <v>7</v>
      </c>
      <c r="J6" s="85"/>
      <c r="K6" s="86"/>
      <c r="M6" s="2" t="s">
        <v>98</v>
      </c>
    </row>
    <row r="7" spans="1:13" x14ac:dyDescent="0.45">
      <c r="A7" s="7" t="s">
        <v>11</v>
      </c>
      <c r="B7" s="26">
        <f>C7+E7+G7</f>
        <v>220993374</v>
      </c>
      <c r="C7" s="26">
        <f t="shared" ref="C7:K7" si="0">SUM(C8:C54)</f>
        <v>101568635</v>
      </c>
      <c r="D7" s="33">
        <f t="shared" ref="D7:D54" si="1">C7/M7</f>
        <v>0.80199466974719302</v>
      </c>
      <c r="E7" s="26">
        <f t="shared" si="0"/>
        <v>100041840</v>
      </c>
      <c r="F7" s="35">
        <f t="shared" ref="F7:F54" si="2">E7/M7</f>
        <v>0.78993896522978302</v>
      </c>
      <c r="G7" s="27">
        <f t="shared" si="0"/>
        <v>19382899</v>
      </c>
      <c r="H7" s="35">
        <f t="shared" ref="H7:H54" si="3">G7/M7</f>
        <v>0.15304903607543999</v>
      </c>
      <c r="I7" s="27">
        <f t="shared" si="0"/>
        <v>932971</v>
      </c>
      <c r="J7" s="27">
        <f t="shared" si="0"/>
        <v>4693377</v>
      </c>
      <c r="K7" s="27">
        <f t="shared" si="0"/>
        <v>13756551</v>
      </c>
      <c r="M7" s="21">
        <v>126645025</v>
      </c>
    </row>
    <row r="8" spans="1:13" x14ac:dyDescent="0.45">
      <c r="A8" s="24" t="s">
        <v>12</v>
      </c>
      <c r="B8" s="26">
        <f t="shared" ref="B8:B54" si="4">C8+E8+G8</f>
        <v>9083871</v>
      </c>
      <c r="C8" s="28">
        <f>SUM(一般接種!D7+一般接種!G7+一般接種!J7+医療従事者等!C5)</f>
        <v>4228575</v>
      </c>
      <c r="D8" s="33">
        <f t="shared" si="1"/>
        <v>0.80904843930177972</v>
      </c>
      <c r="E8" s="28">
        <f>SUM(一般接種!E7+一般接種!H7+一般接種!K7+医療従事者等!D5)</f>
        <v>4160056</v>
      </c>
      <c r="F8" s="35">
        <f t="shared" si="2"/>
        <v>0.79593877706035832</v>
      </c>
      <c r="G8" s="26">
        <f>SUM(I8:K8)</f>
        <v>695240</v>
      </c>
      <c r="H8" s="35">
        <f t="shared" si="3"/>
        <v>0.13301947746940029</v>
      </c>
      <c r="I8" s="29">
        <v>40171</v>
      </c>
      <c r="J8" s="29">
        <v>205480</v>
      </c>
      <c r="K8" s="29">
        <v>449589</v>
      </c>
      <c r="M8" s="21">
        <v>5226603</v>
      </c>
    </row>
    <row r="9" spans="1:13" x14ac:dyDescent="0.45">
      <c r="A9" s="24" t="s">
        <v>13</v>
      </c>
      <c r="B9" s="26">
        <f t="shared" si="4"/>
        <v>2273062</v>
      </c>
      <c r="C9" s="28">
        <f>SUM(一般接種!D8+一般接種!G8+一般接種!J8+医療従事者等!C6)</f>
        <v>1060250</v>
      </c>
      <c r="D9" s="33">
        <f t="shared" si="1"/>
        <v>0.84172544785509862</v>
      </c>
      <c r="E9" s="28">
        <f>SUM(一般接種!E8+一般接種!H8+一般接種!K8+医療従事者等!D6)</f>
        <v>1045548</v>
      </c>
      <c r="F9" s="35">
        <f t="shared" si="2"/>
        <v>0.83005362749729084</v>
      </c>
      <c r="G9" s="26">
        <f t="shared" ref="G9:G54" si="5">SUM(I9:K9)</f>
        <v>167264</v>
      </c>
      <c r="H9" s="35">
        <f t="shared" si="3"/>
        <v>0.13278978100451327</v>
      </c>
      <c r="I9" s="29">
        <v>10368</v>
      </c>
      <c r="J9" s="29">
        <v>39080</v>
      </c>
      <c r="K9" s="29">
        <v>117816</v>
      </c>
      <c r="M9" s="21">
        <v>1259615</v>
      </c>
    </row>
    <row r="10" spans="1:13" x14ac:dyDescent="0.45">
      <c r="A10" s="24" t="s">
        <v>14</v>
      </c>
      <c r="B10" s="26">
        <f t="shared" si="4"/>
        <v>2215570</v>
      </c>
      <c r="C10" s="28">
        <f>SUM(一般接種!D9+一般接種!G9+一般接種!J9+医療従事者等!C7)</f>
        <v>1027254</v>
      </c>
      <c r="D10" s="33">
        <f t="shared" si="1"/>
        <v>0.8414438456680452</v>
      </c>
      <c r="E10" s="28">
        <f>SUM(一般接種!E9+一般接種!H9+一般接種!K9+医療従事者等!D7)</f>
        <v>1011861</v>
      </c>
      <c r="F10" s="35">
        <f t="shared" si="2"/>
        <v>0.82883513826328636</v>
      </c>
      <c r="G10" s="26">
        <f t="shared" si="5"/>
        <v>176455</v>
      </c>
      <c r="H10" s="35">
        <f t="shared" si="3"/>
        <v>0.14453774216245927</v>
      </c>
      <c r="I10" s="29">
        <v>9148</v>
      </c>
      <c r="J10" s="29">
        <v>43877</v>
      </c>
      <c r="K10" s="29">
        <v>123430</v>
      </c>
      <c r="M10" s="21">
        <v>1220823</v>
      </c>
    </row>
    <row r="11" spans="1:13" x14ac:dyDescent="0.45">
      <c r="A11" s="24" t="s">
        <v>15</v>
      </c>
      <c r="B11" s="26">
        <f t="shared" si="4"/>
        <v>4115140</v>
      </c>
      <c r="C11" s="28">
        <f>SUM(一般接種!D10+一般接種!G10+一般接種!J10+医療従事者等!C8)</f>
        <v>1884425</v>
      </c>
      <c r="D11" s="33">
        <f t="shared" si="1"/>
        <v>0.82578180701133963</v>
      </c>
      <c r="E11" s="28">
        <f>SUM(一般接種!E10+一般接種!H10+一般接種!K10+医療従事者等!D8)</f>
        <v>1849147</v>
      </c>
      <c r="F11" s="35">
        <f t="shared" si="2"/>
        <v>0.81032248621706771</v>
      </c>
      <c r="G11" s="26">
        <f t="shared" si="5"/>
        <v>381568</v>
      </c>
      <c r="H11" s="35">
        <f t="shared" si="3"/>
        <v>0.16720851853361257</v>
      </c>
      <c r="I11" s="29">
        <v>17375</v>
      </c>
      <c r="J11" s="29">
        <v>110835</v>
      </c>
      <c r="K11" s="29">
        <v>253358</v>
      </c>
      <c r="M11" s="21">
        <v>2281989</v>
      </c>
    </row>
    <row r="12" spans="1:13" x14ac:dyDescent="0.45">
      <c r="A12" s="24" t="s">
        <v>16</v>
      </c>
      <c r="B12" s="26">
        <f t="shared" si="4"/>
        <v>1741356</v>
      </c>
      <c r="C12" s="28">
        <f>SUM(一般接種!D11+一般接種!G11+一般接種!J11+医療従事者等!C9)</f>
        <v>826849</v>
      </c>
      <c r="D12" s="33">
        <f t="shared" si="1"/>
        <v>0.85129127509039548</v>
      </c>
      <c r="E12" s="28">
        <f>SUM(一般接種!E11+一般接種!H11+一般接種!K11+医療従事者等!D9)</f>
        <v>814533</v>
      </c>
      <c r="F12" s="35">
        <f t="shared" si="2"/>
        <v>0.83861120491553487</v>
      </c>
      <c r="G12" s="26">
        <f t="shared" si="5"/>
        <v>99974</v>
      </c>
      <c r="H12" s="35">
        <f t="shared" si="3"/>
        <v>0.10292930624078543</v>
      </c>
      <c r="I12" s="29">
        <v>4839</v>
      </c>
      <c r="J12" s="29">
        <v>28707</v>
      </c>
      <c r="K12" s="29">
        <v>66428</v>
      </c>
      <c r="M12" s="21">
        <v>971288</v>
      </c>
    </row>
    <row r="13" spans="1:13" x14ac:dyDescent="0.45">
      <c r="A13" s="24" t="s">
        <v>17</v>
      </c>
      <c r="B13" s="26">
        <f t="shared" si="4"/>
        <v>1940560</v>
      </c>
      <c r="C13" s="28">
        <f>SUM(一般接種!D12+一般接種!G12+一般接種!J12+医療従事者等!C10)</f>
        <v>899660</v>
      </c>
      <c r="D13" s="33">
        <f t="shared" si="1"/>
        <v>0.84114805873806286</v>
      </c>
      <c r="E13" s="28">
        <f>SUM(一般接種!E12+一般接種!H12+一般接種!K12+医療従事者等!D10)</f>
        <v>889036</v>
      </c>
      <c r="F13" s="35">
        <f t="shared" si="2"/>
        <v>0.83121502072811115</v>
      </c>
      <c r="G13" s="26">
        <f t="shared" si="5"/>
        <v>151864</v>
      </c>
      <c r="H13" s="35">
        <f t="shared" si="3"/>
        <v>0.14198709378231464</v>
      </c>
      <c r="I13" s="29">
        <v>8801</v>
      </c>
      <c r="J13" s="29">
        <v>33000</v>
      </c>
      <c r="K13" s="29">
        <v>110063</v>
      </c>
      <c r="M13" s="21">
        <v>1069562</v>
      </c>
    </row>
    <row r="14" spans="1:13" x14ac:dyDescent="0.45">
      <c r="A14" s="24" t="s">
        <v>18</v>
      </c>
      <c r="B14" s="26">
        <f t="shared" si="4"/>
        <v>3373059</v>
      </c>
      <c r="C14" s="28">
        <f>SUM(一般接種!D13+一般接種!G13+一般接種!J13+医療従事者等!C11)</f>
        <v>1545721</v>
      </c>
      <c r="D14" s="33">
        <f t="shared" si="1"/>
        <v>0.83011386857237068</v>
      </c>
      <c r="E14" s="28">
        <f>SUM(一般接種!E13+一般接種!H13+一般接種!K13+医療従事者等!D11)</f>
        <v>1525266</v>
      </c>
      <c r="F14" s="35">
        <f t="shared" si="2"/>
        <v>0.81912871718887537</v>
      </c>
      <c r="G14" s="26">
        <f t="shared" si="5"/>
        <v>302072</v>
      </c>
      <c r="H14" s="35">
        <f t="shared" si="3"/>
        <v>0.16222472005452029</v>
      </c>
      <c r="I14" s="29">
        <v>17797</v>
      </c>
      <c r="J14" s="29">
        <v>69349</v>
      </c>
      <c r="K14" s="29">
        <v>214926</v>
      </c>
      <c r="M14" s="21">
        <v>1862059</v>
      </c>
    </row>
    <row r="15" spans="1:13" x14ac:dyDescent="0.45">
      <c r="A15" s="24" t="s">
        <v>19</v>
      </c>
      <c r="B15" s="26">
        <f t="shared" si="4"/>
        <v>5294852</v>
      </c>
      <c r="C15" s="28">
        <f>SUM(一般接種!D14+一般接種!G14+一般接種!J14+医療従事者等!C12)</f>
        <v>2409544</v>
      </c>
      <c r="D15" s="33">
        <f t="shared" si="1"/>
        <v>0.82868408608252297</v>
      </c>
      <c r="E15" s="28">
        <f>SUM(一般接種!E14+一般接種!H14+一般接種!K14+医療従事者等!D12)</f>
        <v>2374208</v>
      </c>
      <c r="F15" s="35">
        <f t="shared" si="2"/>
        <v>0.8165314211526391</v>
      </c>
      <c r="G15" s="26">
        <f t="shared" si="5"/>
        <v>511100</v>
      </c>
      <c r="H15" s="35">
        <f t="shared" si="3"/>
        <v>0.17577617856190944</v>
      </c>
      <c r="I15" s="29">
        <v>20011</v>
      </c>
      <c r="J15" s="29">
        <v>131189</v>
      </c>
      <c r="K15" s="29">
        <v>359900</v>
      </c>
      <c r="M15" s="21">
        <v>2907675</v>
      </c>
    </row>
    <row r="16" spans="1:13" x14ac:dyDescent="0.45">
      <c r="A16" s="25" t="s">
        <v>20</v>
      </c>
      <c r="B16" s="26">
        <f t="shared" si="4"/>
        <v>3469333</v>
      </c>
      <c r="C16" s="28">
        <f>SUM(一般接種!D15+一般接種!G15+一般接種!J15+医療従事者等!C13)</f>
        <v>1589386</v>
      </c>
      <c r="D16" s="33">
        <f t="shared" si="1"/>
        <v>0.81281844491232236</v>
      </c>
      <c r="E16" s="28">
        <f>SUM(一般接種!E15+一般接種!H15+一般接種!K15+医療従事者等!D13)</f>
        <v>1567593</v>
      </c>
      <c r="F16" s="35">
        <f t="shared" si="2"/>
        <v>0.80167341634784883</v>
      </c>
      <c r="G16" s="26">
        <f t="shared" si="5"/>
        <v>312354</v>
      </c>
      <c r="H16" s="35">
        <f t="shared" si="3"/>
        <v>0.15973910210744496</v>
      </c>
      <c r="I16" s="29">
        <v>14448</v>
      </c>
      <c r="J16" s="29">
        <v>65938</v>
      </c>
      <c r="K16" s="29">
        <v>231968</v>
      </c>
      <c r="M16" s="21">
        <v>1955401</v>
      </c>
    </row>
    <row r="17" spans="1:13" x14ac:dyDescent="0.45">
      <c r="A17" s="24" t="s">
        <v>21</v>
      </c>
      <c r="B17" s="26">
        <f t="shared" si="4"/>
        <v>3493427</v>
      </c>
      <c r="C17" s="28">
        <f>SUM(一般接種!D16+一般接種!G16+一般接種!J16+医療従事者等!C14)</f>
        <v>1582166</v>
      </c>
      <c r="D17" s="33">
        <f t="shared" si="1"/>
        <v>0.80801041417168984</v>
      </c>
      <c r="E17" s="28">
        <f>SUM(一般接種!E16+一般接種!H16+一般接種!K16+医療従事者等!D14)</f>
        <v>1555389</v>
      </c>
      <c r="F17" s="35">
        <f t="shared" si="2"/>
        <v>0.79433543009272756</v>
      </c>
      <c r="G17" s="26">
        <f t="shared" si="5"/>
        <v>355872</v>
      </c>
      <c r="H17" s="35">
        <f t="shared" si="3"/>
        <v>0.18174343407209331</v>
      </c>
      <c r="I17" s="29">
        <v>15612</v>
      </c>
      <c r="J17" s="29">
        <v>67200</v>
      </c>
      <c r="K17" s="29">
        <v>273060</v>
      </c>
      <c r="M17" s="21">
        <v>1958101</v>
      </c>
    </row>
    <row r="18" spans="1:13" x14ac:dyDescent="0.45">
      <c r="A18" s="24" t="s">
        <v>22</v>
      </c>
      <c r="B18" s="26">
        <f t="shared" si="4"/>
        <v>12968114</v>
      </c>
      <c r="C18" s="28">
        <f>SUM(一般接種!D17+一般接種!G17+一般接種!J17+医療従事者等!C15)</f>
        <v>5986167</v>
      </c>
      <c r="D18" s="33">
        <f t="shared" si="1"/>
        <v>0.80961992610294109</v>
      </c>
      <c r="E18" s="28">
        <f>SUM(一般接種!E17+一般接種!H17+一般接種!K17+医療従事者等!D15)</f>
        <v>5895540</v>
      </c>
      <c r="F18" s="35">
        <f t="shared" si="2"/>
        <v>0.7973627630396769</v>
      </c>
      <c r="G18" s="26">
        <f t="shared" si="5"/>
        <v>1086407</v>
      </c>
      <c r="H18" s="35">
        <f t="shared" si="3"/>
        <v>0.1469348842185188</v>
      </c>
      <c r="I18" s="29">
        <v>44564</v>
      </c>
      <c r="J18" s="29">
        <v>241032</v>
      </c>
      <c r="K18" s="29">
        <v>800811</v>
      </c>
      <c r="M18" s="21">
        <v>7393799</v>
      </c>
    </row>
    <row r="19" spans="1:13" x14ac:dyDescent="0.45">
      <c r="A19" s="24" t="s">
        <v>23</v>
      </c>
      <c r="B19" s="26">
        <f t="shared" si="4"/>
        <v>11033056</v>
      </c>
      <c r="C19" s="28">
        <f>SUM(一般接種!D18+一般接種!G18+一般接種!J18+医療従事者等!C16)</f>
        <v>5098396</v>
      </c>
      <c r="D19" s="33">
        <f t="shared" si="1"/>
        <v>0.80633925108953308</v>
      </c>
      <c r="E19" s="28">
        <f>SUM(一般接種!E18+一般接種!H18+一般接種!K18+医療従事者等!D16)</f>
        <v>5029531</v>
      </c>
      <c r="F19" s="35">
        <f t="shared" si="2"/>
        <v>0.795447874168972</v>
      </c>
      <c r="G19" s="26">
        <f t="shared" si="5"/>
        <v>905129</v>
      </c>
      <c r="H19" s="35">
        <f t="shared" si="3"/>
        <v>0.14315110870152456</v>
      </c>
      <c r="I19" s="29">
        <v>40315</v>
      </c>
      <c r="J19" s="29">
        <v>194765</v>
      </c>
      <c r="K19" s="29">
        <v>670049</v>
      </c>
      <c r="M19" s="21">
        <v>6322892</v>
      </c>
    </row>
    <row r="20" spans="1:13" x14ac:dyDescent="0.45">
      <c r="A20" s="24" t="s">
        <v>24</v>
      </c>
      <c r="B20" s="26">
        <f t="shared" si="4"/>
        <v>24143571</v>
      </c>
      <c r="C20" s="28">
        <f>SUM(一般接種!D19+一般接種!G19+一般接種!J19+医療従事者等!C17)</f>
        <v>11067058</v>
      </c>
      <c r="D20" s="33">
        <f t="shared" si="1"/>
        <v>0.79945062347358786</v>
      </c>
      <c r="E20" s="28">
        <f>SUM(一般接種!E19+一般接種!H19+一般接種!K19+医療従事者等!D17)</f>
        <v>10914842</v>
      </c>
      <c r="F20" s="35">
        <f t="shared" si="2"/>
        <v>0.78845500240585198</v>
      </c>
      <c r="G20" s="26">
        <f t="shared" si="5"/>
        <v>2161671</v>
      </c>
      <c r="H20" s="35">
        <f t="shared" si="3"/>
        <v>0.15615254105425075</v>
      </c>
      <c r="I20" s="29">
        <v>85412</v>
      </c>
      <c r="J20" s="29">
        <v>514602</v>
      </c>
      <c r="K20" s="29">
        <v>1561657</v>
      </c>
      <c r="M20" s="21">
        <v>13843329</v>
      </c>
    </row>
    <row r="21" spans="1:13" x14ac:dyDescent="0.45">
      <c r="A21" s="24" t="s">
        <v>25</v>
      </c>
      <c r="B21" s="26">
        <f t="shared" si="4"/>
        <v>15952563</v>
      </c>
      <c r="C21" s="28">
        <f>SUM(一般接種!D20+一般接種!G20+一般接種!J20+医療従事者等!C18)</f>
        <v>7450767</v>
      </c>
      <c r="D21" s="33">
        <f t="shared" si="1"/>
        <v>0.80809116412366488</v>
      </c>
      <c r="E21" s="28">
        <f>SUM(一般接種!E20+一般接種!H20+一般接種!K20+医療従事者等!D18)</f>
        <v>7362080</v>
      </c>
      <c r="F21" s="35">
        <f t="shared" si="2"/>
        <v>0.7984723985559542</v>
      </c>
      <c r="G21" s="26">
        <f t="shared" si="5"/>
        <v>1139716</v>
      </c>
      <c r="H21" s="35">
        <f t="shared" si="3"/>
        <v>0.12361068722325727</v>
      </c>
      <c r="I21" s="29">
        <v>43147</v>
      </c>
      <c r="J21" s="29">
        <v>244009</v>
      </c>
      <c r="K21" s="29">
        <v>852560</v>
      </c>
      <c r="M21" s="21">
        <v>9220206</v>
      </c>
    </row>
    <row r="22" spans="1:13" x14ac:dyDescent="0.45">
      <c r="A22" s="24" t="s">
        <v>26</v>
      </c>
      <c r="B22" s="26">
        <f t="shared" si="4"/>
        <v>3946737</v>
      </c>
      <c r="C22" s="28">
        <f>SUM(一般接種!D21+一般接種!G21+一般接種!J21+医療従事者等!C19)</f>
        <v>1854121</v>
      </c>
      <c r="D22" s="33">
        <f t="shared" si="1"/>
        <v>0.83776558011254421</v>
      </c>
      <c r="E22" s="28">
        <f>SUM(一般接種!E21+一般接種!H21+一般接種!K21+医療従事者等!D19)</f>
        <v>1822042</v>
      </c>
      <c r="F22" s="35">
        <f t="shared" si="2"/>
        <v>0.82327101258192981</v>
      </c>
      <c r="G22" s="26">
        <f t="shared" si="5"/>
        <v>270574</v>
      </c>
      <c r="H22" s="35">
        <f t="shared" si="3"/>
        <v>0.12225609012215036</v>
      </c>
      <c r="I22" s="29">
        <v>15180</v>
      </c>
      <c r="J22" s="29">
        <v>60936</v>
      </c>
      <c r="K22" s="29">
        <v>194458</v>
      </c>
      <c r="M22" s="21">
        <v>2213174</v>
      </c>
    </row>
    <row r="23" spans="1:13" x14ac:dyDescent="0.45">
      <c r="A23" s="24" t="s">
        <v>27</v>
      </c>
      <c r="B23" s="26">
        <f t="shared" si="4"/>
        <v>1924362</v>
      </c>
      <c r="C23" s="28">
        <f>SUM(一般接種!D22+一般接種!G22+一般接種!J22+医療従事者等!C20)</f>
        <v>878712</v>
      </c>
      <c r="D23" s="33">
        <f t="shared" si="1"/>
        <v>0.83872655043458177</v>
      </c>
      <c r="E23" s="28">
        <f>SUM(一般接種!E22+一般接種!H22+一般接種!K22+医療従事者等!D20)</f>
        <v>870074</v>
      </c>
      <c r="F23" s="35">
        <f t="shared" si="2"/>
        <v>0.83048161928233399</v>
      </c>
      <c r="G23" s="26">
        <f t="shared" si="5"/>
        <v>175576</v>
      </c>
      <c r="H23" s="35">
        <f t="shared" si="3"/>
        <v>0.16758648205453222</v>
      </c>
      <c r="I23" s="29">
        <v>9637</v>
      </c>
      <c r="J23" s="29">
        <v>35326</v>
      </c>
      <c r="K23" s="29">
        <v>130613</v>
      </c>
      <c r="M23" s="21">
        <v>1047674</v>
      </c>
    </row>
    <row r="24" spans="1:13" x14ac:dyDescent="0.45">
      <c r="A24" s="24" t="s">
        <v>28</v>
      </c>
      <c r="B24" s="26">
        <f t="shared" si="4"/>
        <v>2009976</v>
      </c>
      <c r="C24" s="28">
        <f>SUM(一般接種!D23+一般接種!G23+一般接種!J23+医療従事者等!C21)</f>
        <v>916792</v>
      </c>
      <c r="D24" s="33">
        <f t="shared" si="1"/>
        <v>0.80941786385274961</v>
      </c>
      <c r="E24" s="28">
        <f>SUM(一般接種!E23+一般接種!H23+一般接種!K23+医療従事者等!D21)</f>
        <v>903839</v>
      </c>
      <c r="F24" s="35">
        <f t="shared" si="2"/>
        <v>0.7979819115424277</v>
      </c>
      <c r="G24" s="26">
        <f t="shared" si="5"/>
        <v>189345</v>
      </c>
      <c r="H24" s="35">
        <f t="shared" si="3"/>
        <v>0.16716902572360892</v>
      </c>
      <c r="I24" s="29">
        <v>7931</v>
      </c>
      <c r="J24" s="29">
        <v>52206</v>
      </c>
      <c r="K24" s="29">
        <v>129208</v>
      </c>
      <c r="M24" s="21">
        <v>1132656</v>
      </c>
    </row>
    <row r="25" spans="1:13" x14ac:dyDescent="0.45">
      <c r="A25" s="24" t="s">
        <v>29</v>
      </c>
      <c r="B25" s="26">
        <f t="shared" si="4"/>
        <v>1374052</v>
      </c>
      <c r="C25" s="28">
        <f>SUM(一般接種!D24+一般接種!G24+一般接種!J24+医療従事者等!C22)</f>
        <v>633099</v>
      </c>
      <c r="D25" s="33">
        <f t="shared" si="1"/>
        <v>0.81734171805991096</v>
      </c>
      <c r="E25" s="28">
        <f>SUM(一般接種!E24+一般接種!H24+一般接種!K24+医療従事者等!D22)</f>
        <v>625760</v>
      </c>
      <c r="F25" s="35">
        <f t="shared" si="2"/>
        <v>0.80786694260008285</v>
      </c>
      <c r="G25" s="26">
        <f t="shared" si="5"/>
        <v>115193</v>
      </c>
      <c r="H25" s="35">
        <f t="shared" si="3"/>
        <v>0.14871614791442622</v>
      </c>
      <c r="I25" s="29">
        <v>7196</v>
      </c>
      <c r="J25" s="29">
        <v>31191</v>
      </c>
      <c r="K25" s="29">
        <v>76806</v>
      </c>
      <c r="M25" s="21">
        <v>774583</v>
      </c>
    </row>
    <row r="26" spans="1:13" x14ac:dyDescent="0.45">
      <c r="A26" s="24" t="s">
        <v>30</v>
      </c>
      <c r="B26" s="26">
        <f t="shared" si="4"/>
        <v>1471787</v>
      </c>
      <c r="C26" s="28">
        <f>SUM(一般接種!D25+一般接種!G25+一般接種!J25+医療従事者等!C23)</f>
        <v>667866</v>
      </c>
      <c r="D26" s="33">
        <f t="shared" si="1"/>
        <v>0.81348165705843023</v>
      </c>
      <c r="E26" s="28">
        <f>SUM(一般接種!E25+一般接種!H25+一般接種!K25+医療従事者等!D23)</f>
        <v>658450</v>
      </c>
      <c r="F26" s="35">
        <f t="shared" si="2"/>
        <v>0.80201267483316019</v>
      </c>
      <c r="G26" s="26">
        <f t="shared" si="5"/>
        <v>145471</v>
      </c>
      <c r="H26" s="35">
        <f t="shared" si="3"/>
        <v>0.1771882235866879</v>
      </c>
      <c r="I26" s="29">
        <v>6049</v>
      </c>
      <c r="J26" s="29">
        <v>35965</v>
      </c>
      <c r="K26" s="29">
        <v>103457</v>
      </c>
      <c r="M26" s="21">
        <v>820997</v>
      </c>
    </row>
    <row r="27" spans="1:13" x14ac:dyDescent="0.45">
      <c r="A27" s="24" t="s">
        <v>31</v>
      </c>
      <c r="B27" s="26">
        <f t="shared" si="4"/>
        <v>3673516</v>
      </c>
      <c r="C27" s="28">
        <f>SUM(一般接種!D26+一般接種!G26+一般接種!J26+医療従事者等!C24)</f>
        <v>1689138</v>
      </c>
      <c r="D27" s="33">
        <f t="shared" si="1"/>
        <v>0.81532453202312838</v>
      </c>
      <c r="E27" s="28">
        <f>SUM(一般接種!E26+一般接種!H26+一般接種!K26+医療従事者等!D24)</f>
        <v>1662498</v>
      </c>
      <c r="F27" s="35">
        <f t="shared" si="2"/>
        <v>0.80246575699521705</v>
      </c>
      <c r="G27" s="26">
        <f t="shared" si="5"/>
        <v>321880</v>
      </c>
      <c r="H27" s="35">
        <f t="shared" si="3"/>
        <v>0.15536721118558969</v>
      </c>
      <c r="I27" s="29">
        <v>13290</v>
      </c>
      <c r="J27" s="29">
        <v>64371</v>
      </c>
      <c r="K27" s="29">
        <v>244219</v>
      </c>
      <c r="M27" s="21">
        <v>2071737</v>
      </c>
    </row>
    <row r="28" spans="1:13" x14ac:dyDescent="0.45">
      <c r="A28" s="24" t="s">
        <v>32</v>
      </c>
      <c r="B28" s="26">
        <f t="shared" si="4"/>
        <v>3671159</v>
      </c>
      <c r="C28" s="28">
        <f>SUM(一般接種!D27+一般接種!G27+一般接種!J27+医療従事者等!C25)</f>
        <v>1636500</v>
      </c>
      <c r="D28" s="33">
        <f t="shared" si="1"/>
        <v>0.81143757583210163</v>
      </c>
      <c r="E28" s="28">
        <f>SUM(一般接種!E27+一般接種!H27+一般接種!K27+医療従事者等!D25)</f>
        <v>1620757</v>
      </c>
      <c r="F28" s="35">
        <f t="shared" si="2"/>
        <v>0.80363161081143264</v>
      </c>
      <c r="G28" s="26">
        <f t="shared" si="5"/>
        <v>413902</v>
      </c>
      <c r="H28" s="35">
        <f t="shared" si="3"/>
        <v>0.20522800825668103</v>
      </c>
      <c r="I28" s="29">
        <v>14522</v>
      </c>
      <c r="J28" s="29">
        <v>83103</v>
      </c>
      <c r="K28" s="29">
        <v>316277</v>
      </c>
      <c r="M28" s="21">
        <v>2016791</v>
      </c>
    </row>
    <row r="29" spans="1:13" x14ac:dyDescent="0.45">
      <c r="A29" s="24" t="s">
        <v>33</v>
      </c>
      <c r="B29" s="26">
        <f t="shared" si="4"/>
        <v>6636755</v>
      </c>
      <c r="C29" s="28">
        <f>SUM(一般接種!D28+一般接種!G28+一般接種!J28+医療従事者等!C26)</f>
        <v>3070409</v>
      </c>
      <c r="D29" s="33">
        <f t="shared" si="1"/>
        <v>0.83293337963138792</v>
      </c>
      <c r="E29" s="28">
        <f>SUM(一般接種!E28+一般接種!H28+一般接種!K28+医療従事者等!D26)</f>
        <v>3033153</v>
      </c>
      <c r="F29" s="35">
        <f t="shared" si="2"/>
        <v>0.82282665899855134</v>
      </c>
      <c r="G29" s="26">
        <f t="shared" si="5"/>
        <v>533193</v>
      </c>
      <c r="H29" s="35">
        <f t="shared" si="3"/>
        <v>0.14464335125574432</v>
      </c>
      <c r="I29" s="29">
        <v>21248</v>
      </c>
      <c r="J29" s="29">
        <v>104946</v>
      </c>
      <c r="K29" s="29">
        <v>406999</v>
      </c>
      <c r="M29" s="21">
        <v>3686260</v>
      </c>
    </row>
    <row r="30" spans="1:13" x14ac:dyDescent="0.45">
      <c r="A30" s="24" t="s">
        <v>34</v>
      </c>
      <c r="B30" s="26">
        <f t="shared" si="4"/>
        <v>12989153</v>
      </c>
      <c r="C30" s="28">
        <f>SUM(一般接種!D29+一般接種!G29+一般接種!J29+医療従事者等!C27)</f>
        <v>5906021</v>
      </c>
      <c r="D30" s="33">
        <f t="shared" si="1"/>
        <v>0.78134352507183014</v>
      </c>
      <c r="E30" s="28">
        <f>SUM(一般接種!E29+一般接種!H29+一般接種!K29+医療従事者等!D27)</f>
        <v>5793281</v>
      </c>
      <c r="F30" s="35">
        <f t="shared" si="2"/>
        <v>0.76642846313476665</v>
      </c>
      <c r="G30" s="26">
        <f t="shared" si="5"/>
        <v>1289851</v>
      </c>
      <c r="H30" s="35">
        <f t="shared" si="3"/>
        <v>0.17064225256859486</v>
      </c>
      <c r="I30" s="29">
        <v>42010</v>
      </c>
      <c r="J30" s="29">
        <v>347105</v>
      </c>
      <c r="K30" s="29">
        <v>900736</v>
      </c>
      <c r="M30" s="21">
        <v>7558802</v>
      </c>
    </row>
    <row r="31" spans="1:13" x14ac:dyDescent="0.45">
      <c r="A31" s="24" t="s">
        <v>35</v>
      </c>
      <c r="B31" s="26">
        <f t="shared" si="4"/>
        <v>3141768</v>
      </c>
      <c r="C31" s="28">
        <f>SUM(一般接種!D30+一般接種!G30+一般接種!J30+医療従事者等!C28)</f>
        <v>1452090</v>
      </c>
      <c r="D31" s="33">
        <f t="shared" si="1"/>
        <v>0.80646710989988102</v>
      </c>
      <c r="E31" s="28">
        <f>SUM(一般接種!E30+一般接種!H30+一般接種!K30+医療従事者等!D28)</f>
        <v>1434377</v>
      </c>
      <c r="F31" s="35">
        <f t="shared" si="2"/>
        <v>0.79662959850757298</v>
      </c>
      <c r="G31" s="26">
        <f t="shared" si="5"/>
        <v>255301</v>
      </c>
      <c r="H31" s="35">
        <f t="shared" si="3"/>
        <v>0.14179001275716346</v>
      </c>
      <c r="I31" s="29">
        <v>14836</v>
      </c>
      <c r="J31" s="29">
        <v>61298</v>
      </c>
      <c r="K31" s="29">
        <v>179167</v>
      </c>
      <c r="M31" s="21">
        <v>1800557</v>
      </c>
    </row>
    <row r="32" spans="1:13" x14ac:dyDescent="0.45">
      <c r="A32" s="24" t="s">
        <v>36</v>
      </c>
      <c r="B32" s="26">
        <f t="shared" si="4"/>
        <v>2461068</v>
      </c>
      <c r="C32" s="28">
        <f>SUM(一般接種!D31+一般接種!G31+一般接種!J31+医療従事者等!C29)</f>
        <v>1137436</v>
      </c>
      <c r="D32" s="33">
        <f t="shared" si="1"/>
        <v>0.80166445477054193</v>
      </c>
      <c r="E32" s="28">
        <f>SUM(一般接種!E31+一般接種!H31+一般接種!K31+医療従事者等!D29)</f>
        <v>1124211</v>
      </c>
      <c r="F32" s="35">
        <f t="shared" si="2"/>
        <v>0.7923434798635226</v>
      </c>
      <c r="G32" s="26">
        <f t="shared" si="5"/>
        <v>199421</v>
      </c>
      <c r="H32" s="35">
        <f t="shared" si="3"/>
        <v>0.14055184400247245</v>
      </c>
      <c r="I32" s="29">
        <v>8376</v>
      </c>
      <c r="J32" s="29">
        <v>48660</v>
      </c>
      <c r="K32" s="29">
        <v>142385</v>
      </c>
      <c r="M32" s="21">
        <v>1418843</v>
      </c>
    </row>
    <row r="33" spans="1:13" x14ac:dyDescent="0.45">
      <c r="A33" s="24" t="s">
        <v>37</v>
      </c>
      <c r="B33" s="26">
        <f t="shared" si="4"/>
        <v>4309275</v>
      </c>
      <c r="C33" s="28">
        <f>SUM(一般接種!D32+一般接種!G32+一般接種!J32+医療従事者等!C30)</f>
        <v>1999053</v>
      </c>
      <c r="D33" s="33">
        <f t="shared" si="1"/>
        <v>0.78997029094952775</v>
      </c>
      <c r="E33" s="28">
        <f>SUM(一般接種!E32+一般接種!H32+一般接種!K32+医療従事者等!D30)</f>
        <v>1964067</v>
      </c>
      <c r="F33" s="35">
        <f t="shared" si="2"/>
        <v>0.77614479427727345</v>
      </c>
      <c r="G33" s="26">
        <f t="shared" si="5"/>
        <v>346155</v>
      </c>
      <c r="H33" s="35">
        <f t="shared" si="3"/>
        <v>0.13679085350094961</v>
      </c>
      <c r="I33" s="29">
        <v>21104</v>
      </c>
      <c r="J33" s="29">
        <v>74745</v>
      </c>
      <c r="K33" s="29">
        <v>250306</v>
      </c>
      <c r="M33" s="21">
        <v>2530542</v>
      </c>
    </row>
    <row r="34" spans="1:13" x14ac:dyDescent="0.45">
      <c r="A34" s="24" t="s">
        <v>38</v>
      </c>
      <c r="B34" s="26">
        <f t="shared" si="4"/>
        <v>14706349</v>
      </c>
      <c r="C34" s="28">
        <f>SUM(一般接種!D33+一般接種!G33+一般接種!J33+医療従事者等!C31)</f>
        <v>6814011</v>
      </c>
      <c r="D34" s="33">
        <f t="shared" si="1"/>
        <v>0.77085836535527819</v>
      </c>
      <c r="E34" s="28">
        <f>SUM(一般接種!E33+一般接種!H33+一般接種!K33+医療従事者等!D31)</f>
        <v>6711534</v>
      </c>
      <c r="F34" s="35">
        <f t="shared" si="2"/>
        <v>0.75926530325037211</v>
      </c>
      <c r="G34" s="26">
        <f t="shared" si="5"/>
        <v>1180804</v>
      </c>
      <c r="H34" s="35">
        <f t="shared" si="3"/>
        <v>0.13358250247100772</v>
      </c>
      <c r="I34" s="29">
        <v>51838</v>
      </c>
      <c r="J34" s="29">
        <v>311133</v>
      </c>
      <c r="K34" s="29">
        <v>817833</v>
      </c>
      <c r="M34" s="21">
        <v>8839511</v>
      </c>
    </row>
    <row r="35" spans="1:13" x14ac:dyDescent="0.45">
      <c r="A35" s="24" t="s">
        <v>39</v>
      </c>
      <c r="B35" s="26">
        <f t="shared" si="4"/>
        <v>9498798</v>
      </c>
      <c r="C35" s="28">
        <f>SUM(一般接種!D34+一般接種!G34+一般接種!J34+医療従事者等!C32)</f>
        <v>4371174</v>
      </c>
      <c r="D35" s="33">
        <f t="shared" si="1"/>
        <v>0.79135965964380273</v>
      </c>
      <c r="E35" s="28">
        <f>SUM(一般接種!E34+一般接種!H34+一般接種!K34+医療従事者等!D32)</f>
        <v>4310701</v>
      </c>
      <c r="F35" s="35">
        <f t="shared" si="2"/>
        <v>0.78041159564597529</v>
      </c>
      <c r="G35" s="26">
        <f t="shared" si="5"/>
        <v>816923</v>
      </c>
      <c r="H35" s="35">
        <f t="shared" si="3"/>
        <v>0.14789617325578763</v>
      </c>
      <c r="I35" s="29">
        <v>39407</v>
      </c>
      <c r="J35" s="29">
        <v>210157</v>
      </c>
      <c r="K35" s="29">
        <v>567359</v>
      </c>
      <c r="M35" s="21">
        <v>5523625</v>
      </c>
    </row>
    <row r="36" spans="1:13" x14ac:dyDescent="0.45">
      <c r="A36" s="24" t="s">
        <v>40</v>
      </c>
      <c r="B36" s="26">
        <f t="shared" si="4"/>
        <v>2376350</v>
      </c>
      <c r="C36" s="28">
        <f>SUM(一般接種!D35+一般接種!G35+一般接種!J35+医療従事者等!C33)</f>
        <v>1080398</v>
      </c>
      <c r="D36" s="33">
        <f t="shared" si="1"/>
        <v>0.80342579489402777</v>
      </c>
      <c r="E36" s="28">
        <f>SUM(一般接種!E35+一般接種!H35+一般接種!K35+医療従事者等!D33)</f>
        <v>1067434</v>
      </c>
      <c r="F36" s="35">
        <f t="shared" si="2"/>
        <v>0.79378526241895264</v>
      </c>
      <c r="G36" s="26">
        <f t="shared" si="5"/>
        <v>228518</v>
      </c>
      <c r="H36" s="35">
        <f t="shared" si="3"/>
        <v>0.16993483493822964</v>
      </c>
      <c r="I36" s="29">
        <v>5596</v>
      </c>
      <c r="J36" s="29">
        <v>47255</v>
      </c>
      <c r="K36" s="29">
        <v>175667</v>
      </c>
      <c r="M36" s="21">
        <v>1344739</v>
      </c>
    </row>
    <row r="37" spans="1:13" x14ac:dyDescent="0.45">
      <c r="A37" s="24" t="s">
        <v>41</v>
      </c>
      <c r="B37" s="26">
        <f t="shared" si="4"/>
        <v>1643872</v>
      </c>
      <c r="C37" s="28">
        <f>SUM(一般接種!D36+一般接種!G36+一般接種!J36+医療従事者等!C34)</f>
        <v>738551</v>
      </c>
      <c r="D37" s="33">
        <f t="shared" si="1"/>
        <v>0.7820054805428025</v>
      </c>
      <c r="E37" s="28">
        <f>SUM(一般接種!E36+一般接種!H36+一般接種!K36+医療従事者等!D34)</f>
        <v>726838</v>
      </c>
      <c r="F37" s="35">
        <f t="shared" si="2"/>
        <v>0.769603317126061</v>
      </c>
      <c r="G37" s="26">
        <f t="shared" si="5"/>
        <v>178483</v>
      </c>
      <c r="H37" s="35">
        <f t="shared" si="3"/>
        <v>0.18898449014857607</v>
      </c>
      <c r="I37" s="29">
        <v>7382</v>
      </c>
      <c r="J37" s="29">
        <v>42457</v>
      </c>
      <c r="K37" s="29">
        <v>128644</v>
      </c>
      <c r="M37" s="21">
        <v>944432</v>
      </c>
    </row>
    <row r="38" spans="1:13" x14ac:dyDescent="0.45">
      <c r="A38" s="24" t="s">
        <v>42</v>
      </c>
      <c r="B38" s="26">
        <f t="shared" si="4"/>
        <v>962728</v>
      </c>
      <c r="C38" s="28">
        <f>SUM(一般接種!D37+一般接種!G37+一般接種!J37+医療従事者等!C35)</f>
        <v>433565</v>
      </c>
      <c r="D38" s="33">
        <f t="shared" si="1"/>
        <v>0.77868955509098614</v>
      </c>
      <c r="E38" s="28">
        <f>SUM(一般接種!E37+一般接種!H37+一般接種!K37+医療従事者等!D35)</f>
        <v>427447</v>
      </c>
      <c r="F38" s="35">
        <f t="shared" si="2"/>
        <v>0.76770153092379867</v>
      </c>
      <c r="G38" s="26">
        <f t="shared" si="5"/>
        <v>101716</v>
      </c>
      <c r="H38" s="35">
        <f t="shared" si="3"/>
        <v>0.18268353484629699</v>
      </c>
      <c r="I38" s="29">
        <v>4840</v>
      </c>
      <c r="J38" s="29">
        <v>22485</v>
      </c>
      <c r="K38" s="29">
        <v>74391</v>
      </c>
      <c r="M38" s="21">
        <v>556788</v>
      </c>
    </row>
    <row r="39" spans="1:13" x14ac:dyDescent="0.45">
      <c r="A39" s="24" t="s">
        <v>43</v>
      </c>
      <c r="B39" s="26">
        <f t="shared" si="4"/>
        <v>1194190</v>
      </c>
      <c r="C39" s="28">
        <f>SUM(一般接種!D38+一般接種!G38+一般接種!J38+医療従事者等!C36)</f>
        <v>549318</v>
      </c>
      <c r="D39" s="33">
        <f t="shared" si="1"/>
        <v>0.81644731464072595</v>
      </c>
      <c r="E39" s="28">
        <f>SUM(一般接種!E38+一般接種!H38+一般接種!K38+医療従事者等!D36)</f>
        <v>539292</v>
      </c>
      <c r="F39" s="35">
        <f t="shared" si="2"/>
        <v>0.80154574437252435</v>
      </c>
      <c r="G39" s="26">
        <f t="shared" si="5"/>
        <v>105580</v>
      </c>
      <c r="H39" s="35">
        <f t="shared" si="3"/>
        <v>0.15692277966454374</v>
      </c>
      <c r="I39" s="29">
        <v>4776</v>
      </c>
      <c r="J39" s="29">
        <v>29123</v>
      </c>
      <c r="K39" s="29">
        <v>71681</v>
      </c>
      <c r="M39" s="21">
        <v>672815</v>
      </c>
    </row>
    <row r="40" spans="1:13" x14ac:dyDescent="0.45">
      <c r="A40" s="24" t="s">
        <v>44</v>
      </c>
      <c r="B40" s="26">
        <f t="shared" si="4"/>
        <v>3316526</v>
      </c>
      <c r="C40" s="28">
        <f>SUM(一般接種!D39+一般接種!G39+一般接種!J39+医療従事者等!C37)</f>
        <v>1484152</v>
      </c>
      <c r="D40" s="33">
        <f t="shared" si="1"/>
        <v>0.78369365996564566</v>
      </c>
      <c r="E40" s="28">
        <f>SUM(一般接種!E39+一般接種!H39+一般接種!K39+医療従事者等!D37)</f>
        <v>1452041</v>
      </c>
      <c r="F40" s="35">
        <f t="shared" si="2"/>
        <v>0.76673772343410651</v>
      </c>
      <c r="G40" s="26">
        <f t="shared" si="5"/>
        <v>380333</v>
      </c>
      <c r="H40" s="35">
        <f t="shared" si="3"/>
        <v>0.20083155955435419</v>
      </c>
      <c r="I40" s="29">
        <v>21663</v>
      </c>
      <c r="J40" s="29">
        <v>131278</v>
      </c>
      <c r="K40" s="29">
        <v>227392</v>
      </c>
      <c r="M40" s="21">
        <v>1893791</v>
      </c>
    </row>
    <row r="41" spans="1:13" x14ac:dyDescent="0.45">
      <c r="A41" s="24" t="s">
        <v>45</v>
      </c>
      <c r="B41" s="26">
        <f t="shared" si="4"/>
        <v>4868118</v>
      </c>
      <c r="C41" s="28">
        <f>SUM(一般接種!D40+一般接種!G40+一般接種!J40+医療従事者等!C38)</f>
        <v>2201561</v>
      </c>
      <c r="D41" s="33">
        <f t="shared" si="1"/>
        <v>0.78279589238214742</v>
      </c>
      <c r="E41" s="28">
        <f>SUM(一般接種!E40+一般接種!H40+一般接種!K40+医療従事者等!D38)</f>
        <v>2169912</v>
      </c>
      <c r="F41" s="35">
        <f t="shared" si="2"/>
        <v>0.77154264652704618</v>
      </c>
      <c r="G41" s="26">
        <f t="shared" si="5"/>
        <v>496645</v>
      </c>
      <c r="H41" s="35">
        <f t="shared" si="3"/>
        <v>0.17658909563356709</v>
      </c>
      <c r="I41" s="29">
        <v>22089</v>
      </c>
      <c r="J41" s="29">
        <v>113856</v>
      </c>
      <c r="K41" s="29">
        <v>360700</v>
      </c>
      <c r="M41" s="21">
        <v>2812433</v>
      </c>
    </row>
    <row r="42" spans="1:13" x14ac:dyDescent="0.45">
      <c r="A42" s="24" t="s">
        <v>46</v>
      </c>
      <c r="B42" s="26">
        <f t="shared" si="4"/>
        <v>2444251</v>
      </c>
      <c r="C42" s="28">
        <f>SUM(一般接種!D41+一般接種!G41+一般接種!J41+医療従事者等!C39)</f>
        <v>1099158</v>
      </c>
      <c r="D42" s="33">
        <f t="shared" si="1"/>
        <v>0.81052274520503498</v>
      </c>
      <c r="E42" s="28">
        <f>SUM(一般接種!E41+一般接種!H41+一般接種!K41+医療従事者等!D39)</f>
        <v>1074067</v>
      </c>
      <c r="F42" s="35">
        <f t="shared" si="2"/>
        <v>0.79202055880422684</v>
      </c>
      <c r="G42" s="26">
        <f t="shared" si="5"/>
        <v>271026</v>
      </c>
      <c r="H42" s="35">
        <f t="shared" si="3"/>
        <v>0.19985546895163372</v>
      </c>
      <c r="I42" s="29">
        <v>43995</v>
      </c>
      <c r="J42" s="29">
        <v>43889</v>
      </c>
      <c r="K42" s="29">
        <v>183142</v>
      </c>
      <c r="M42" s="21">
        <v>1356110</v>
      </c>
    </row>
    <row r="43" spans="1:13" x14ac:dyDescent="0.45">
      <c r="A43" s="24" t="s">
        <v>47</v>
      </c>
      <c r="B43" s="26">
        <f t="shared" si="4"/>
        <v>1295303</v>
      </c>
      <c r="C43" s="28">
        <f>SUM(一般接種!D42+一般接種!G42+一般接種!J42+医療従事者等!C40)</f>
        <v>588253</v>
      </c>
      <c r="D43" s="33">
        <f t="shared" si="1"/>
        <v>0.80039975562930221</v>
      </c>
      <c r="E43" s="28">
        <f>SUM(一般接種!E42+一般接種!H42+一般接種!K42+医療従事者等!D40)</f>
        <v>580198</v>
      </c>
      <c r="F43" s="35">
        <f t="shared" si="2"/>
        <v>0.78943981146991149</v>
      </c>
      <c r="G43" s="26">
        <f t="shared" si="5"/>
        <v>126852</v>
      </c>
      <c r="H43" s="35">
        <f t="shared" si="3"/>
        <v>0.17259973140993456</v>
      </c>
      <c r="I43" s="29">
        <v>7386</v>
      </c>
      <c r="J43" s="29">
        <v>36137</v>
      </c>
      <c r="K43" s="29">
        <v>83329</v>
      </c>
      <c r="M43" s="21">
        <v>734949</v>
      </c>
    </row>
    <row r="44" spans="1:13" x14ac:dyDescent="0.45">
      <c r="A44" s="24" t="s">
        <v>48</v>
      </c>
      <c r="B44" s="26">
        <f t="shared" si="4"/>
        <v>1655089</v>
      </c>
      <c r="C44" s="28">
        <f>SUM(一般接種!D43+一般接種!G43+一般接種!J43+医療従事者等!C41)</f>
        <v>763714</v>
      </c>
      <c r="D44" s="33">
        <f t="shared" si="1"/>
        <v>0.78418434822609395</v>
      </c>
      <c r="E44" s="28">
        <f>SUM(一般接種!E43+一般接種!H43+一般接種!K43+医療従事者等!D41)</f>
        <v>753726</v>
      </c>
      <c r="F44" s="35">
        <f t="shared" si="2"/>
        <v>0.77392863303679238</v>
      </c>
      <c r="G44" s="26">
        <f t="shared" si="5"/>
        <v>137649</v>
      </c>
      <c r="H44" s="35">
        <f t="shared" si="3"/>
        <v>0.14133850020946795</v>
      </c>
      <c r="I44" s="29">
        <v>8976</v>
      </c>
      <c r="J44" s="29">
        <v>40258</v>
      </c>
      <c r="K44" s="29">
        <v>88415</v>
      </c>
      <c r="M44" s="21">
        <v>973896</v>
      </c>
    </row>
    <row r="45" spans="1:13" x14ac:dyDescent="0.45">
      <c r="A45" s="24" t="s">
        <v>49</v>
      </c>
      <c r="B45" s="26">
        <f t="shared" si="4"/>
        <v>2392144</v>
      </c>
      <c r="C45" s="28">
        <f>SUM(一般接種!D44+一般接種!G44+一般接種!J44+医療従事者等!C42)</f>
        <v>1089918</v>
      </c>
      <c r="D45" s="33">
        <f t="shared" si="1"/>
        <v>0.80364454413335895</v>
      </c>
      <c r="E45" s="28">
        <f>SUM(一般接種!E44+一般接種!H44+一般接種!K44+医療従事者等!D42)</f>
        <v>1076858</v>
      </c>
      <c r="F45" s="35">
        <f t="shared" si="2"/>
        <v>0.79401483093807124</v>
      </c>
      <c r="G45" s="26">
        <f t="shared" si="5"/>
        <v>225368</v>
      </c>
      <c r="H45" s="35">
        <f t="shared" si="3"/>
        <v>0.16617375217424324</v>
      </c>
      <c r="I45" s="29">
        <v>11497</v>
      </c>
      <c r="J45" s="29">
        <v>51912</v>
      </c>
      <c r="K45" s="29">
        <v>161959</v>
      </c>
      <c r="M45" s="21">
        <v>1356219</v>
      </c>
    </row>
    <row r="46" spans="1:13" x14ac:dyDescent="0.45">
      <c r="A46" s="24" t="s">
        <v>50</v>
      </c>
      <c r="B46" s="26">
        <f t="shared" si="4"/>
        <v>1224779</v>
      </c>
      <c r="C46" s="28">
        <f>SUM(一般接種!D45+一般接種!G45+一般接種!J45+医療従事者等!C43)</f>
        <v>555231</v>
      </c>
      <c r="D46" s="33">
        <f t="shared" si="1"/>
        <v>0.79186698746518303</v>
      </c>
      <c r="E46" s="28">
        <f>SUM(一般接種!E45+一般接種!H45+一般接種!K45+医療従事者等!D43)</f>
        <v>547650</v>
      </c>
      <c r="F46" s="35">
        <f t="shared" si="2"/>
        <v>0.78105501257189802</v>
      </c>
      <c r="G46" s="26">
        <f t="shared" si="5"/>
        <v>121898</v>
      </c>
      <c r="H46" s="35">
        <f t="shared" si="3"/>
        <v>0.1738501669359796</v>
      </c>
      <c r="I46" s="29">
        <v>10294</v>
      </c>
      <c r="J46" s="29">
        <v>32470</v>
      </c>
      <c r="K46" s="29">
        <v>79134</v>
      </c>
      <c r="M46" s="21">
        <v>701167</v>
      </c>
    </row>
    <row r="47" spans="1:13" x14ac:dyDescent="0.45">
      <c r="A47" s="24" t="s">
        <v>51</v>
      </c>
      <c r="B47" s="26">
        <f t="shared" si="4"/>
        <v>8827292</v>
      </c>
      <c r="C47" s="28">
        <f>SUM(一般接種!D46+一般接種!G46+一般接種!J46+医療従事者等!C44)</f>
        <v>4060759</v>
      </c>
      <c r="D47" s="33">
        <f t="shared" si="1"/>
        <v>0.79247156124796791</v>
      </c>
      <c r="E47" s="28">
        <f>SUM(一般接種!E46+一般接種!H46+一般接種!K46+医療従事者等!D44)</f>
        <v>3973506</v>
      </c>
      <c r="F47" s="35">
        <f t="shared" si="2"/>
        <v>0.77544382797604294</v>
      </c>
      <c r="G47" s="26">
        <f t="shared" si="5"/>
        <v>793027</v>
      </c>
      <c r="H47" s="35">
        <f t="shared" si="3"/>
        <v>0.15476203951078907</v>
      </c>
      <c r="I47" s="29">
        <v>37216</v>
      </c>
      <c r="J47" s="29">
        <v>195123</v>
      </c>
      <c r="K47" s="29">
        <v>560688</v>
      </c>
      <c r="M47" s="21">
        <v>5124170</v>
      </c>
    </row>
    <row r="48" spans="1:13" x14ac:dyDescent="0.45">
      <c r="A48" s="24" t="s">
        <v>52</v>
      </c>
      <c r="B48" s="26">
        <f t="shared" si="4"/>
        <v>1455719</v>
      </c>
      <c r="C48" s="28">
        <f>SUM(一般接種!D47+一般接種!G47+一般接種!J47+医療従事者等!C45)</f>
        <v>644748</v>
      </c>
      <c r="D48" s="33">
        <f t="shared" si="1"/>
        <v>0.7879866344341756</v>
      </c>
      <c r="E48" s="28">
        <f>SUM(一般接種!E47+一般接種!H47+一般接種!K47+医療従事者等!D45)</f>
        <v>635586</v>
      </c>
      <c r="F48" s="35">
        <f t="shared" si="2"/>
        <v>0.77678918435339062</v>
      </c>
      <c r="G48" s="26">
        <f t="shared" si="5"/>
        <v>175385</v>
      </c>
      <c r="H48" s="35">
        <f t="shared" si="3"/>
        <v>0.21434891753093904</v>
      </c>
      <c r="I48" s="29">
        <v>7980</v>
      </c>
      <c r="J48" s="29">
        <v>54893</v>
      </c>
      <c r="K48" s="29">
        <v>112512</v>
      </c>
      <c r="M48" s="21">
        <v>818222</v>
      </c>
    </row>
    <row r="49" spans="1:13" x14ac:dyDescent="0.45">
      <c r="A49" s="24" t="s">
        <v>53</v>
      </c>
      <c r="B49" s="26">
        <f t="shared" si="4"/>
        <v>2358560</v>
      </c>
      <c r="C49" s="28">
        <f>SUM(一般接種!D48+一般接種!G48+一般接種!J48+医療従事者等!C46)</f>
        <v>1076952</v>
      </c>
      <c r="D49" s="33">
        <f t="shared" si="1"/>
        <v>0.80613920705901021</v>
      </c>
      <c r="E49" s="28">
        <f>SUM(一般接種!E48+一般接種!H48+一般接種!K48+医療従事者等!D46)</f>
        <v>1059683</v>
      </c>
      <c r="F49" s="35">
        <f t="shared" si="2"/>
        <v>0.79321270897302121</v>
      </c>
      <c r="G49" s="26">
        <f t="shared" si="5"/>
        <v>221925</v>
      </c>
      <c r="H49" s="35">
        <f t="shared" si="3"/>
        <v>0.1661192360723327</v>
      </c>
      <c r="I49" s="29">
        <v>13271</v>
      </c>
      <c r="J49" s="29">
        <v>56832</v>
      </c>
      <c r="K49" s="29">
        <v>151822</v>
      </c>
      <c r="M49" s="21">
        <v>1335938</v>
      </c>
    </row>
    <row r="50" spans="1:13" x14ac:dyDescent="0.45">
      <c r="A50" s="24" t="s">
        <v>54</v>
      </c>
      <c r="B50" s="26">
        <f t="shared" si="4"/>
        <v>3123515</v>
      </c>
      <c r="C50" s="28">
        <f>SUM(一般接種!D49+一般接種!G49+一般接種!J49+医療従事者等!C47)</f>
        <v>1429989</v>
      </c>
      <c r="D50" s="33">
        <f t="shared" si="1"/>
        <v>0.81311975981508489</v>
      </c>
      <c r="E50" s="28">
        <f>SUM(一般接種!E49+一般接種!H49+一般接種!K49+医療従事者等!D47)</f>
        <v>1412187</v>
      </c>
      <c r="F50" s="35">
        <f t="shared" si="2"/>
        <v>0.80299719386232016</v>
      </c>
      <c r="G50" s="26">
        <f t="shared" si="5"/>
        <v>281339</v>
      </c>
      <c r="H50" s="35">
        <f t="shared" si="3"/>
        <v>0.15997486701409325</v>
      </c>
      <c r="I50" s="29">
        <v>20688</v>
      </c>
      <c r="J50" s="29">
        <v>72421</v>
      </c>
      <c r="K50" s="29">
        <v>188230</v>
      </c>
      <c r="M50" s="21">
        <v>1758645</v>
      </c>
    </row>
    <row r="51" spans="1:13" x14ac:dyDescent="0.45">
      <c r="A51" s="24" t="s">
        <v>55</v>
      </c>
      <c r="B51" s="26">
        <f t="shared" si="4"/>
        <v>1971465</v>
      </c>
      <c r="C51" s="28">
        <f>SUM(一般接種!D50+一般接種!G50+一般接種!J50+医療従事者等!C48)</f>
        <v>906750</v>
      </c>
      <c r="D51" s="33">
        <f t="shared" si="1"/>
        <v>0.7941818678667053</v>
      </c>
      <c r="E51" s="28">
        <f>SUM(一般接種!E50+一般接種!H50+一般接種!K50+医療従事者等!D48)</f>
        <v>890565</v>
      </c>
      <c r="F51" s="35">
        <f t="shared" si="2"/>
        <v>0.78000614850478345</v>
      </c>
      <c r="G51" s="26">
        <f t="shared" si="5"/>
        <v>174150</v>
      </c>
      <c r="H51" s="35">
        <f t="shared" si="3"/>
        <v>0.15253021482104961</v>
      </c>
      <c r="I51" s="29">
        <v>17606</v>
      </c>
      <c r="J51" s="29">
        <v>46250</v>
      </c>
      <c r="K51" s="29">
        <v>110294</v>
      </c>
      <c r="M51" s="21">
        <v>1141741</v>
      </c>
    </row>
    <row r="52" spans="1:13" x14ac:dyDescent="0.45">
      <c r="A52" s="24" t="s">
        <v>56</v>
      </c>
      <c r="B52" s="26">
        <f t="shared" si="4"/>
        <v>1867226</v>
      </c>
      <c r="C52" s="28">
        <f>SUM(一般接種!D51+一般接種!G51+一般接種!J51+医療従事者等!C49)</f>
        <v>850882</v>
      </c>
      <c r="D52" s="33">
        <f t="shared" si="1"/>
        <v>0.78260661619640903</v>
      </c>
      <c r="E52" s="28">
        <f>SUM(一般接種!E51+一般接種!H51+一般接種!K51+医療従事者等!D49)</f>
        <v>838081</v>
      </c>
      <c r="F52" s="35">
        <f t="shared" si="2"/>
        <v>0.77083277764543467</v>
      </c>
      <c r="G52" s="26">
        <f t="shared" si="5"/>
        <v>178263</v>
      </c>
      <c r="H52" s="35">
        <f t="shared" si="3"/>
        <v>0.16395904863779051</v>
      </c>
      <c r="I52" s="29">
        <v>10548</v>
      </c>
      <c r="J52" s="29">
        <v>44463</v>
      </c>
      <c r="K52" s="29">
        <v>123252</v>
      </c>
      <c r="M52" s="21">
        <v>1087241</v>
      </c>
    </row>
    <row r="53" spans="1:13" x14ac:dyDescent="0.45">
      <c r="A53" s="24" t="s">
        <v>57</v>
      </c>
      <c r="B53" s="26">
        <f t="shared" si="4"/>
        <v>2830979</v>
      </c>
      <c r="C53" s="28">
        <f>SUM(一般接種!D52+一般接種!G52+一般接種!J52+医療従事者等!C50)</f>
        <v>1290041</v>
      </c>
      <c r="D53" s="33">
        <f t="shared" si="1"/>
        <v>0.79754401344777215</v>
      </c>
      <c r="E53" s="28">
        <f>SUM(一般接種!E52+一般接種!H52+一般接種!K52+医療従事者等!D50)</f>
        <v>1266655</v>
      </c>
      <c r="F53" s="35">
        <f t="shared" si="2"/>
        <v>0.78308605102759354</v>
      </c>
      <c r="G53" s="26">
        <f t="shared" si="5"/>
        <v>274283</v>
      </c>
      <c r="H53" s="35">
        <f t="shared" si="3"/>
        <v>0.16957039709629018</v>
      </c>
      <c r="I53" s="29">
        <v>16393</v>
      </c>
      <c r="J53" s="29">
        <v>67551</v>
      </c>
      <c r="K53" s="29">
        <v>190339</v>
      </c>
      <c r="M53" s="21">
        <v>1617517</v>
      </c>
    </row>
    <row r="54" spans="1:13" x14ac:dyDescent="0.45">
      <c r="A54" s="24" t="s">
        <v>58</v>
      </c>
      <c r="B54" s="26">
        <f t="shared" si="4"/>
        <v>2272979</v>
      </c>
      <c r="C54" s="28">
        <f>SUM(一般接種!D53+一般接種!G53+一般接種!J53+医療従事者等!C51)</f>
        <v>1042055</v>
      </c>
      <c r="D54" s="34">
        <f t="shared" si="1"/>
        <v>0.70166478353908579</v>
      </c>
      <c r="E54" s="28">
        <f>SUM(一般接種!E53+一般接種!H53+一般接種!K53+医療従事者等!D51)</f>
        <v>1020740</v>
      </c>
      <c r="F54" s="35">
        <f t="shared" si="2"/>
        <v>0.68731238864521205</v>
      </c>
      <c r="G54" s="26">
        <f t="shared" si="5"/>
        <v>210184</v>
      </c>
      <c r="H54" s="35">
        <f t="shared" si="3"/>
        <v>0.14152680123734276</v>
      </c>
      <c r="I54" s="29">
        <v>16143</v>
      </c>
      <c r="J54" s="29">
        <v>54519</v>
      </c>
      <c r="K54" s="29">
        <v>139522</v>
      </c>
      <c r="M54" s="21">
        <v>1485118</v>
      </c>
    </row>
    <row r="55" spans="1:13" x14ac:dyDescent="0.45">
      <c r="A55" s="1"/>
      <c r="B55" s="8"/>
      <c r="C55" s="1"/>
      <c r="D55" s="1"/>
      <c r="E55" s="1"/>
      <c r="F55" s="1"/>
      <c r="G55" s="1"/>
      <c r="H55" s="1"/>
      <c r="I55" s="1"/>
      <c r="J55" s="1"/>
      <c r="K55" s="1"/>
    </row>
    <row r="56" spans="1:13" x14ac:dyDescent="0.45">
      <c r="A56" s="78" t="s">
        <v>99</v>
      </c>
      <c r="B56" s="78"/>
      <c r="C56" s="78"/>
      <c r="D56" s="78"/>
      <c r="E56" s="78"/>
      <c r="F56" s="78"/>
      <c r="G56" s="78"/>
      <c r="H56" s="78"/>
      <c r="I56" s="78"/>
      <c r="J56" s="1"/>
      <c r="K56" s="1"/>
    </row>
    <row r="57" spans="1:13" x14ac:dyDescent="0.45">
      <c r="A57" s="1" t="s">
        <v>100</v>
      </c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3" x14ac:dyDescent="0.45">
      <c r="A58" s="1" t="s">
        <v>101</v>
      </c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3" x14ac:dyDescent="0.45">
      <c r="A59" s="9" t="s">
        <v>102</v>
      </c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3" x14ac:dyDescent="0.45">
      <c r="A60" s="78" t="s">
        <v>103</v>
      </c>
      <c r="B60" s="78"/>
      <c r="C60" s="78"/>
      <c r="D60" s="78"/>
      <c r="E60" s="78"/>
      <c r="F60" s="78"/>
      <c r="G60" s="78"/>
      <c r="H60" s="78"/>
      <c r="I60" s="78"/>
      <c r="J60" s="78"/>
      <c r="K60" s="78"/>
    </row>
    <row r="61" spans="1:13" x14ac:dyDescent="0.45">
      <c r="A61" s="9" t="s">
        <v>104</v>
      </c>
      <c r="B61" s="9"/>
      <c r="C61" s="9"/>
      <c r="D61" s="9"/>
      <c r="E61" s="9"/>
      <c r="F61" s="9"/>
      <c r="G61" s="9"/>
      <c r="H61" s="9"/>
      <c r="I61" s="1"/>
      <c r="J61" s="1"/>
      <c r="K61" s="1"/>
    </row>
  </sheetData>
  <mergeCells count="10">
    <mergeCell ref="A60:K60"/>
    <mergeCell ref="A56:I56"/>
    <mergeCell ref="B3:K3"/>
    <mergeCell ref="G4:K4"/>
    <mergeCell ref="I6:K6"/>
    <mergeCell ref="B4:B6"/>
    <mergeCell ref="A3:A6"/>
    <mergeCell ref="C4:D5"/>
    <mergeCell ref="E4:F5"/>
    <mergeCell ref="G5:H5"/>
  </mergeCells>
  <phoneticPr fontId="2"/>
  <pageMargins left="0.7" right="0.7" top="0.75" bottom="0.75" header="0.3" footer="0.3"/>
  <pageSetup paperSize="9" scale="5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0"/>
  <sheetViews>
    <sheetView workbookViewId="0">
      <selection activeCell="A2" sqref="A2"/>
    </sheetView>
  </sheetViews>
  <sheetFormatPr defaultRowHeight="18" x14ac:dyDescent="0.45"/>
  <cols>
    <col min="1" max="1" width="13.59765625" customWidth="1"/>
    <col min="2" max="2" width="11.3984375" style="2" bestFit="1" customWidth="1"/>
    <col min="3" max="8" width="11.3984375" bestFit="1" customWidth="1"/>
    <col min="9" max="9" width="8.69921875" bestFit="1" customWidth="1"/>
    <col min="10" max="11" width="9" bestFit="1" customWidth="1"/>
    <col min="12" max="12" width="1.69921875" customWidth="1"/>
    <col min="13" max="13" width="12.59765625" customWidth="1"/>
    <col min="15" max="15" width="12.19921875" customWidth="1"/>
    <col min="16" max="16" width="9.19921875" bestFit="1" customWidth="1"/>
    <col min="17" max="17" width="12.5" bestFit="1" customWidth="1"/>
  </cols>
  <sheetData>
    <row r="1" spans="1:18" x14ac:dyDescent="0.45">
      <c r="A1" s="1" t="s">
        <v>105</v>
      </c>
      <c r="B1" s="8"/>
      <c r="C1" s="9"/>
      <c r="D1" s="9"/>
    </row>
    <row r="2" spans="1:18" x14ac:dyDescent="0.45">
      <c r="B2"/>
      <c r="Q2" s="94" t="str">
        <f>'進捗状況 (都道府県別)'!H3</f>
        <v>（2月22日公表時点）</v>
      </c>
      <c r="R2" s="94"/>
    </row>
    <row r="3" spans="1:18" ht="37.5" customHeight="1" x14ac:dyDescent="0.45">
      <c r="A3" s="95" t="s">
        <v>2</v>
      </c>
      <c r="B3" s="98" t="s">
        <v>136</v>
      </c>
      <c r="C3" s="98"/>
      <c r="D3" s="98"/>
      <c r="E3" s="98"/>
      <c r="F3" s="98"/>
      <c r="G3" s="98"/>
      <c r="H3" s="98"/>
      <c r="I3" s="98"/>
      <c r="J3" s="98"/>
      <c r="K3" s="98"/>
      <c r="M3" s="98" t="s">
        <v>137</v>
      </c>
      <c r="N3" s="98"/>
      <c r="O3" s="98"/>
      <c r="P3" s="98"/>
      <c r="Q3" s="98"/>
      <c r="R3" s="98"/>
    </row>
    <row r="4" spans="1:18" ht="18.75" customHeight="1" x14ac:dyDescent="0.45">
      <c r="A4" s="96"/>
      <c r="B4" s="99" t="s">
        <v>11</v>
      </c>
      <c r="C4" s="100" t="s">
        <v>106</v>
      </c>
      <c r="D4" s="100"/>
      <c r="E4" s="100"/>
      <c r="F4" s="101" t="s">
        <v>107</v>
      </c>
      <c r="G4" s="102"/>
      <c r="H4" s="103"/>
      <c r="I4" s="101" t="s">
        <v>108</v>
      </c>
      <c r="J4" s="102"/>
      <c r="K4" s="103"/>
      <c r="M4" s="83" t="s">
        <v>109</v>
      </c>
      <c r="N4" s="83"/>
      <c r="O4" s="98" t="s">
        <v>110</v>
      </c>
      <c r="P4" s="98"/>
      <c r="Q4" s="100" t="s">
        <v>108</v>
      </c>
      <c r="R4" s="100"/>
    </row>
    <row r="5" spans="1:18" ht="36" x14ac:dyDescent="0.45">
      <c r="A5" s="97"/>
      <c r="B5" s="99"/>
      <c r="C5" s="11" t="s">
        <v>111</v>
      </c>
      <c r="D5" s="11" t="s">
        <v>91</v>
      </c>
      <c r="E5" s="11" t="s">
        <v>92</v>
      </c>
      <c r="F5" s="11" t="s">
        <v>111</v>
      </c>
      <c r="G5" s="11" t="s">
        <v>91</v>
      </c>
      <c r="H5" s="11" t="s">
        <v>92</v>
      </c>
      <c r="I5" s="11" t="s">
        <v>111</v>
      </c>
      <c r="J5" s="11" t="s">
        <v>91</v>
      </c>
      <c r="K5" s="11" t="s">
        <v>92</v>
      </c>
      <c r="M5" s="12" t="s">
        <v>112</v>
      </c>
      <c r="N5" s="12" t="s">
        <v>113</v>
      </c>
      <c r="O5" s="12" t="s">
        <v>114</v>
      </c>
      <c r="P5" s="12" t="s">
        <v>115</v>
      </c>
      <c r="Q5" s="12" t="s">
        <v>114</v>
      </c>
      <c r="R5" s="12" t="s">
        <v>113</v>
      </c>
    </row>
    <row r="6" spans="1:18" x14ac:dyDescent="0.45">
      <c r="A6" s="7" t="s">
        <v>116</v>
      </c>
      <c r="B6" s="13">
        <f>SUM(B7:B53)</f>
        <v>189316360</v>
      </c>
      <c r="C6" s="13">
        <f t="shared" ref="C6" si="0">SUM(C7:C53)</f>
        <v>157119847</v>
      </c>
      <c r="D6" s="13">
        <f>SUM(D7:D53)</f>
        <v>78879779</v>
      </c>
      <c r="E6" s="14">
        <f>SUM(E7:E53)</f>
        <v>78240068</v>
      </c>
      <c r="F6" s="14">
        <f t="shared" ref="F6:Q6" si="1">SUM(F7:F53)</f>
        <v>32080152</v>
      </c>
      <c r="G6" s="14">
        <f>SUM(G7:G53)</f>
        <v>16098326</v>
      </c>
      <c r="H6" s="14">
        <f t="shared" ref="H6:K6" si="2">SUM(H7:H53)</f>
        <v>15981826</v>
      </c>
      <c r="I6" s="14">
        <f>SUM(I7:I53)</f>
        <v>116361</v>
      </c>
      <c r="J6" s="14">
        <f t="shared" si="2"/>
        <v>58366</v>
      </c>
      <c r="K6" s="14">
        <f t="shared" si="2"/>
        <v>57995</v>
      </c>
      <c r="L6" s="15"/>
      <c r="M6" s="14">
        <f>SUM(M7:M53)</f>
        <v>165153300</v>
      </c>
      <c r="N6" s="16">
        <f>C6/M6</f>
        <v>0.95135759927291796</v>
      </c>
      <c r="O6" s="14">
        <f t="shared" si="1"/>
        <v>34252100</v>
      </c>
      <c r="P6" s="17">
        <f>F6/O6</f>
        <v>0.9365893478064119</v>
      </c>
      <c r="Q6" s="14">
        <f t="shared" si="1"/>
        <v>195300</v>
      </c>
      <c r="R6" s="17">
        <f>I6/Q6</f>
        <v>0.59580645161290324</v>
      </c>
    </row>
    <row r="7" spans="1:18" x14ac:dyDescent="0.45">
      <c r="A7" s="4" t="s">
        <v>12</v>
      </c>
      <c r="B7" s="13">
        <v>7766621</v>
      </c>
      <c r="C7" s="13">
        <v>6277026</v>
      </c>
      <c r="D7" s="13">
        <v>3152856</v>
      </c>
      <c r="E7" s="14">
        <v>3124170</v>
      </c>
      <c r="F7" s="18">
        <v>1488768</v>
      </c>
      <c r="G7" s="14">
        <v>746185</v>
      </c>
      <c r="H7" s="14">
        <v>742583</v>
      </c>
      <c r="I7" s="14">
        <v>827</v>
      </c>
      <c r="J7" s="14">
        <v>413</v>
      </c>
      <c r="K7" s="14">
        <v>414</v>
      </c>
      <c r="L7" s="15"/>
      <c r="M7" s="14">
        <v>6947460</v>
      </c>
      <c r="N7" s="16">
        <v>0.90349940841688903</v>
      </c>
      <c r="O7" s="19">
        <v>1518200</v>
      </c>
      <c r="P7" s="16">
        <v>0.98061388486365431</v>
      </c>
      <c r="Q7" s="14">
        <v>900</v>
      </c>
      <c r="R7" s="17">
        <v>0.91888888888888887</v>
      </c>
    </row>
    <row r="8" spans="1:18" x14ac:dyDescent="0.45">
      <c r="A8" s="4" t="s">
        <v>13</v>
      </c>
      <c r="B8" s="13">
        <v>1978163</v>
      </c>
      <c r="C8" s="13">
        <v>1790504</v>
      </c>
      <c r="D8" s="13">
        <v>898237</v>
      </c>
      <c r="E8" s="14">
        <v>892267</v>
      </c>
      <c r="F8" s="18">
        <v>185274</v>
      </c>
      <c r="G8" s="14">
        <v>93136</v>
      </c>
      <c r="H8" s="14">
        <v>92138</v>
      </c>
      <c r="I8" s="14">
        <v>2385</v>
      </c>
      <c r="J8" s="14">
        <v>1205</v>
      </c>
      <c r="K8" s="14">
        <v>1180</v>
      </c>
      <c r="L8" s="15"/>
      <c r="M8" s="14">
        <v>1807455</v>
      </c>
      <c r="N8" s="16">
        <v>0.99062161990201691</v>
      </c>
      <c r="O8" s="19">
        <v>186500</v>
      </c>
      <c r="P8" s="16">
        <v>0.99342627345844503</v>
      </c>
      <c r="Q8" s="14">
        <v>3640</v>
      </c>
      <c r="R8" s="17">
        <v>0.65521978021978022</v>
      </c>
    </row>
    <row r="9" spans="1:18" x14ac:dyDescent="0.45">
      <c r="A9" s="4" t="s">
        <v>14</v>
      </c>
      <c r="B9" s="13">
        <v>1902775</v>
      </c>
      <c r="C9" s="13">
        <v>1660473</v>
      </c>
      <c r="D9" s="13">
        <v>833117</v>
      </c>
      <c r="E9" s="14">
        <v>827356</v>
      </c>
      <c r="F9" s="18">
        <v>242210</v>
      </c>
      <c r="G9" s="14">
        <v>121651</v>
      </c>
      <c r="H9" s="14">
        <v>120559</v>
      </c>
      <c r="I9" s="14">
        <v>92</v>
      </c>
      <c r="J9" s="14">
        <v>48</v>
      </c>
      <c r="K9" s="14">
        <v>44</v>
      </c>
      <c r="L9" s="15"/>
      <c r="M9" s="14">
        <v>1739985</v>
      </c>
      <c r="N9" s="16">
        <v>0.95430305433667528</v>
      </c>
      <c r="O9" s="19">
        <v>227500</v>
      </c>
      <c r="P9" s="16">
        <v>1.0646593406593408</v>
      </c>
      <c r="Q9" s="14">
        <v>120</v>
      </c>
      <c r="R9" s="17">
        <v>0.76666666666666672</v>
      </c>
    </row>
    <row r="10" spans="1:18" x14ac:dyDescent="0.45">
      <c r="A10" s="4" t="s">
        <v>15</v>
      </c>
      <c r="B10" s="13">
        <v>3454314</v>
      </c>
      <c r="C10" s="13">
        <v>2716624</v>
      </c>
      <c r="D10" s="13">
        <v>1363513</v>
      </c>
      <c r="E10" s="14">
        <v>1353111</v>
      </c>
      <c r="F10" s="18">
        <v>737645</v>
      </c>
      <c r="G10" s="14">
        <v>369876</v>
      </c>
      <c r="H10" s="14">
        <v>367769</v>
      </c>
      <c r="I10" s="14">
        <v>45</v>
      </c>
      <c r="J10" s="14">
        <v>24</v>
      </c>
      <c r="K10" s="14">
        <v>21</v>
      </c>
      <c r="L10" s="15"/>
      <c r="M10" s="14">
        <v>2895165</v>
      </c>
      <c r="N10" s="16">
        <v>0.93833132135819552</v>
      </c>
      <c r="O10" s="19">
        <v>854400</v>
      </c>
      <c r="P10" s="16">
        <v>0.86334854868913857</v>
      </c>
      <c r="Q10" s="14">
        <v>120</v>
      </c>
      <c r="R10" s="17">
        <v>0.375</v>
      </c>
    </row>
    <row r="11" spans="1:18" x14ac:dyDescent="0.45">
      <c r="A11" s="4" t="s">
        <v>16</v>
      </c>
      <c r="B11" s="13">
        <v>1531414</v>
      </c>
      <c r="C11" s="13">
        <v>1439703</v>
      </c>
      <c r="D11" s="13">
        <v>722450</v>
      </c>
      <c r="E11" s="14">
        <v>717253</v>
      </c>
      <c r="F11" s="18">
        <v>91655</v>
      </c>
      <c r="G11" s="14">
        <v>46588</v>
      </c>
      <c r="H11" s="14">
        <v>45067</v>
      </c>
      <c r="I11" s="14">
        <v>56</v>
      </c>
      <c r="J11" s="14">
        <v>28</v>
      </c>
      <c r="K11" s="14">
        <v>28</v>
      </c>
      <c r="L11" s="15"/>
      <c r="M11" s="14">
        <v>1444755</v>
      </c>
      <c r="N11" s="16">
        <v>0.99650321334759184</v>
      </c>
      <c r="O11" s="19">
        <v>87900</v>
      </c>
      <c r="P11" s="16">
        <v>1.0427189988623435</v>
      </c>
      <c r="Q11" s="14">
        <v>140</v>
      </c>
      <c r="R11" s="17">
        <v>0.4</v>
      </c>
    </row>
    <row r="12" spans="1:18" x14ac:dyDescent="0.45">
      <c r="A12" s="4" t="s">
        <v>17</v>
      </c>
      <c r="B12" s="13">
        <v>1674138</v>
      </c>
      <c r="C12" s="13">
        <v>1597998</v>
      </c>
      <c r="D12" s="13">
        <v>801904</v>
      </c>
      <c r="E12" s="14">
        <v>796094</v>
      </c>
      <c r="F12" s="18">
        <v>75979</v>
      </c>
      <c r="G12" s="14">
        <v>38165</v>
      </c>
      <c r="H12" s="14">
        <v>37814</v>
      </c>
      <c r="I12" s="14">
        <v>161</v>
      </c>
      <c r="J12" s="14">
        <v>80</v>
      </c>
      <c r="K12" s="14">
        <v>81</v>
      </c>
      <c r="L12" s="15"/>
      <c r="M12" s="14">
        <v>1614795</v>
      </c>
      <c r="N12" s="16">
        <v>0.98959806043491594</v>
      </c>
      <c r="O12" s="19">
        <v>61700</v>
      </c>
      <c r="P12" s="16">
        <v>1.2314262560777958</v>
      </c>
      <c r="Q12" s="14">
        <v>340</v>
      </c>
      <c r="R12" s="17">
        <v>0.47352941176470587</v>
      </c>
    </row>
    <row r="13" spans="1:18" x14ac:dyDescent="0.45">
      <c r="A13" s="4" t="s">
        <v>18</v>
      </c>
      <c r="B13" s="13">
        <v>2868864</v>
      </c>
      <c r="C13" s="13">
        <v>2663928</v>
      </c>
      <c r="D13" s="13">
        <v>1337488</v>
      </c>
      <c r="E13" s="14">
        <v>1326440</v>
      </c>
      <c r="F13" s="18">
        <v>204687</v>
      </c>
      <c r="G13" s="14">
        <v>102893</v>
      </c>
      <c r="H13" s="14">
        <v>101794</v>
      </c>
      <c r="I13" s="14">
        <v>249</v>
      </c>
      <c r="J13" s="14">
        <v>126</v>
      </c>
      <c r="K13" s="14">
        <v>123</v>
      </c>
      <c r="L13" s="15"/>
      <c r="M13" s="14">
        <v>2736240</v>
      </c>
      <c r="N13" s="16">
        <v>0.9735724936409087</v>
      </c>
      <c r="O13" s="19">
        <v>178600</v>
      </c>
      <c r="P13" s="16">
        <v>1.1460638297872341</v>
      </c>
      <c r="Q13" s="14">
        <v>520</v>
      </c>
      <c r="R13" s="17">
        <v>0.47884615384615387</v>
      </c>
    </row>
    <row r="14" spans="1:18" x14ac:dyDescent="0.45">
      <c r="A14" s="4" t="s">
        <v>19</v>
      </c>
      <c r="B14" s="13">
        <v>4511379</v>
      </c>
      <c r="C14" s="13">
        <v>3645374</v>
      </c>
      <c r="D14" s="13">
        <v>1829703</v>
      </c>
      <c r="E14" s="14">
        <v>1815671</v>
      </c>
      <c r="F14" s="18">
        <v>865645</v>
      </c>
      <c r="G14" s="14">
        <v>434473</v>
      </c>
      <c r="H14" s="14">
        <v>431172</v>
      </c>
      <c r="I14" s="14">
        <v>360</v>
      </c>
      <c r="J14" s="14">
        <v>178</v>
      </c>
      <c r="K14" s="14">
        <v>182</v>
      </c>
      <c r="L14" s="15"/>
      <c r="M14" s="14">
        <v>3802305</v>
      </c>
      <c r="N14" s="16">
        <v>0.95872740350918717</v>
      </c>
      <c r="O14" s="19">
        <v>892500</v>
      </c>
      <c r="P14" s="16">
        <v>0.96991036414565823</v>
      </c>
      <c r="Q14" s="14">
        <v>800</v>
      </c>
      <c r="R14" s="17">
        <v>0.45</v>
      </c>
    </row>
    <row r="15" spans="1:18" x14ac:dyDescent="0.45">
      <c r="A15" s="6" t="s">
        <v>20</v>
      </c>
      <c r="B15" s="13">
        <v>2996243</v>
      </c>
      <c r="C15" s="13">
        <v>2615502</v>
      </c>
      <c r="D15" s="13">
        <v>1312733</v>
      </c>
      <c r="E15" s="14">
        <v>1302769</v>
      </c>
      <c r="F15" s="18">
        <v>379916</v>
      </c>
      <c r="G15" s="14">
        <v>191064</v>
      </c>
      <c r="H15" s="14">
        <v>188852</v>
      </c>
      <c r="I15" s="14">
        <v>825</v>
      </c>
      <c r="J15" s="14">
        <v>419</v>
      </c>
      <c r="K15" s="14">
        <v>406</v>
      </c>
      <c r="L15" s="15"/>
      <c r="M15" s="14">
        <v>2653950</v>
      </c>
      <c r="N15" s="16">
        <v>0.98551291471203306</v>
      </c>
      <c r="O15" s="19">
        <v>375900</v>
      </c>
      <c r="P15" s="16">
        <v>1.010683692471402</v>
      </c>
      <c r="Q15" s="14">
        <v>1080</v>
      </c>
      <c r="R15" s="17">
        <v>0.76388888888888884</v>
      </c>
    </row>
    <row r="16" spans="1:18" x14ac:dyDescent="0.45">
      <c r="A16" s="4" t="s">
        <v>21</v>
      </c>
      <c r="B16" s="13">
        <v>2943952</v>
      </c>
      <c r="C16" s="13">
        <v>2097918</v>
      </c>
      <c r="D16" s="13">
        <v>1053378</v>
      </c>
      <c r="E16" s="14">
        <v>1044540</v>
      </c>
      <c r="F16" s="18">
        <v>845824</v>
      </c>
      <c r="G16" s="14">
        <v>424589</v>
      </c>
      <c r="H16" s="14">
        <v>421235</v>
      </c>
      <c r="I16" s="14">
        <v>210</v>
      </c>
      <c r="J16" s="14">
        <v>94</v>
      </c>
      <c r="K16" s="14">
        <v>116</v>
      </c>
      <c r="L16" s="15"/>
      <c r="M16" s="14">
        <v>2285595</v>
      </c>
      <c r="N16" s="16">
        <v>0.91788702722923354</v>
      </c>
      <c r="O16" s="19">
        <v>887500</v>
      </c>
      <c r="P16" s="16">
        <v>0.95304112676056341</v>
      </c>
      <c r="Q16" s="14">
        <v>320</v>
      </c>
      <c r="R16" s="17">
        <v>0.65625</v>
      </c>
    </row>
    <row r="17" spans="1:18" x14ac:dyDescent="0.45">
      <c r="A17" s="4" t="s">
        <v>22</v>
      </c>
      <c r="B17" s="13">
        <v>11287522</v>
      </c>
      <c r="C17" s="13">
        <v>9603541</v>
      </c>
      <c r="D17" s="13">
        <v>4826178</v>
      </c>
      <c r="E17" s="14">
        <v>4777363</v>
      </c>
      <c r="F17" s="18">
        <v>1666001</v>
      </c>
      <c r="G17" s="14">
        <v>834327</v>
      </c>
      <c r="H17" s="14">
        <v>831674</v>
      </c>
      <c r="I17" s="14">
        <v>17980</v>
      </c>
      <c r="J17" s="14">
        <v>9033</v>
      </c>
      <c r="K17" s="14">
        <v>8947</v>
      </c>
      <c r="L17" s="15"/>
      <c r="M17" s="14">
        <v>9975810</v>
      </c>
      <c r="N17" s="16">
        <v>0.96268282976520203</v>
      </c>
      <c r="O17" s="19">
        <v>659400</v>
      </c>
      <c r="P17" s="16">
        <v>2.5265407946618139</v>
      </c>
      <c r="Q17" s="14">
        <v>36860</v>
      </c>
      <c r="R17" s="17">
        <v>0.48779164405860009</v>
      </c>
    </row>
    <row r="18" spans="1:18" x14ac:dyDescent="0.45">
      <c r="A18" s="4" t="s">
        <v>23</v>
      </c>
      <c r="B18" s="13">
        <v>9617547</v>
      </c>
      <c r="C18" s="13">
        <v>7933410</v>
      </c>
      <c r="D18" s="13">
        <v>3983705</v>
      </c>
      <c r="E18" s="14">
        <v>3949705</v>
      </c>
      <c r="F18" s="18">
        <v>1683377</v>
      </c>
      <c r="G18" s="14">
        <v>843575</v>
      </c>
      <c r="H18" s="14">
        <v>839802</v>
      </c>
      <c r="I18" s="14">
        <v>760</v>
      </c>
      <c r="J18" s="14">
        <v>355</v>
      </c>
      <c r="K18" s="14">
        <v>405</v>
      </c>
      <c r="L18" s="15"/>
      <c r="M18" s="14">
        <v>8203845</v>
      </c>
      <c r="N18" s="16">
        <v>0.9670355790486046</v>
      </c>
      <c r="O18" s="19">
        <v>643300</v>
      </c>
      <c r="P18" s="16">
        <v>2.6167837711798541</v>
      </c>
      <c r="Q18" s="14">
        <v>4260</v>
      </c>
      <c r="R18" s="17">
        <v>0.17840375586854459</v>
      </c>
    </row>
    <row r="19" spans="1:18" x14ac:dyDescent="0.45">
      <c r="A19" s="4" t="s">
        <v>24</v>
      </c>
      <c r="B19" s="13">
        <v>20825471</v>
      </c>
      <c r="C19" s="13">
        <v>15487697</v>
      </c>
      <c r="D19" s="13">
        <v>7777763</v>
      </c>
      <c r="E19" s="14">
        <v>7709934</v>
      </c>
      <c r="F19" s="18">
        <v>5324463</v>
      </c>
      <c r="G19" s="14">
        <v>2672280</v>
      </c>
      <c r="H19" s="14">
        <v>2652183</v>
      </c>
      <c r="I19" s="14">
        <v>13311</v>
      </c>
      <c r="J19" s="14">
        <v>6531</v>
      </c>
      <c r="K19" s="14">
        <v>6780</v>
      </c>
      <c r="L19" s="15"/>
      <c r="M19" s="14">
        <v>16587480</v>
      </c>
      <c r="N19" s="16">
        <v>0.93369800596594543</v>
      </c>
      <c r="O19" s="19">
        <v>10129800</v>
      </c>
      <c r="P19" s="16">
        <v>0.52562370431795302</v>
      </c>
      <c r="Q19" s="14">
        <v>42380</v>
      </c>
      <c r="R19" s="17">
        <v>0.31408683341198679</v>
      </c>
    </row>
    <row r="20" spans="1:18" x14ac:dyDescent="0.45">
      <c r="A20" s="4" t="s">
        <v>25</v>
      </c>
      <c r="B20" s="13">
        <v>14068386</v>
      </c>
      <c r="C20" s="13">
        <v>10744984</v>
      </c>
      <c r="D20" s="13">
        <v>5390434</v>
      </c>
      <c r="E20" s="14">
        <v>5354550</v>
      </c>
      <c r="F20" s="18">
        <v>3317394</v>
      </c>
      <c r="G20" s="14">
        <v>1660871</v>
      </c>
      <c r="H20" s="14">
        <v>1656523</v>
      </c>
      <c r="I20" s="14">
        <v>6008</v>
      </c>
      <c r="J20" s="14">
        <v>3056</v>
      </c>
      <c r="K20" s="14">
        <v>2952</v>
      </c>
      <c r="L20" s="15"/>
      <c r="M20" s="14">
        <v>11191635</v>
      </c>
      <c r="N20" s="16">
        <v>0.96009063912466763</v>
      </c>
      <c r="O20" s="19">
        <v>1939600</v>
      </c>
      <c r="P20" s="16">
        <v>1.7103495566096103</v>
      </c>
      <c r="Q20" s="14">
        <v>11520</v>
      </c>
      <c r="R20" s="17">
        <v>0.52152777777777781</v>
      </c>
    </row>
    <row r="21" spans="1:18" x14ac:dyDescent="0.45">
      <c r="A21" s="4" t="s">
        <v>26</v>
      </c>
      <c r="B21" s="13">
        <v>3456786</v>
      </c>
      <c r="C21" s="13">
        <v>2888732</v>
      </c>
      <c r="D21" s="13">
        <v>1448301</v>
      </c>
      <c r="E21" s="14">
        <v>1440431</v>
      </c>
      <c r="F21" s="18">
        <v>567979</v>
      </c>
      <c r="G21" s="14">
        <v>285121</v>
      </c>
      <c r="H21" s="14">
        <v>282858</v>
      </c>
      <c r="I21" s="14">
        <v>75</v>
      </c>
      <c r="J21" s="14">
        <v>34</v>
      </c>
      <c r="K21" s="14">
        <v>41</v>
      </c>
      <c r="L21" s="15"/>
      <c r="M21" s="14">
        <v>3030105</v>
      </c>
      <c r="N21" s="16">
        <v>0.95334386102131774</v>
      </c>
      <c r="O21" s="19">
        <v>584800</v>
      </c>
      <c r="P21" s="16">
        <v>0.97123632010943917</v>
      </c>
      <c r="Q21" s="14">
        <v>240</v>
      </c>
      <c r="R21" s="17">
        <v>0.3125</v>
      </c>
    </row>
    <row r="22" spans="1:18" x14ac:dyDescent="0.45">
      <c r="A22" s="4" t="s">
        <v>27</v>
      </c>
      <c r="B22" s="13">
        <v>1640419</v>
      </c>
      <c r="C22" s="13">
        <v>1455058</v>
      </c>
      <c r="D22" s="13">
        <v>729721</v>
      </c>
      <c r="E22" s="14">
        <v>725337</v>
      </c>
      <c r="F22" s="18">
        <v>185150</v>
      </c>
      <c r="G22" s="14">
        <v>92828</v>
      </c>
      <c r="H22" s="14">
        <v>92322</v>
      </c>
      <c r="I22" s="14">
        <v>211</v>
      </c>
      <c r="J22" s="14">
        <v>110</v>
      </c>
      <c r="K22" s="14">
        <v>101</v>
      </c>
      <c r="L22" s="15"/>
      <c r="M22" s="14">
        <v>1489020</v>
      </c>
      <c r="N22" s="16">
        <v>0.97719170998374771</v>
      </c>
      <c r="O22" s="19">
        <v>176600</v>
      </c>
      <c r="P22" s="16">
        <v>1.04841449603624</v>
      </c>
      <c r="Q22" s="14">
        <v>400</v>
      </c>
      <c r="R22" s="17">
        <v>0.52749999999999997</v>
      </c>
    </row>
    <row r="23" spans="1:18" x14ac:dyDescent="0.45">
      <c r="A23" s="4" t="s">
        <v>28</v>
      </c>
      <c r="B23" s="13">
        <v>1692788</v>
      </c>
      <c r="C23" s="13">
        <v>1487676</v>
      </c>
      <c r="D23" s="13">
        <v>746845</v>
      </c>
      <c r="E23" s="14">
        <v>740831</v>
      </c>
      <c r="F23" s="18">
        <v>204114</v>
      </c>
      <c r="G23" s="14">
        <v>102447</v>
      </c>
      <c r="H23" s="14">
        <v>101667</v>
      </c>
      <c r="I23" s="14">
        <v>998</v>
      </c>
      <c r="J23" s="14">
        <v>504</v>
      </c>
      <c r="K23" s="14">
        <v>494</v>
      </c>
      <c r="L23" s="15"/>
      <c r="M23" s="14">
        <v>1519830</v>
      </c>
      <c r="N23" s="16">
        <v>0.97884368646493358</v>
      </c>
      <c r="O23" s="19">
        <v>220900</v>
      </c>
      <c r="P23" s="16">
        <v>0.92401086464463555</v>
      </c>
      <c r="Q23" s="14">
        <v>1060</v>
      </c>
      <c r="R23" s="17">
        <v>0.94150943396226416</v>
      </c>
    </row>
    <row r="24" spans="1:18" x14ac:dyDescent="0.45">
      <c r="A24" s="4" t="s">
        <v>29</v>
      </c>
      <c r="B24" s="13">
        <v>1164463</v>
      </c>
      <c r="C24" s="13">
        <v>1024193</v>
      </c>
      <c r="D24" s="13">
        <v>514001</v>
      </c>
      <c r="E24" s="14">
        <v>510192</v>
      </c>
      <c r="F24" s="18">
        <v>140195</v>
      </c>
      <c r="G24" s="14">
        <v>70500</v>
      </c>
      <c r="H24" s="14">
        <v>69695</v>
      </c>
      <c r="I24" s="14">
        <v>75</v>
      </c>
      <c r="J24" s="14">
        <v>33</v>
      </c>
      <c r="K24" s="14">
        <v>42</v>
      </c>
      <c r="L24" s="15"/>
      <c r="M24" s="14">
        <v>1050270</v>
      </c>
      <c r="N24" s="16">
        <v>0.9751711464670989</v>
      </c>
      <c r="O24" s="19">
        <v>145200</v>
      </c>
      <c r="P24" s="16">
        <v>0.96553030303030307</v>
      </c>
      <c r="Q24" s="14">
        <v>120</v>
      </c>
      <c r="R24" s="17">
        <v>0.625</v>
      </c>
    </row>
    <row r="25" spans="1:18" x14ac:dyDescent="0.45">
      <c r="A25" s="4" t="s">
        <v>30</v>
      </c>
      <c r="B25" s="13">
        <v>1245646</v>
      </c>
      <c r="C25" s="13">
        <v>1099076</v>
      </c>
      <c r="D25" s="13">
        <v>551687</v>
      </c>
      <c r="E25" s="14">
        <v>547389</v>
      </c>
      <c r="F25" s="18">
        <v>146543</v>
      </c>
      <c r="G25" s="14">
        <v>73580</v>
      </c>
      <c r="H25" s="14">
        <v>72963</v>
      </c>
      <c r="I25" s="14">
        <v>27</v>
      </c>
      <c r="J25" s="14">
        <v>10</v>
      </c>
      <c r="K25" s="14">
        <v>17</v>
      </c>
      <c r="L25" s="15"/>
      <c r="M25" s="14">
        <v>1178190</v>
      </c>
      <c r="N25" s="16">
        <v>0.93285123791578606</v>
      </c>
      <c r="O25" s="19">
        <v>139400</v>
      </c>
      <c r="P25" s="16">
        <v>1.0512410329985653</v>
      </c>
      <c r="Q25" s="14">
        <v>220</v>
      </c>
      <c r="R25" s="17">
        <v>0.12272727272727273</v>
      </c>
    </row>
    <row r="26" spans="1:18" x14ac:dyDescent="0.45">
      <c r="A26" s="4" t="s">
        <v>31</v>
      </c>
      <c r="B26" s="13">
        <v>3155227</v>
      </c>
      <c r="C26" s="13">
        <v>2870472</v>
      </c>
      <c r="D26" s="13">
        <v>1440795</v>
      </c>
      <c r="E26" s="14">
        <v>1429677</v>
      </c>
      <c r="F26" s="18">
        <v>284653</v>
      </c>
      <c r="G26" s="14">
        <v>143493</v>
      </c>
      <c r="H26" s="14">
        <v>141160</v>
      </c>
      <c r="I26" s="14">
        <v>102</v>
      </c>
      <c r="J26" s="14">
        <v>47</v>
      </c>
      <c r="K26" s="14">
        <v>55</v>
      </c>
      <c r="L26" s="15"/>
      <c r="M26" s="14">
        <v>2953470</v>
      </c>
      <c r="N26" s="16">
        <v>0.97189814015378517</v>
      </c>
      <c r="O26" s="19">
        <v>268100</v>
      </c>
      <c r="P26" s="16">
        <v>1.0617418873554645</v>
      </c>
      <c r="Q26" s="14">
        <v>140</v>
      </c>
      <c r="R26" s="17">
        <v>0.72857142857142854</v>
      </c>
    </row>
    <row r="27" spans="1:18" x14ac:dyDescent="0.45">
      <c r="A27" s="4" t="s">
        <v>32</v>
      </c>
      <c r="B27" s="13">
        <v>3055130</v>
      </c>
      <c r="C27" s="13">
        <v>2715673</v>
      </c>
      <c r="D27" s="13">
        <v>1361480</v>
      </c>
      <c r="E27" s="14">
        <v>1354193</v>
      </c>
      <c r="F27" s="18">
        <v>337330</v>
      </c>
      <c r="G27" s="14">
        <v>169877</v>
      </c>
      <c r="H27" s="14">
        <v>167453</v>
      </c>
      <c r="I27" s="14">
        <v>2127</v>
      </c>
      <c r="J27" s="14">
        <v>1067</v>
      </c>
      <c r="K27" s="14">
        <v>1060</v>
      </c>
      <c r="L27" s="15"/>
      <c r="M27" s="14">
        <v>2779725</v>
      </c>
      <c r="N27" s="16">
        <v>0.97695743283957948</v>
      </c>
      <c r="O27" s="19">
        <v>279600</v>
      </c>
      <c r="P27" s="16">
        <v>1.2064735336194563</v>
      </c>
      <c r="Q27" s="14">
        <v>2540</v>
      </c>
      <c r="R27" s="17">
        <v>0.83740157480314958</v>
      </c>
    </row>
    <row r="28" spans="1:18" x14ac:dyDescent="0.45">
      <c r="A28" s="4" t="s">
        <v>33</v>
      </c>
      <c r="B28" s="13">
        <v>5792534</v>
      </c>
      <c r="C28" s="13">
        <v>5017996</v>
      </c>
      <c r="D28" s="13">
        <v>2518120</v>
      </c>
      <c r="E28" s="14">
        <v>2499876</v>
      </c>
      <c r="F28" s="18">
        <v>774369</v>
      </c>
      <c r="G28" s="14">
        <v>388518</v>
      </c>
      <c r="H28" s="14">
        <v>385851</v>
      </c>
      <c r="I28" s="14">
        <v>169</v>
      </c>
      <c r="J28" s="14">
        <v>87</v>
      </c>
      <c r="K28" s="14">
        <v>82</v>
      </c>
      <c r="L28" s="15"/>
      <c r="M28" s="14">
        <v>5045820</v>
      </c>
      <c r="N28" s="16">
        <v>0.99448573274512364</v>
      </c>
      <c r="O28" s="19">
        <v>752600</v>
      </c>
      <c r="P28" s="16">
        <v>1.0289250597927186</v>
      </c>
      <c r="Q28" s="14">
        <v>920</v>
      </c>
      <c r="R28" s="17">
        <v>0.18369565217391304</v>
      </c>
    </row>
    <row r="29" spans="1:18" x14ac:dyDescent="0.45">
      <c r="A29" s="4" t="s">
        <v>34</v>
      </c>
      <c r="B29" s="13">
        <v>11015700</v>
      </c>
      <c r="C29" s="13">
        <v>8593799</v>
      </c>
      <c r="D29" s="13">
        <v>4313139</v>
      </c>
      <c r="E29" s="14">
        <v>4280660</v>
      </c>
      <c r="F29" s="18">
        <v>2421188</v>
      </c>
      <c r="G29" s="14">
        <v>1214804</v>
      </c>
      <c r="H29" s="14">
        <v>1206384</v>
      </c>
      <c r="I29" s="14">
        <v>713</v>
      </c>
      <c r="J29" s="14">
        <v>343</v>
      </c>
      <c r="K29" s="14">
        <v>370</v>
      </c>
      <c r="L29" s="15"/>
      <c r="M29" s="14">
        <v>9308910</v>
      </c>
      <c r="N29" s="16">
        <v>0.92317994265708869</v>
      </c>
      <c r="O29" s="19">
        <v>2709600</v>
      </c>
      <c r="P29" s="16">
        <v>0.89355919692943608</v>
      </c>
      <c r="Q29" s="14">
        <v>1260</v>
      </c>
      <c r="R29" s="17">
        <v>0.56587301587301586</v>
      </c>
    </row>
    <row r="30" spans="1:18" x14ac:dyDescent="0.45">
      <c r="A30" s="4" t="s">
        <v>35</v>
      </c>
      <c r="B30" s="13">
        <v>2715739</v>
      </c>
      <c r="C30" s="13">
        <v>2446536</v>
      </c>
      <c r="D30" s="13">
        <v>1227353</v>
      </c>
      <c r="E30" s="14">
        <v>1219183</v>
      </c>
      <c r="F30" s="18">
        <v>268749</v>
      </c>
      <c r="G30" s="14">
        <v>135122</v>
      </c>
      <c r="H30" s="14">
        <v>133627</v>
      </c>
      <c r="I30" s="14">
        <v>454</v>
      </c>
      <c r="J30" s="14">
        <v>232</v>
      </c>
      <c r="K30" s="14">
        <v>222</v>
      </c>
      <c r="L30" s="15"/>
      <c r="M30" s="14">
        <v>2514915</v>
      </c>
      <c r="N30" s="16">
        <v>0.97281061188946749</v>
      </c>
      <c r="O30" s="19">
        <v>239400</v>
      </c>
      <c r="P30" s="16">
        <v>1.122593984962406</v>
      </c>
      <c r="Q30" s="14">
        <v>760</v>
      </c>
      <c r="R30" s="17">
        <v>0.59736842105263155</v>
      </c>
    </row>
    <row r="31" spans="1:18" x14ac:dyDescent="0.45">
      <c r="A31" s="4" t="s">
        <v>36</v>
      </c>
      <c r="B31" s="13">
        <v>2140493</v>
      </c>
      <c r="C31" s="13">
        <v>1772347</v>
      </c>
      <c r="D31" s="13">
        <v>889831</v>
      </c>
      <c r="E31" s="14">
        <v>882516</v>
      </c>
      <c r="F31" s="18">
        <v>368054</v>
      </c>
      <c r="G31" s="14">
        <v>184428</v>
      </c>
      <c r="H31" s="14">
        <v>183626</v>
      </c>
      <c r="I31" s="14">
        <v>92</v>
      </c>
      <c r="J31" s="14">
        <v>51</v>
      </c>
      <c r="K31" s="14">
        <v>41</v>
      </c>
      <c r="L31" s="15"/>
      <c r="M31" s="14">
        <v>1802580</v>
      </c>
      <c r="N31" s="16">
        <v>0.98322792885752641</v>
      </c>
      <c r="O31" s="19">
        <v>348300</v>
      </c>
      <c r="P31" s="16">
        <v>1.0567154751650876</v>
      </c>
      <c r="Q31" s="14">
        <v>240</v>
      </c>
      <c r="R31" s="17">
        <v>0.38333333333333336</v>
      </c>
    </row>
    <row r="32" spans="1:18" x14ac:dyDescent="0.45">
      <c r="A32" s="4" t="s">
        <v>37</v>
      </c>
      <c r="B32" s="13">
        <v>3700306</v>
      </c>
      <c r="C32" s="13">
        <v>3051406</v>
      </c>
      <c r="D32" s="13">
        <v>1531577</v>
      </c>
      <c r="E32" s="14">
        <v>1519829</v>
      </c>
      <c r="F32" s="18">
        <v>648407</v>
      </c>
      <c r="G32" s="14">
        <v>325559</v>
      </c>
      <c r="H32" s="14">
        <v>322848</v>
      </c>
      <c r="I32" s="14">
        <v>493</v>
      </c>
      <c r="J32" s="14">
        <v>254</v>
      </c>
      <c r="K32" s="14">
        <v>239</v>
      </c>
      <c r="L32" s="15"/>
      <c r="M32" s="14">
        <v>3213795</v>
      </c>
      <c r="N32" s="16">
        <v>0.94947126372403967</v>
      </c>
      <c r="O32" s="19">
        <v>704200</v>
      </c>
      <c r="P32" s="16">
        <v>0.92077108775915928</v>
      </c>
      <c r="Q32" s="14">
        <v>1040</v>
      </c>
      <c r="R32" s="17">
        <v>0.47403846153846152</v>
      </c>
    </row>
    <row r="33" spans="1:18" x14ac:dyDescent="0.45">
      <c r="A33" s="4" t="s">
        <v>38</v>
      </c>
      <c r="B33" s="13">
        <v>12736696</v>
      </c>
      <c r="C33" s="13">
        <v>9811880</v>
      </c>
      <c r="D33" s="13">
        <v>4927057</v>
      </c>
      <c r="E33" s="14">
        <v>4884823</v>
      </c>
      <c r="F33" s="18">
        <v>2861041</v>
      </c>
      <c r="G33" s="14">
        <v>1434844</v>
      </c>
      <c r="H33" s="14">
        <v>1426197</v>
      </c>
      <c r="I33" s="14">
        <v>63775</v>
      </c>
      <c r="J33" s="14">
        <v>32132</v>
      </c>
      <c r="K33" s="14">
        <v>31643</v>
      </c>
      <c r="L33" s="15"/>
      <c r="M33" s="14">
        <v>10847265</v>
      </c>
      <c r="N33" s="16">
        <v>0.90454875030710502</v>
      </c>
      <c r="O33" s="19">
        <v>3481300</v>
      </c>
      <c r="P33" s="16">
        <v>0.82183121247809732</v>
      </c>
      <c r="Q33" s="14">
        <v>72500</v>
      </c>
      <c r="R33" s="17">
        <v>0.8796551724137931</v>
      </c>
    </row>
    <row r="34" spans="1:18" x14ac:dyDescent="0.45">
      <c r="A34" s="4" t="s">
        <v>39</v>
      </c>
      <c r="B34" s="13">
        <v>8178050</v>
      </c>
      <c r="C34" s="13">
        <v>6800325</v>
      </c>
      <c r="D34" s="13">
        <v>3412846</v>
      </c>
      <c r="E34" s="14">
        <v>3387479</v>
      </c>
      <c r="F34" s="18">
        <v>1376614</v>
      </c>
      <c r="G34" s="14">
        <v>692067</v>
      </c>
      <c r="H34" s="14">
        <v>684547</v>
      </c>
      <c r="I34" s="14">
        <v>1111</v>
      </c>
      <c r="J34" s="14">
        <v>548</v>
      </c>
      <c r="K34" s="14">
        <v>563</v>
      </c>
      <c r="L34" s="15"/>
      <c r="M34" s="14">
        <v>7170735</v>
      </c>
      <c r="N34" s="16">
        <v>0.94834420739296599</v>
      </c>
      <c r="O34" s="19">
        <v>1135400</v>
      </c>
      <c r="P34" s="16">
        <v>1.2124484763079091</v>
      </c>
      <c r="Q34" s="14">
        <v>2420</v>
      </c>
      <c r="R34" s="17">
        <v>0.45909090909090911</v>
      </c>
    </row>
    <row r="35" spans="1:18" x14ac:dyDescent="0.45">
      <c r="A35" s="4" t="s">
        <v>40</v>
      </c>
      <c r="B35" s="13">
        <v>2009705</v>
      </c>
      <c r="C35" s="13">
        <v>1788292</v>
      </c>
      <c r="D35" s="13">
        <v>897499</v>
      </c>
      <c r="E35" s="14">
        <v>890793</v>
      </c>
      <c r="F35" s="18">
        <v>221229</v>
      </c>
      <c r="G35" s="14">
        <v>110871</v>
      </c>
      <c r="H35" s="14">
        <v>110358</v>
      </c>
      <c r="I35" s="14">
        <v>184</v>
      </c>
      <c r="J35" s="14">
        <v>89</v>
      </c>
      <c r="K35" s="14">
        <v>95</v>
      </c>
      <c r="L35" s="15"/>
      <c r="M35" s="14">
        <v>1903200</v>
      </c>
      <c r="N35" s="16">
        <v>0.93962379150903741</v>
      </c>
      <c r="O35" s="19">
        <v>127300</v>
      </c>
      <c r="P35" s="16">
        <v>1.7378554595443834</v>
      </c>
      <c r="Q35" s="14">
        <v>660</v>
      </c>
      <c r="R35" s="17">
        <v>0.27878787878787881</v>
      </c>
    </row>
    <row r="36" spans="1:18" x14ac:dyDescent="0.45">
      <c r="A36" s="4" t="s">
        <v>41</v>
      </c>
      <c r="B36" s="13">
        <v>1363400</v>
      </c>
      <c r="C36" s="13">
        <v>1301760</v>
      </c>
      <c r="D36" s="13">
        <v>653864</v>
      </c>
      <c r="E36" s="14">
        <v>647896</v>
      </c>
      <c r="F36" s="18">
        <v>61565</v>
      </c>
      <c r="G36" s="14">
        <v>30884</v>
      </c>
      <c r="H36" s="14">
        <v>30681</v>
      </c>
      <c r="I36" s="14">
        <v>75</v>
      </c>
      <c r="J36" s="14">
        <v>39</v>
      </c>
      <c r="K36" s="14">
        <v>36</v>
      </c>
      <c r="L36" s="15"/>
      <c r="M36" s="14">
        <v>1343745</v>
      </c>
      <c r="N36" s="16">
        <v>0.96875523257760954</v>
      </c>
      <c r="O36" s="19">
        <v>46100</v>
      </c>
      <c r="P36" s="16">
        <v>1.335466377440347</v>
      </c>
      <c r="Q36" s="14">
        <v>160</v>
      </c>
      <c r="R36" s="17">
        <v>0.46875</v>
      </c>
    </row>
    <row r="37" spans="1:18" x14ac:dyDescent="0.45">
      <c r="A37" s="4" t="s">
        <v>42</v>
      </c>
      <c r="B37" s="13">
        <v>796205</v>
      </c>
      <c r="C37" s="13">
        <v>696804</v>
      </c>
      <c r="D37" s="13">
        <v>349905</v>
      </c>
      <c r="E37" s="14">
        <v>346899</v>
      </c>
      <c r="F37" s="18">
        <v>99339</v>
      </c>
      <c r="G37" s="14">
        <v>49896</v>
      </c>
      <c r="H37" s="14">
        <v>49443</v>
      </c>
      <c r="I37" s="14">
        <v>62</v>
      </c>
      <c r="J37" s="14">
        <v>30</v>
      </c>
      <c r="K37" s="14">
        <v>32</v>
      </c>
      <c r="L37" s="15"/>
      <c r="M37" s="14">
        <v>758160</v>
      </c>
      <c r="N37" s="16">
        <v>0.91907249129471347</v>
      </c>
      <c r="O37" s="19">
        <v>110800</v>
      </c>
      <c r="P37" s="16">
        <v>0.89656137184115525</v>
      </c>
      <c r="Q37" s="14">
        <v>320</v>
      </c>
      <c r="R37" s="17">
        <v>0.19375000000000001</v>
      </c>
    </row>
    <row r="38" spans="1:18" x14ac:dyDescent="0.45">
      <c r="A38" s="4" t="s">
        <v>43</v>
      </c>
      <c r="B38" s="13">
        <v>1012643</v>
      </c>
      <c r="C38" s="13">
        <v>957529</v>
      </c>
      <c r="D38" s="13">
        <v>480749</v>
      </c>
      <c r="E38" s="14">
        <v>476780</v>
      </c>
      <c r="F38" s="18">
        <v>55006</v>
      </c>
      <c r="G38" s="14">
        <v>27603</v>
      </c>
      <c r="H38" s="14">
        <v>27403</v>
      </c>
      <c r="I38" s="14">
        <v>108</v>
      </c>
      <c r="J38" s="14">
        <v>50</v>
      </c>
      <c r="K38" s="14">
        <v>58</v>
      </c>
      <c r="L38" s="15"/>
      <c r="M38" s="14">
        <v>994500</v>
      </c>
      <c r="N38" s="16">
        <v>0.96282453494218201</v>
      </c>
      <c r="O38" s="19">
        <v>47400</v>
      </c>
      <c r="P38" s="16">
        <v>1.1604641350210971</v>
      </c>
      <c r="Q38" s="14">
        <v>640</v>
      </c>
      <c r="R38" s="17">
        <v>0.16875000000000001</v>
      </c>
    </row>
    <row r="39" spans="1:18" x14ac:dyDescent="0.45">
      <c r="A39" s="4" t="s">
        <v>44</v>
      </c>
      <c r="B39" s="13">
        <v>2690734</v>
      </c>
      <c r="C39" s="13">
        <v>2359212</v>
      </c>
      <c r="D39" s="13">
        <v>1184769</v>
      </c>
      <c r="E39" s="14">
        <v>1174443</v>
      </c>
      <c r="F39" s="18">
        <v>331216</v>
      </c>
      <c r="G39" s="14">
        <v>166314</v>
      </c>
      <c r="H39" s="14">
        <v>164902</v>
      </c>
      <c r="I39" s="14">
        <v>306</v>
      </c>
      <c r="J39" s="14">
        <v>155</v>
      </c>
      <c r="K39" s="14">
        <v>151</v>
      </c>
      <c r="L39" s="15"/>
      <c r="M39" s="14">
        <v>2592330</v>
      </c>
      <c r="N39" s="16">
        <v>0.91007394891854043</v>
      </c>
      <c r="O39" s="19">
        <v>385900</v>
      </c>
      <c r="P39" s="16">
        <v>0.85829489505053125</v>
      </c>
      <c r="Q39" s="14">
        <v>700</v>
      </c>
      <c r="R39" s="17">
        <v>0.43714285714285717</v>
      </c>
    </row>
    <row r="40" spans="1:18" x14ac:dyDescent="0.45">
      <c r="A40" s="4" t="s">
        <v>45</v>
      </c>
      <c r="B40" s="13">
        <v>4054358</v>
      </c>
      <c r="C40" s="13">
        <v>3466406</v>
      </c>
      <c r="D40" s="13">
        <v>1740022</v>
      </c>
      <c r="E40" s="14">
        <v>1726384</v>
      </c>
      <c r="F40" s="18">
        <v>587837</v>
      </c>
      <c r="G40" s="14">
        <v>295261</v>
      </c>
      <c r="H40" s="14">
        <v>292576</v>
      </c>
      <c r="I40" s="14">
        <v>115</v>
      </c>
      <c r="J40" s="14">
        <v>59</v>
      </c>
      <c r="K40" s="14">
        <v>56</v>
      </c>
      <c r="L40" s="15"/>
      <c r="M40" s="14">
        <v>3653130</v>
      </c>
      <c r="N40" s="16">
        <v>0.94888657124164755</v>
      </c>
      <c r="O40" s="19">
        <v>616200</v>
      </c>
      <c r="P40" s="16">
        <v>0.9539711132749108</v>
      </c>
      <c r="Q40" s="14">
        <v>1120</v>
      </c>
      <c r="R40" s="17">
        <v>0.10267857142857142</v>
      </c>
    </row>
    <row r="41" spans="1:18" x14ac:dyDescent="0.45">
      <c r="A41" s="4" t="s">
        <v>46</v>
      </c>
      <c r="B41" s="13">
        <v>1987594</v>
      </c>
      <c r="C41" s="13">
        <v>1776335</v>
      </c>
      <c r="D41" s="13">
        <v>891376</v>
      </c>
      <c r="E41" s="14">
        <v>884959</v>
      </c>
      <c r="F41" s="18">
        <v>211207</v>
      </c>
      <c r="G41" s="14">
        <v>106066</v>
      </c>
      <c r="H41" s="14">
        <v>105141</v>
      </c>
      <c r="I41" s="14">
        <v>52</v>
      </c>
      <c r="J41" s="14">
        <v>31</v>
      </c>
      <c r="K41" s="14">
        <v>21</v>
      </c>
      <c r="L41" s="15"/>
      <c r="M41" s="14">
        <v>1888575</v>
      </c>
      <c r="N41" s="16">
        <v>0.94056894748686182</v>
      </c>
      <c r="O41" s="19">
        <v>210200</v>
      </c>
      <c r="P41" s="16">
        <v>1.0047906755470981</v>
      </c>
      <c r="Q41" s="14">
        <v>300</v>
      </c>
      <c r="R41" s="17">
        <v>0.17333333333333334</v>
      </c>
    </row>
    <row r="42" spans="1:18" x14ac:dyDescent="0.45">
      <c r="A42" s="4" t="s">
        <v>47</v>
      </c>
      <c r="B42" s="13">
        <v>1070208</v>
      </c>
      <c r="C42" s="13">
        <v>919142</v>
      </c>
      <c r="D42" s="13">
        <v>461224</v>
      </c>
      <c r="E42" s="14">
        <v>457918</v>
      </c>
      <c r="F42" s="18">
        <v>150903</v>
      </c>
      <c r="G42" s="14">
        <v>75633</v>
      </c>
      <c r="H42" s="14">
        <v>75270</v>
      </c>
      <c r="I42" s="14">
        <v>163</v>
      </c>
      <c r="J42" s="14">
        <v>79</v>
      </c>
      <c r="K42" s="14">
        <v>84</v>
      </c>
      <c r="L42" s="15"/>
      <c r="M42" s="14">
        <v>951405</v>
      </c>
      <c r="N42" s="16">
        <v>0.96608909980502522</v>
      </c>
      <c r="O42" s="19">
        <v>152900</v>
      </c>
      <c r="P42" s="16">
        <v>0.98693917593198166</v>
      </c>
      <c r="Q42" s="14">
        <v>560</v>
      </c>
      <c r="R42" s="17">
        <v>0.29107142857142859</v>
      </c>
    </row>
    <row r="43" spans="1:18" x14ac:dyDescent="0.45">
      <c r="A43" s="4" t="s">
        <v>48</v>
      </c>
      <c r="B43" s="13">
        <v>1412603</v>
      </c>
      <c r="C43" s="13">
        <v>1300991</v>
      </c>
      <c r="D43" s="13">
        <v>653126</v>
      </c>
      <c r="E43" s="14">
        <v>647865</v>
      </c>
      <c r="F43" s="18">
        <v>111439</v>
      </c>
      <c r="G43" s="14">
        <v>55808</v>
      </c>
      <c r="H43" s="14">
        <v>55631</v>
      </c>
      <c r="I43" s="14">
        <v>173</v>
      </c>
      <c r="J43" s="14">
        <v>85</v>
      </c>
      <c r="K43" s="14">
        <v>88</v>
      </c>
      <c r="L43" s="15"/>
      <c r="M43" s="14">
        <v>1352910</v>
      </c>
      <c r="N43" s="16">
        <v>0.96162420264466963</v>
      </c>
      <c r="O43" s="19">
        <v>102300</v>
      </c>
      <c r="P43" s="16">
        <v>1.0893352883675465</v>
      </c>
      <c r="Q43" s="14">
        <v>200</v>
      </c>
      <c r="R43" s="17">
        <v>0.86499999999999999</v>
      </c>
    </row>
    <row r="44" spans="1:18" x14ac:dyDescent="0.45">
      <c r="A44" s="4" t="s">
        <v>49</v>
      </c>
      <c r="B44" s="13">
        <v>2007971</v>
      </c>
      <c r="C44" s="13">
        <v>1876538</v>
      </c>
      <c r="D44" s="13">
        <v>941803</v>
      </c>
      <c r="E44" s="14">
        <v>934735</v>
      </c>
      <c r="F44" s="18">
        <v>131379</v>
      </c>
      <c r="G44" s="14">
        <v>66208</v>
      </c>
      <c r="H44" s="14">
        <v>65171</v>
      </c>
      <c r="I44" s="14">
        <v>54</v>
      </c>
      <c r="J44" s="14">
        <v>27</v>
      </c>
      <c r="K44" s="14">
        <v>27</v>
      </c>
      <c r="L44" s="15"/>
      <c r="M44" s="14">
        <v>1944150</v>
      </c>
      <c r="N44" s="16">
        <v>0.96522284803127334</v>
      </c>
      <c r="O44" s="19">
        <v>128400</v>
      </c>
      <c r="P44" s="16">
        <v>1.0232009345794393</v>
      </c>
      <c r="Q44" s="14">
        <v>100</v>
      </c>
      <c r="R44" s="17">
        <v>0.54</v>
      </c>
    </row>
    <row r="45" spans="1:18" x14ac:dyDescent="0.45">
      <c r="A45" s="4" t="s">
        <v>50</v>
      </c>
      <c r="B45" s="13">
        <v>1016801</v>
      </c>
      <c r="C45" s="13">
        <v>958652</v>
      </c>
      <c r="D45" s="13">
        <v>481719</v>
      </c>
      <c r="E45" s="14">
        <v>476933</v>
      </c>
      <c r="F45" s="18">
        <v>58078</v>
      </c>
      <c r="G45" s="14">
        <v>29187</v>
      </c>
      <c r="H45" s="14">
        <v>28891</v>
      </c>
      <c r="I45" s="14">
        <v>71</v>
      </c>
      <c r="J45" s="14">
        <v>32</v>
      </c>
      <c r="K45" s="14">
        <v>39</v>
      </c>
      <c r="L45" s="15"/>
      <c r="M45" s="14">
        <v>1002495</v>
      </c>
      <c r="N45" s="16">
        <v>0.95626611604047895</v>
      </c>
      <c r="O45" s="19">
        <v>55600</v>
      </c>
      <c r="P45" s="16">
        <v>1.0445683453237411</v>
      </c>
      <c r="Q45" s="14">
        <v>120</v>
      </c>
      <c r="R45" s="17">
        <v>0.59166666666666667</v>
      </c>
    </row>
    <row r="46" spans="1:18" x14ac:dyDescent="0.45">
      <c r="A46" s="4" t="s">
        <v>51</v>
      </c>
      <c r="B46" s="13">
        <v>7509331</v>
      </c>
      <c r="C46" s="13">
        <v>6543817</v>
      </c>
      <c r="D46" s="13">
        <v>3288645</v>
      </c>
      <c r="E46" s="14">
        <v>3255172</v>
      </c>
      <c r="F46" s="18">
        <v>965329</v>
      </c>
      <c r="G46" s="14">
        <v>487658</v>
      </c>
      <c r="H46" s="14">
        <v>477671</v>
      </c>
      <c r="I46" s="14">
        <v>185</v>
      </c>
      <c r="J46" s="14">
        <v>100</v>
      </c>
      <c r="K46" s="14">
        <v>85</v>
      </c>
      <c r="L46" s="15"/>
      <c r="M46" s="14">
        <v>6570330</v>
      </c>
      <c r="N46" s="16">
        <v>0.99596473845301525</v>
      </c>
      <c r="O46" s="19">
        <v>1044200</v>
      </c>
      <c r="P46" s="16">
        <v>0.92446753495498946</v>
      </c>
      <c r="Q46" s="14">
        <v>700</v>
      </c>
      <c r="R46" s="17">
        <v>0.26428571428571429</v>
      </c>
    </row>
    <row r="47" spans="1:18" x14ac:dyDescent="0.45">
      <c r="A47" s="4" t="s">
        <v>52</v>
      </c>
      <c r="B47" s="13">
        <v>1164288</v>
      </c>
      <c r="C47" s="13">
        <v>1081392</v>
      </c>
      <c r="D47" s="13">
        <v>542902</v>
      </c>
      <c r="E47" s="14">
        <v>538490</v>
      </c>
      <c r="F47" s="18">
        <v>82880</v>
      </c>
      <c r="G47" s="14">
        <v>41756</v>
      </c>
      <c r="H47" s="14">
        <v>41124</v>
      </c>
      <c r="I47" s="14">
        <v>16</v>
      </c>
      <c r="J47" s="14">
        <v>5</v>
      </c>
      <c r="K47" s="14">
        <v>11</v>
      </c>
      <c r="L47" s="15"/>
      <c r="M47" s="14">
        <v>1146405</v>
      </c>
      <c r="N47" s="16">
        <v>0.94328967511481543</v>
      </c>
      <c r="O47" s="19">
        <v>74400</v>
      </c>
      <c r="P47" s="16">
        <v>1.1139784946236559</v>
      </c>
      <c r="Q47" s="14">
        <v>120</v>
      </c>
      <c r="R47" s="17">
        <v>0.13333333333333333</v>
      </c>
    </row>
    <row r="48" spans="1:18" x14ac:dyDescent="0.45">
      <c r="A48" s="4" t="s">
        <v>53</v>
      </c>
      <c r="B48" s="13">
        <v>1985456</v>
      </c>
      <c r="C48" s="13">
        <v>1702747</v>
      </c>
      <c r="D48" s="13">
        <v>855275</v>
      </c>
      <c r="E48" s="14">
        <v>847472</v>
      </c>
      <c r="F48" s="18">
        <v>282680</v>
      </c>
      <c r="G48" s="14">
        <v>141661</v>
      </c>
      <c r="H48" s="14">
        <v>141019</v>
      </c>
      <c r="I48" s="14">
        <v>29</v>
      </c>
      <c r="J48" s="14">
        <v>12</v>
      </c>
      <c r="K48" s="14">
        <v>17</v>
      </c>
      <c r="L48" s="15"/>
      <c r="M48" s="14">
        <v>1756950</v>
      </c>
      <c r="N48" s="16">
        <v>0.96914937818378444</v>
      </c>
      <c r="O48" s="19">
        <v>288800</v>
      </c>
      <c r="P48" s="16">
        <v>0.97880886426592795</v>
      </c>
      <c r="Q48" s="14">
        <v>160</v>
      </c>
      <c r="R48" s="17">
        <v>0.18124999999999999</v>
      </c>
    </row>
    <row r="49" spans="1:18" x14ac:dyDescent="0.45">
      <c r="A49" s="4" t="s">
        <v>54</v>
      </c>
      <c r="B49" s="13">
        <v>2607979</v>
      </c>
      <c r="C49" s="13">
        <v>2241158</v>
      </c>
      <c r="D49" s="13">
        <v>1124927</v>
      </c>
      <c r="E49" s="14">
        <v>1116231</v>
      </c>
      <c r="F49" s="18">
        <v>366572</v>
      </c>
      <c r="G49" s="14">
        <v>183905</v>
      </c>
      <c r="H49" s="14">
        <v>182667</v>
      </c>
      <c r="I49" s="14">
        <v>249</v>
      </c>
      <c r="J49" s="14">
        <v>125</v>
      </c>
      <c r="K49" s="14">
        <v>124</v>
      </c>
      <c r="L49" s="15"/>
      <c r="M49" s="14">
        <v>2318355</v>
      </c>
      <c r="N49" s="16">
        <v>0.96670182090318346</v>
      </c>
      <c r="O49" s="19">
        <v>349700</v>
      </c>
      <c r="P49" s="16">
        <v>1.048247068916214</v>
      </c>
      <c r="Q49" s="14">
        <v>680</v>
      </c>
      <c r="R49" s="17">
        <v>0.36617647058823527</v>
      </c>
    </row>
    <row r="50" spans="1:18" x14ac:dyDescent="0.45">
      <c r="A50" s="4" t="s">
        <v>55</v>
      </c>
      <c r="B50" s="13">
        <v>1658190</v>
      </c>
      <c r="C50" s="13">
        <v>1523056</v>
      </c>
      <c r="D50" s="13">
        <v>765018</v>
      </c>
      <c r="E50" s="14">
        <v>758038</v>
      </c>
      <c r="F50" s="18">
        <v>135043</v>
      </c>
      <c r="G50" s="14">
        <v>67779</v>
      </c>
      <c r="H50" s="14">
        <v>67264</v>
      </c>
      <c r="I50" s="14">
        <v>91</v>
      </c>
      <c r="J50" s="14">
        <v>39</v>
      </c>
      <c r="K50" s="14">
        <v>52</v>
      </c>
      <c r="L50" s="15"/>
      <c r="M50" s="14">
        <v>1559025</v>
      </c>
      <c r="N50" s="16">
        <v>0.97692852904860406</v>
      </c>
      <c r="O50" s="19">
        <v>125500</v>
      </c>
      <c r="P50" s="16">
        <v>1.0760398406374503</v>
      </c>
      <c r="Q50" s="14">
        <v>300</v>
      </c>
      <c r="R50" s="17">
        <v>0.30333333333333334</v>
      </c>
    </row>
    <row r="51" spans="1:18" x14ac:dyDescent="0.45">
      <c r="A51" s="4" t="s">
        <v>56</v>
      </c>
      <c r="B51" s="13">
        <v>1571161</v>
      </c>
      <c r="C51" s="13">
        <v>1508895</v>
      </c>
      <c r="D51" s="13">
        <v>757742</v>
      </c>
      <c r="E51" s="14">
        <v>751153</v>
      </c>
      <c r="F51" s="18">
        <v>62241</v>
      </c>
      <c r="G51" s="14">
        <v>31244</v>
      </c>
      <c r="H51" s="14">
        <v>30997</v>
      </c>
      <c r="I51" s="14">
        <v>25</v>
      </c>
      <c r="J51" s="14">
        <v>10</v>
      </c>
      <c r="K51" s="14">
        <v>15</v>
      </c>
      <c r="L51" s="15"/>
      <c r="M51" s="14">
        <v>1567995</v>
      </c>
      <c r="N51" s="16">
        <v>0.96230855327982556</v>
      </c>
      <c r="O51" s="19">
        <v>55600</v>
      </c>
      <c r="P51" s="16">
        <v>1.1194424460431656</v>
      </c>
      <c r="Q51" s="14">
        <v>180</v>
      </c>
      <c r="R51" s="17">
        <v>0.1388888888888889</v>
      </c>
    </row>
    <row r="52" spans="1:18" x14ac:dyDescent="0.45">
      <c r="A52" s="4" t="s">
        <v>57</v>
      </c>
      <c r="B52" s="13">
        <v>2351825</v>
      </c>
      <c r="C52" s="13">
        <v>2156164</v>
      </c>
      <c r="D52" s="13">
        <v>1082614</v>
      </c>
      <c r="E52" s="14">
        <v>1073550</v>
      </c>
      <c r="F52" s="18">
        <v>195427</v>
      </c>
      <c r="G52" s="14">
        <v>98179</v>
      </c>
      <c r="H52" s="14">
        <v>97248</v>
      </c>
      <c r="I52" s="14">
        <v>234</v>
      </c>
      <c r="J52" s="14">
        <v>115</v>
      </c>
      <c r="K52" s="14">
        <v>119</v>
      </c>
      <c r="L52" s="15"/>
      <c r="M52" s="14">
        <v>2222610</v>
      </c>
      <c r="N52" s="16">
        <v>0.97010451676182508</v>
      </c>
      <c r="O52" s="19">
        <v>197100</v>
      </c>
      <c r="P52" s="16">
        <v>0.99151192288178591</v>
      </c>
      <c r="Q52" s="14">
        <v>340</v>
      </c>
      <c r="R52" s="17">
        <v>0.68823529411764706</v>
      </c>
    </row>
    <row r="53" spans="1:18" x14ac:dyDescent="0.45">
      <c r="A53" s="4" t="s">
        <v>58</v>
      </c>
      <c r="B53" s="13">
        <v>1929142</v>
      </c>
      <c r="C53" s="13">
        <v>1651106</v>
      </c>
      <c r="D53" s="13">
        <v>830388</v>
      </c>
      <c r="E53" s="14">
        <v>820718</v>
      </c>
      <c r="F53" s="18">
        <v>277558</v>
      </c>
      <c r="G53" s="14">
        <v>139552</v>
      </c>
      <c r="H53" s="14">
        <v>138006</v>
      </c>
      <c r="I53" s="14">
        <v>478</v>
      </c>
      <c r="J53" s="14">
        <v>242</v>
      </c>
      <c r="K53" s="14">
        <v>236</v>
      </c>
      <c r="L53" s="15"/>
      <c r="M53" s="14">
        <v>1835925</v>
      </c>
      <c r="N53" s="16">
        <v>0.89933194438770647</v>
      </c>
      <c r="O53" s="19">
        <v>305500</v>
      </c>
      <c r="P53" s="16">
        <v>0.9085368248772504</v>
      </c>
      <c r="Q53" s="14">
        <v>1080</v>
      </c>
      <c r="R53" s="17">
        <v>0.44259259259259259</v>
      </c>
    </row>
    <row r="55" spans="1:18" x14ac:dyDescent="0.45">
      <c r="A55" s="93" t="s">
        <v>117</v>
      </c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</row>
    <row r="56" spans="1:18" x14ac:dyDescent="0.45">
      <c r="A56" s="104" t="s">
        <v>118</v>
      </c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</row>
    <row r="57" spans="1:18" x14ac:dyDescent="0.45">
      <c r="A57" s="104" t="s">
        <v>119</v>
      </c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</row>
    <row r="58" spans="1:18" x14ac:dyDescent="0.45">
      <c r="A58" s="104" t="s">
        <v>120</v>
      </c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</row>
    <row r="59" spans="1:18" ht="18" customHeight="1" x14ac:dyDescent="0.45">
      <c r="A59" s="93" t="s">
        <v>121</v>
      </c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</row>
    <row r="60" spans="1:18" x14ac:dyDescent="0.45">
      <c r="A60" s="1" t="s">
        <v>122</v>
      </c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I11" sqref="I11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123</v>
      </c>
    </row>
    <row r="2" spans="1:6" x14ac:dyDescent="0.45">
      <c r="D2" s="3" t="s">
        <v>124</v>
      </c>
    </row>
    <row r="3" spans="1:6" ht="36" x14ac:dyDescent="0.45">
      <c r="A3" s="4" t="s">
        <v>2</v>
      </c>
      <c r="B3" s="12" t="s">
        <v>125</v>
      </c>
      <c r="C3" s="5" t="s">
        <v>91</v>
      </c>
      <c r="D3" s="5" t="s">
        <v>92</v>
      </c>
      <c r="E3" s="9"/>
    </row>
    <row r="4" spans="1:6" x14ac:dyDescent="0.45">
      <c r="A4" s="7" t="s">
        <v>11</v>
      </c>
      <c r="B4" s="10">
        <f>SUM(B5:B51)</f>
        <v>12294115</v>
      </c>
      <c r="C4" s="10">
        <f t="shared" ref="C4:D4" si="0">SUM(C5:C51)</f>
        <v>6532164</v>
      </c>
      <c r="D4" s="10">
        <f t="shared" si="0"/>
        <v>5761951</v>
      </c>
      <c r="E4" s="20"/>
    </row>
    <row r="5" spans="1:6" x14ac:dyDescent="0.45">
      <c r="A5" s="4" t="s">
        <v>12</v>
      </c>
      <c r="B5" s="10">
        <f>SUM(C5:D5)</f>
        <v>622010</v>
      </c>
      <c r="C5" s="10">
        <v>329121</v>
      </c>
      <c r="D5" s="10">
        <v>292889</v>
      </c>
      <c r="E5" s="20"/>
    </row>
    <row r="6" spans="1:6" x14ac:dyDescent="0.45">
      <c r="A6" s="4" t="s">
        <v>13</v>
      </c>
      <c r="B6" s="10">
        <f t="shared" ref="B6:B51" si="1">SUM(C6:D6)</f>
        <v>127635</v>
      </c>
      <c r="C6" s="10">
        <v>67672</v>
      </c>
      <c r="D6" s="10">
        <v>59963</v>
      </c>
      <c r="E6" s="20"/>
    </row>
    <row r="7" spans="1:6" x14ac:dyDescent="0.45">
      <c r="A7" s="4" t="s">
        <v>14</v>
      </c>
      <c r="B7" s="10">
        <f t="shared" si="1"/>
        <v>136340</v>
      </c>
      <c r="C7" s="10">
        <v>72438</v>
      </c>
      <c r="D7" s="10">
        <v>63902</v>
      </c>
      <c r="E7" s="20"/>
    </row>
    <row r="8" spans="1:6" x14ac:dyDescent="0.45">
      <c r="A8" s="4" t="s">
        <v>15</v>
      </c>
      <c r="B8" s="10">
        <f t="shared" si="1"/>
        <v>279258</v>
      </c>
      <c r="C8" s="10">
        <v>151012</v>
      </c>
      <c r="D8" s="10">
        <v>128246</v>
      </c>
      <c r="E8" s="20"/>
    </row>
    <row r="9" spans="1:6" x14ac:dyDescent="0.45">
      <c r="A9" s="4" t="s">
        <v>16</v>
      </c>
      <c r="B9" s="10">
        <f t="shared" si="1"/>
        <v>109968</v>
      </c>
      <c r="C9" s="10">
        <v>57783</v>
      </c>
      <c r="D9" s="10">
        <v>52185</v>
      </c>
      <c r="E9" s="20"/>
    </row>
    <row r="10" spans="1:6" x14ac:dyDescent="0.45">
      <c r="A10" s="4" t="s">
        <v>17</v>
      </c>
      <c r="B10" s="10">
        <f t="shared" si="1"/>
        <v>114558</v>
      </c>
      <c r="C10" s="10">
        <v>59511</v>
      </c>
      <c r="D10" s="10">
        <v>55047</v>
      </c>
      <c r="E10" s="20"/>
    </row>
    <row r="11" spans="1:6" x14ac:dyDescent="0.45">
      <c r="A11" s="4" t="s">
        <v>18</v>
      </c>
      <c r="B11" s="10">
        <f t="shared" si="1"/>
        <v>202123</v>
      </c>
      <c r="C11" s="10">
        <v>105214</v>
      </c>
      <c r="D11" s="10">
        <v>96909</v>
      </c>
      <c r="E11" s="20"/>
    </row>
    <row r="12" spans="1:6" x14ac:dyDescent="0.45">
      <c r="A12" s="4" t="s">
        <v>19</v>
      </c>
      <c r="B12" s="10">
        <f t="shared" si="1"/>
        <v>272373</v>
      </c>
      <c r="C12" s="10">
        <v>145190</v>
      </c>
      <c r="D12" s="10">
        <v>127183</v>
      </c>
      <c r="E12" s="20"/>
      <c r="F12" s="21"/>
    </row>
    <row r="13" spans="1:6" x14ac:dyDescent="0.45">
      <c r="A13" s="6" t="s">
        <v>20</v>
      </c>
      <c r="B13" s="10">
        <f t="shared" si="1"/>
        <v>160736</v>
      </c>
      <c r="C13" s="10">
        <v>85170</v>
      </c>
      <c r="D13" s="10">
        <v>75566</v>
      </c>
      <c r="E13" s="9"/>
    </row>
    <row r="14" spans="1:6" x14ac:dyDescent="0.45">
      <c r="A14" s="4" t="s">
        <v>21</v>
      </c>
      <c r="B14" s="10">
        <f t="shared" si="1"/>
        <v>193603</v>
      </c>
      <c r="C14" s="10">
        <v>104105</v>
      </c>
      <c r="D14" s="10">
        <v>89498</v>
      </c>
    </row>
    <row r="15" spans="1:6" x14ac:dyDescent="0.45">
      <c r="A15" s="4" t="s">
        <v>22</v>
      </c>
      <c r="B15" s="10">
        <f t="shared" si="1"/>
        <v>594185</v>
      </c>
      <c r="C15" s="10">
        <v>316629</v>
      </c>
      <c r="D15" s="10">
        <v>277556</v>
      </c>
    </row>
    <row r="16" spans="1:6" x14ac:dyDescent="0.45">
      <c r="A16" s="4" t="s">
        <v>23</v>
      </c>
      <c r="B16" s="10">
        <f t="shared" si="1"/>
        <v>510380</v>
      </c>
      <c r="C16" s="10">
        <v>270761</v>
      </c>
      <c r="D16" s="10">
        <v>239619</v>
      </c>
    </row>
    <row r="17" spans="1:4" x14ac:dyDescent="0.45">
      <c r="A17" s="4" t="s">
        <v>24</v>
      </c>
      <c r="B17" s="10">
        <f t="shared" si="1"/>
        <v>1156429</v>
      </c>
      <c r="C17" s="10">
        <v>610484</v>
      </c>
      <c r="D17" s="10">
        <v>545945</v>
      </c>
    </row>
    <row r="18" spans="1:4" x14ac:dyDescent="0.45">
      <c r="A18" s="4" t="s">
        <v>25</v>
      </c>
      <c r="B18" s="10">
        <f t="shared" si="1"/>
        <v>744461</v>
      </c>
      <c r="C18" s="10">
        <v>396406</v>
      </c>
      <c r="D18" s="10">
        <v>348055</v>
      </c>
    </row>
    <row r="19" spans="1:4" x14ac:dyDescent="0.45">
      <c r="A19" s="4" t="s">
        <v>26</v>
      </c>
      <c r="B19" s="10">
        <f t="shared" si="1"/>
        <v>219377</v>
      </c>
      <c r="C19" s="10">
        <v>120665</v>
      </c>
      <c r="D19" s="10">
        <v>98712</v>
      </c>
    </row>
    <row r="20" spans="1:4" x14ac:dyDescent="0.45">
      <c r="A20" s="4" t="s">
        <v>27</v>
      </c>
      <c r="B20" s="10">
        <f t="shared" si="1"/>
        <v>108367</v>
      </c>
      <c r="C20" s="10">
        <v>56053</v>
      </c>
      <c r="D20" s="10">
        <v>52314</v>
      </c>
    </row>
    <row r="21" spans="1:4" x14ac:dyDescent="0.45">
      <c r="A21" s="4" t="s">
        <v>28</v>
      </c>
      <c r="B21" s="10">
        <f t="shared" si="1"/>
        <v>127843</v>
      </c>
      <c r="C21" s="10">
        <v>66996</v>
      </c>
      <c r="D21" s="10">
        <v>60847</v>
      </c>
    </row>
    <row r="22" spans="1:4" x14ac:dyDescent="0.45">
      <c r="A22" s="4" t="s">
        <v>29</v>
      </c>
      <c r="B22" s="10">
        <f t="shared" si="1"/>
        <v>94396</v>
      </c>
      <c r="C22" s="10">
        <v>48565</v>
      </c>
      <c r="D22" s="10">
        <v>45831</v>
      </c>
    </row>
    <row r="23" spans="1:4" x14ac:dyDescent="0.45">
      <c r="A23" s="4" t="s">
        <v>30</v>
      </c>
      <c r="B23" s="10">
        <f t="shared" si="1"/>
        <v>80670</v>
      </c>
      <c r="C23" s="10">
        <v>42589</v>
      </c>
      <c r="D23" s="10">
        <v>38081</v>
      </c>
    </row>
    <row r="24" spans="1:4" x14ac:dyDescent="0.45">
      <c r="A24" s="4" t="s">
        <v>31</v>
      </c>
      <c r="B24" s="10">
        <f t="shared" si="1"/>
        <v>196409</v>
      </c>
      <c r="C24" s="10">
        <v>104803</v>
      </c>
      <c r="D24" s="10">
        <v>91606</v>
      </c>
    </row>
    <row r="25" spans="1:4" x14ac:dyDescent="0.45">
      <c r="A25" s="4" t="s">
        <v>32</v>
      </c>
      <c r="B25" s="10">
        <f t="shared" si="1"/>
        <v>202127</v>
      </c>
      <c r="C25" s="10">
        <v>104076</v>
      </c>
      <c r="D25" s="10">
        <v>98051</v>
      </c>
    </row>
    <row r="26" spans="1:4" x14ac:dyDescent="0.45">
      <c r="A26" s="4" t="s">
        <v>33</v>
      </c>
      <c r="B26" s="10">
        <f t="shared" si="1"/>
        <v>311028</v>
      </c>
      <c r="C26" s="10">
        <v>163684</v>
      </c>
      <c r="D26" s="10">
        <v>147344</v>
      </c>
    </row>
    <row r="27" spans="1:4" x14ac:dyDescent="0.45">
      <c r="A27" s="4" t="s">
        <v>34</v>
      </c>
      <c r="B27" s="10">
        <f t="shared" si="1"/>
        <v>683602</v>
      </c>
      <c r="C27" s="10">
        <v>377735</v>
      </c>
      <c r="D27" s="10">
        <v>305867</v>
      </c>
    </row>
    <row r="28" spans="1:4" x14ac:dyDescent="0.45">
      <c r="A28" s="4" t="s">
        <v>35</v>
      </c>
      <c r="B28" s="10">
        <f t="shared" si="1"/>
        <v>170728</v>
      </c>
      <c r="C28" s="10">
        <v>89383</v>
      </c>
      <c r="D28" s="10">
        <v>81345</v>
      </c>
    </row>
    <row r="29" spans="1:4" x14ac:dyDescent="0.45">
      <c r="A29" s="4" t="s">
        <v>36</v>
      </c>
      <c r="B29" s="10">
        <f t="shared" si="1"/>
        <v>121154</v>
      </c>
      <c r="C29" s="10">
        <v>63126</v>
      </c>
      <c r="D29" s="10">
        <v>58028</v>
      </c>
    </row>
    <row r="30" spans="1:4" x14ac:dyDescent="0.45">
      <c r="A30" s="4" t="s">
        <v>37</v>
      </c>
      <c r="B30" s="10">
        <f t="shared" si="1"/>
        <v>262814</v>
      </c>
      <c r="C30" s="10">
        <v>141663</v>
      </c>
      <c r="D30" s="10">
        <v>121151</v>
      </c>
    </row>
    <row r="31" spans="1:4" x14ac:dyDescent="0.45">
      <c r="A31" s="4" t="s">
        <v>38</v>
      </c>
      <c r="B31" s="10">
        <f t="shared" si="1"/>
        <v>788849</v>
      </c>
      <c r="C31" s="10">
        <v>419978</v>
      </c>
      <c r="D31" s="10">
        <v>368871</v>
      </c>
    </row>
    <row r="32" spans="1:4" x14ac:dyDescent="0.45">
      <c r="A32" s="4" t="s">
        <v>39</v>
      </c>
      <c r="B32" s="10">
        <f t="shared" si="1"/>
        <v>503825</v>
      </c>
      <c r="C32" s="10">
        <v>265713</v>
      </c>
      <c r="D32" s="10">
        <v>238112</v>
      </c>
    </row>
    <row r="33" spans="1:4" x14ac:dyDescent="0.45">
      <c r="A33" s="4" t="s">
        <v>40</v>
      </c>
      <c r="B33" s="10">
        <f t="shared" si="1"/>
        <v>138127</v>
      </c>
      <c r="C33" s="10">
        <v>71939</v>
      </c>
      <c r="D33" s="10">
        <v>66188</v>
      </c>
    </row>
    <row r="34" spans="1:4" x14ac:dyDescent="0.45">
      <c r="A34" s="4" t="s">
        <v>41</v>
      </c>
      <c r="B34" s="10">
        <f t="shared" si="1"/>
        <v>101989</v>
      </c>
      <c r="C34" s="10">
        <v>53764</v>
      </c>
      <c r="D34" s="10">
        <v>48225</v>
      </c>
    </row>
    <row r="35" spans="1:4" x14ac:dyDescent="0.45">
      <c r="A35" s="4" t="s">
        <v>42</v>
      </c>
      <c r="B35" s="10">
        <f t="shared" si="1"/>
        <v>64807</v>
      </c>
      <c r="C35" s="10">
        <v>33734</v>
      </c>
      <c r="D35" s="10">
        <v>31073</v>
      </c>
    </row>
    <row r="36" spans="1:4" x14ac:dyDescent="0.45">
      <c r="A36" s="4" t="s">
        <v>43</v>
      </c>
      <c r="B36" s="10">
        <f t="shared" si="1"/>
        <v>75967</v>
      </c>
      <c r="C36" s="10">
        <v>40916</v>
      </c>
      <c r="D36" s="10">
        <v>35051</v>
      </c>
    </row>
    <row r="37" spans="1:4" x14ac:dyDescent="0.45">
      <c r="A37" s="4" t="s">
        <v>44</v>
      </c>
      <c r="B37" s="10">
        <f t="shared" si="1"/>
        <v>245459</v>
      </c>
      <c r="C37" s="10">
        <v>132914</v>
      </c>
      <c r="D37" s="10">
        <v>112545</v>
      </c>
    </row>
    <row r="38" spans="1:4" x14ac:dyDescent="0.45">
      <c r="A38" s="4" t="s">
        <v>45</v>
      </c>
      <c r="B38" s="10">
        <f t="shared" si="1"/>
        <v>317115</v>
      </c>
      <c r="C38" s="10">
        <v>166219</v>
      </c>
      <c r="D38" s="10">
        <v>150896</v>
      </c>
    </row>
    <row r="39" spans="1:4" x14ac:dyDescent="0.45">
      <c r="A39" s="4" t="s">
        <v>46</v>
      </c>
      <c r="B39" s="10">
        <f t="shared" si="1"/>
        <v>185631</v>
      </c>
      <c r="C39" s="10">
        <v>101685</v>
      </c>
      <c r="D39" s="10">
        <v>83946</v>
      </c>
    </row>
    <row r="40" spans="1:4" x14ac:dyDescent="0.45">
      <c r="A40" s="4" t="s">
        <v>47</v>
      </c>
      <c r="B40" s="10">
        <f t="shared" si="1"/>
        <v>98243</v>
      </c>
      <c r="C40" s="10">
        <v>51317</v>
      </c>
      <c r="D40" s="10">
        <v>46926</v>
      </c>
    </row>
    <row r="41" spans="1:4" x14ac:dyDescent="0.45">
      <c r="A41" s="4" t="s">
        <v>48</v>
      </c>
      <c r="B41" s="10">
        <f t="shared" si="1"/>
        <v>104837</v>
      </c>
      <c r="C41" s="10">
        <v>54695</v>
      </c>
      <c r="D41" s="10">
        <v>50142</v>
      </c>
    </row>
    <row r="42" spans="1:4" x14ac:dyDescent="0.45">
      <c r="A42" s="4" t="s">
        <v>49</v>
      </c>
      <c r="B42" s="10">
        <f t="shared" si="1"/>
        <v>158805</v>
      </c>
      <c r="C42" s="10">
        <v>81880</v>
      </c>
      <c r="D42" s="10">
        <v>76925</v>
      </c>
    </row>
    <row r="43" spans="1:4" x14ac:dyDescent="0.45">
      <c r="A43" s="4" t="s">
        <v>50</v>
      </c>
      <c r="B43" s="10">
        <f t="shared" si="1"/>
        <v>86080</v>
      </c>
      <c r="C43" s="10">
        <v>44293</v>
      </c>
      <c r="D43" s="10">
        <v>41787</v>
      </c>
    </row>
    <row r="44" spans="1:4" x14ac:dyDescent="0.45">
      <c r="A44" s="4" t="s">
        <v>51</v>
      </c>
      <c r="B44" s="10">
        <f t="shared" si="1"/>
        <v>524934</v>
      </c>
      <c r="C44" s="10">
        <v>284356</v>
      </c>
      <c r="D44" s="10">
        <v>240578</v>
      </c>
    </row>
    <row r="45" spans="1:4" x14ac:dyDescent="0.45">
      <c r="A45" s="4" t="s">
        <v>52</v>
      </c>
      <c r="B45" s="10">
        <f t="shared" si="1"/>
        <v>116046</v>
      </c>
      <c r="C45" s="10">
        <v>60085</v>
      </c>
      <c r="D45" s="10">
        <v>55961</v>
      </c>
    </row>
    <row r="46" spans="1:4" x14ac:dyDescent="0.45">
      <c r="A46" s="4" t="s">
        <v>53</v>
      </c>
      <c r="B46" s="10">
        <f t="shared" si="1"/>
        <v>151179</v>
      </c>
      <c r="C46" s="10">
        <v>80004</v>
      </c>
      <c r="D46" s="10">
        <v>71175</v>
      </c>
    </row>
    <row r="47" spans="1:4" x14ac:dyDescent="0.45">
      <c r="A47" s="4" t="s">
        <v>54</v>
      </c>
      <c r="B47" s="10">
        <f t="shared" si="1"/>
        <v>234197</v>
      </c>
      <c r="C47" s="10">
        <v>121032</v>
      </c>
      <c r="D47" s="10">
        <v>113165</v>
      </c>
    </row>
    <row r="48" spans="1:4" x14ac:dyDescent="0.45">
      <c r="A48" s="4" t="s">
        <v>55</v>
      </c>
      <c r="B48" s="10">
        <f t="shared" si="1"/>
        <v>139125</v>
      </c>
      <c r="C48" s="10">
        <v>73914</v>
      </c>
      <c r="D48" s="10">
        <v>65211</v>
      </c>
    </row>
    <row r="49" spans="1:4" x14ac:dyDescent="0.45">
      <c r="A49" s="4" t="s">
        <v>56</v>
      </c>
      <c r="B49" s="10">
        <f t="shared" si="1"/>
        <v>117802</v>
      </c>
      <c r="C49" s="10">
        <v>61886</v>
      </c>
      <c r="D49" s="10">
        <v>55916</v>
      </c>
    </row>
    <row r="50" spans="1:4" x14ac:dyDescent="0.45">
      <c r="A50" s="4" t="s">
        <v>57</v>
      </c>
      <c r="B50" s="10">
        <f t="shared" si="1"/>
        <v>204871</v>
      </c>
      <c r="C50" s="10">
        <v>109133</v>
      </c>
      <c r="D50" s="10">
        <v>95738</v>
      </c>
    </row>
    <row r="51" spans="1:4" x14ac:dyDescent="0.45">
      <c r="A51" s="4" t="s">
        <v>58</v>
      </c>
      <c r="B51" s="10">
        <f t="shared" si="1"/>
        <v>133653</v>
      </c>
      <c r="C51" s="10">
        <v>71873</v>
      </c>
      <c r="D51" s="10">
        <v>61780</v>
      </c>
    </row>
    <row r="53" spans="1:4" x14ac:dyDescent="0.45">
      <c r="A53" s="9" t="s">
        <v>126</v>
      </c>
    </row>
    <row r="54" spans="1:4" x14ac:dyDescent="0.45">
      <c r="A54" t="s">
        <v>127</v>
      </c>
    </row>
    <row r="55" spans="1:4" x14ac:dyDescent="0.45">
      <c r="A55" t="s">
        <v>128</v>
      </c>
    </row>
    <row r="56" spans="1:4" x14ac:dyDescent="0.45">
      <c r="A56" t="s">
        <v>129</v>
      </c>
    </row>
    <row r="57" spans="1:4" x14ac:dyDescent="0.45">
      <c r="A57" s="1" t="s">
        <v>130</v>
      </c>
    </row>
    <row r="58" spans="1:4" x14ac:dyDescent="0.45">
      <c r="A58" t="s">
        <v>131</v>
      </c>
    </row>
    <row r="59" spans="1:4" x14ac:dyDescent="0.45">
      <c r="A59" t="s">
        <v>132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DIGI-808455956-3427272</_dlc_DocId>
    <_dlc_DocIdUrl xmlns="89559dea-130d-4237-8e78-1ce7f44b9a24">
      <Url>https://digitalgojp.sharepoint.com/sites/digi_portal/_layouts/15/DocIdRedir.aspx?ID=DIGI-808455956-3427272</Url>
      <Description>DIGI-808455956-3427272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DAD25C75-A965-48B1-8C44-1E2B6840A9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2022-02-22T06:29:24Z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9ecefdb3-a828-4a39-b37f-63cd73ebfbb4</vt:lpwstr>
  </property>
</Properties>
</file>